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Home Page 2002/pc/blog/"/>
    </mc:Choice>
  </mc:AlternateContent>
  <xr:revisionPtr revIDLastSave="0" documentId="13_ncr:1_{F260911C-6CDC-9D48-B5B9-29572BBC2EE8}" xr6:coauthVersionLast="47" xr6:coauthVersionMax="47" xr10:uidLastSave="{00000000-0000-0000-0000-000000000000}"/>
  <bookViews>
    <workbookView xWindow="1780" yWindow="1200" windowWidth="26840" windowHeight="15440" xr2:uid="{3CB61ADC-0675-724E-A834-1E249B1B1BDF}"/>
  </bookViews>
  <sheets>
    <sheet name="Sheet1" sheetId="1" r:id="rId1"/>
  </sheets>
  <calcPr calcId="191029" iterate="1" iterateDelta="9.999999999999445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9" i="1" l="1"/>
  <c r="C16" i="1"/>
  <c r="D4" i="1"/>
  <c r="C3" i="1"/>
  <c r="D5" i="1" s="1"/>
  <c r="D6" i="1" s="1"/>
  <c r="D9" i="1" l="1"/>
  <c r="D11" i="1" s="1"/>
  <c r="D12" i="1" s="1"/>
  <c r="D15" i="1" s="1"/>
  <c r="C6" i="1"/>
  <c r="C11" i="1" s="1"/>
  <c r="C12" i="1" s="1"/>
  <c r="D17" i="1" l="1"/>
  <c r="E17" i="1"/>
  <c r="E16" i="1"/>
  <c r="D16" i="1"/>
  <c r="C15" i="1"/>
  <c r="E15" i="1" s="1"/>
  <c r="E12" i="1"/>
</calcChain>
</file>

<file path=xl/sharedStrings.xml><?xml version="1.0" encoding="utf-8"?>
<sst xmlns="http://schemas.openxmlformats.org/spreadsheetml/2006/main" count="34" uniqueCount="33">
  <si>
    <t>Actual Numbers</t>
  </si>
  <si>
    <t>Without Reality Labs</t>
  </si>
  <si>
    <t>EBIT</t>
  </si>
  <si>
    <t>EBIT (1-t)</t>
  </si>
  <si>
    <t>Expected Growth Rate</t>
  </si>
  <si>
    <t>Cost of Capital</t>
  </si>
  <si>
    <t>Reinvestment Rate</t>
  </si>
  <si>
    <t>Number of years of life</t>
  </si>
  <si>
    <t>FCFF</t>
  </si>
  <si>
    <t>Value of operating assets</t>
  </si>
  <si>
    <t xml:space="preserve"> + Cash</t>
  </si>
  <si>
    <t xml:space="preserve"> - Debt</t>
  </si>
  <si>
    <t>Value of equity</t>
  </si>
  <si>
    <t>R&amp;D</t>
  </si>
  <si>
    <t>EBITR&amp;D</t>
  </si>
  <si>
    <t>Reality Labs: Value added</t>
  </si>
  <si>
    <t>Market Cap (11/15/22)</t>
  </si>
  <si>
    <t>Market Cap (10/29/22)</t>
  </si>
  <si>
    <t>Do not input. Calculated or Base year numbers</t>
  </si>
  <si>
    <t>You can change these numbers</t>
  </si>
  <si>
    <t>Expected annual growth rate in operating income</t>
  </si>
  <si>
    <t>Cost of capital, based upon operating risk</t>
  </si>
  <si>
    <t>Number of years before business ends</t>
  </si>
  <si>
    <t>Explanation</t>
  </si>
  <si>
    <t>R&amp;D expense in LTM</t>
  </si>
  <si>
    <t>EBITR&amp;D with  &amp; without Reality Labs LTM loss</t>
  </si>
  <si>
    <t>Operating income with &amp; without Reality Labs LTM loss</t>
  </si>
  <si>
    <t>Used a 25% tax rate, higher than effective tax rate of</t>
  </si>
  <si>
    <t>Calculated based on growth rate &amp; ROC of 25%</t>
  </si>
  <si>
    <t xml:space="preserve">PV of FCFF for life of the business </t>
  </si>
  <si>
    <t>Cash on 9/30/22</t>
  </si>
  <si>
    <t>Debt due on 9/30/22</t>
  </si>
  <si>
    <t>EBIT (1 -t) (1- Reinvestment Rate)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</si>
</sst>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"/>
  </numFmts>
  <fonts count="6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i/>
      <sz val="12"/>
      <name val="Calibri"/>
      <family val="2"/>
      <scheme val="minor"/>
    </font>
    <font>
      <i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9" fontId="2" fillId="2" borderId="1" xfId="0" applyNumberFormat="1" applyFont="1" applyFill="1" applyBorder="1" applyAlignment="1">
      <alignment horizontal="center"/>
    </xf>
    <xf numFmtId="2" fontId="2" fillId="2" borderId="1" xfId="1" applyNumberFormat="1" applyFont="1" applyFill="1" applyBorder="1" applyAlignment="1">
      <alignment horizontal="center"/>
    </xf>
    <xf numFmtId="164" fontId="2" fillId="3" borderId="1" xfId="0" applyNumberFormat="1" applyFont="1" applyFill="1" applyBorder="1" applyAlignment="1">
      <alignment horizontal="center"/>
    </xf>
    <xf numFmtId="164" fontId="2" fillId="3" borderId="0" xfId="0" applyNumberFormat="1" applyFont="1" applyFill="1" applyBorder="1" applyAlignment="1">
      <alignment horizontal="center"/>
    </xf>
    <xf numFmtId="164" fontId="3" fillId="3" borderId="1" xfId="0" applyNumberFormat="1" applyFont="1" applyFill="1" applyBorder="1" applyAlignment="1">
      <alignment horizontal="center"/>
    </xf>
    <xf numFmtId="164" fontId="3" fillId="3" borderId="2" xfId="0" applyNumberFormat="1" applyFont="1" applyFill="1" applyBorder="1" applyAlignment="1">
      <alignment horizontal="center"/>
    </xf>
    <xf numFmtId="0" fontId="2" fillId="0" borderId="3" xfId="0" applyFont="1" applyBorder="1"/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6" xfId="0" applyFont="1" applyBorder="1"/>
    <xf numFmtId="164" fontId="2" fillId="3" borderId="7" xfId="0" applyNumberFormat="1" applyFont="1" applyFill="1" applyBorder="1" applyAlignment="1">
      <alignment horizontal="center"/>
    </xf>
    <xf numFmtId="9" fontId="2" fillId="2" borderId="7" xfId="0" applyNumberFormat="1" applyFont="1" applyFill="1" applyBorder="1" applyAlignment="1">
      <alignment horizontal="center"/>
    </xf>
    <xf numFmtId="2" fontId="2" fillId="2" borderId="7" xfId="1" applyNumberFormat="1" applyFont="1" applyFill="1" applyBorder="1" applyAlignment="1">
      <alignment horizontal="center"/>
    </xf>
    <xf numFmtId="164" fontId="3" fillId="3" borderId="7" xfId="0" applyNumberFormat="1" applyFont="1" applyFill="1" applyBorder="1" applyAlignment="1">
      <alignment horizontal="center"/>
    </xf>
    <xf numFmtId="0" fontId="2" fillId="0" borderId="8" xfId="0" applyFont="1" applyBorder="1"/>
    <xf numFmtId="164" fontId="3" fillId="3" borderId="10" xfId="0" applyNumberFormat="1" applyFont="1" applyFill="1" applyBorder="1" applyAlignment="1">
      <alignment horizontal="center"/>
    </xf>
    <xf numFmtId="0" fontId="2" fillId="0" borderId="11" xfId="0" applyFont="1" applyBorder="1"/>
    <xf numFmtId="164" fontId="3" fillId="3" borderId="12" xfId="0" applyNumberFormat="1" applyFont="1" applyFill="1" applyBorder="1" applyAlignment="1">
      <alignment horizontal="center"/>
    </xf>
    <xf numFmtId="10" fontId="2" fillId="3" borderId="1" xfId="1" applyNumberFormat="1" applyFont="1" applyFill="1" applyBorder="1" applyAlignment="1">
      <alignment horizontal="center"/>
    </xf>
    <xf numFmtId="10" fontId="2" fillId="3" borderId="7" xfId="1" applyNumberFormat="1" applyFont="1" applyFill="1" applyBorder="1" applyAlignment="1">
      <alignment horizontal="center"/>
    </xf>
    <xf numFmtId="164" fontId="2" fillId="3" borderId="9" xfId="0" applyNumberFormat="1" applyFont="1" applyFill="1" applyBorder="1" applyAlignment="1">
      <alignment horizontal="center"/>
    </xf>
    <xf numFmtId="164" fontId="2" fillId="3" borderId="13" xfId="0" applyNumberFormat="1" applyFont="1" applyFill="1" applyBorder="1" applyAlignment="1">
      <alignment horizontal="center"/>
    </xf>
    <xf numFmtId="0" fontId="2" fillId="0" borderId="0" xfId="0" applyFont="1" applyAlignment="1">
      <alignment horizontal="left"/>
    </xf>
    <xf numFmtId="0" fontId="2" fillId="3" borderId="1" xfId="0" applyFont="1" applyFill="1" applyBorder="1"/>
    <xf numFmtId="0" fontId="2" fillId="2" borderId="1" xfId="0" applyFont="1" applyFill="1" applyBorder="1"/>
    <xf numFmtId="0" fontId="4" fillId="0" borderId="14" xfId="0" applyFont="1" applyBorder="1" applyAlignment="1">
      <alignment horizontal="center"/>
    </xf>
    <xf numFmtId="0" fontId="0" fillId="0" borderId="1" xfId="0" applyBorder="1"/>
    <xf numFmtId="0" fontId="5" fillId="0" borderId="1" xfId="0" applyFont="1" applyBorder="1" applyAlignment="1">
      <alignment horizontal="center"/>
    </xf>
    <xf numFmtId="164" fontId="2" fillId="0" borderId="15" xfId="0" applyNumberFormat="1" applyFont="1" applyFill="1" applyBorder="1" applyAlignment="1">
      <alignment horizontal="center"/>
    </xf>
    <xf numFmtId="9" fontId="2" fillId="0" borderId="15" xfId="0" applyNumberFormat="1" applyFont="1" applyFill="1" applyBorder="1" applyAlignment="1">
      <alignment horizontal="center"/>
    </xf>
    <xf numFmtId="10" fontId="2" fillId="0" borderId="15" xfId="1" applyNumberFormat="1" applyFont="1" applyFill="1" applyBorder="1" applyAlignment="1">
      <alignment horizontal="center"/>
    </xf>
    <xf numFmtId="2" fontId="2" fillId="0" borderId="15" xfId="1" applyNumberFormat="1" applyFont="1" applyFill="1" applyBorder="1" applyAlignment="1">
      <alignment horizontal="center"/>
    </xf>
    <xf numFmtId="164" fontId="3" fillId="3" borderId="16" xfId="0" applyNumberFormat="1" applyFont="1" applyFill="1" applyBorder="1" applyAlignment="1">
      <alignment horizontal="center"/>
    </xf>
    <xf numFmtId="164" fontId="3" fillId="0" borderId="15" xfId="0" applyNumberFormat="1" applyFont="1" applyFill="1" applyBorder="1" applyAlignment="1">
      <alignment horizontal="center"/>
    </xf>
    <xf numFmtId="164" fontId="3" fillId="3" borderId="14" xfId="0" applyNumberFormat="1" applyFont="1" applyFill="1" applyBorder="1" applyAlignment="1">
      <alignment horizontal="center"/>
    </xf>
    <xf numFmtId="164" fontId="3" fillId="3" borderId="17" xfId="0" applyNumberFormat="1" applyFont="1" applyFill="1" applyBorder="1" applyAlignment="1">
      <alignment horizont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19BF6B2-B63F-2C4A-BB9A-5E92F28A9B14}">
  <dimension ref="B1:F20"/>
  <sheetViews>
    <sheetView tabSelected="1" workbookViewId="0">
      <selection activeCell="C7" sqref="C7"/>
    </sheetView>
  </sheetViews>
  <sheetFormatPr baseColWidth="10" defaultRowHeight="16" x14ac:dyDescent="0.2"/>
  <cols>
    <col min="2" max="2" width="22.33203125" style="1" bestFit="1" customWidth="1"/>
    <col min="3" max="3" width="20.33203125" style="2" customWidth="1"/>
    <col min="4" max="4" width="18.33203125" style="2" bestFit="1" customWidth="1"/>
    <col min="5" max="5" width="24.1640625" style="2" customWidth="1"/>
    <col min="6" max="6" width="47.83203125" customWidth="1"/>
  </cols>
  <sheetData>
    <row r="1" spans="2:6" ht="17" thickBot="1" x14ac:dyDescent="0.25"/>
    <row r="2" spans="2:6" x14ac:dyDescent="0.2">
      <c r="B2" s="9"/>
      <c r="C2" s="10" t="s">
        <v>0</v>
      </c>
      <c r="D2" s="11" t="s">
        <v>1</v>
      </c>
      <c r="E2" s="28" t="s">
        <v>15</v>
      </c>
      <c r="F2" s="30" t="s">
        <v>23</v>
      </c>
    </row>
    <row r="3" spans="2:6" x14ac:dyDescent="0.2">
      <c r="B3" s="12" t="s">
        <v>14</v>
      </c>
      <c r="C3" s="5">
        <f>C5+C4</f>
        <v>68156</v>
      </c>
      <c r="D3" s="13">
        <v>78587</v>
      </c>
      <c r="E3" s="31"/>
      <c r="F3" s="29" t="s">
        <v>25</v>
      </c>
    </row>
    <row r="4" spans="2:6" x14ac:dyDescent="0.2">
      <c r="B4" s="12" t="s">
        <v>13</v>
      </c>
      <c r="C4" s="5">
        <v>32613</v>
      </c>
      <c r="D4" s="13">
        <f>C4</f>
        <v>32613</v>
      </c>
      <c r="E4" s="31"/>
      <c r="F4" s="29" t="s">
        <v>24</v>
      </c>
    </row>
    <row r="5" spans="2:6" x14ac:dyDescent="0.2">
      <c r="B5" s="12" t="s">
        <v>2</v>
      </c>
      <c r="C5" s="5">
        <v>35543</v>
      </c>
      <c r="D5" s="13">
        <f>D3-D4</f>
        <v>45974</v>
      </c>
      <c r="E5" s="31"/>
      <c r="F5" s="29" t="s">
        <v>26</v>
      </c>
    </row>
    <row r="6" spans="2:6" x14ac:dyDescent="0.2">
      <c r="B6" s="12" t="s">
        <v>3</v>
      </c>
      <c r="C6" s="5">
        <f>C5*(1-0.25)</f>
        <v>26657.25</v>
      </c>
      <c r="D6" s="13">
        <f t="shared" ref="D6" si="0">D5*(1-0.25)</f>
        <v>34480.5</v>
      </c>
      <c r="E6" s="31"/>
      <c r="F6" s="29" t="s">
        <v>27</v>
      </c>
    </row>
    <row r="7" spans="2:6" x14ac:dyDescent="0.2">
      <c r="B7" s="12" t="s">
        <v>4</v>
      </c>
      <c r="C7" s="3">
        <v>0</v>
      </c>
      <c r="D7" s="14">
        <v>0</v>
      </c>
      <c r="E7" s="32"/>
      <c r="F7" s="29" t="s">
        <v>20</v>
      </c>
    </row>
    <row r="8" spans="2:6" x14ac:dyDescent="0.2">
      <c r="B8" s="12" t="s">
        <v>5</v>
      </c>
      <c r="C8" s="3">
        <v>0.09</v>
      </c>
      <c r="D8" s="14">
        <v>0.09</v>
      </c>
      <c r="E8" s="32"/>
      <c r="F8" s="29" t="s">
        <v>21</v>
      </c>
    </row>
    <row r="9" spans="2:6" x14ac:dyDescent="0.2">
      <c r="B9" s="12" t="s">
        <v>6</v>
      </c>
      <c r="C9" s="21">
        <f>IF(D7&lt;0,0,C7/0.25)</f>
        <v>0</v>
      </c>
      <c r="D9" s="22">
        <f>IF(D7&lt;0,0,D7/0.25)</f>
        <v>0</v>
      </c>
      <c r="E9" s="33"/>
      <c r="F9" s="29" t="s">
        <v>28</v>
      </c>
    </row>
    <row r="10" spans="2:6" x14ac:dyDescent="0.2">
      <c r="B10" s="12" t="s">
        <v>7</v>
      </c>
      <c r="C10" s="4">
        <v>20</v>
      </c>
      <c r="D10" s="15">
        <v>20</v>
      </c>
      <c r="E10" s="34"/>
      <c r="F10" s="29" t="s">
        <v>22</v>
      </c>
    </row>
    <row r="11" spans="2:6" ht="17" thickBot="1" x14ac:dyDescent="0.25">
      <c r="B11" s="12" t="s">
        <v>8</v>
      </c>
      <c r="C11" s="5">
        <f>C6*(1-C9)</f>
        <v>26657.25</v>
      </c>
      <c r="D11" s="13">
        <f t="shared" ref="D11" si="1">D6*(1-D9)</f>
        <v>34480.5</v>
      </c>
      <c r="E11" s="31"/>
      <c r="F11" s="29" t="s">
        <v>32</v>
      </c>
    </row>
    <row r="12" spans="2:6" ht="17" thickBot="1" x14ac:dyDescent="0.25">
      <c r="B12" s="12" t="s">
        <v>9</v>
      </c>
      <c r="C12" s="7">
        <f>C11*(1-(1+C7)^C10/(1+C8)^C10)/(C8-C7)</f>
        <v>243341.92403724068</v>
      </c>
      <c r="D12" s="16">
        <f t="shared" ref="D12" si="2">D11*(1-(1+D7)^D10/(1+D8)^D10)/(D8-D7)</f>
        <v>314756.8189429171</v>
      </c>
      <c r="E12" s="35">
        <f>C12-D12</f>
        <v>-71414.894905676425</v>
      </c>
      <c r="F12" s="29" t="s">
        <v>29</v>
      </c>
    </row>
    <row r="13" spans="2:6" x14ac:dyDescent="0.2">
      <c r="B13" s="12" t="s">
        <v>10</v>
      </c>
      <c r="C13" s="7">
        <v>41776</v>
      </c>
      <c r="D13" s="16">
        <v>41776</v>
      </c>
      <c r="E13" s="36"/>
      <c r="F13" s="29" t="s">
        <v>30</v>
      </c>
    </row>
    <row r="14" spans="2:6" ht="17" thickBot="1" x14ac:dyDescent="0.25">
      <c r="B14" s="12" t="s">
        <v>11</v>
      </c>
      <c r="C14" s="7">
        <v>26481</v>
      </c>
      <c r="D14" s="16">
        <v>26481</v>
      </c>
      <c r="E14" s="36"/>
      <c r="F14" s="29" t="s">
        <v>31</v>
      </c>
    </row>
    <row r="15" spans="2:6" ht="17" thickBot="1" x14ac:dyDescent="0.25">
      <c r="B15" s="19" t="s">
        <v>12</v>
      </c>
      <c r="C15" s="20">
        <f>C12+C13-C14</f>
        <v>258636.92403724068</v>
      </c>
      <c r="D15" s="18">
        <f t="shared" ref="D15" si="3">D12+D13-D14</f>
        <v>330051.8189429171</v>
      </c>
      <c r="E15" s="37">
        <f>C15-D15</f>
        <v>-71414.894905676425</v>
      </c>
      <c r="F15" s="29" t="s">
        <v>12</v>
      </c>
    </row>
    <row r="16" spans="2:6" x14ac:dyDescent="0.2">
      <c r="B16" s="12" t="s">
        <v>17</v>
      </c>
      <c r="C16" s="5">
        <f>C17*(93.16/117.21)</f>
        <v>247329.82510024743</v>
      </c>
      <c r="D16" s="6">
        <f>D15</f>
        <v>330051.8189429171</v>
      </c>
      <c r="E16" s="8">
        <f>C16-D15</f>
        <v>-82721.993842669675</v>
      </c>
      <c r="F16" s="29"/>
    </row>
    <row r="17" spans="2:6" ht="17" thickBot="1" x14ac:dyDescent="0.25">
      <c r="B17" s="17" t="s">
        <v>16</v>
      </c>
      <c r="C17" s="23">
        <v>311180</v>
      </c>
      <c r="D17" s="24">
        <f>D15</f>
        <v>330051.8189429171</v>
      </c>
      <c r="E17" s="38">
        <f>C17-D15</f>
        <v>-18871.818942917103</v>
      </c>
      <c r="F17" s="29"/>
    </row>
    <row r="19" spans="2:6" x14ac:dyDescent="0.2">
      <c r="B19" s="26"/>
      <c r="C19" s="25" t="s">
        <v>18</v>
      </c>
    </row>
    <row r="20" spans="2:6" x14ac:dyDescent="0.2">
      <c r="B20" s="27"/>
      <c r="C20" s="25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2022-11-15T16:31:56Z</dcterms:created>
  <dcterms:modified xsi:type="dcterms:W3CDTF">2022-11-22T19:13:19Z</dcterms:modified>
</cp:coreProperties>
</file>