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3for2026/"/>
    </mc:Choice>
  </mc:AlternateContent>
  <xr:revisionPtr revIDLastSave="0" documentId="8_{AE6B2A8C-1D91-754C-8667-070D5B116A60}" xr6:coauthVersionLast="47" xr6:coauthVersionMax="47" xr10:uidLastSave="{00000000-0000-0000-0000-000000000000}"/>
  <bookViews>
    <workbookView xWindow="760" yWindow="1340" windowWidth="30240" windowHeight="18600" xr2:uid="{6838E301-3C67-7847-9CA2-D5E6647B14F1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1" i="1" l="1"/>
  <c r="P81" i="1"/>
  <c r="O81" i="1"/>
  <c r="Q80" i="1"/>
  <c r="P80" i="1"/>
  <c r="O80" i="1"/>
  <c r="Q79" i="1"/>
  <c r="P79" i="1"/>
  <c r="O79" i="1"/>
  <c r="S78" i="1"/>
  <c r="R78" i="1"/>
  <c r="Q78" i="1"/>
  <c r="P78" i="1"/>
  <c r="O78" i="1"/>
  <c r="Q77" i="1"/>
  <c r="P77" i="1"/>
  <c r="R77" i="1" s="1"/>
  <c r="O77" i="1"/>
  <c r="Q76" i="1"/>
  <c r="P76" i="1"/>
  <c r="R76" i="1" s="1"/>
  <c r="S76" i="1" s="1"/>
  <c r="O76" i="1"/>
  <c r="Q75" i="1"/>
  <c r="P75" i="1"/>
  <c r="O75" i="1"/>
  <c r="W73" i="1"/>
  <c r="X81" i="1" s="1"/>
  <c r="Y81" i="1" s="1"/>
  <c r="V73" i="1"/>
  <c r="X73" i="1" s="1"/>
  <c r="Y73" i="1" s="1"/>
  <c r="R73" i="1"/>
  <c r="R81" i="1" s="1"/>
  <c r="S81" i="1" s="1"/>
  <c r="W72" i="1"/>
  <c r="V72" i="1"/>
  <c r="X72" i="1" s="1"/>
  <c r="Y72" i="1" s="1"/>
  <c r="T72" i="1"/>
  <c r="R72" i="1"/>
  <c r="S72" i="1" s="1"/>
  <c r="W71" i="1"/>
  <c r="V71" i="1"/>
  <c r="X71" i="1" s="1"/>
  <c r="Y71" i="1" s="1"/>
  <c r="R71" i="1"/>
  <c r="Y70" i="1"/>
  <c r="X70" i="1"/>
  <c r="W70" i="1"/>
  <c r="V70" i="1"/>
  <c r="R70" i="1"/>
  <c r="T70" i="1" s="1"/>
  <c r="W69" i="1"/>
  <c r="V69" i="1"/>
  <c r="X69" i="1" s="1"/>
  <c r="T69" i="1"/>
  <c r="R69" i="1"/>
  <c r="W68" i="1"/>
  <c r="V68" i="1"/>
  <c r="X68" i="1" s="1"/>
  <c r="Y68" i="1" s="1"/>
  <c r="R68" i="1"/>
  <c r="T68" i="1" s="1"/>
  <c r="W67" i="1"/>
  <c r="V67" i="1"/>
  <c r="X67" i="1" s="1"/>
  <c r="Y67" i="1" s="1"/>
  <c r="T67" i="1"/>
  <c r="S67" i="1"/>
  <c r="R67" i="1"/>
  <c r="W66" i="1"/>
  <c r="X66" i="1" s="1"/>
  <c r="Y66" i="1" s="1"/>
  <c r="V66" i="1"/>
  <c r="R66" i="1"/>
  <c r="T66" i="1" s="1"/>
  <c r="W65" i="1"/>
  <c r="X65" i="1" s="1"/>
  <c r="Y65" i="1" s="1"/>
  <c r="V65" i="1"/>
  <c r="R65" i="1"/>
  <c r="T65" i="1" s="1"/>
  <c r="W64" i="1"/>
  <c r="V64" i="1"/>
  <c r="X64" i="1" s="1"/>
  <c r="Y64" i="1" s="1"/>
  <c r="R64" i="1"/>
  <c r="T64" i="1" s="1"/>
  <c r="Y63" i="1"/>
  <c r="X63" i="1"/>
  <c r="W63" i="1"/>
  <c r="V63" i="1"/>
  <c r="T63" i="1"/>
  <c r="S63" i="1"/>
  <c r="R63" i="1"/>
  <c r="W62" i="1"/>
  <c r="V62" i="1"/>
  <c r="X62" i="1" s="1"/>
  <c r="Y62" i="1" s="1"/>
  <c r="T62" i="1"/>
  <c r="S62" i="1"/>
  <c r="R62" i="1"/>
  <c r="W61" i="1"/>
  <c r="V61" i="1"/>
  <c r="X61" i="1" s="1"/>
  <c r="Y61" i="1" s="1"/>
  <c r="R61" i="1"/>
  <c r="T61" i="1" s="1"/>
  <c r="W60" i="1"/>
  <c r="V60" i="1"/>
  <c r="X60" i="1" s="1"/>
  <c r="Y60" i="1" s="1"/>
  <c r="T60" i="1"/>
  <c r="R60" i="1"/>
  <c r="S60" i="1" s="1"/>
  <c r="W59" i="1"/>
  <c r="V59" i="1"/>
  <c r="X59" i="1" s="1"/>
  <c r="Y59" i="1" s="1"/>
  <c r="R59" i="1"/>
  <c r="X58" i="1"/>
  <c r="Y58" i="1" s="1"/>
  <c r="Y78" i="1" s="1"/>
  <c r="W58" i="1"/>
  <c r="V58" i="1"/>
  <c r="R58" i="1"/>
  <c r="S58" i="1" s="1"/>
  <c r="W57" i="1"/>
  <c r="V57" i="1"/>
  <c r="X57" i="1" s="1"/>
  <c r="Y57" i="1" s="1"/>
  <c r="S57" i="1"/>
  <c r="R57" i="1"/>
  <c r="Y56" i="1"/>
  <c r="X56" i="1"/>
  <c r="W56" i="1"/>
  <c r="V56" i="1"/>
  <c r="T56" i="1"/>
  <c r="S56" i="1"/>
  <c r="R56" i="1"/>
  <c r="W55" i="1"/>
  <c r="V55" i="1"/>
  <c r="X55" i="1" s="1"/>
  <c r="Y55" i="1" s="1"/>
  <c r="T55" i="1"/>
  <c r="S55" i="1"/>
  <c r="R55" i="1"/>
  <c r="W54" i="1"/>
  <c r="V54" i="1"/>
  <c r="X54" i="1" s="1"/>
  <c r="Y54" i="1" s="1"/>
  <c r="R54" i="1"/>
  <c r="T54" i="1" s="1"/>
  <c r="W53" i="1"/>
  <c r="X53" i="1" s="1"/>
  <c r="Y53" i="1" s="1"/>
  <c r="V53" i="1"/>
  <c r="T53" i="1"/>
  <c r="R53" i="1"/>
  <c r="S53" i="1" s="1"/>
  <c r="W52" i="1"/>
  <c r="V52" i="1"/>
  <c r="X52" i="1" s="1"/>
  <c r="Y52" i="1" s="1"/>
  <c r="R52" i="1"/>
  <c r="T52" i="1" s="1"/>
  <c r="X51" i="1"/>
  <c r="Y51" i="1" s="1"/>
  <c r="W51" i="1"/>
  <c r="V51" i="1"/>
  <c r="R51" i="1"/>
  <c r="T51" i="1" s="1"/>
  <c r="W50" i="1"/>
  <c r="V50" i="1"/>
  <c r="X50" i="1" s="1"/>
  <c r="Y50" i="1" s="1"/>
  <c r="R50" i="1"/>
  <c r="T50" i="1" s="1"/>
  <c r="W49" i="1"/>
  <c r="V49" i="1"/>
  <c r="X49" i="1" s="1"/>
  <c r="Y49" i="1" s="1"/>
  <c r="T49" i="1"/>
  <c r="R49" i="1"/>
  <c r="S49" i="1" s="1"/>
  <c r="W48" i="1"/>
  <c r="V48" i="1"/>
  <c r="X48" i="1" s="1"/>
  <c r="Y48" i="1" s="1"/>
  <c r="T48" i="1"/>
  <c r="S48" i="1"/>
  <c r="R48" i="1"/>
  <c r="W47" i="1"/>
  <c r="X47" i="1" s="1"/>
  <c r="Y47" i="1" s="1"/>
  <c r="V47" i="1"/>
  <c r="R47" i="1"/>
  <c r="W46" i="1"/>
  <c r="X46" i="1" s="1"/>
  <c r="Y46" i="1" s="1"/>
  <c r="V46" i="1"/>
  <c r="R46" i="1"/>
  <c r="T46" i="1" s="1"/>
  <c r="W45" i="1"/>
  <c r="V45" i="1"/>
  <c r="X45" i="1" s="1"/>
  <c r="Y45" i="1" s="1"/>
  <c r="R45" i="1"/>
  <c r="T45" i="1" s="1"/>
  <c r="Y44" i="1"/>
  <c r="X44" i="1"/>
  <c r="W44" i="1"/>
  <c r="V44" i="1"/>
  <c r="T44" i="1"/>
  <c r="S44" i="1"/>
  <c r="R44" i="1"/>
  <c r="W43" i="1"/>
  <c r="V43" i="1"/>
  <c r="T43" i="1"/>
  <c r="S43" i="1"/>
  <c r="R43" i="1"/>
  <c r="W42" i="1"/>
  <c r="V42" i="1"/>
  <c r="X42" i="1" s="1"/>
  <c r="Y42" i="1" s="1"/>
  <c r="R42" i="1"/>
  <c r="T42" i="1" s="1"/>
  <c r="W41" i="1"/>
  <c r="V41" i="1"/>
  <c r="X41" i="1" s="1"/>
  <c r="Y41" i="1" s="1"/>
  <c r="T41" i="1"/>
  <c r="R41" i="1"/>
  <c r="S41" i="1" s="1"/>
  <c r="X40" i="1"/>
  <c r="Y40" i="1" s="1"/>
  <c r="W40" i="1"/>
  <c r="V40" i="1"/>
  <c r="S40" i="1"/>
  <c r="R40" i="1"/>
  <c r="T40" i="1" s="1"/>
  <c r="X39" i="1"/>
  <c r="Y39" i="1" s="1"/>
  <c r="W39" i="1"/>
  <c r="V39" i="1"/>
  <c r="R39" i="1"/>
  <c r="T39" i="1" s="1"/>
  <c r="W38" i="1"/>
  <c r="V38" i="1"/>
  <c r="X38" i="1" s="1"/>
  <c r="Y38" i="1" s="1"/>
  <c r="R38" i="1"/>
  <c r="T38" i="1" s="1"/>
  <c r="W37" i="1"/>
  <c r="V37" i="1"/>
  <c r="X37" i="1" s="1"/>
  <c r="Y37" i="1" s="1"/>
  <c r="T37" i="1"/>
  <c r="R37" i="1"/>
  <c r="S37" i="1" s="1"/>
  <c r="W36" i="1"/>
  <c r="V36" i="1"/>
  <c r="X36" i="1" s="1"/>
  <c r="Y36" i="1" s="1"/>
  <c r="T36" i="1"/>
  <c r="S36" i="1"/>
  <c r="R36" i="1"/>
  <c r="W35" i="1"/>
  <c r="X35" i="1" s="1"/>
  <c r="Y35" i="1" s="1"/>
  <c r="V35" i="1"/>
  <c r="R35" i="1"/>
  <c r="W34" i="1"/>
  <c r="X34" i="1" s="1"/>
  <c r="Y34" i="1" s="1"/>
  <c r="V34" i="1"/>
  <c r="R34" i="1"/>
  <c r="T34" i="1" s="1"/>
  <c r="W33" i="1"/>
  <c r="V33" i="1"/>
  <c r="X33" i="1" s="1"/>
  <c r="Y33" i="1" s="1"/>
  <c r="R33" i="1"/>
  <c r="T33" i="1" s="1"/>
  <c r="Y32" i="1"/>
  <c r="X32" i="1"/>
  <c r="W32" i="1"/>
  <c r="V32" i="1"/>
  <c r="T32" i="1"/>
  <c r="S32" i="1"/>
  <c r="R32" i="1"/>
  <c r="W31" i="1"/>
  <c r="V31" i="1"/>
  <c r="X31" i="1" s="1"/>
  <c r="Y31" i="1" s="1"/>
  <c r="T31" i="1"/>
  <c r="S31" i="1"/>
  <c r="R31" i="1"/>
  <c r="W30" i="1"/>
  <c r="V30" i="1"/>
  <c r="X30" i="1" s="1"/>
  <c r="Y30" i="1" s="1"/>
  <c r="R30" i="1"/>
  <c r="T30" i="1" s="1"/>
  <c r="W29" i="1"/>
  <c r="V29" i="1"/>
  <c r="X29" i="1" s="1"/>
  <c r="T29" i="1"/>
  <c r="R29" i="1"/>
  <c r="S29" i="1" s="1"/>
  <c r="X28" i="1"/>
  <c r="Y28" i="1" s="1"/>
  <c r="W28" i="1"/>
  <c r="V28" i="1"/>
  <c r="R28" i="1"/>
  <c r="T28" i="1" s="1"/>
  <c r="X27" i="1"/>
  <c r="Y27" i="1" s="1"/>
  <c r="W27" i="1"/>
  <c r="V27" i="1"/>
  <c r="R27" i="1"/>
  <c r="S27" i="1" s="1"/>
  <c r="W26" i="1"/>
  <c r="V26" i="1"/>
  <c r="X26" i="1" s="1"/>
  <c r="Y26" i="1" s="1"/>
  <c r="S26" i="1"/>
  <c r="R26" i="1"/>
  <c r="T26" i="1" s="1"/>
  <c r="W25" i="1"/>
  <c r="V25" i="1"/>
  <c r="X25" i="1" s="1"/>
  <c r="Y25" i="1" s="1"/>
  <c r="T25" i="1"/>
  <c r="R25" i="1"/>
  <c r="S25" i="1" s="1"/>
  <c r="W24" i="1"/>
  <c r="V24" i="1"/>
  <c r="X24" i="1" s="1"/>
  <c r="Y24" i="1" s="1"/>
  <c r="T24" i="1"/>
  <c r="S24" i="1"/>
  <c r="R24" i="1"/>
  <c r="W23" i="1"/>
  <c r="X23" i="1" s="1"/>
  <c r="Y23" i="1" s="1"/>
  <c r="V23" i="1"/>
  <c r="R23" i="1"/>
  <c r="W22" i="1"/>
  <c r="X22" i="1" s="1"/>
  <c r="Y22" i="1" s="1"/>
  <c r="V22" i="1"/>
  <c r="R22" i="1"/>
  <c r="T22" i="1" s="1"/>
  <c r="W21" i="1"/>
  <c r="V21" i="1"/>
  <c r="X21" i="1" s="1"/>
  <c r="Y21" i="1" s="1"/>
  <c r="T21" i="1"/>
  <c r="R21" i="1"/>
  <c r="S21" i="1" s="1"/>
  <c r="Y20" i="1"/>
  <c r="X20" i="1"/>
  <c r="W20" i="1"/>
  <c r="V20" i="1"/>
  <c r="T20" i="1"/>
  <c r="S20" i="1"/>
  <c r="R20" i="1"/>
  <c r="W19" i="1"/>
  <c r="V19" i="1"/>
  <c r="X19" i="1" s="1"/>
  <c r="Y19" i="1" s="1"/>
  <c r="T19" i="1"/>
  <c r="S19" i="1"/>
  <c r="R19" i="1"/>
  <c r="W18" i="1"/>
  <c r="V18" i="1"/>
  <c r="X18" i="1" s="1"/>
  <c r="Y18" i="1" s="1"/>
  <c r="R18" i="1"/>
  <c r="T18" i="1" s="1"/>
  <c r="W17" i="1"/>
  <c r="V17" i="1"/>
  <c r="X17" i="1" s="1"/>
  <c r="Y17" i="1" s="1"/>
  <c r="T17" i="1"/>
  <c r="R17" i="1"/>
  <c r="S17" i="1" s="1"/>
  <c r="X16" i="1"/>
  <c r="Y16" i="1" s="1"/>
  <c r="W16" i="1"/>
  <c r="V16" i="1"/>
  <c r="R16" i="1"/>
  <c r="T16" i="1" s="1"/>
  <c r="Y15" i="1"/>
  <c r="X15" i="1"/>
  <c r="W15" i="1"/>
  <c r="V15" i="1"/>
  <c r="R15" i="1"/>
  <c r="S15" i="1" s="1"/>
  <c r="W14" i="1"/>
  <c r="V14" i="1"/>
  <c r="X14" i="1" s="1"/>
  <c r="Y14" i="1" s="1"/>
  <c r="T14" i="1"/>
  <c r="R14" i="1"/>
  <c r="S14" i="1" s="1"/>
  <c r="W13" i="1"/>
  <c r="V13" i="1"/>
  <c r="X13" i="1" s="1"/>
  <c r="Y13" i="1" s="1"/>
  <c r="T13" i="1"/>
  <c r="R13" i="1"/>
  <c r="S13" i="1" s="1"/>
  <c r="W12" i="1"/>
  <c r="V12" i="1"/>
  <c r="X12" i="1" s="1"/>
  <c r="Y12" i="1" s="1"/>
  <c r="T12" i="1"/>
  <c r="S12" i="1"/>
  <c r="R12" i="1"/>
  <c r="W11" i="1"/>
  <c r="X11" i="1" s="1"/>
  <c r="Y11" i="1" s="1"/>
  <c r="V11" i="1"/>
  <c r="R11" i="1"/>
  <c r="X10" i="1"/>
  <c r="Y10" i="1" s="1"/>
  <c r="W10" i="1"/>
  <c r="V10" i="1"/>
  <c r="R10" i="1"/>
  <c r="T10" i="1" s="1"/>
  <c r="W9" i="1"/>
  <c r="V9" i="1"/>
  <c r="X9" i="1" s="1"/>
  <c r="Y9" i="1" s="1"/>
  <c r="T9" i="1"/>
  <c r="S9" i="1"/>
  <c r="R9" i="1"/>
  <c r="Y8" i="1"/>
  <c r="X8" i="1"/>
  <c r="W8" i="1"/>
  <c r="V8" i="1"/>
  <c r="T8" i="1"/>
  <c r="S8" i="1"/>
  <c r="R8" i="1"/>
  <c r="W7" i="1"/>
  <c r="V7" i="1"/>
  <c r="X7" i="1" s="1"/>
  <c r="Y7" i="1" s="1"/>
  <c r="T7" i="1"/>
  <c r="S7" i="1"/>
  <c r="R7" i="1"/>
  <c r="W6" i="1"/>
  <c r="V6" i="1"/>
  <c r="X6" i="1" s="1"/>
  <c r="Y6" i="1" s="1"/>
  <c r="R6" i="1"/>
  <c r="T6" i="1" s="1"/>
  <c r="W5" i="1"/>
  <c r="V5" i="1"/>
  <c r="X5" i="1" s="1"/>
  <c r="Y5" i="1" s="1"/>
  <c r="T5" i="1"/>
  <c r="R5" i="1"/>
  <c r="S5" i="1" s="1"/>
  <c r="X4" i="1"/>
  <c r="Y4" i="1" s="1"/>
  <c r="W4" i="1"/>
  <c r="V4" i="1"/>
  <c r="R4" i="1"/>
  <c r="T4" i="1" s="1"/>
  <c r="X3" i="1"/>
  <c r="Y3" i="1" s="1"/>
  <c r="W3" i="1"/>
  <c r="V3" i="1"/>
  <c r="R3" i="1"/>
  <c r="T3" i="1" s="1"/>
  <c r="W2" i="1"/>
  <c r="V2" i="1"/>
  <c r="X2" i="1" s="1"/>
  <c r="T2" i="1"/>
  <c r="S2" i="1"/>
  <c r="R2" i="1"/>
  <c r="R75" i="1" s="1"/>
  <c r="D81" i="1"/>
  <c r="C81" i="1"/>
  <c r="B81" i="1"/>
  <c r="D80" i="1"/>
  <c r="C80" i="1"/>
  <c r="B80" i="1"/>
  <c r="D79" i="1"/>
  <c r="C79" i="1"/>
  <c r="B79" i="1"/>
  <c r="F78" i="1"/>
  <c r="E78" i="1"/>
  <c r="D78" i="1"/>
  <c r="C78" i="1"/>
  <c r="B78" i="1"/>
  <c r="D77" i="1"/>
  <c r="C77" i="1"/>
  <c r="E77" i="1" s="1"/>
  <c r="F77" i="1" s="1"/>
  <c r="B77" i="1"/>
  <c r="D76" i="1"/>
  <c r="C76" i="1"/>
  <c r="E76" i="1" s="1"/>
  <c r="F76" i="1" s="1"/>
  <c r="B76" i="1"/>
  <c r="D75" i="1"/>
  <c r="C75" i="1"/>
  <c r="B75" i="1"/>
  <c r="J73" i="1"/>
  <c r="K81" i="1" s="1"/>
  <c r="L81" i="1" s="1"/>
  <c r="I73" i="1"/>
  <c r="K73" i="1" s="1"/>
  <c r="L73" i="1" s="1"/>
  <c r="E73" i="1"/>
  <c r="G73" i="1" s="1"/>
  <c r="J72" i="1"/>
  <c r="I72" i="1"/>
  <c r="K72" i="1" s="1"/>
  <c r="L72" i="1" s="1"/>
  <c r="G72" i="1"/>
  <c r="E72" i="1"/>
  <c r="F72" i="1" s="1"/>
  <c r="J71" i="1"/>
  <c r="I71" i="1"/>
  <c r="K71" i="1" s="1"/>
  <c r="L71" i="1" s="1"/>
  <c r="E71" i="1"/>
  <c r="G71" i="1" s="1"/>
  <c r="L70" i="1"/>
  <c r="K70" i="1"/>
  <c r="J70" i="1"/>
  <c r="I70" i="1"/>
  <c r="E70" i="1"/>
  <c r="G70" i="1" s="1"/>
  <c r="J69" i="1"/>
  <c r="I69" i="1"/>
  <c r="K69" i="1" s="1"/>
  <c r="E69" i="1"/>
  <c r="J68" i="1"/>
  <c r="I68" i="1"/>
  <c r="K68" i="1" s="1"/>
  <c r="L68" i="1" s="1"/>
  <c r="E68" i="1"/>
  <c r="G68" i="1" s="1"/>
  <c r="J67" i="1"/>
  <c r="I67" i="1"/>
  <c r="K67" i="1" s="1"/>
  <c r="L67" i="1" s="1"/>
  <c r="G67" i="1"/>
  <c r="F67" i="1"/>
  <c r="E67" i="1"/>
  <c r="J66" i="1"/>
  <c r="I66" i="1"/>
  <c r="K66" i="1" s="1"/>
  <c r="L66" i="1" s="1"/>
  <c r="E66" i="1"/>
  <c r="F66" i="1" s="1"/>
  <c r="J65" i="1"/>
  <c r="K65" i="1" s="1"/>
  <c r="L65" i="1" s="1"/>
  <c r="I65" i="1"/>
  <c r="E65" i="1"/>
  <c r="G65" i="1" s="1"/>
  <c r="J64" i="1"/>
  <c r="I64" i="1"/>
  <c r="K64" i="1" s="1"/>
  <c r="L64" i="1" s="1"/>
  <c r="E64" i="1"/>
  <c r="L63" i="1"/>
  <c r="K63" i="1"/>
  <c r="J63" i="1"/>
  <c r="I63" i="1"/>
  <c r="E63" i="1"/>
  <c r="F63" i="1" s="1"/>
  <c r="J62" i="1"/>
  <c r="I62" i="1"/>
  <c r="K62" i="1" s="1"/>
  <c r="L62" i="1" s="1"/>
  <c r="G62" i="1"/>
  <c r="F62" i="1"/>
  <c r="E62" i="1"/>
  <c r="J61" i="1"/>
  <c r="I61" i="1"/>
  <c r="K61" i="1" s="1"/>
  <c r="L61" i="1" s="1"/>
  <c r="E61" i="1"/>
  <c r="G61" i="1" s="1"/>
  <c r="J60" i="1"/>
  <c r="I60" i="1"/>
  <c r="K60" i="1" s="1"/>
  <c r="L60" i="1" s="1"/>
  <c r="G60" i="1"/>
  <c r="E60" i="1"/>
  <c r="F60" i="1" s="1"/>
  <c r="J59" i="1"/>
  <c r="I59" i="1"/>
  <c r="K59" i="1" s="1"/>
  <c r="L59" i="1" s="1"/>
  <c r="E59" i="1"/>
  <c r="F59" i="1" s="1"/>
  <c r="K58" i="1"/>
  <c r="K78" i="1" s="1"/>
  <c r="J58" i="1"/>
  <c r="I58" i="1"/>
  <c r="E58" i="1"/>
  <c r="G58" i="1" s="1"/>
  <c r="J57" i="1"/>
  <c r="I57" i="1"/>
  <c r="K57" i="1" s="1"/>
  <c r="L57" i="1" s="1"/>
  <c r="E57" i="1"/>
  <c r="F57" i="1" s="1"/>
  <c r="L56" i="1"/>
  <c r="K56" i="1"/>
  <c r="J56" i="1"/>
  <c r="I56" i="1"/>
  <c r="E56" i="1"/>
  <c r="F56" i="1" s="1"/>
  <c r="J55" i="1"/>
  <c r="I55" i="1"/>
  <c r="K55" i="1" s="1"/>
  <c r="L55" i="1" s="1"/>
  <c r="G55" i="1"/>
  <c r="F55" i="1"/>
  <c r="E55" i="1"/>
  <c r="J54" i="1"/>
  <c r="I54" i="1"/>
  <c r="K54" i="1" s="1"/>
  <c r="L54" i="1" s="1"/>
  <c r="E54" i="1"/>
  <c r="G54" i="1" s="1"/>
  <c r="J53" i="1"/>
  <c r="I53" i="1"/>
  <c r="K53" i="1" s="1"/>
  <c r="L53" i="1" s="1"/>
  <c r="G53" i="1"/>
  <c r="E53" i="1"/>
  <c r="F53" i="1" s="1"/>
  <c r="J52" i="1"/>
  <c r="I52" i="1"/>
  <c r="K52" i="1" s="1"/>
  <c r="L52" i="1" s="1"/>
  <c r="E52" i="1"/>
  <c r="F52" i="1" s="1"/>
  <c r="K51" i="1"/>
  <c r="L51" i="1" s="1"/>
  <c r="J51" i="1"/>
  <c r="I51" i="1"/>
  <c r="E51" i="1"/>
  <c r="G51" i="1" s="1"/>
  <c r="J50" i="1"/>
  <c r="I50" i="1"/>
  <c r="K50" i="1" s="1"/>
  <c r="L50" i="1" s="1"/>
  <c r="E50" i="1"/>
  <c r="G50" i="1" s="1"/>
  <c r="J49" i="1"/>
  <c r="I49" i="1"/>
  <c r="K49" i="1" s="1"/>
  <c r="L49" i="1" s="1"/>
  <c r="E49" i="1"/>
  <c r="G49" i="1" s="1"/>
  <c r="J48" i="1"/>
  <c r="I48" i="1"/>
  <c r="K48" i="1" s="1"/>
  <c r="L48" i="1" s="1"/>
  <c r="G48" i="1"/>
  <c r="F48" i="1"/>
  <c r="E48" i="1"/>
  <c r="J47" i="1"/>
  <c r="I47" i="1"/>
  <c r="K47" i="1" s="1"/>
  <c r="L47" i="1" s="1"/>
  <c r="E47" i="1"/>
  <c r="F47" i="1" s="1"/>
  <c r="J46" i="1"/>
  <c r="K46" i="1" s="1"/>
  <c r="L46" i="1" s="1"/>
  <c r="I46" i="1"/>
  <c r="E46" i="1"/>
  <c r="G46" i="1" s="1"/>
  <c r="J45" i="1"/>
  <c r="I45" i="1"/>
  <c r="K45" i="1" s="1"/>
  <c r="L45" i="1" s="1"/>
  <c r="E45" i="1"/>
  <c r="L44" i="1"/>
  <c r="K44" i="1"/>
  <c r="J44" i="1"/>
  <c r="I44" i="1"/>
  <c r="E44" i="1"/>
  <c r="G44" i="1" s="1"/>
  <c r="J43" i="1"/>
  <c r="I43" i="1"/>
  <c r="K43" i="1" s="1"/>
  <c r="L43" i="1" s="1"/>
  <c r="G43" i="1"/>
  <c r="F43" i="1"/>
  <c r="E43" i="1"/>
  <c r="J42" i="1"/>
  <c r="I42" i="1"/>
  <c r="K42" i="1" s="1"/>
  <c r="L42" i="1" s="1"/>
  <c r="E42" i="1"/>
  <c r="F42" i="1" s="1"/>
  <c r="J41" i="1"/>
  <c r="I41" i="1"/>
  <c r="K41" i="1" s="1"/>
  <c r="L41" i="1" s="1"/>
  <c r="G41" i="1"/>
  <c r="E41" i="1"/>
  <c r="F41" i="1" s="1"/>
  <c r="J40" i="1"/>
  <c r="I40" i="1"/>
  <c r="K40" i="1" s="1"/>
  <c r="L40" i="1" s="1"/>
  <c r="E40" i="1"/>
  <c r="F40" i="1" s="1"/>
  <c r="K39" i="1"/>
  <c r="L39" i="1" s="1"/>
  <c r="J39" i="1"/>
  <c r="I39" i="1"/>
  <c r="E39" i="1"/>
  <c r="F39" i="1" s="1"/>
  <c r="J38" i="1"/>
  <c r="I38" i="1"/>
  <c r="K38" i="1" s="1"/>
  <c r="L38" i="1" s="1"/>
  <c r="E38" i="1"/>
  <c r="G38" i="1" s="1"/>
  <c r="J37" i="1"/>
  <c r="I37" i="1"/>
  <c r="K37" i="1" s="1"/>
  <c r="L37" i="1" s="1"/>
  <c r="E37" i="1"/>
  <c r="G37" i="1" s="1"/>
  <c r="J36" i="1"/>
  <c r="I36" i="1"/>
  <c r="K36" i="1" s="1"/>
  <c r="L36" i="1" s="1"/>
  <c r="G36" i="1"/>
  <c r="F36" i="1"/>
  <c r="E36" i="1"/>
  <c r="J35" i="1"/>
  <c r="I35" i="1"/>
  <c r="K35" i="1" s="1"/>
  <c r="L35" i="1" s="1"/>
  <c r="E35" i="1"/>
  <c r="G35" i="1" s="1"/>
  <c r="J34" i="1"/>
  <c r="K34" i="1" s="1"/>
  <c r="L34" i="1" s="1"/>
  <c r="I34" i="1"/>
  <c r="E34" i="1"/>
  <c r="G34" i="1" s="1"/>
  <c r="J33" i="1"/>
  <c r="I33" i="1"/>
  <c r="K33" i="1" s="1"/>
  <c r="L33" i="1" s="1"/>
  <c r="E33" i="1"/>
  <c r="G33" i="1" s="1"/>
  <c r="L32" i="1"/>
  <c r="K32" i="1"/>
  <c r="J32" i="1"/>
  <c r="I32" i="1"/>
  <c r="E32" i="1"/>
  <c r="F32" i="1" s="1"/>
  <c r="J31" i="1"/>
  <c r="I31" i="1"/>
  <c r="K31" i="1" s="1"/>
  <c r="L31" i="1" s="1"/>
  <c r="G31" i="1"/>
  <c r="F31" i="1"/>
  <c r="E31" i="1"/>
  <c r="J30" i="1"/>
  <c r="I30" i="1"/>
  <c r="K30" i="1" s="1"/>
  <c r="L30" i="1" s="1"/>
  <c r="E30" i="1"/>
  <c r="G30" i="1" s="1"/>
  <c r="J29" i="1"/>
  <c r="I29" i="1"/>
  <c r="K29" i="1" s="1"/>
  <c r="G29" i="1"/>
  <c r="E29" i="1"/>
  <c r="F29" i="1" s="1"/>
  <c r="J28" i="1"/>
  <c r="I28" i="1"/>
  <c r="K28" i="1" s="1"/>
  <c r="L28" i="1" s="1"/>
  <c r="E28" i="1"/>
  <c r="K27" i="1"/>
  <c r="L27" i="1" s="1"/>
  <c r="J27" i="1"/>
  <c r="I27" i="1"/>
  <c r="E27" i="1"/>
  <c r="G27" i="1" s="1"/>
  <c r="J26" i="1"/>
  <c r="I26" i="1"/>
  <c r="K26" i="1" s="1"/>
  <c r="L26" i="1" s="1"/>
  <c r="E26" i="1"/>
  <c r="G26" i="1" s="1"/>
  <c r="J25" i="1"/>
  <c r="I25" i="1"/>
  <c r="K25" i="1" s="1"/>
  <c r="L25" i="1" s="1"/>
  <c r="E25" i="1"/>
  <c r="G25" i="1" s="1"/>
  <c r="J24" i="1"/>
  <c r="I24" i="1"/>
  <c r="K24" i="1" s="1"/>
  <c r="L24" i="1" s="1"/>
  <c r="G24" i="1"/>
  <c r="F24" i="1"/>
  <c r="E24" i="1"/>
  <c r="J23" i="1"/>
  <c r="I23" i="1"/>
  <c r="K23" i="1" s="1"/>
  <c r="L23" i="1" s="1"/>
  <c r="E23" i="1"/>
  <c r="F23" i="1" s="1"/>
  <c r="L22" i="1"/>
  <c r="K22" i="1"/>
  <c r="J22" i="1"/>
  <c r="I22" i="1"/>
  <c r="E22" i="1"/>
  <c r="G22" i="1" s="1"/>
  <c r="J21" i="1"/>
  <c r="I21" i="1"/>
  <c r="K21" i="1" s="1"/>
  <c r="L21" i="1" s="1"/>
  <c r="E21" i="1"/>
  <c r="G21" i="1" s="1"/>
  <c r="L20" i="1"/>
  <c r="K20" i="1"/>
  <c r="J20" i="1"/>
  <c r="I20" i="1"/>
  <c r="E20" i="1"/>
  <c r="F20" i="1" s="1"/>
  <c r="J19" i="1"/>
  <c r="I19" i="1"/>
  <c r="K19" i="1" s="1"/>
  <c r="L19" i="1" s="1"/>
  <c r="G19" i="1"/>
  <c r="F19" i="1"/>
  <c r="E19" i="1"/>
  <c r="J18" i="1"/>
  <c r="I18" i="1"/>
  <c r="K18" i="1" s="1"/>
  <c r="L18" i="1" s="1"/>
  <c r="E18" i="1"/>
  <c r="G18" i="1" s="1"/>
  <c r="J17" i="1"/>
  <c r="I17" i="1"/>
  <c r="K17" i="1" s="1"/>
  <c r="L17" i="1" s="1"/>
  <c r="G17" i="1"/>
  <c r="E17" i="1"/>
  <c r="F17" i="1" s="1"/>
  <c r="J16" i="1"/>
  <c r="I16" i="1"/>
  <c r="K16" i="1" s="1"/>
  <c r="L16" i="1" s="1"/>
  <c r="E16" i="1"/>
  <c r="K15" i="1"/>
  <c r="L15" i="1" s="1"/>
  <c r="J15" i="1"/>
  <c r="I15" i="1"/>
  <c r="E15" i="1"/>
  <c r="G15" i="1" s="1"/>
  <c r="J14" i="1"/>
  <c r="I14" i="1"/>
  <c r="K14" i="1" s="1"/>
  <c r="L14" i="1" s="1"/>
  <c r="E14" i="1"/>
  <c r="G14" i="1" s="1"/>
  <c r="J13" i="1"/>
  <c r="I13" i="1"/>
  <c r="K13" i="1" s="1"/>
  <c r="L13" i="1" s="1"/>
  <c r="E13" i="1"/>
  <c r="G13" i="1" s="1"/>
  <c r="J12" i="1"/>
  <c r="I12" i="1"/>
  <c r="K12" i="1" s="1"/>
  <c r="L12" i="1" s="1"/>
  <c r="G12" i="1"/>
  <c r="F12" i="1"/>
  <c r="E12" i="1"/>
  <c r="J11" i="1"/>
  <c r="I11" i="1"/>
  <c r="K11" i="1" s="1"/>
  <c r="L11" i="1" s="1"/>
  <c r="E11" i="1"/>
  <c r="F11" i="1" s="1"/>
  <c r="J10" i="1"/>
  <c r="I10" i="1"/>
  <c r="E10" i="1"/>
  <c r="G10" i="1" s="1"/>
  <c r="J9" i="1"/>
  <c r="I9" i="1"/>
  <c r="K9" i="1" s="1"/>
  <c r="L9" i="1" s="1"/>
  <c r="E9" i="1"/>
  <c r="G9" i="1" s="1"/>
  <c r="L8" i="1"/>
  <c r="K8" i="1"/>
  <c r="J8" i="1"/>
  <c r="I8" i="1"/>
  <c r="E8" i="1"/>
  <c r="G8" i="1" s="1"/>
  <c r="J7" i="1"/>
  <c r="I7" i="1"/>
  <c r="G7" i="1"/>
  <c r="F7" i="1"/>
  <c r="E7" i="1"/>
  <c r="J6" i="1"/>
  <c r="I6" i="1"/>
  <c r="K6" i="1" s="1"/>
  <c r="L6" i="1" s="1"/>
  <c r="E6" i="1"/>
  <c r="F6" i="1" s="1"/>
  <c r="J5" i="1"/>
  <c r="I5" i="1"/>
  <c r="G5" i="1"/>
  <c r="E5" i="1"/>
  <c r="F5" i="1" s="1"/>
  <c r="J4" i="1"/>
  <c r="I4" i="1"/>
  <c r="E4" i="1"/>
  <c r="J3" i="1"/>
  <c r="I3" i="1"/>
  <c r="E3" i="1"/>
  <c r="G3" i="1" s="1"/>
  <c r="J2" i="1"/>
  <c r="I2" i="1"/>
  <c r="E2" i="1"/>
  <c r="G2" i="1" s="1"/>
  <c r="Y29" i="1" l="1"/>
  <c r="K3" i="1"/>
  <c r="L3" i="1" s="1"/>
  <c r="S64" i="1"/>
  <c r="S77" i="1"/>
  <c r="T47" i="1"/>
  <c r="S47" i="1"/>
  <c r="S52" i="1"/>
  <c r="T23" i="1"/>
  <c r="S23" i="1"/>
  <c r="S28" i="1"/>
  <c r="S50" i="1"/>
  <c r="T11" i="1"/>
  <c r="S11" i="1"/>
  <c r="S16" i="1"/>
  <c r="S38" i="1"/>
  <c r="S45" i="1"/>
  <c r="X79" i="1"/>
  <c r="Y69" i="1"/>
  <c r="Y79" i="1" s="1"/>
  <c r="X76" i="1"/>
  <c r="Y76" i="1" s="1"/>
  <c r="Y2" i="1"/>
  <c r="Y75" i="1" s="1"/>
  <c r="X75" i="1"/>
  <c r="X80" i="1"/>
  <c r="Y80" i="1" s="1"/>
  <c r="T59" i="1"/>
  <c r="S59" i="1"/>
  <c r="S4" i="1"/>
  <c r="S33" i="1"/>
  <c r="R79" i="1"/>
  <c r="S79" i="1" s="1"/>
  <c r="T35" i="1"/>
  <c r="S35" i="1"/>
  <c r="R80" i="1"/>
  <c r="S80" i="1" s="1"/>
  <c r="T71" i="1"/>
  <c r="S71" i="1"/>
  <c r="X43" i="1"/>
  <c r="Y43" i="1" s="1"/>
  <c r="S69" i="1"/>
  <c r="X78" i="1"/>
  <c r="S66" i="1"/>
  <c r="S6" i="1"/>
  <c r="S18" i="1"/>
  <c r="S30" i="1"/>
  <c r="S42" i="1"/>
  <c r="S54" i="1"/>
  <c r="S61" i="1"/>
  <c r="S73" i="1"/>
  <c r="K4" i="1"/>
  <c r="L4" i="1" s="1"/>
  <c r="K7" i="1"/>
  <c r="L7" i="1" s="1"/>
  <c r="K10" i="1"/>
  <c r="L10" i="1" s="1"/>
  <c r="S68" i="1"/>
  <c r="T73" i="1"/>
  <c r="S3" i="1"/>
  <c r="S39" i="1"/>
  <c r="S51" i="1"/>
  <c r="S70" i="1"/>
  <c r="S10" i="1"/>
  <c r="T15" i="1"/>
  <c r="S22" i="1"/>
  <c r="S75" i="1" s="1"/>
  <c r="T27" i="1"/>
  <c r="S34" i="1"/>
  <c r="S46" i="1"/>
  <c r="T58" i="1"/>
  <c r="S65" i="1"/>
  <c r="K5" i="1"/>
  <c r="L5" i="1" s="1"/>
  <c r="K2" i="1"/>
  <c r="K77" i="1"/>
  <c r="L77" i="1" s="1"/>
  <c r="L29" i="1"/>
  <c r="L58" i="1"/>
  <c r="F38" i="1"/>
  <c r="E79" i="1"/>
  <c r="F79" i="1" s="1"/>
  <c r="G69" i="1"/>
  <c r="F69" i="1"/>
  <c r="F26" i="1"/>
  <c r="F9" i="1"/>
  <c r="F50" i="1"/>
  <c r="G4" i="1"/>
  <c r="F4" i="1"/>
  <c r="K79" i="1"/>
  <c r="L69" i="1"/>
  <c r="L79" i="1" s="1"/>
  <c r="L78" i="1"/>
  <c r="F33" i="1"/>
  <c r="L2" i="1"/>
  <c r="K75" i="1"/>
  <c r="F14" i="1"/>
  <c r="G28" i="1"/>
  <c r="F28" i="1"/>
  <c r="G64" i="1"/>
  <c r="F64" i="1"/>
  <c r="F21" i="1"/>
  <c r="E75" i="1"/>
  <c r="E80" i="1"/>
  <c r="F80" i="1" s="1"/>
  <c r="F2" i="1"/>
  <c r="G16" i="1"/>
  <c r="F16" i="1"/>
  <c r="G45" i="1"/>
  <c r="F45" i="1"/>
  <c r="F71" i="1"/>
  <c r="F35" i="1"/>
  <c r="G40" i="1"/>
  <c r="G11" i="1"/>
  <c r="F18" i="1"/>
  <c r="G23" i="1"/>
  <c r="F30" i="1"/>
  <c r="G47" i="1"/>
  <c r="F54" i="1"/>
  <c r="F61" i="1"/>
  <c r="G66" i="1"/>
  <c r="F73" i="1"/>
  <c r="G6" i="1"/>
  <c r="F13" i="1"/>
  <c r="F37" i="1"/>
  <c r="G42" i="1"/>
  <c r="F49" i="1"/>
  <c r="F68" i="1"/>
  <c r="F8" i="1"/>
  <c r="F44" i="1"/>
  <c r="G20" i="1"/>
  <c r="F27" i="1"/>
  <c r="F51" i="1"/>
  <c r="G56" i="1"/>
  <c r="F58" i="1"/>
  <c r="G63" i="1"/>
  <c r="F70" i="1"/>
  <c r="E81" i="1"/>
  <c r="F81" i="1" s="1"/>
  <c r="G52" i="1"/>
  <c r="G59" i="1"/>
  <c r="F3" i="1"/>
  <c r="G32" i="1"/>
  <c r="F10" i="1"/>
  <c r="F22" i="1"/>
  <c r="F34" i="1"/>
  <c r="G39" i="1"/>
  <c r="F46" i="1"/>
  <c r="F65" i="1"/>
  <c r="F25" i="1"/>
  <c r="F15" i="1"/>
  <c r="L75" i="1" l="1"/>
  <c r="K80" i="1"/>
  <c r="L80" i="1" s="1"/>
  <c r="K76" i="1"/>
  <c r="L76" i="1" s="1"/>
  <c r="X77" i="1"/>
  <c r="Y77" i="1" s="1"/>
  <c r="F75" i="1"/>
</calcChain>
</file>

<file path=xl/sharedStrings.xml><?xml version="1.0" encoding="utf-8"?>
<sst xmlns="http://schemas.openxmlformats.org/spreadsheetml/2006/main" count="56" uniqueCount="20">
  <si>
    <t>Year end</t>
  </si>
  <si>
    <t>Ten-year T.Bond rate</t>
  </si>
  <si>
    <t>Inflation rate</t>
  </si>
  <si>
    <t>Real GDP growth</t>
  </si>
  <si>
    <t>Intrinsic riskfree rate</t>
  </si>
  <si>
    <t>The Fed Effect</t>
  </si>
  <si>
    <t>T.Bond/Fund Int rate</t>
  </si>
  <si>
    <t>Fed Funds Rate</t>
  </si>
  <si>
    <t>Inflation rate (10 year average)</t>
  </si>
  <si>
    <t>Real GDP growth (10-year average)</t>
  </si>
  <si>
    <t>Smoothed Intrinsic Rate</t>
  </si>
  <si>
    <t>Smoothed Intrinsic - T.Bond Rate</t>
  </si>
  <si>
    <t>NA</t>
  </si>
  <si>
    <t>Intrinsic - T.Bond Rate</t>
  </si>
  <si>
    <t>1954-2025</t>
  </si>
  <si>
    <t>1954-1980</t>
  </si>
  <si>
    <t>1981-2008</t>
  </si>
  <si>
    <t>2009-2020</t>
  </si>
  <si>
    <t>2021-2025</t>
  </si>
  <si>
    <t>End of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</si>
</sst>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10" fontId="2" fillId="0" borderId="2" xfId="0" applyNumberFormat="1" applyFont="1" applyBorder="1" applyAlignment="1">
      <alignment horizontal="center" wrapText="1"/>
    </xf>
    <xf numFmtId="10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10" fontId="2" fillId="0" borderId="0" xfId="0" applyNumberFormat="1" applyFont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0" fontId="2" fillId="0" borderId="4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10" fontId="2" fillId="0" borderId="4" xfId="1" applyNumberFormat="1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0" fontId="2" fillId="0" borderId="5" xfId="0" applyNumberFormat="1" applyFont="1" applyBorder="1" applyAlignment="1">
      <alignment horizontal="center"/>
    </xf>
    <xf numFmtId="10" fontId="2" fillId="0" borderId="6" xfId="0" applyNumberFormat="1" applyFont="1" applyBorder="1" applyAlignment="1">
      <alignment horizontal="center"/>
    </xf>
    <xf numFmtId="10" fontId="2" fillId="0" borderId="7" xfId="0" applyNumberFormat="1" applyFont="1" applyBorder="1" applyAlignment="1">
      <alignment horizontal="center"/>
    </xf>
    <xf numFmtId="10" fontId="2" fillId="0" borderId="5" xfId="1" applyNumberFormat="1" applyFont="1" applyBorder="1" applyAlignment="1">
      <alignment horizontal="center"/>
    </xf>
    <xf numFmtId="10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0" fontId="2" fillId="0" borderId="10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3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3CA03D-E3CC-2740-94CC-B533F98BE085}" name="Table1" displayName="Table1" ref="A1:L81" totalsRowShown="0" headerRowDxfId="31" dataDxfId="30" headerRowBorderDxfId="28" tableBorderDxfId="29">
  <autoFilter ref="A1:L81" xr:uid="{B73CA03D-E3CC-2740-94CC-B533F98BE085}"/>
  <tableColumns count="12">
    <tableColumn id="1" xr3:uid="{111FB4BE-5DCD-C847-A750-C4B3D58C032A}" name="Year end" dataDxfId="27"/>
    <tableColumn id="2" xr3:uid="{2465D51E-1C84-474E-96AB-2FC08A966BB7}" name="Ten-year T.Bond rate" dataDxfId="26"/>
    <tableColumn id="3" xr3:uid="{0FB864D3-D8AF-0A42-BAB3-9DBC8430FC0F}" name="Inflation rate" dataDxfId="25"/>
    <tableColumn id="4" xr3:uid="{C4B4AA3B-3AE5-8445-BA63-B16EEC97C365}" name="Real GDP growth" dataDxfId="24"/>
    <tableColumn id="5" xr3:uid="{4978916D-EFBA-AC42-BF0D-ACA1DB25A9DC}" name="Intrinsic riskfree rate" dataDxfId="23"/>
    <tableColumn id="6" xr3:uid="{C6B6D23B-25B4-824F-A54F-7AA886DE2414}" name="The Fed Effect" dataDxfId="22"/>
    <tableColumn id="7" xr3:uid="{025E408D-72EB-BE4A-A3D2-F870C6977B46}" name="T.Bond/Fund Int rate" dataDxfId="21"/>
    <tableColumn id="8" xr3:uid="{93B27A65-84D9-4344-BC12-7093732ADAF4}" name="Fed Funds Rate" dataDxfId="20"/>
    <tableColumn id="9" xr3:uid="{5B4F6A00-47C1-FF48-B6ED-3CD9C816FB4D}" name="Inflation rate (10 year average)" dataDxfId="19"/>
    <tableColumn id="10" xr3:uid="{09773DAB-575E-FD4A-BA61-6F6E9D84B25B}" name="Real GDP growth (10-year average)" dataDxfId="18"/>
    <tableColumn id="11" xr3:uid="{D5BB3F58-B124-154D-A961-32A691D93FF3}" name="Smoothed Intrinsic Rate" dataDxfId="17">
      <calculatedColumnFormula>Table1[[#This Row],[Real GDP growth (10-year average)]]+I2</calculatedColumnFormula>
    </tableColumn>
    <tableColumn id="12" xr3:uid="{44039BFA-C9C7-024E-A6C1-58C850B42646}" name="Smoothed Intrinsic - T.Bond Rate" dataDxfId="16">
      <calculatedColumnFormula>Table1[[#This Row],[Ten-year T.Bond rate]]-K2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3073C6B-94E9-794F-8C65-B3EA69E6A77E}" name="Table13" displayName="Table13" ref="N1:Y81" totalsRowShown="0" headerRowDxfId="15" dataDxfId="14" headerRowBorderDxfId="12" tableBorderDxfId="13">
  <autoFilter ref="N1:Y81" xr:uid="{93073C6B-94E9-794F-8C65-B3EA69E6A77E}"/>
  <tableColumns count="12">
    <tableColumn id="1" xr3:uid="{29CE8A24-699A-494A-937D-5A0836894ABB}" name="Year end" dataDxfId="11"/>
    <tableColumn id="2" xr3:uid="{2A81B0EC-9E1A-4F42-ABDA-1090957B4DFE}" name="Ten-year T.Bond rate" dataDxfId="10"/>
    <tableColumn id="3" xr3:uid="{C0408A20-57FF-D747-8D64-CDF36D1F7594}" name="Inflation rate" dataDxfId="9"/>
    <tableColumn id="4" xr3:uid="{F4DFFBCA-841B-5F4F-AD13-19A424AAB869}" name="Real GDP growth" dataDxfId="8"/>
    <tableColumn id="5" xr3:uid="{2E12C480-FA00-5941-97D4-4650AE2D46E1}" name="Intrinsic riskfree rate" dataDxfId="7"/>
    <tableColumn id="6" xr3:uid="{F1C515D2-5885-634A-9AC6-1D6B870CF281}" name="The Fed Effect" dataDxfId="6"/>
    <tableColumn id="7" xr3:uid="{4BE1472D-C490-464A-B5D7-6F55572784BB}" name="T.Bond/Fund Int rate" dataDxfId="5"/>
    <tableColumn id="8" xr3:uid="{B9AFE1BA-7F07-5444-B936-546E8519953F}" name="Fed Funds Rate" dataDxfId="4"/>
    <tableColumn id="9" xr3:uid="{9B9675F4-86BE-4D44-BCB2-A275AC460069}" name="Inflation rate (10 year average)" dataDxfId="3"/>
    <tableColumn id="10" xr3:uid="{74F8EC3A-BA73-1D4D-AC42-85B4599AEBAC}" name="Real GDP growth (10-year average)" dataDxfId="2"/>
    <tableColumn id="11" xr3:uid="{F71317E5-B8D8-A74F-B241-84982307B8D2}" name="Smoothed Intrinsic Rate" dataDxfId="1">
      <calculatedColumnFormula>Table13[[#This Row],[Real GDP growth (10-year average)]]+V2</calculatedColumnFormula>
    </tableColumn>
    <tableColumn id="12" xr3:uid="{BC12ABC5-653F-614B-A276-7738B9F45A45}" name="Smoothed Intrinsic - T.Bond Rate" dataDxfId="0">
      <calculatedColumnFormula>Table13[[#This Row],[Ten-year T.Bond rate]]-X2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6EEE1-D027-4E4E-BD4E-62C0D3E4268C}">
  <dimension ref="A1:Y81"/>
  <sheetViews>
    <sheetView tabSelected="1" workbookViewId="0">
      <selection activeCell="N1" sqref="N1:Y1048576"/>
    </sheetView>
  </sheetViews>
  <sheetFormatPr baseColWidth="10" defaultRowHeight="16" x14ac:dyDescent="0.2"/>
  <cols>
    <col min="2" max="2" width="20.83203125" style="27" customWidth="1"/>
    <col min="3" max="3" width="14.33203125" style="27" customWidth="1"/>
    <col min="4" max="4" width="17.5" style="27" customWidth="1"/>
    <col min="5" max="5" width="24.83203125" style="27" customWidth="1"/>
    <col min="6" max="6" width="22" style="27" customWidth="1"/>
    <col min="7" max="7" width="20.6640625" style="27" customWidth="1"/>
    <col min="8" max="8" width="16" style="27" customWidth="1"/>
    <col min="9" max="9" width="23.83203125" customWidth="1"/>
    <col min="12" max="12" width="13.5" customWidth="1"/>
    <col min="15" max="15" width="20.83203125" style="27" customWidth="1"/>
    <col min="16" max="16" width="14.33203125" style="27" customWidth="1"/>
    <col min="17" max="17" width="17.5" style="27" customWidth="1"/>
    <col min="18" max="18" width="24.83203125" style="27" customWidth="1"/>
    <col min="19" max="19" width="22" style="27" customWidth="1"/>
    <col min="20" max="20" width="20.6640625" style="27" customWidth="1"/>
    <col min="21" max="21" width="16" style="27" customWidth="1"/>
    <col min="22" max="22" width="23.83203125" customWidth="1"/>
    <col min="25" max="25" width="13.5" customWidth="1"/>
  </cols>
  <sheetData>
    <row r="1" spans="1:25" ht="5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4" t="s">
        <v>9</v>
      </c>
      <c r="K1" s="5" t="s">
        <v>10</v>
      </c>
      <c r="L1" s="5" t="s">
        <v>11</v>
      </c>
      <c r="N1" s="1" t="s">
        <v>0</v>
      </c>
      <c r="O1" s="2" t="s">
        <v>1</v>
      </c>
      <c r="P1" s="2" t="s">
        <v>2</v>
      </c>
      <c r="Q1" s="2" t="s">
        <v>3</v>
      </c>
      <c r="R1" s="2" t="s">
        <v>4</v>
      </c>
      <c r="S1" s="2" t="s">
        <v>5</v>
      </c>
      <c r="T1" s="2" t="s">
        <v>6</v>
      </c>
      <c r="U1" s="3" t="s">
        <v>7</v>
      </c>
      <c r="V1" s="4" t="s">
        <v>8</v>
      </c>
      <c r="W1" s="4" t="s">
        <v>9</v>
      </c>
      <c r="X1" s="5" t="s">
        <v>10</v>
      </c>
      <c r="Y1" s="5" t="s">
        <v>11</v>
      </c>
    </row>
    <row r="2" spans="1:25" x14ac:dyDescent="0.2">
      <c r="A2" s="1">
        <v>1954</v>
      </c>
      <c r="B2" s="6">
        <v>2.5100000000000001E-2</v>
      </c>
      <c r="C2" s="6">
        <v>-3.7215999999999998E-3</v>
      </c>
      <c r="D2" s="6">
        <v>-6.0000000000000001E-3</v>
      </c>
      <c r="E2" s="6">
        <f>Table1[[#This Row],[Inflation rate]]+Table1[[#This Row],[Real GDP growth]]</f>
        <v>-9.7216000000000004E-3</v>
      </c>
      <c r="F2" s="6">
        <f>Table1[[#This Row],[Ten-year T.Bond rate]]-E2</f>
        <v>3.4821600000000001E-2</v>
      </c>
      <c r="G2" s="7" t="str">
        <f>IF(Table1[[#This Row],[Intrinsic riskfree rate]]&gt;0,Table1[[#This Row],[Ten-year T.Bond rate]]/Table1[[#This Row],[Intrinsic riskfree rate]],"NA")</f>
        <v>NA</v>
      </c>
      <c r="H2" s="8">
        <v>2.35E-2</v>
      </c>
      <c r="I2" s="9">
        <f>AVERAGE(O2:O11)</f>
        <v>3.6710000000000007E-2</v>
      </c>
      <c r="J2" s="9">
        <f>AVERAGE(P2:P11)</f>
        <v>1.4054769999999999E-2</v>
      </c>
      <c r="K2" s="9">
        <f>Table1[[#This Row],[Real GDP growth (10-year average)]]+I2</f>
        <v>5.0764770000000008E-2</v>
      </c>
      <c r="L2" s="9">
        <f>Table1[[#This Row],[Ten-year T.Bond rate]]-K2</f>
        <v>-2.5664770000000007E-2</v>
      </c>
      <c r="N2" s="1">
        <v>1954</v>
      </c>
      <c r="O2" s="6">
        <v>2.5100000000000001E-2</v>
      </c>
      <c r="P2" s="6">
        <v>-3.7215999999999998E-3</v>
      </c>
      <c r="Q2" s="6">
        <v>-6.0000000000000001E-3</v>
      </c>
      <c r="R2" s="6">
        <f>Table13[[#This Row],[Inflation rate]]+Table13[[#This Row],[Real GDP growth]]</f>
        <v>-9.7216000000000004E-3</v>
      </c>
      <c r="S2" s="6">
        <f>Table13[[#This Row],[Ten-year T.Bond rate]]-R2</f>
        <v>3.4821600000000001E-2</v>
      </c>
      <c r="T2" s="7" t="str">
        <f>IF(Table13[[#This Row],[Intrinsic riskfree rate]]&gt;0,Table13[[#This Row],[Ten-year T.Bond rate]]/Table13[[#This Row],[Intrinsic riskfree rate]],"NA")</f>
        <v>NA</v>
      </c>
      <c r="U2" s="8">
        <v>2.35E-2</v>
      </c>
      <c r="V2" s="9" t="e">
        <f>AVERAGE(AB2:AB11)</f>
        <v>#DIV/0!</v>
      </c>
      <c r="W2" s="9" t="e">
        <f>AVERAGE(AC2:AC11)</f>
        <v>#DIV/0!</v>
      </c>
      <c r="X2" s="9" t="e">
        <f>Table13[[#This Row],[Real GDP growth (10-year average)]]+V2</f>
        <v>#DIV/0!</v>
      </c>
      <c r="Y2" s="9" t="e">
        <f>Table13[[#This Row],[Ten-year T.Bond rate]]-X2</f>
        <v>#DIV/0!</v>
      </c>
    </row>
    <row r="3" spans="1:25" x14ac:dyDescent="0.2">
      <c r="A3" s="1">
        <v>1955</v>
      </c>
      <c r="B3" s="6">
        <v>2.9600000000000001E-2</v>
      </c>
      <c r="C3" s="6">
        <v>3.7355000000000001E-3</v>
      </c>
      <c r="D3" s="6">
        <v>7.0999999999999994E-2</v>
      </c>
      <c r="E3" s="6">
        <f>Table1[[#This Row],[Inflation rate]]+Table1[[#This Row],[Real GDP growth]]</f>
        <v>7.4735499999999996E-2</v>
      </c>
      <c r="F3" s="6">
        <f>Table1[[#This Row],[Ten-year T.Bond rate]]-E3</f>
        <v>-4.5135499999999995E-2</v>
      </c>
      <c r="G3" s="7">
        <f>IF(Table1[[#This Row],[Intrinsic riskfree rate]]&gt;0,Table1[[#This Row],[Ten-year T.Bond rate]]/Table1[[#This Row],[Intrinsic riskfree rate]],"NA")</f>
        <v>0.39606345043520153</v>
      </c>
      <c r="H3" s="8">
        <v>2.4799999999999999E-2</v>
      </c>
      <c r="I3" s="9">
        <f t="shared" ref="I3:J10" si="0">AVERAGE(O3:O12)</f>
        <v>3.8380000000000004E-2</v>
      </c>
      <c r="J3" s="9">
        <f t="shared" si="0"/>
        <v>1.5625119999999999E-2</v>
      </c>
      <c r="K3" s="9">
        <f>Table1[[#This Row],[Real GDP growth (10-year average)]]+I3</f>
        <v>5.4005120000000004E-2</v>
      </c>
      <c r="L3" s="9">
        <f>Table1[[#This Row],[Ten-year T.Bond rate]]-K3</f>
        <v>-2.4405120000000002E-2</v>
      </c>
      <c r="N3" s="1">
        <v>1955</v>
      </c>
      <c r="O3" s="6">
        <v>2.9600000000000001E-2</v>
      </c>
      <c r="P3" s="6">
        <v>3.7355000000000001E-3</v>
      </c>
      <c r="Q3" s="6">
        <v>7.0999999999999994E-2</v>
      </c>
      <c r="R3" s="6">
        <f>Table13[[#This Row],[Inflation rate]]+Table13[[#This Row],[Real GDP growth]]</f>
        <v>7.4735499999999996E-2</v>
      </c>
      <c r="S3" s="6">
        <f>Table13[[#This Row],[Ten-year T.Bond rate]]-R3</f>
        <v>-4.5135499999999995E-2</v>
      </c>
      <c r="T3" s="7">
        <f>IF(Table13[[#This Row],[Intrinsic riskfree rate]]&gt;0,Table13[[#This Row],[Ten-year T.Bond rate]]/Table13[[#This Row],[Intrinsic riskfree rate]],"NA")</f>
        <v>0.39606345043520153</v>
      </c>
      <c r="U3" s="8">
        <v>2.4799999999999999E-2</v>
      </c>
      <c r="V3" s="9" t="e">
        <f t="shared" ref="V3:W10" si="1">AVERAGE(AB3:AB12)</f>
        <v>#DIV/0!</v>
      </c>
      <c r="W3" s="9" t="e">
        <f t="shared" si="1"/>
        <v>#DIV/0!</v>
      </c>
      <c r="X3" s="9" t="e">
        <f>Table13[[#This Row],[Real GDP growth (10-year average)]]+V3</f>
        <v>#DIV/0!</v>
      </c>
      <c r="Y3" s="9" t="e">
        <f>Table13[[#This Row],[Ten-year T.Bond rate]]-X3</f>
        <v>#DIV/0!</v>
      </c>
    </row>
    <row r="4" spans="1:25" x14ac:dyDescent="0.2">
      <c r="A4" s="1">
        <v>1956</v>
      </c>
      <c r="B4" s="6">
        <v>3.5900000000000001E-2</v>
      </c>
      <c r="C4" s="6">
        <v>2.8284299999999998E-2</v>
      </c>
      <c r="D4" s="6">
        <v>2.1000000000000001E-2</v>
      </c>
      <c r="E4" s="6">
        <f>Table1[[#This Row],[Inflation rate]]+Table1[[#This Row],[Real GDP growth]]</f>
        <v>4.9284300000000003E-2</v>
      </c>
      <c r="F4" s="6">
        <f>Table1[[#This Row],[Ten-year T.Bond rate]]-E4</f>
        <v>-1.3384300000000002E-2</v>
      </c>
      <c r="G4" s="7">
        <f>IF(Table1[[#This Row],[Intrinsic riskfree rate]]&gt;0,Table1[[#This Row],[Ten-year T.Bond rate]]/Table1[[#This Row],[Intrinsic riskfree rate]],"NA")</f>
        <v>0.72842669978066032</v>
      </c>
      <c r="H4" s="8">
        <v>2.9399999999999999E-2</v>
      </c>
      <c r="I4" s="9">
        <f t="shared" si="0"/>
        <v>4.0040000000000006E-2</v>
      </c>
      <c r="J4" s="9">
        <f t="shared" si="0"/>
        <v>1.7171569999999997E-2</v>
      </c>
      <c r="K4" s="9">
        <f>Table1[[#This Row],[Real GDP growth (10-year average)]]+I4</f>
        <v>5.7211570000000003E-2</v>
      </c>
      <c r="L4" s="9">
        <f>Table1[[#This Row],[Ten-year T.Bond rate]]-K4</f>
        <v>-2.1311570000000002E-2</v>
      </c>
      <c r="N4" s="1">
        <v>1956</v>
      </c>
      <c r="O4" s="6">
        <v>3.5900000000000001E-2</v>
      </c>
      <c r="P4" s="6">
        <v>2.8284299999999998E-2</v>
      </c>
      <c r="Q4" s="6">
        <v>2.1000000000000001E-2</v>
      </c>
      <c r="R4" s="6">
        <f>Table13[[#This Row],[Inflation rate]]+Table13[[#This Row],[Real GDP growth]]</f>
        <v>4.9284300000000003E-2</v>
      </c>
      <c r="S4" s="6">
        <f>Table13[[#This Row],[Ten-year T.Bond rate]]-R4</f>
        <v>-1.3384300000000002E-2</v>
      </c>
      <c r="T4" s="7">
        <f>IF(Table13[[#This Row],[Intrinsic riskfree rate]]&gt;0,Table13[[#This Row],[Ten-year T.Bond rate]]/Table13[[#This Row],[Intrinsic riskfree rate]],"NA")</f>
        <v>0.72842669978066032</v>
      </c>
      <c r="U4" s="8">
        <v>2.9399999999999999E-2</v>
      </c>
      <c r="V4" s="9" t="e">
        <f t="shared" si="1"/>
        <v>#DIV/0!</v>
      </c>
      <c r="W4" s="9" t="e">
        <f t="shared" si="1"/>
        <v>#DIV/0!</v>
      </c>
      <c r="X4" s="9" t="e">
        <f>Table13[[#This Row],[Real GDP growth (10-year average)]]+V4</f>
        <v>#DIV/0!</v>
      </c>
      <c r="Y4" s="9" t="e">
        <f>Table13[[#This Row],[Ten-year T.Bond rate]]-X4</f>
        <v>#DIV/0!</v>
      </c>
    </row>
    <row r="5" spans="1:25" x14ac:dyDescent="0.2">
      <c r="A5" s="1">
        <v>1957</v>
      </c>
      <c r="B5" s="6">
        <v>3.2099999999999997E-2</v>
      </c>
      <c r="C5" s="6">
        <v>3.0401699999999997E-2</v>
      </c>
      <c r="D5" s="6">
        <v>2.1000000000000001E-2</v>
      </c>
      <c r="E5" s="6">
        <f>Table1[[#This Row],[Inflation rate]]+Table1[[#This Row],[Real GDP growth]]</f>
        <v>5.1401699999999995E-2</v>
      </c>
      <c r="F5" s="6">
        <f>Table1[[#This Row],[Ten-year T.Bond rate]]-E5</f>
        <v>-1.9301699999999998E-2</v>
      </c>
      <c r="G5" s="7">
        <f>IF(Table1[[#This Row],[Intrinsic riskfree rate]]&gt;0,Table1[[#This Row],[Ten-year T.Bond rate]]/Table1[[#This Row],[Intrinsic riskfree rate]],"NA")</f>
        <v>0.62449296424048228</v>
      </c>
      <c r="H5" s="8">
        <v>2.98E-2</v>
      </c>
      <c r="I5" s="9">
        <f t="shared" si="0"/>
        <v>4.129E-2</v>
      </c>
      <c r="J5" s="9">
        <f t="shared" si="0"/>
        <v>1.7702639999999999E-2</v>
      </c>
      <c r="K5" s="9">
        <f>Table1[[#This Row],[Real GDP growth (10-year average)]]+I5</f>
        <v>5.8992639999999999E-2</v>
      </c>
      <c r="L5" s="9">
        <f>Table1[[#This Row],[Ten-year T.Bond rate]]-K5</f>
        <v>-2.6892640000000002E-2</v>
      </c>
      <c r="N5" s="1">
        <v>1957</v>
      </c>
      <c r="O5" s="6">
        <v>3.2099999999999997E-2</v>
      </c>
      <c r="P5" s="6">
        <v>3.0401699999999997E-2</v>
      </c>
      <c r="Q5" s="6">
        <v>2.1000000000000001E-2</v>
      </c>
      <c r="R5" s="6">
        <f>Table13[[#This Row],[Inflation rate]]+Table13[[#This Row],[Real GDP growth]]</f>
        <v>5.1401699999999995E-2</v>
      </c>
      <c r="S5" s="6">
        <f>Table13[[#This Row],[Ten-year T.Bond rate]]-R5</f>
        <v>-1.9301699999999998E-2</v>
      </c>
      <c r="T5" s="7">
        <f>IF(Table13[[#This Row],[Intrinsic riskfree rate]]&gt;0,Table13[[#This Row],[Ten-year T.Bond rate]]/Table13[[#This Row],[Intrinsic riskfree rate]],"NA")</f>
        <v>0.62449296424048228</v>
      </c>
      <c r="U5" s="8">
        <v>2.98E-2</v>
      </c>
      <c r="V5" s="9" t="e">
        <f t="shared" si="1"/>
        <v>#DIV/0!</v>
      </c>
      <c r="W5" s="9" t="e">
        <f t="shared" si="1"/>
        <v>#DIV/0!</v>
      </c>
      <c r="X5" s="9" t="e">
        <f>Table13[[#This Row],[Real GDP growth (10-year average)]]+V5</f>
        <v>#DIV/0!</v>
      </c>
      <c r="Y5" s="9" t="e">
        <f>Table13[[#This Row],[Ten-year T.Bond rate]]-X5</f>
        <v>#DIV/0!</v>
      </c>
    </row>
    <row r="6" spans="1:25" x14ac:dyDescent="0.2">
      <c r="A6" s="1">
        <v>1958</v>
      </c>
      <c r="B6" s="6">
        <v>3.8600000000000002E-2</v>
      </c>
      <c r="C6" s="6">
        <v>1.7562299999999999E-2</v>
      </c>
      <c r="D6" s="6">
        <v>-7.0000000000000001E-3</v>
      </c>
      <c r="E6" s="6">
        <f>Table1[[#This Row],[Inflation rate]]+Table1[[#This Row],[Real GDP growth]]</f>
        <v>1.05623E-2</v>
      </c>
      <c r="F6" s="6">
        <f>Table1[[#This Row],[Ten-year T.Bond rate]]-E6</f>
        <v>2.8037700000000002E-2</v>
      </c>
      <c r="G6" s="7">
        <f>IF(Table1[[#This Row],[Intrinsic riskfree rate]]&gt;0,Table1[[#This Row],[Ten-year T.Bond rate]]/Table1[[#This Row],[Intrinsic riskfree rate]],"NA")</f>
        <v>3.6545070675894458</v>
      </c>
      <c r="H6" s="8">
        <v>2.4199999999999999E-2</v>
      </c>
      <c r="I6" s="9">
        <f t="shared" si="0"/>
        <v>4.3779999999999999E-2</v>
      </c>
      <c r="J6" s="9">
        <f t="shared" si="0"/>
        <v>1.7943149999999998E-2</v>
      </c>
      <c r="K6" s="9">
        <f>Table1[[#This Row],[Real GDP growth (10-year average)]]+I6</f>
        <v>6.1723149999999997E-2</v>
      </c>
      <c r="L6" s="9">
        <f>Table1[[#This Row],[Ten-year T.Bond rate]]-K6</f>
        <v>-2.3123149999999995E-2</v>
      </c>
      <c r="N6" s="1">
        <v>1958</v>
      </c>
      <c r="O6" s="6">
        <v>3.8600000000000002E-2</v>
      </c>
      <c r="P6" s="6">
        <v>1.7562299999999999E-2</v>
      </c>
      <c r="Q6" s="6">
        <v>-7.0000000000000001E-3</v>
      </c>
      <c r="R6" s="6">
        <f>Table13[[#This Row],[Inflation rate]]+Table13[[#This Row],[Real GDP growth]]</f>
        <v>1.05623E-2</v>
      </c>
      <c r="S6" s="6">
        <f>Table13[[#This Row],[Ten-year T.Bond rate]]-R6</f>
        <v>2.8037700000000002E-2</v>
      </c>
      <c r="T6" s="7">
        <f>IF(Table13[[#This Row],[Intrinsic riskfree rate]]&gt;0,Table13[[#This Row],[Ten-year T.Bond rate]]/Table13[[#This Row],[Intrinsic riskfree rate]],"NA")</f>
        <v>3.6545070675894458</v>
      </c>
      <c r="U6" s="8">
        <v>2.4199999999999999E-2</v>
      </c>
      <c r="V6" s="9" t="e">
        <f t="shared" si="1"/>
        <v>#DIV/0!</v>
      </c>
      <c r="W6" s="9" t="e">
        <f t="shared" si="1"/>
        <v>#DIV/0!</v>
      </c>
      <c r="X6" s="9" t="e">
        <f>Table13[[#This Row],[Real GDP growth (10-year average)]]+V6</f>
        <v>#DIV/0!</v>
      </c>
      <c r="Y6" s="9" t="e">
        <f>Table13[[#This Row],[Ten-year T.Bond rate]]-X6</f>
        <v>#DIV/0!</v>
      </c>
    </row>
    <row r="7" spans="1:25" x14ac:dyDescent="0.2">
      <c r="A7" s="1">
        <v>1959</v>
      </c>
      <c r="B7" s="6">
        <v>4.6899999999999997E-2</v>
      </c>
      <c r="C7" s="6">
        <v>1.51881E-2</v>
      </c>
      <c r="D7" s="6">
        <v>6.9000000000000006E-2</v>
      </c>
      <c r="E7" s="6">
        <f>Table1[[#This Row],[Inflation rate]]+Table1[[#This Row],[Real GDP growth]]</f>
        <v>8.4188100000000002E-2</v>
      </c>
      <c r="F7" s="6">
        <f>Table1[[#This Row],[Ten-year T.Bond rate]]-E7</f>
        <v>-3.7288100000000005E-2</v>
      </c>
      <c r="G7" s="7">
        <f>IF(Table1[[#This Row],[Intrinsic riskfree rate]]&gt;0,Table1[[#This Row],[Ten-year T.Bond rate]]/Table1[[#This Row],[Intrinsic riskfree rate]],"NA")</f>
        <v>0.55708585892780571</v>
      </c>
      <c r="H7" s="8">
        <v>3.9899999999999998E-2</v>
      </c>
      <c r="I7" s="9">
        <f t="shared" si="0"/>
        <v>4.5950000000000005E-2</v>
      </c>
      <c r="J7" s="9">
        <f t="shared" si="0"/>
        <v>2.08928E-2</v>
      </c>
      <c r="K7" s="9">
        <f>Table1[[#This Row],[Real GDP growth (10-year average)]]+I7</f>
        <v>6.6842800000000008E-2</v>
      </c>
      <c r="L7" s="9">
        <f>Table1[[#This Row],[Ten-year T.Bond rate]]-K7</f>
        <v>-1.9942800000000011E-2</v>
      </c>
      <c r="N7" s="1">
        <v>1959</v>
      </c>
      <c r="O7" s="6">
        <v>4.6899999999999997E-2</v>
      </c>
      <c r="P7" s="6">
        <v>1.51881E-2</v>
      </c>
      <c r="Q7" s="6">
        <v>6.9000000000000006E-2</v>
      </c>
      <c r="R7" s="6">
        <f>Table13[[#This Row],[Inflation rate]]+Table13[[#This Row],[Real GDP growth]]</f>
        <v>8.4188100000000002E-2</v>
      </c>
      <c r="S7" s="6">
        <f>Table13[[#This Row],[Ten-year T.Bond rate]]-R7</f>
        <v>-3.7288100000000005E-2</v>
      </c>
      <c r="T7" s="7">
        <f>IF(Table13[[#This Row],[Intrinsic riskfree rate]]&gt;0,Table13[[#This Row],[Ten-year T.Bond rate]]/Table13[[#This Row],[Intrinsic riskfree rate]],"NA")</f>
        <v>0.55708585892780571</v>
      </c>
      <c r="U7" s="8">
        <v>3.9899999999999998E-2</v>
      </c>
      <c r="V7" s="9" t="e">
        <f t="shared" si="1"/>
        <v>#DIV/0!</v>
      </c>
      <c r="W7" s="9" t="e">
        <f t="shared" si="1"/>
        <v>#DIV/0!</v>
      </c>
      <c r="X7" s="9" t="e">
        <f>Table13[[#This Row],[Real GDP growth (10-year average)]]+V7</f>
        <v>#DIV/0!</v>
      </c>
      <c r="Y7" s="9" t="e">
        <f>Table13[[#This Row],[Ten-year T.Bond rate]]-X7</f>
        <v>#DIV/0!</v>
      </c>
    </row>
    <row r="8" spans="1:25" x14ac:dyDescent="0.2">
      <c r="A8" s="1">
        <v>1960</v>
      </c>
      <c r="B8" s="6">
        <v>3.8399999999999997E-2</v>
      </c>
      <c r="C8" s="6">
        <v>1.36008E-2</v>
      </c>
      <c r="D8" s="6">
        <v>2.5999999999999999E-2</v>
      </c>
      <c r="E8" s="6">
        <f>Table1[[#This Row],[Inflation rate]]+Table1[[#This Row],[Real GDP growth]]</f>
        <v>3.9600799999999999E-2</v>
      </c>
      <c r="F8" s="6">
        <f>Table1[[#This Row],[Ten-year T.Bond rate]]-E8</f>
        <v>-1.2008000000000019E-3</v>
      </c>
      <c r="G8" s="7">
        <f>IF(Table1[[#This Row],[Intrinsic riskfree rate]]&gt;0,Table1[[#This Row],[Ten-year T.Bond rate]]/Table1[[#This Row],[Intrinsic riskfree rate]],"NA")</f>
        <v>0.96967738025494432</v>
      </c>
      <c r="H8" s="8">
        <v>1.9800000000000002E-2</v>
      </c>
      <c r="I8" s="9">
        <f t="shared" si="0"/>
        <v>4.8910000000000002E-2</v>
      </c>
      <c r="J8" s="9">
        <f t="shared" si="0"/>
        <v>2.5272870000000003E-2</v>
      </c>
      <c r="K8" s="9">
        <f>Table1[[#This Row],[Real GDP growth (10-year average)]]+I8</f>
        <v>7.4182870000000012E-2</v>
      </c>
      <c r="L8" s="9">
        <f>Table1[[#This Row],[Ten-year T.Bond rate]]-K8</f>
        <v>-3.5782870000000015E-2</v>
      </c>
      <c r="N8" s="1">
        <v>1960</v>
      </c>
      <c r="O8" s="6">
        <v>3.8399999999999997E-2</v>
      </c>
      <c r="P8" s="6">
        <v>1.36008E-2</v>
      </c>
      <c r="Q8" s="6">
        <v>2.5999999999999999E-2</v>
      </c>
      <c r="R8" s="6">
        <f>Table13[[#This Row],[Inflation rate]]+Table13[[#This Row],[Real GDP growth]]</f>
        <v>3.9600799999999999E-2</v>
      </c>
      <c r="S8" s="6">
        <f>Table13[[#This Row],[Ten-year T.Bond rate]]-R8</f>
        <v>-1.2008000000000019E-3</v>
      </c>
      <c r="T8" s="7">
        <f>IF(Table13[[#This Row],[Intrinsic riskfree rate]]&gt;0,Table13[[#This Row],[Ten-year T.Bond rate]]/Table13[[#This Row],[Intrinsic riskfree rate]],"NA")</f>
        <v>0.96967738025494432</v>
      </c>
      <c r="U8" s="8">
        <v>1.9800000000000002E-2</v>
      </c>
      <c r="V8" s="9" t="e">
        <f t="shared" si="1"/>
        <v>#DIV/0!</v>
      </c>
      <c r="W8" s="9" t="e">
        <f t="shared" si="1"/>
        <v>#DIV/0!</v>
      </c>
      <c r="X8" s="9" t="e">
        <f>Table13[[#This Row],[Real GDP growth (10-year average)]]+V8</f>
        <v>#DIV/0!</v>
      </c>
      <c r="Y8" s="9" t="e">
        <f>Table13[[#This Row],[Ten-year T.Bond rate]]-X8</f>
        <v>#DIV/0!</v>
      </c>
    </row>
    <row r="9" spans="1:25" x14ac:dyDescent="0.2">
      <c r="A9" s="1">
        <v>1961</v>
      </c>
      <c r="B9" s="6">
        <v>4.0599999999999997E-2</v>
      </c>
      <c r="C9" s="6">
        <v>6.7091999999999994E-3</v>
      </c>
      <c r="D9" s="6">
        <v>2.5999999999999999E-2</v>
      </c>
      <c r="E9" s="6">
        <f>Table1[[#This Row],[Inflation rate]]+Table1[[#This Row],[Real GDP growth]]</f>
        <v>3.2709200000000001E-2</v>
      </c>
      <c r="F9" s="6">
        <f>Table1[[#This Row],[Ten-year T.Bond rate]]-E9</f>
        <v>7.8907999999999964E-3</v>
      </c>
      <c r="G9" s="7">
        <f>IF(Table1[[#This Row],[Intrinsic riskfree rate]]&gt;0,Table1[[#This Row],[Ten-year T.Bond rate]]/Table1[[#This Row],[Intrinsic riskfree rate]],"NA")</f>
        <v>1.2412409964169102</v>
      </c>
      <c r="H9" s="8">
        <v>2.3300000000000001E-2</v>
      </c>
      <c r="I9" s="9">
        <f t="shared" si="0"/>
        <v>5.1460000000000006E-2</v>
      </c>
      <c r="J9" s="9">
        <f t="shared" si="0"/>
        <v>2.9483080000000002E-2</v>
      </c>
      <c r="K9" s="9">
        <f>Table1[[#This Row],[Real GDP growth (10-year average)]]+I9</f>
        <v>8.0943080000000001E-2</v>
      </c>
      <c r="L9" s="9">
        <f>Table1[[#This Row],[Ten-year T.Bond rate]]-K9</f>
        <v>-4.0343080000000003E-2</v>
      </c>
      <c r="N9" s="1">
        <v>1961</v>
      </c>
      <c r="O9" s="6">
        <v>4.0599999999999997E-2</v>
      </c>
      <c r="P9" s="6">
        <v>6.7091999999999994E-3</v>
      </c>
      <c r="Q9" s="6">
        <v>2.5999999999999999E-2</v>
      </c>
      <c r="R9" s="6">
        <f>Table13[[#This Row],[Inflation rate]]+Table13[[#This Row],[Real GDP growth]]</f>
        <v>3.2709200000000001E-2</v>
      </c>
      <c r="S9" s="6">
        <f>Table13[[#This Row],[Ten-year T.Bond rate]]-R9</f>
        <v>7.8907999999999964E-3</v>
      </c>
      <c r="T9" s="7">
        <f>IF(Table13[[#This Row],[Intrinsic riskfree rate]]&gt;0,Table13[[#This Row],[Ten-year T.Bond rate]]/Table13[[#This Row],[Intrinsic riskfree rate]],"NA")</f>
        <v>1.2412409964169102</v>
      </c>
      <c r="U9" s="8">
        <v>2.3300000000000001E-2</v>
      </c>
      <c r="V9" s="9" t="e">
        <f t="shared" si="1"/>
        <v>#DIV/0!</v>
      </c>
      <c r="W9" s="9" t="e">
        <f t="shared" si="1"/>
        <v>#DIV/0!</v>
      </c>
      <c r="X9" s="9" t="e">
        <f>Table13[[#This Row],[Real GDP growth (10-year average)]]+V9</f>
        <v>#DIV/0!</v>
      </c>
      <c r="Y9" s="9" t="e">
        <f>Table13[[#This Row],[Ten-year T.Bond rate]]-X9</f>
        <v>#DIV/0!</v>
      </c>
    </row>
    <row r="10" spans="1:25" x14ac:dyDescent="0.2">
      <c r="A10" s="1">
        <v>1962</v>
      </c>
      <c r="B10" s="6">
        <v>3.8600000000000002E-2</v>
      </c>
      <c r="C10" s="6">
        <v>1.23292E-2</v>
      </c>
      <c r="D10" s="6">
        <v>6.0999999999999999E-2</v>
      </c>
      <c r="E10" s="6">
        <f>Table1[[#This Row],[Inflation rate]]+Table1[[#This Row],[Real GDP growth]]</f>
        <v>7.3329199999999997E-2</v>
      </c>
      <c r="F10" s="6">
        <f>Table1[[#This Row],[Ten-year T.Bond rate]]-E10</f>
        <v>-3.4729199999999995E-2</v>
      </c>
      <c r="G10" s="7">
        <f>IF(Table1[[#This Row],[Intrinsic riskfree rate]]&gt;0,Table1[[#This Row],[Ten-year T.Bond rate]]/Table1[[#This Row],[Intrinsic riskfree rate]],"NA")</f>
        <v>0.52639330580450905</v>
      </c>
      <c r="H10" s="8">
        <v>2.93E-2</v>
      </c>
      <c r="I10" s="9">
        <f t="shared" si="0"/>
        <v>5.3330000000000002E-2</v>
      </c>
      <c r="J10" s="9">
        <f t="shared" si="0"/>
        <v>3.2078490000000001E-2</v>
      </c>
      <c r="K10" s="9">
        <f>Table1[[#This Row],[Real GDP growth (10-year average)]]+I10</f>
        <v>8.5408490000000004E-2</v>
      </c>
      <c r="L10" s="9">
        <f>Table1[[#This Row],[Ten-year T.Bond rate]]-K10</f>
        <v>-4.6808490000000001E-2</v>
      </c>
      <c r="N10" s="1">
        <v>1962</v>
      </c>
      <c r="O10" s="6">
        <v>3.8600000000000002E-2</v>
      </c>
      <c r="P10" s="6">
        <v>1.23292E-2</v>
      </c>
      <c r="Q10" s="6">
        <v>6.0999999999999999E-2</v>
      </c>
      <c r="R10" s="6">
        <f>Table13[[#This Row],[Inflation rate]]+Table13[[#This Row],[Real GDP growth]]</f>
        <v>7.3329199999999997E-2</v>
      </c>
      <c r="S10" s="6">
        <f>Table13[[#This Row],[Ten-year T.Bond rate]]-R10</f>
        <v>-3.4729199999999995E-2</v>
      </c>
      <c r="T10" s="7">
        <f>IF(Table13[[#This Row],[Intrinsic riskfree rate]]&gt;0,Table13[[#This Row],[Ten-year T.Bond rate]]/Table13[[#This Row],[Intrinsic riskfree rate]],"NA")</f>
        <v>0.52639330580450905</v>
      </c>
      <c r="U10" s="8">
        <v>2.93E-2</v>
      </c>
      <c r="V10" s="9" t="e">
        <f t="shared" si="1"/>
        <v>#DIV/0!</v>
      </c>
      <c r="W10" s="9" t="e">
        <f t="shared" si="1"/>
        <v>#DIV/0!</v>
      </c>
      <c r="X10" s="9" t="e">
        <f>Table13[[#This Row],[Real GDP growth (10-year average)]]+V10</f>
        <v>#DIV/0!</v>
      </c>
      <c r="Y10" s="9" t="e">
        <f>Table13[[#This Row],[Ten-year T.Bond rate]]-X10</f>
        <v>#DIV/0!</v>
      </c>
    </row>
    <row r="11" spans="1:25" x14ac:dyDescent="0.2">
      <c r="A11" s="1">
        <v>1963</v>
      </c>
      <c r="B11" s="6">
        <v>4.1300000000000003E-2</v>
      </c>
      <c r="C11" s="6">
        <v>1.6458199999999999E-2</v>
      </c>
      <c r="D11" s="6">
        <v>4.3999999999999997E-2</v>
      </c>
      <c r="E11" s="6">
        <f>Table1[[#This Row],[Inflation rate]]+Table1[[#This Row],[Real GDP growth]]</f>
        <v>6.0458199999999997E-2</v>
      </c>
      <c r="F11" s="6">
        <f>Table1[[#This Row],[Ten-year T.Bond rate]]-E11</f>
        <v>-1.9158199999999993E-2</v>
      </c>
      <c r="G11" s="7">
        <f>IF(Table1[[#This Row],[Intrinsic riskfree rate]]&gt;0,Table1[[#This Row],[Ten-year T.Bond rate]]/Table1[[#This Row],[Intrinsic riskfree rate]],"NA")</f>
        <v>0.68311659956796611</v>
      </c>
      <c r="H11" s="8">
        <v>3.3799999999999997E-2</v>
      </c>
      <c r="I11" s="9">
        <f>AVERAGE(C2:C11)</f>
        <v>1.4054769999999999E-2</v>
      </c>
      <c r="J11" s="9">
        <f>AVERAGE(D2:D11)</f>
        <v>3.2599999999999997E-2</v>
      </c>
      <c r="K11" s="9">
        <f>Table1[[#This Row],[Real GDP growth (10-year average)]]+I11</f>
        <v>4.6654769999999998E-2</v>
      </c>
      <c r="L11" s="9">
        <f>Table1[[#This Row],[Ten-year T.Bond rate]]-K11</f>
        <v>-5.3547699999999948E-3</v>
      </c>
      <c r="N11" s="1">
        <v>1963</v>
      </c>
      <c r="O11" s="6">
        <v>4.1300000000000003E-2</v>
      </c>
      <c r="P11" s="6">
        <v>1.6458199999999999E-2</v>
      </c>
      <c r="Q11" s="6">
        <v>4.3999999999999997E-2</v>
      </c>
      <c r="R11" s="6">
        <f>Table13[[#This Row],[Inflation rate]]+Table13[[#This Row],[Real GDP growth]]</f>
        <v>6.0458199999999997E-2</v>
      </c>
      <c r="S11" s="6">
        <f>Table13[[#This Row],[Ten-year T.Bond rate]]-R11</f>
        <v>-1.9158199999999993E-2</v>
      </c>
      <c r="T11" s="7">
        <f>IF(Table13[[#This Row],[Intrinsic riskfree rate]]&gt;0,Table13[[#This Row],[Ten-year T.Bond rate]]/Table13[[#This Row],[Intrinsic riskfree rate]],"NA")</f>
        <v>0.68311659956796611</v>
      </c>
      <c r="U11" s="8">
        <v>3.3799999999999997E-2</v>
      </c>
      <c r="V11" s="9">
        <f>AVERAGE(P2:P11)</f>
        <v>1.4054769999999999E-2</v>
      </c>
      <c r="W11" s="9">
        <f>AVERAGE(Q2:Q11)</f>
        <v>3.2599999999999997E-2</v>
      </c>
      <c r="X11" s="9">
        <f>Table13[[#This Row],[Real GDP growth (10-year average)]]+V11</f>
        <v>4.6654769999999998E-2</v>
      </c>
      <c r="Y11" s="9">
        <f>Table13[[#This Row],[Ten-year T.Bond rate]]-X11</f>
        <v>-5.3547699999999948E-3</v>
      </c>
    </row>
    <row r="12" spans="1:25" x14ac:dyDescent="0.2">
      <c r="A12" s="1">
        <v>1964</v>
      </c>
      <c r="B12" s="6">
        <v>4.1799999999999997E-2</v>
      </c>
      <c r="C12" s="6">
        <v>1.19819E-2</v>
      </c>
      <c r="D12" s="6">
        <v>5.8000000000000003E-2</v>
      </c>
      <c r="E12" s="6">
        <f>Table1[[#This Row],[Inflation rate]]+Table1[[#This Row],[Real GDP growth]]</f>
        <v>6.99819E-2</v>
      </c>
      <c r="F12" s="6">
        <f>Table1[[#This Row],[Ten-year T.Bond rate]]-E12</f>
        <v>-2.8181900000000003E-2</v>
      </c>
      <c r="G12" s="7">
        <f>IF(Table1[[#This Row],[Intrinsic riskfree rate]]&gt;0,Table1[[#This Row],[Ten-year T.Bond rate]]/Table1[[#This Row],[Intrinsic riskfree rate]],"NA")</f>
        <v>0.59729730115929969</v>
      </c>
      <c r="H12" s="8">
        <v>3.85E-2</v>
      </c>
      <c r="I12" s="9">
        <f t="shared" ref="I12:J27" si="2">AVERAGE(C3:C12)</f>
        <v>1.5625119999999999E-2</v>
      </c>
      <c r="J12" s="9">
        <f t="shared" si="2"/>
        <v>3.8999999999999993E-2</v>
      </c>
      <c r="K12" s="9">
        <f>Table1[[#This Row],[Real GDP growth (10-year average)]]+I12</f>
        <v>5.4625119999999992E-2</v>
      </c>
      <c r="L12" s="9">
        <f>Table1[[#This Row],[Ten-year T.Bond rate]]-K12</f>
        <v>-1.2825119999999995E-2</v>
      </c>
      <c r="N12" s="1">
        <v>1964</v>
      </c>
      <c r="O12" s="6">
        <v>4.1799999999999997E-2</v>
      </c>
      <c r="P12" s="6">
        <v>1.19819E-2</v>
      </c>
      <c r="Q12" s="6">
        <v>5.8000000000000003E-2</v>
      </c>
      <c r="R12" s="6">
        <f>Table13[[#This Row],[Inflation rate]]+Table13[[#This Row],[Real GDP growth]]</f>
        <v>6.99819E-2</v>
      </c>
      <c r="S12" s="6">
        <f>Table13[[#This Row],[Ten-year T.Bond rate]]-R12</f>
        <v>-2.8181900000000003E-2</v>
      </c>
      <c r="T12" s="7">
        <f>IF(Table13[[#This Row],[Intrinsic riskfree rate]]&gt;0,Table13[[#This Row],[Ten-year T.Bond rate]]/Table13[[#This Row],[Intrinsic riskfree rate]],"NA")</f>
        <v>0.59729730115929969</v>
      </c>
      <c r="U12" s="8">
        <v>3.85E-2</v>
      </c>
      <c r="V12" s="9">
        <f t="shared" ref="V12:W27" si="3">AVERAGE(P3:P12)</f>
        <v>1.5625119999999999E-2</v>
      </c>
      <c r="W12" s="9">
        <f t="shared" si="3"/>
        <v>3.8999999999999993E-2</v>
      </c>
      <c r="X12" s="9">
        <f>Table13[[#This Row],[Real GDP growth (10-year average)]]+V12</f>
        <v>5.4625119999999992E-2</v>
      </c>
      <c r="Y12" s="9">
        <f>Table13[[#This Row],[Ten-year T.Bond rate]]-X12</f>
        <v>-1.2825119999999995E-2</v>
      </c>
    </row>
    <row r="13" spans="1:25" x14ac:dyDescent="0.2">
      <c r="A13" s="1">
        <v>1965</v>
      </c>
      <c r="B13" s="6">
        <v>4.6199999999999998E-2</v>
      </c>
      <c r="C13" s="6">
        <v>1.9199999999999998E-2</v>
      </c>
      <c r="D13" s="6">
        <v>6.5000000000000002E-2</v>
      </c>
      <c r="E13" s="6">
        <f>Table1[[#This Row],[Inflation rate]]+Table1[[#This Row],[Real GDP growth]]</f>
        <v>8.4199999999999997E-2</v>
      </c>
      <c r="F13" s="6">
        <f>Table1[[#This Row],[Ten-year T.Bond rate]]-E13</f>
        <v>-3.7999999999999999E-2</v>
      </c>
      <c r="G13" s="7">
        <f>IF(Table1[[#This Row],[Intrinsic riskfree rate]]&gt;0,Table1[[#This Row],[Ten-year T.Bond rate]]/Table1[[#This Row],[Intrinsic riskfree rate]],"NA")</f>
        <v>0.54869358669833723</v>
      </c>
      <c r="H13" s="8">
        <v>4.3200000000000002E-2</v>
      </c>
      <c r="I13" s="9">
        <f t="shared" si="2"/>
        <v>1.7171569999999997E-2</v>
      </c>
      <c r="J13" s="9">
        <f t="shared" si="2"/>
        <v>3.8400000000000004E-2</v>
      </c>
      <c r="K13" s="9">
        <f>Table1[[#This Row],[Real GDP growth (10-year average)]]+I13</f>
        <v>5.5571570000000001E-2</v>
      </c>
      <c r="L13" s="9">
        <f>Table1[[#This Row],[Ten-year T.Bond rate]]-K13</f>
        <v>-9.3715700000000027E-3</v>
      </c>
      <c r="N13" s="1">
        <v>1965</v>
      </c>
      <c r="O13" s="6">
        <v>4.6199999999999998E-2</v>
      </c>
      <c r="P13" s="6">
        <v>1.9199999999999998E-2</v>
      </c>
      <c r="Q13" s="6">
        <v>6.5000000000000002E-2</v>
      </c>
      <c r="R13" s="6">
        <f>Table13[[#This Row],[Inflation rate]]+Table13[[#This Row],[Real GDP growth]]</f>
        <v>8.4199999999999997E-2</v>
      </c>
      <c r="S13" s="6">
        <f>Table13[[#This Row],[Ten-year T.Bond rate]]-R13</f>
        <v>-3.7999999999999999E-2</v>
      </c>
      <c r="T13" s="7">
        <f>IF(Table13[[#This Row],[Intrinsic riskfree rate]]&gt;0,Table13[[#This Row],[Ten-year T.Bond rate]]/Table13[[#This Row],[Intrinsic riskfree rate]],"NA")</f>
        <v>0.54869358669833723</v>
      </c>
      <c r="U13" s="8">
        <v>4.3200000000000002E-2</v>
      </c>
      <c r="V13" s="9">
        <f t="shared" si="3"/>
        <v>1.7171569999999997E-2</v>
      </c>
      <c r="W13" s="9">
        <f t="shared" si="3"/>
        <v>3.8400000000000004E-2</v>
      </c>
      <c r="X13" s="9">
        <f>Table13[[#This Row],[Real GDP growth (10-year average)]]+V13</f>
        <v>5.5571570000000001E-2</v>
      </c>
      <c r="Y13" s="9">
        <f>Table13[[#This Row],[Ten-year T.Bond rate]]-X13</f>
        <v>-9.3715700000000027E-3</v>
      </c>
    </row>
    <row r="14" spans="1:25" x14ac:dyDescent="0.2">
      <c r="A14" s="1">
        <v>1966</v>
      </c>
      <c r="B14" s="6">
        <v>4.8399999999999999E-2</v>
      </c>
      <c r="C14" s="6">
        <v>3.3595E-2</v>
      </c>
      <c r="D14" s="6">
        <v>6.6000000000000003E-2</v>
      </c>
      <c r="E14" s="6">
        <f>Table1[[#This Row],[Inflation rate]]+Table1[[#This Row],[Real GDP growth]]</f>
        <v>9.9595000000000003E-2</v>
      </c>
      <c r="F14" s="6">
        <f>Table1[[#This Row],[Ten-year T.Bond rate]]-E14</f>
        <v>-5.1195000000000004E-2</v>
      </c>
      <c r="G14" s="7">
        <f>IF(Table1[[#This Row],[Intrinsic riskfree rate]]&gt;0,Table1[[#This Row],[Ten-year T.Bond rate]]/Table1[[#This Row],[Intrinsic riskfree rate]],"NA")</f>
        <v>0.48596817109292634</v>
      </c>
      <c r="H14" s="8">
        <v>5.3999999999999999E-2</v>
      </c>
      <c r="I14" s="9">
        <f t="shared" si="2"/>
        <v>1.7702639999999999E-2</v>
      </c>
      <c r="J14" s="9">
        <f t="shared" si="2"/>
        <v>4.2900000000000001E-2</v>
      </c>
      <c r="K14" s="9">
        <f>Table1[[#This Row],[Real GDP growth (10-year average)]]+I14</f>
        <v>6.0602639999999999E-2</v>
      </c>
      <c r="L14" s="9">
        <f>Table1[[#This Row],[Ten-year T.Bond rate]]-K14</f>
        <v>-1.2202640000000001E-2</v>
      </c>
      <c r="N14" s="1">
        <v>1966</v>
      </c>
      <c r="O14" s="6">
        <v>4.8399999999999999E-2</v>
      </c>
      <c r="P14" s="6">
        <v>3.3595E-2</v>
      </c>
      <c r="Q14" s="6">
        <v>6.6000000000000003E-2</v>
      </c>
      <c r="R14" s="6">
        <f>Table13[[#This Row],[Inflation rate]]+Table13[[#This Row],[Real GDP growth]]</f>
        <v>9.9595000000000003E-2</v>
      </c>
      <c r="S14" s="6">
        <f>Table13[[#This Row],[Ten-year T.Bond rate]]-R14</f>
        <v>-5.1195000000000004E-2</v>
      </c>
      <c r="T14" s="7">
        <f>IF(Table13[[#This Row],[Intrinsic riskfree rate]]&gt;0,Table13[[#This Row],[Ten-year T.Bond rate]]/Table13[[#This Row],[Intrinsic riskfree rate]],"NA")</f>
        <v>0.48596817109292634</v>
      </c>
      <c r="U14" s="8">
        <v>5.3999999999999999E-2</v>
      </c>
      <c r="V14" s="9">
        <f t="shared" si="3"/>
        <v>1.7702639999999999E-2</v>
      </c>
      <c r="W14" s="9">
        <f t="shared" si="3"/>
        <v>4.2900000000000001E-2</v>
      </c>
      <c r="X14" s="9">
        <f>Table13[[#This Row],[Real GDP growth (10-year average)]]+V14</f>
        <v>6.0602639999999999E-2</v>
      </c>
      <c r="Y14" s="9">
        <f>Table13[[#This Row],[Ten-year T.Bond rate]]-X14</f>
        <v>-1.2202640000000001E-2</v>
      </c>
    </row>
    <row r="15" spans="1:25" x14ac:dyDescent="0.2">
      <c r="A15" s="1">
        <v>1967</v>
      </c>
      <c r="B15" s="6">
        <v>5.7000000000000002E-2</v>
      </c>
      <c r="C15" s="6">
        <v>3.2806799999999997E-2</v>
      </c>
      <c r="D15" s="6">
        <v>2.7E-2</v>
      </c>
      <c r="E15" s="6">
        <f>Table1[[#This Row],[Inflation rate]]+Table1[[#This Row],[Real GDP growth]]</f>
        <v>5.9806799999999993E-2</v>
      </c>
      <c r="F15" s="6">
        <f>Table1[[#This Row],[Ten-year T.Bond rate]]-E15</f>
        <v>-2.8067999999999912E-3</v>
      </c>
      <c r="G15" s="7">
        <f>IF(Table1[[#This Row],[Intrinsic riskfree rate]]&gt;0,Table1[[#This Row],[Ten-year T.Bond rate]]/Table1[[#This Row],[Intrinsic riskfree rate]],"NA")</f>
        <v>0.9530688817993942</v>
      </c>
      <c r="H15" s="8">
        <v>4.5100000000000001E-2</v>
      </c>
      <c r="I15" s="9">
        <f t="shared" si="2"/>
        <v>1.7943149999999998E-2</v>
      </c>
      <c r="J15" s="9">
        <f t="shared" si="2"/>
        <v>4.3499999999999997E-2</v>
      </c>
      <c r="K15" s="9">
        <f>Table1[[#This Row],[Real GDP growth (10-year average)]]+I15</f>
        <v>6.1443149999999995E-2</v>
      </c>
      <c r="L15" s="9">
        <f>Table1[[#This Row],[Ten-year T.Bond rate]]-K15</f>
        <v>-4.4431499999999929E-3</v>
      </c>
      <c r="N15" s="1">
        <v>1967</v>
      </c>
      <c r="O15" s="6">
        <v>5.7000000000000002E-2</v>
      </c>
      <c r="P15" s="6">
        <v>3.2806799999999997E-2</v>
      </c>
      <c r="Q15" s="6">
        <v>2.7E-2</v>
      </c>
      <c r="R15" s="6">
        <f>Table13[[#This Row],[Inflation rate]]+Table13[[#This Row],[Real GDP growth]]</f>
        <v>5.9806799999999993E-2</v>
      </c>
      <c r="S15" s="6">
        <f>Table13[[#This Row],[Ten-year T.Bond rate]]-R15</f>
        <v>-2.8067999999999912E-3</v>
      </c>
      <c r="T15" s="7">
        <f>IF(Table13[[#This Row],[Intrinsic riskfree rate]]&gt;0,Table13[[#This Row],[Ten-year T.Bond rate]]/Table13[[#This Row],[Intrinsic riskfree rate]],"NA")</f>
        <v>0.9530688817993942</v>
      </c>
      <c r="U15" s="8">
        <v>4.5100000000000001E-2</v>
      </c>
      <c r="V15" s="9">
        <f t="shared" si="3"/>
        <v>1.7943149999999998E-2</v>
      </c>
      <c r="W15" s="9">
        <f t="shared" si="3"/>
        <v>4.3499999999999997E-2</v>
      </c>
      <c r="X15" s="9">
        <f>Table13[[#This Row],[Real GDP growth (10-year average)]]+V15</f>
        <v>6.1443149999999995E-2</v>
      </c>
      <c r="Y15" s="9">
        <f>Table13[[#This Row],[Ten-year T.Bond rate]]-X15</f>
        <v>-4.4431499999999929E-3</v>
      </c>
    </row>
    <row r="16" spans="1:25" x14ac:dyDescent="0.2">
      <c r="A16" s="1">
        <v>1968</v>
      </c>
      <c r="B16" s="6">
        <v>6.0299999999999999E-2</v>
      </c>
      <c r="C16" s="6">
        <v>4.7058799999999998E-2</v>
      </c>
      <c r="D16" s="6">
        <v>4.9000000000000002E-2</v>
      </c>
      <c r="E16" s="6">
        <f>Table1[[#This Row],[Inflation rate]]+Table1[[#This Row],[Real GDP growth]]</f>
        <v>9.60588E-2</v>
      </c>
      <c r="F16" s="6">
        <f>Table1[[#This Row],[Ten-year T.Bond rate]]-E16</f>
        <v>-3.57588E-2</v>
      </c>
      <c r="G16" s="7">
        <f>IF(Table1[[#This Row],[Intrinsic riskfree rate]]&gt;0,Table1[[#This Row],[Ten-year T.Bond rate]]/Table1[[#This Row],[Intrinsic riskfree rate]],"NA")</f>
        <v>0.62774050893827527</v>
      </c>
      <c r="H16" s="8">
        <v>6.0199999999999997E-2</v>
      </c>
      <c r="I16" s="9">
        <f t="shared" si="2"/>
        <v>2.08928E-2</v>
      </c>
      <c r="J16" s="9">
        <f t="shared" si="2"/>
        <v>4.9099999999999998E-2</v>
      </c>
      <c r="K16" s="9">
        <f>Table1[[#This Row],[Real GDP growth (10-year average)]]+I16</f>
        <v>6.9992799999999994E-2</v>
      </c>
      <c r="L16" s="9">
        <f>Table1[[#This Row],[Ten-year T.Bond rate]]-K16</f>
        <v>-9.6927999999999945E-3</v>
      </c>
      <c r="N16" s="1">
        <v>1968</v>
      </c>
      <c r="O16" s="6">
        <v>6.0299999999999999E-2</v>
      </c>
      <c r="P16" s="6">
        <v>4.7058799999999998E-2</v>
      </c>
      <c r="Q16" s="6">
        <v>4.9000000000000002E-2</v>
      </c>
      <c r="R16" s="6">
        <f>Table13[[#This Row],[Inflation rate]]+Table13[[#This Row],[Real GDP growth]]</f>
        <v>9.60588E-2</v>
      </c>
      <c r="S16" s="6">
        <f>Table13[[#This Row],[Ten-year T.Bond rate]]-R16</f>
        <v>-3.57588E-2</v>
      </c>
      <c r="T16" s="7">
        <f>IF(Table13[[#This Row],[Intrinsic riskfree rate]]&gt;0,Table13[[#This Row],[Ten-year T.Bond rate]]/Table13[[#This Row],[Intrinsic riskfree rate]],"NA")</f>
        <v>0.62774050893827527</v>
      </c>
      <c r="U16" s="8">
        <v>6.0199999999999997E-2</v>
      </c>
      <c r="V16" s="9">
        <f t="shared" si="3"/>
        <v>2.08928E-2</v>
      </c>
      <c r="W16" s="9">
        <f t="shared" si="3"/>
        <v>4.9099999999999998E-2</v>
      </c>
      <c r="X16" s="9">
        <f>Table13[[#This Row],[Real GDP growth (10-year average)]]+V16</f>
        <v>6.9992799999999994E-2</v>
      </c>
      <c r="Y16" s="9">
        <f>Table13[[#This Row],[Ten-year T.Bond rate]]-X16</f>
        <v>-9.6927999999999945E-3</v>
      </c>
    </row>
    <row r="17" spans="1:25" x14ac:dyDescent="0.2">
      <c r="A17" s="1">
        <v>1969</v>
      </c>
      <c r="B17" s="6">
        <v>7.6499999999999999E-2</v>
      </c>
      <c r="C17" s="6">
        <v>5.8988800000000001E-2</v>
      </c>
      <c r="D17" s="6">
        <v>3.1E-2</v>
      </c>
      <c r="E17" s="6">
        <f>Table1[[#This Row],[Inflation rate]]+Table1[[#This Row],[Real GDP growth]]</f>
        <v>8.9988800000000008E-2</v>
      </c>
      <c r="F17" s="6">
        <f>Table1[[#This Row],[Ten-year T.Bond rate]]-E17</f>
        <v>-1.3488800000000009E-2</v>
      </c>
      <c r="G17" s="7">
        <f>IF(Table1[[#This Row],[Intrinsic riskfree rate]]&gt;0,Table1[[#This Row],[Ten-year T.Bond rate]]/Table1[[#This Row],[Intrinsic riskfree rate]],"NA")</f>
        <v>0.85010579094287275</v>
      </c>
      <c r="H17" s="8">
        <v>8.9700000000000002E-2</v>
      </c>
      <c r="I17" s="9">
        <f t="shared" si="2"/>
        <v>2.5272870000000003E-2</v>
      </c>
      <c r="J17" s="9">
        <f t="shared" si="2"/>
        <v>4.5299999999999993E-2</v>
      </c>
      <c r="K17" s="9">
        <f>Table1[[#This Row],[Real GDP growth (10-year average)]]+I17</f>
        <v>7.0572869999999996E-2</v>
      </c>
      <c r="L17" s="9">
        <f>Table1[[#This Row],[Ten-year T.Bond rate]]-K17</f>
        <v>5.9271300000000027E-3</v>
      </c>
      <c r="N17" s="1">
        <v>1969</v>
      </c>
      <c r="O17" s="6">
        <v>7.6499999999999999E-2</v>
      </c>
      <c r="P17" s="6">
        <v>5.8988800000000001E-2</v>
      </c>
      <c r="Q17" s="6">
        <v>3.1E-2</v>
      </c>
      <c r="R17" s="6">
        <f>Table13[[#This Row],[Inflation rate]]+Table13[[#This Row],[Real GDP growth]]</f>
        <v>8.9988800000000008E-2</v>
      </c>
      <c r="S17" s="6">
        <f>Table13[[#This Row],[Ten-year T.Bond rate]]-R17</f>
        <v>-1.3488800000000009E-2</v>
      </c>
      <c r="T17" s="7">
        <f>IF(Table13[[#This Row],[Intrinsic riskfree rate]]&gt;0,Table13[[#This Row],[Ten-year T.Bond rate]]/Table13[[#This Row],[Intrinsic riskfree rate]],"NA")</f>
        <v>0.85010579094287275</v>
      </c>
      <c r="U17" s="8">
        <v>8.9700000000000002E-2</v>
      </c>
      <c r="V17" s="9">
        <f t="shared" si="3"/>
        <v>2.5272870000000003E-2</v>
      </c>
      <c r="W17" s="9">
        <f t="shared" si="3"/>
        <v>4.5299999999999993E-2</v>
      </c>
      <c r="X17" s="9">
        <f>Table13[[#This Row],[Real GDP growth (10-year average)]]+V17</f>
        <v>7.0572869999999996E-2</v>
      </c>
      <c r="Y17" s="9">
        <f>Table13[[#This Row],[Ten-year T.Bond rate]]-X17</f>
        <v>5.9271300000000027E-3</v>
      </c>
    </row>
    <row r="18" spans="1:25" x14ac:dyDescent="0.2">
      <c r="A18" s="1">
        <v>1970</v>
      </c>
      <c r="B18" s="6">
        <v>6.3899999999999998E-2</v>
      </c>
      <c r="C18" s="6">
        <v>5.57029E-2</v>
      </c>
      <c r="D18" s="6">
        <v>2E-3</v>
      </c>
      <c r="E18" s="6">
        <f>Table1[[#This Row],[Inflation rate]]+Table1[[#This Row],[Real GDP growth]]</f>
        <v>5.7702900000000001E-2</v>
      </c>
      <c r="F18" s="6">
        <f>Table1[[#This Row],[Ten-year T.Bond rate]]-E18</f>
        <v>6.1970999999999971E-3</v>
      </c>
      <c r="G18" s="7">
        <f>IF(Table1[[#This Row],[Intrinsic riskfree rate]]&gt;0,Table1[[#This Row],[Ten-year T.Bond rate]]/Table1[[#This Row],[Intrinsic riskfree rate]],"NA")</f>
        <v>1.1073966819691905</v>
      </c>
      <c r="H18" s="8">
        <v>4.9000000000000002E-2</v>
      </c>
      <c r="I18" s="9">
        <f t="shared" si="2"/>
        <v>2.9483080000000002E-2</v>
      </c>
      <c r="J18" s="9">
        <f t="shared" si="2"/>
        <v>4.2900000000000008E-2</v>
      </c>
      <c r="K18" s="9">
        <f>Table1[[#This Row],[Real GDP growth (10-year average)]]+I18</f>
        <v>7.2383080000000016E-2</v>
      </c>
      <c r="L18" s="9">
        <f>Table1[[#This Row],[Ten-year T.Bond rate]]-K18</f>
        <v>-8.4830800000000178E-3</v>
      </c>
      <c r="N18" s="1">
        <v>1970</v>
      </c>
      <c r="O18" s="6">
        <v>6.3899999999999998E-2</v>
      </c>
      <c r="P18" s="6">
        <v>5.57029E-2</v>
      </c>
      <c r="Q18" s="6">
        <v>2E-3</v>
      </c>
      <c r="R18" s="6">
        <f>Table13[[#This Row],[Inflation rate]]+Table13[[#This Row],[Real GDP growth]]</f>
        <v>5.7702900000000001E-2</v>
      </c>
      <c r="S18" s="6">
        <f>Table13[[#This Row],[Ten-year T.Bond rate]]-R18</f>
        <v>6.1970999999999971E-3</v>
      </c>
      <c r="T18" s="7">
        <f>IF(Table13[[#This Row],[Intrinsic riskfree rate]]&gt;0,Table13[[#This Row],[Ten-year T.Bond rate]]/Table13[[#This Row],[Intrinsic riskfree rate]],"NA")</f>
        <v>1.1073966819691905</v>
      </c>
      <c r="U18" s="8">
        <v>4.9000000000000002E-2</v>
      </c>
      <c r="V18" s="9">
        <f t="shared" si="3"/>
        <v>2.9483080000000002E-2</v>
      </c>
      <c r="W18" s="9">
        <f t="shared" si="3"/>
        <v>4.2900000000000008E-2</v>
      </c>
      <c r="X18" s="9">
        <f>Table13[[#This Row],[Real GDP growth (10-year average)]]+V18</f>
        <v>7.2383080000000016E-2</v>
      </c>
      <c r="Y18" s="9">
        <f>Table13[[#This Row],[Ten-year T.Bond rate]]-X18</f>
        <v>-8.4830800000000178E-3</v>
      </c>
    </row>
    <row r="19" spans="1:25" x14ac:dyDescent="0.2">
      <c r="A19" s="1">
        <v>1971</v>
      </c>
      <c r="B19" s="6">
        <v>5.9299999999999999E-2</v>
      </c>
      <c r="C19" s="6">
        <v>3.2663299999999999E-2</v>
      </c>
      <c r="D19" s="6">
        <v>3.3000000000000002E-2</v>
      </c>
      <c r="E19" s="6">
        <f>Table1[[#This Row],[Inflation rate]]+Table1[[#This Row],[Real GDP growth]]</f>
        <v>6.5663300000000008E-2</v>
      </c>
      <c r="F19" s="6">
        <f>Table1[[#This Row],[Ten-year T.Bond rate]]-E19</f>
        <v>-6.3633000000000092E-3</v>
      </c>
      <c r="G19" s="7">
        <f>IF(Table1[[#This Row],[Intrinsic riskfree rate]]&gt;0,Table1[[#This Row],[Ten-year T.Bond rate]]/Table1[[#This Row],[Intrinsic riskfree rate]],"NA")</f>
        <v>0.90309198593430406</v>
      </c>
      <c r="H19" s="8">
        <v>4.1399999999999999E-2</v>
      </c>
      <c r="I19" s="9">
        <f t="shared" si="2"/>
        <v>3.2078490000000001E-2</v>
      </c>
      <c r="J19" s="9">
        <f t="shared" si="2"/>
        <v>4.3600000000000007E-2</v>
      </c>
      <c r="K19" s="9">
        <f>Table1[[#This Row],[Real GDP growth (10-year average)]]+I19</f>
        <v>7.5678490000000015E-2</v>
      </c>
      <c r="L19" s="9">
        <f>Table1[[#This Row],[Ten-year T.Bond rate]]-K19</f>
        <v>-1.6378490000000016E-2</v>
      </c>
      <c r="N19" s="1">
        <v>1971</v>
      </c>
      <c r="O19" s="6">
        <v>5.9299999999999999E-2</v>
      </c>
      <c r="P19" s="6">
        <v>3.2663299999999999E-2</v>
      </c>
      <c r="Q19" s="6">
        <v>3.3000000000000002E-2</v>
      </c>
      <c r="R19" s="6">
        <f>Table13[[#This Row],[Inflation rate]]+Table13[[#This Row],[Real GDP growth]]</f>
        <v>6.5663300000000008E-2</v>
      </c>
      <c r="S19" s="6">
        <f>Table13[[#This Row],[Ten-year T.Bond rate]]-R19</f>
        <v>-6.3633000000000092E-3</v>
      </c>
      <c r="T19" s="7">
        <f>IF(Table13[[#This Row],[Intrinsic riskfree rate]]&gt;0,Table13[[#This Row],[Ten-year T.Bond rate]]/Table13[[#This Row],[Intrinsic riskfree rate]],"NA")</f>
        <v>0.90309198593430406</v>
      </c>
      <c r="U19" s="8">
        <v>4.1399999999999999E-2</v>
      </c>
      <c r="V19" s="9">
        <f t="shared" si="3"/>
        <v>3.2078490000000001E-2</v>
      </c>
      <c r="W19" s="9">
        <f t="shared" si="3"/>
        <v>4.3600000000000007E-2</v>
      </c>
      <c r="X19" s="9">
        <f>Table13[[#This Row],[Real GDP growth (10-year average)]]+V19</f>
        <v>7.5678490000000015E-2</v>
      </c>
      <c r="Y19" s="9">
        <f>Table13[[#This Row],[Ten-year T.Bond rate]]-X19</f>
        <v>-1.6378490000000016E-2</v>
      </c>
    </row>
    <row r="20" spans="1:25" x14ac:dyDescent="0.2">
      <c r="A20" s="1">
        <v>1972</v>
      </c>
      <c r="B20" s="6">
        <v>6.3600000000000004E-2</v>
      </c>
      <c r="C20" s="6">
        <v>3.4063299999999998E-2</v>
      </c>
      <c r="D20" s="6">
        <v>5.1999999999999998E-2</v>
      </c>
      <c r="E20" s="6">
        <f>Table1[[#This Row],[Inflation rate]]+Table1[[#This Row],[Real GDP growth]]</f>
        <v>8.6063299999999995E-2</v>
      </c>
      <c r="F20" s="6">
        <f>Table1[[#This Row],[Ten-year T.Bond rate]]-E20</f>
        <v>-2.2463299999999992E-2</v>
      </c>
      <c r="G20" s="7">
        <f>IF(Table1[[#This Row],[Intrinsic riskfree rate]]&gt;0,Table1[[#This Row],[Ten-year T.Bond rate]]/Table1[[#This Row],[Intrinsic riskfree rate]],"NA")</f>
        <v>0.73899095200857978</v>
      </c>
      <c r="H20" s="8">
        <v>5.33E-2</v>
      </c>
      <c r="I20" s="9">
        <f t="shared" si="2"/>
        <v>3.4251900000000002E-2</v>
      </c>
      <c r="J20" s="9">
        <f t="shared" si="2"/>
        <v>4.2700000000000002E-2</v>
      </c>
      <c r="K20" s="9">
        <f>Table1[[#This Row],[Real GDP growth (10-year average)]]+I20</f>
        <v>7.6951900000000004E-2</v>
      </c>
      <c r="L20" s="9">
        <f>Table1[[#This Row],[Ten-year T.Bond rate]]-K20</f>
        <v>-1.33519E-2</v>
      </c>
      <c r="N20" s="1">
        <v>1972</v>
      </c>
      <c r="O20" s="6">
        <v>6.3600000000000004E-2</v>
      </c>
      <c r="P20" s="6">
        <v>3.4063299999999998E-2</v>
      </c>
      <c r="Q20" s="6">
        <v>5.1999999999999998E-2</v>
      </c>
      <c r="R20" s="6">
        <f>Table13[[#This Row],[Inflation rate]]+Table13[[#This Row],[Real GDP growth]]</f>
        <v>8.6063299999999995E-2</v>
      </c>
      <c r="S20" s="6">
        <f>Table13[[#This Row],[Ten-year T.Bond rate]]-R20</f>
        <v>-2.2463299999999992E-2</v>
      </c>
      <c r="T20" s="7">
        <f>IF(Table13[[#This Row],[Intrinsic riskfree rate]]&gt;0,Table13[[#This Row],[Ten-year T.Bond rate]]/Table13[[#This Row],[Intrinsic riskfree rate]],"NA")</f>
        <v>0.73899095200857978</v>
      </c>
      <c r="U20" s="8">
        <v>5.33E-2</v>
      </c>
      <c r="V20" s="9">
        <f t="shared" si="3"/>
        <v>3.4251900000000002E-2</v>
      </c>
      <c r="W20" s="9">
        <f t="shared" si="3"/>
        <v>4.2700000000000002E-2</v>
      </c>
      <c r="X20" s="9">
        <f>Table13[[#This Row],[Real GDP growth (10-year average)]]+V20</f>
        <v>7.6951900000000004E-2</v>
      </c>
      <c r="Y20" s="9">
        <f>Table13[[#This Row],[Ten-year T.Bond rate]]-X20</f>
        <v>-1.33519E-2</v>
      </c>
    </row>
    <row r="21" spans="1:25" x14ac:dyDescent="0.2">
      <c r="A21" s="1">
        <v>1973</v>
      </c>
      <c r="B21" s="6">
        <v>6.7400000000000002E-2</v>
      </c>
      <c r="C21" s="6">
        <v>8.9411799999999986E-2</v>
      </c>
      <c r="D21" s="6">
        <v>5.6000000000000001E-2</v>
      </c>
      <c r="E21" s="6">
        <f>Table1[[#This Row],[Inflation rate]]+Table1[[#This Row],[Real GDP growth]]</f>
        <v>0.14541179999999998</v>
      </c>
      <c r="F21" s="6">
        <f>Table1[[#This Row],[Ten-year T.Bond rate]]-E21</f>
        <v>-7.8011799999999978E-2</v>
      </c>
      <c r="G21" s="7">
        <f>IF(Table1[[#This Row],[Intrinsic riskfree rate]]&gt;0,Table1[[#This Row],[Ten-year T.Bond rate]]/Table1[[#This Row],[Intrinsic riskfree rate]],"NA")</f>
        <v>0.46351121435811959</v>
      </c>
      <c r="H21" s="8">
        <v>9.9500000000000005E-2</v>
      </c>
      <c r="I21" s="9">
        <f t="shared" si="2"/>
        <v>4.1547260000000003E-2</v>
      </c>
      <c r="J21" s="9">
        <f t="shared" si="2"/>
        <v>4.3900000000000008E-2</v>
      </c>
      <c r="K21" s="9">
        <f>Table1[[#This Row],[Real GDP growth (10-year average)]]+I21</f>
        <v>8.5447260000000011E-2</v>
      </c>
      <c r="L21" s="9">
        <f>Table1[[#This Row],[Ten-year T.Bond rate]]-K21</f>
        <v>-1.8047260000000009E-2</v>
      </c>
      <c r="N21" s="1">
        <v>1973</v>
      </c>
      <c r="O21" s="6">
        <v>6.7400000000000002E-2</v>
      </c>
      <c r="P21" s="6">
        <v>8.9411799999999986E-2</v>
      </c>
      <c r="Q21" s="6">
        <v>5.6000000000000001E-2</v>
      </c>
      <c r="R21" s="6">
        <f>Table13[[#This Row],[Inflation rate]]+Table13[[#This Row],[Real GDP growth]]</f>
        <v>0.14541179999999998</v>
      </c>
      <c r="S21" s="6">
        <f>Table13[[#This Row],[Ten-year T.Bond rate]]-R21</f>
        <v>-7.8011799999999978E-2</v>
      </c>
      <c r="T21" s="7">
        <f>IF(Table13[[#This Row],[Intrinsic riskfree rate]]&gt;0,Table13[[#This Row],[Ten-year T.Bond rate]]/Table13[[#This Row],[Intrinsic riskfree rate]],"NA")</f>
        <v>0.46351121435811959</v>
      </c>
      <c r="U21" s="8">
        <v>9.9500000000000005E-2</v>
      </c>
      <c r="V21" s="9">
        <f t="shared" si="3"/>
        <v>4.1547260000000003E-2</v>
      </c>
      <c r="W21" s="9">
        <f t="shared" si="3"/>
        <v>4.3900000000000008E-2</v>
      </c>
      <c r="X21" s="9">
        <f>Table13[[#This Row],[Real GDP growth (10-year average)]]+V21</f>
        <v>8.5447260000000011E-2</v>
      </c>
      <c r="Y21" s="9">
        <f>Table13[[#This Row],[Ten-year T.Bond rate]]-X21</f>
        <v>-1.8047260000000009E-2</v>
      </c>
    </row>
    <row r="22" spans="1:25" x14ac:dyDescent="0.2">
      <c r="A22" s="1">
        <v>1974</v>
      </c>
      <c r="B22" s="6">
        <v>7.4300000000000005E-2</v>
      </c>
      <c r="C22" s="6">
        <v>0.1209503</v>
      </c>
      <c r="D22" s="6">
        <v>-5.0000000000000001E-3</v>
      </c>
      <c r="E22" s="6">
        <f>Table1[[#This Row],[Inflation rate]]+Table1[[#This Row],[Real GDP growth]]</f>
        <v>0.11595029999999999</v>
      </c>
      <c r="F22" s="6">
        <f>Table1[[#This Row],[Ten-year T.Bond rate]]-E22</f>
        <v>-4.1650299999999987E-2</v>
      </c>
      <c r="G22" s="7">
        <f>IF(Table1[[#This Row],[Intrinsic riskfree rate]]&gt;0,Table1[[#This Row],[Ten-year T.Bond rate]]/Table1[[#This Row],[Intrinsic riskfree rate]],"NA")</f>
        <v>0.64079178751585819</v>
      </c>
      <c r="H22" s="8">
        <v>8.5300000000000001E-2</v>
      </c>
      <c r="I22" s="9">
        <f t="shared" si="2"/>
        <v>5.2444099999999993E-2</v>
      </c>
      <c r="J22" s="9">
        <f t="shared" si="2"/>
        <v>3.7600000000000001E-2</v>
      </c>
      <c r="K22" s="9">
        <f>Table1[[#This Row],[Real GDP growth (10-year average)]]+I22</f>
        <v>9.0044099999999988E-2</v>
      </c>
      <c r="L22" s="9">
        <f>Table1[[#This Row],[Ten-year T.Bond rate]]-K22</f>
        <v>-1.5744099999999983E-2</v>
      </c>
      <c r="N22" s="1">
        <v>1974</v>
      </c>
      <c r="O22" s="6">
        <v>7.4300000000000005E-2</v>
      </c>
      <c r="P22" s="6">
        <v>0.1209503</v>
      </c>
      <c r="Q22" s="6">
        <v>-5.0000000000000001E-3</v>
      </c>
      <c r="R22" s="6">
        <f>Table13[[#This Row],[Inflation rate]]+Table13[[#This Row],[Real GDP growth]]</f>
        <v>0.11595029999999999</v>
      </c>
      <c r="S22" s="6">
        <f>Table13[[#This Row],[Ten-year T.Bond rate]]-R22</f>
        <v>-4.1650299999999987E-2</v>
      </c>
      <c r="T22" s="7">
        <f>IF(Table13[[#This Row],[Intrinsic riskfree rate]]&gt;0,Table13[[#This Row],[Ten-year T.Bond rate]]/Table13[[#This Row],[Intrinsic riskfree rate]],"NA")</f>
        <v>0.64079178751585819</v>
      </c>
      <c r="U22" s="8">
        <v>8.5300000000000001E-2</v>
      </c>
      <c r="V22" s="9">
        <f t="shared" si="3"/>
        <v>5.2444099999999993E-2</v>
      </c>
      <c r="W22" s="9">
        <f t="shared" si="3"/>
        <v>3.7600000000000001E-2</v>
      </c>
      <c r="X22" s="9">
        <f>Table13[[#This Row],[Real GDP growth (10-year average)]]+V22</f>
        <v>9.0044099999999988E-2</v>
      </c>
      <c r="Y22" s="9">
        <f>Table13[[#This Row],[Ten-year T.Bond rate]]-X22</f>
        <v>-1.5744099999999983E-2</v>
      </c>
    </row>
    <row r="23" spans="1:25" x14ac:dyDescent="0.2">
      <c r="A23" s="1">
        <v>1975</v>
      </c>
      <c r="B23" s="6">
        <v>0.08</v>
      </c>
      <c r="C23" s="6">
        <v>7.129089999999999E-2</v>
      </c>
      <c r="D23" s="6">
        <v>-2E-3</v>
      </c>
      <c r="E23" s="6">
        <f>Table1[[#This Row],[Inflation rate]]+Table1[[#This Row],[Real GDP growth]]</f>
        <v>6.9290899999999989E-2</v>
      </c>
      <c r="F23" s="6">
        <f>Table1[[#This Row],[Ten-year T.Bond rate]]-E23</f>
        <v>1.0709100000000013E-2</v>
      </c>
      <c r="G23" s="7">
        <f>IF(Table1[[#This Row],[Intrinsic riskfree rate]]&gt;0,Table1[[#This Row],[Ten-year T.Bond rate]]/Table1[[#This Row],[Intrinsic riskfree rate]],"NA")</f>
        <v>1.1545527623396437</v>
      </c>
      <c r="H23" s="8">
        <v>5.1999999999999998E-2</v>
      </c>
      <c r="I23" s="9">
        <f t="shared" si="2"/>
        <v>5.765319E-2</v>
      </c>
      <c r="J23" s="9">
        <f t="shared" si="2"/>
        <v>3.09E-2</v>
      </c>
      <c r="K23" s="9">
        <f>Table1[[#This Row],[Real GDP growth (10-year average)]]+I23</f>
        <v>8.8553190000000004E-2</v>
      </c>
      <c r="L23" s="9">
        <f>Table1[[#This Row],[Ten-year T.Bond rate]]-K23</f>
        <v>-8.5531900000000022E-3</v>
      </c>
      <c r="N23" s="1">
        <v>1975</v>
      </c>
      <c r="O23" s="6">
        <v>0.08</v>
      </c>
      <c r="P23" s="6">
        <v>7.129089999999999E-2</v>
      </c>
      <c r="Q23" s="6">
        <v>-2E-3</v>
      </c>
      <c r="R23" s="6">
        <f>Table13[[#This Row],[Inflation rate]]+Table13[[#This Row],[Real GDP growth]]</f>
        <v>6.9290899999999989E-2</v>
      </c>
      <c r="S23" s="6">
        <f>Table13[[#This Row],[Ten-year T.Bond rate]]-R23</f>
        <v>1.0709100000000013E-2</v>
      </c>
      <c r="T23" s="7">
        <f>IF(Table13[[#This Row],[Intrinsic riskfree rate]]&gt;0,Table13[[#This Row],[Ten-year T.Bond rate]]/Table13[[#This Row],[Intrinsic riskfree rate]],"NA")</f>
        <v>1.1545527623396437</v>
      </c>
      <c r="U23" s="8">
        <v>5.1999999999999998E-2</v>
      </c>
      <c r="V23" s="9">
        <f t="shared" si="3"/>
        <v>5.765319E-2</v>
      </c>
      <c r="W23" s="9">
        <f t="shared" si="3"/>
        <v>3.09E-2</v>
      </c>
      <c r="X23" s="9">
        <f>Table13[[#This Row],[Real GDP growth (10-year average)]]+V23</f>
        <v>8.8553190000000004E-2</v>
      </c>
      <c r="Y23" s="9">
        <f>Table13[[#This Row],[Ten-year T.Bond rate]]-X23</f>
        <v>-8.5531900000000022E-3</v>
      </c>
    </row>
    <row r="24" spans="1:25" x14ac:dyDescent="0.2">
      <c r="A24" s="1">
        <v>1976</v>
      </c>
      <c r="B24" s="6">
        <v>6.8699999999999997E-2</v>
      </c>
      <c r="C24" s="6">
        <v>5.03597E-2</v>
      </c>
      <c r="D24" s="6">
        <v>5.3999999999999999E-2</v>
      </c>
      <c r="E24" s="6">
        <f>Table1[[#This Row],[Inflation rate]]+Table1[[#This Row],[Real GDP growth]]</f>
        <v>0.1043597</v>
      </c>
      <c r="F24" s="6">
        <f>Table1[[#This Row],[Ten-year T.Bond rate]]-E24</f>
        <v>-3.5659700000000003E-2</v>
      </c>
      <c r="G24" s="7">
        <f>IF(Table1[[#This Row],[Intrinsic riskfree rate]]&gt;0,Table1[[#This Row],[Ten-year T.Bond rate]]/Table1[[#This Row],[Intrinsic riskfree rate]],"NA")</f>
        <v>0.65830009093548558</v>
      </c>
      <c r="H24" s="8">
        <v>4.65E-2</v>
      </c>
      <c r="I24" s="9">
        <f t="shared" si="2"/>
        <v>5.9329659999999992E-2</v>
      </c>
      <c r="J24" s="9">
        <f t="shared" si="2"/>
        <v>2.9699999999999997E-2</v>
      </c>
      <c r="K24" s="9">
        <f>Table1[[#This Row],[Real GDP growth (10-year average)]]+I24</f>
        <v>8.9029659999999983E-2</v>
      </c>
      <c r="L24" s="9">
        <f>Table1[[#This Row],[Ten-year T.Bond rate]]-K24</f>
        <v>-2.0329659999999986E-2</v>
      </c>
      <c r="N24" s="1">
        <v>1976</v>
      </c>
      <c r="O24" s="6">
        <v>6.8699999999999997E-2</v>
      </c>
      <c r="P24" s="6">
        <v>5.03597E-2</v>
      </c>
      <c r="Q24" s="6">
        <v>5.3999999999999999E-2</v>
      </c>
      <c r="R24" s="6">
        <f>Table13[[#This Row],[Inflation rate]]+Table13[[#This Row],[Real GDP growth]]</f>
        <v>0.1043597</v>
      </c>
      <c r="S24" s="6">
        <f>Table13[[#This Row],[Ten-year T.Bond rate]]-R24</f>
        <v>-3.5659700000000003E-2</v>
      </c>
      <c r="T24" s="7">
        <f>IF(Table13[[#This Row],[Intrinsic riskfree rate]]&gt;0,Table13[[#This Row],[Ten-year T.Bond rate]]/Table13[[#This Row],[Intrinsic riskfree rate]],"NA")</f>
        <v>0.65830009093548558</v>
      </c>
      <c r="U24" s="8">
        <v>4.65E-2</v>
      </c>
      <c r="V24" s="9">
        <f t="shared" si="3"/>
        <v>5.9329659999999992E-2</v>
      </c>
      <c r="W24" s="9">
        <f t="shared" si="3"/>
        <v>2.9699999999999997E-2</v>
      </c>
      <c r="X24" s="9">
        <f>Table13[[#This Row],[Real GDP growth (10-year average)]]+V24</f>
        <v>8.9029659999999983E-2</v>
      </c>
      <c r="Y24" s="9">
        <f>Table13[[#This Row],[Ten-year T.Bond rate]]-X24</f>
        <v>-2.0329659999999986E-2</v>
      </c>
    </row>
    <row r="25" spans="1:25" x14ac:dyDescent="0.2">
      <c r="A25" s="1">
        <v>1977</v>
      </c>
      <c r="B25" s="6">
        <v>7.6899999999999996E-2</v>
      </c>
      <c r="C25" s="6">
        <v>6.6780800000000001E-2</v>
      </c>
      <c r="D25" s="6">
        <v>4.5999999999999999E-2</v>
      </c>
      <c r="E25" s="6">
        <f>Table1[[#This Row],[Inflation rate]]+Table1[[#This Row],[Real GDP growth]]</f>
        <v>0.1127808</v>
      </c>
      <c r="F25" s="6">
        <f>Table1[[#This Row],[Ten-year T.Bond rate]]-E25</f>
        <v>-3.5880800000000004E-2</v>
      </c>
      <c r="G25" s="7">
        <f>IF(Table1[[#This Row],[Intrinsic riskfree rate]]&gt;0,Table1[[#This Row],[Ten-year T.Bond rate]]/Table1[[#This Row],[Intrinsic riskfree rate]],"NA")</f>
        <v>0.68185364884803079</v>
      </c>
      <c r="H25" s="8">
        <v>6.5600000000000006E-2</v>
      </c>
      <c r="I25" s="9">
        <f t="shared" si="2"/>
        <v>6.2727060000000001E-2</v>
      </c>
      <c r="J25" s="9">
        <f t="shared" si="2"/>
        <v>3.1600000000000003E-2</v>
      </c>
      <c r="K25" s="9">
        <f>Table1[[#This Row],[Real GDP growth (10-year average)]]+I25</f>
        <v>9.4327060000000004E-2</v>
      </c>
      <c r="L25" s="9">
        <f>Table1[[#This Row],[Ten-year T.Bond rate]]-K25</f>
        <v>-1.7427060000000008E-2</v>
      </c>
      <c r="N25" s="1">
        <v>1977</v>
      </c>
      <c r="O25" s="6">
        <v>7.6899999999999996E-2</v>
      </c>
      <c r="P25" s="6">
        <v>6.6780800000000001E-2</v>
      </c>
      <c r="Q25" s="6">
        <v>4.5999999999999999E-2</v>
      </c>
      <c r="R25" s="6">
        <f>Table13[[#This Row],[Inflation rate]]+Table13[[#This Row],[Real GDP growth]]</f>
        <v>0.1127808</v>
      </c>
      <c r="S25" s="6">
        <f>Table13[[#This Row],[Ten-year T.Bond rate]]-R25</f>
        <v>-3.5880800000000004E-2</v>
      </c>
      <c r="T25" s="7">
        <f>IF(Table13[[#This Row],[Intrinsic riskfree rate]]&gt;0,Table13[[#This Row],[Ten-year T.Bond rate]]/Table13[[#This Row],[Intrinsic riskfree rate]],"NA")</f>
        <v>0.68185364884803079</v>
      </c>
      <c r="U25" s="8">
        <v>6.5600000000000006E-2</v>
      </c>
      <c r="V25" s="9">
        <f t="shared" si="3"/>
        <v>6.2727060000000001E-2</v>
      </c>
      <c r="W25" s="9">
        <f t="shared" si="3"/>
        <v>3.1600000000000003E-2</v>
      </c>
      <c r="X25" s="9">
        <f>Table13[[#This Row],[Real GDP growth (10-year average)]]+V25</f>
        <v>9.4327060000000004E-2</v>
      </c>
      <c r="Y25" s="9">
        <f>Table13[[#This Row],[Ten-year T.Bond rate]]-X25</f>
        <v>-1.7427060000000008E-2</v>
      </c>
    </row>
    <row r="26" spans="1:25" x14ac:dyDescent="0.2">
      <c r="A26" s="1">
        <v>1978</v>
      </c>
      <c r="B26" s="6">
        <v>9.01E-2</v>
      </c>
      <c r="C26" s="6">
        <v>8.9887599999999998E-2</v>
      </c>
      <c r="D26" s="6">
        <v>5.6000000000000001E-2</v>
      </c>
      <c r="E26" s="6">
        <f>Table1[[#This Row],[Inflation rate]]+Table1[[#This Row],[Real GDP growth]]</f>
        <v>0.14588760000000001</v>
      </c>
      <c r="F26" s="6">
        <f>Table1[[#This Row],[Ten-year T.Bond rate]]-E26</f>
        <v>-5.5787600000000007E-2</v>
      </c>
      <c r="G26" s="7">
        <f>IF(Table1[[#This Row],[Intrinsic riskfree rate]]&gt;0,Table1[[#This Row],[Ten-year T.Bond rate]]/Table1[[#This Row],[Intrinsic riskfree rate]],"NA")</f>
        <v>0.61759875410932796</v>
      </c>
      <c r="H26" s="8">
        <v>0.1003</v>
      </c>
      <c r="I26" s="9">
        <f t="shared" si="2"/>
        <v>6.700993999999999E-2</v>
      </c>
      <c r="J26" s="9">
        <f t="shared" si="2"/>
        <v>3.2299999999999995E-2</v>
      </c>
      <c r="K26" s="9">
        <f>Table1[[#This Row],[Real GDP growth (10-year average)]]+I26</f>
        <v>9.9309939999999985E-2</v>
      </c>
      <c r="L26" s="9">
        <f>Table1[[#This Row],[Ten-year T.Bond rate]]-K26</f>
        <v>-9.2099399999999859E-3</v>
      </c>
      <c r="N26" s="1">
        <v>1978</v>
      </c>
      <c r="O26" s="6">
        <v>9.01E-2</v>
      </c>
      <c r="P26" s="6">
        <v>8.9887599999999998E-2</v>
      </c>
      <c r="Q26" s="6">
        <v>5.6000000000000001E-2</v>
      </c>
      <c r="R26" s="6">
        <f>Table13[[#This Row],[Inflation rate]]+Table13[[#This Row],[Real GDP growth]]</f>
        <v>0.14588760000000001</v>
      </c>
      <c r="S26" s="6">
        <f>Table13[[#This Row],[Ten-year T.Bond rate]]-R26</f>
        <v>-5.5787600000000007E-2</v>
      </c>
      <c r="T26" s="7">
        <f>IF(Table13[[#This Row],[Intrinsic riskfree rate]]&gt;0,Table13[[#This Row],[Ten-year T.Bond rate]]/Table13[[#This Row],[Intrinsic riskfree rate]],"NA")</f>
        <v>0.61759875410932796</v>
      </c>
      <c r="U26" s="8">
        <v>0.1003</v>
      </c>
      <c r="V26" s="9">
        <f t="shared" si="3"/>
        <v>6.700993999999999E-2</v>
      </c>
      <c r="W26" s="9">
        <f t="shared" si="3"/>
        <v>3.2299999999999995E-2</v>
      </c>
      <c r="X26" s="9">
        <f>Table13[[#This Row],[Real GDP growth (10-year average)]]+V26</f>
        <v>9.9309939999999985E-2</v>
      </c>
      <c r="Y26" s="9">
        <f>Table13[[#This Row],[Ten-year T.Bond rate]]-X26</f>
        <v>-9.2099399999999859E-3</v>
      </c>
    </row>
    <row r="27" spans="1:25" x14ac:dyDescent="0.2">
      <c r="A27" s="1">
        <v>1979</v>
      </c>
      <c r="B27" s="6">
        <v>0.10390000000000001</v>
      </c>
      <c r="C27" s="6">
        <v>0.1325479</v>
      </c>
      <c r="D27" s="6">
        <v>3.2000000000000001E-2</v>
      </c>
      <c r="E27" s="6">
        <f>Table1[[#This Row],[Inflation rate]]+Table1[[#This Row],[Real GDP growth]]</f>
        <v>0.1645479</v>
      </c>
      <c r="F27" s="6">
        <f>Table1[[#This Row],[Ten-year T.Bond rate]]-E27</f>
        <v>-6.0647899999999991E-2</v>
      </c>
      <c r="G27" s="7">
        <f>IF(Table1[[#This Row],[Intrinsic riskfree rate]]&gt;0,Table1[[#This Row],[Ten-year T.Bond rate]]/Table1[[#This Row],[Intrinsic riskfree rate]],"NA")</f>
        <v>0.63142707989588442</v>
      </c>
      <c r="H27" s="8">
        <v>0.13780000000000001</v>
      </c>
      <c r="I27" s="9">
        <f t="shared" si="2"/>
        <v>7.4365849999999997E-2</v>
      </c>
      <c r="J27" s="9">
        <f t="shared" si="2"/>
        <v>3.2399999999999998E-2</v>
      </c>
      <c r="K27" s="9">
        <f>Table1[[#This Row],[Real GDP growth (10-year average)]]+I27</f>
        <v>0.10676585</v>
      </c>
      <c r="L27" s="9">
        <f>Table1[[#This Row],[Ten-year T.Bond rate]]-K27</f>
        <v>-2.8658499999999892E-3</v>
      </c>
      <c r="N27" s="1">
        <v>1979</v>
      </c>
      <c r="O27" s="6">
        <v>0.10390000000000001</v>
      </c>
      <c r="P27" s="6">
        <v>0.1325479</v>
      </c>
      <c r="Q27" s="6">
        <v>3.2000000000000001E-2</v>
      </c>
      <c r="R27" s="6">
        <f>Table13[[#This Row],[Inflation rate]]+Table13[[#This Row],[Real GDP growth]]</f>
        <v>0.1645479</v>
      </c>
      <c r="S27" s="6">
        <f>Table13[[#This Row],[Ten-year T.Bond rate]]-R27</f>
        <v>-6.0647899999999991E-2</v>
      </c>
      <c r="T27" s="7">
        <f>IF(Table13[[#This Row],[Intrinsic riskfree rate]]&gt;0,Table13[[#This Row],[Ten-year T.Bond rate]]/Table13[[#This Row],[Intrinsic riskfree rate]],"NA")</f>
        <v>0.63142707989588442</v>
      </c>
      <c r="U27" s="8">
        <v>0.13780000000000001</v>
      </c>
      <c r="V27" s="9">
        <f t="shared" si="3"/>
        <v>7.4365849999999997E-2</v>
      </c>
      <c r="W27" s="9">
        <f t="shared" si="3"/>
        <v>3.2399999999999998E-2</v>
      </c>
      <c r="X27" s="9">
        <f>Table13[[#This Row],[Real GDP growth (10-year average)]]+V27</f>
        <v>0.10676585</v>
      </c>
      <c r="Y27" s="9">
        <f>Table13[[#This Row],[Ten-year T.Bond rate]]-X27</f>
        <v>-2.8658499999999892E-3</v>
      </c>
    </row>
    <row r="28" spans="1:25" x14ac:dyDescent="0.2">
      <c r="A28" s="1">
        <v>1980</v>
      </c>
      <c r="B28" s="6">
        <v>0.12839999999999999</v>
      </c>
      <c r="C28" s="6">
        <v>0.1235371</v>
      </c>
      <c r="D28" s="6">
        <v>-2E-3</v>
      </c>
      <c r="E28" s="6">
        <f>Table1[[#This Row],[Inflation rate]]+Table1[[#This Row],[Real GDP growth]]</f>
        <v>0.1215371</v>
      </c>
      <c r="F28" s="6">
        <f>Table1[[#This Row],[Ten-year T.Bond rate]]-E28</f>
        <v>6.8628999999999912E-3</v>
      </c>
      <c r="G28" s="7">
        <f>IF(Table1[[#This Row],[Intrinsic riskfree rate]]&gt;0,Table1[[#This Row],[Ten-year T.Bond rate]]/Table1[[#This Row],[Intrinsic riskfree rate]],"NA")</f>
        <v>1.0564675313134837</v>
      </c>
      <c r="H28" s="8">
        <v>0.189</v>
      </c>
      <c r="I28" s="9">
        <f t="shared" ref="I28:J43" si="4">AVERAGE(C19:C28)</f>
        <v>8.1149269999999996E-2</v>
      </c>
      <c r="J28" s="9">
        <f t="shared" si="4"/>
        <v>3.1999999999999994E-2</v>
      </c>
      <c r="K28" s="9">
        <f>Table1[[#This Row],[Real GDP growth (10-year average)]]+I28</f>
        <v>0.11314927</v>
      </c>
      <c r="L28" s="9">
        <f>Table1[[#This Row],[Ten-year T.Bond rate]]-K28</f>
        <v>1.525072999999999E-2</v>
      </c>
      <c r="N28" s="1">
        <v>1980</v>
      </c>
      <c r="O28" s="6">
        <v>0.12839999999999999</v>
      </c>
      <c r="P28" s="6">
        <v>0.1235371</v>
      </c>
      <c r="Q28" s="6">
        <v>-2E-3</v>
      </c>
      <c r="R28" s="6">
        <f>Table13[[#This Row],[Inflation rate]]+Table13[[#This Row],[Real GDP growth]]</f>
        <v>0.1215371</v>
      </c>
      <c r="S28" s="6">
        <f>Table13[[#This Row],[Ten-year T.Bond rate]]-R28</f>
        <v>6.8628999999999912E-3</v>
      </c>
      <c r="T28" s="7">
        <f>IF(Table13[[#This Row],[Intrinsic riskfree rate]]&gt;0,Table13[[#This Row],[Ten-year T.Bond rate]]/Table13[[#This Row],[Intrinsic riskfree rate]],"NA")</f>
        <v>1.0564675313134837</v>
      </c>
      <c r="U28" s="8">
        <v>0.189</v>
      </c>
      <c r="V28" s="9">
        <f t="shared" ref="V28:W43" si="5">AVERAGE(P19:P28)</f>
        <v>8.1149269999999996E-2</v>
      </c>
      <c r="W28" s="9">
        <f t="shared" si="5"/>
        <v>3.1999999999999994E-2</v>
      </c>
      <c r="X28" s="9">
        <f>Table13[[#This Row],[Real GDP growth (10-year average)]]+V28</f>
        <v>0.11314927</v>
      </c>
      <c r="Y28" s="9">
        <f>Table13[[#This Row],[Ten-year T.Bond rate]]-X28</f>
        <v>1.525072999999999E-2</v>
      </c>
    </row>
    <row r="29" spans="1:25" x14ac:dyDescent="0.2">
      <c r="A29" s="1">
        <v>1981</v>
      </c>
      <c r="B29" s="6">
        <v>0.13719999999999999</v>
      </c>
      <c r="C29" s="6">
        <v>8.9120399999999989E-2</v>
      </c>
      <c r="D29" s="6">
        <v>2.5999999999999999E-2</v>
      </c>
      <c r="E29" s="6">
        <f>Table1[[#This Row],[Inflation rate]]+Table1[[#This Row],[Real GDP growth]]</f>
        <v>0.11512039999999998</v>
      </c>
      <c r="F29" s="6">
        <f>Table1[[#This Row],[Ten-year T.Bond rate]]-E29</f>
        <v>2.2079600000000005E-2</v>
      </c>
      <c r="G29" s="7">
        <f>IF(Table1[[#This Row],[Intrinsic riskfree rate]]&gt;0,Table1[[#This Row],[Ten-year T.Bond rate]]/Table1[[#This Row],[Intrinsic riskfree rate]],"NA")</f>
        <v>1.1917957199592775</v>
      </c>
      <c r="H29" s="8">
        <v>0.1237</v>
      </c>
      <c r="I29" s="9">
        <f t="shared" si="4"/>
        <v>8.6794979999999994E-2</v>
      </c>
      <c r="J29" s="9">
        <f t="shared" si="4"/>
        <v>3.1300000000000008E-2</v>
      </c>
      <c r="K29" s="9">
        <f>Table1[[#This Row],[Real GDP growth (10-year average)]]+I29</f>
        <v>0.11809498</v>
      </c>
      <c r="L29" s="9">
        <f>Table1[[#This Row],[Ten-year T.Bond rate]]-K29</f>
        <v>1.9105019999999986E-2</v>
      </c>
      <c r="N29" s="1">
        <v>1981</v>
      </c>
      <c r="O29" s="6">
        <v>0.13719999999999999</v>
      </c>
      <c r="P29" s="6">
        <v>8.9120399999999989E-2</v>
      </c>
      <c r="Q29" s="6">
        <v>2.5999999999999999E-2</v>
      </c>
      <c r="R29" s="6">
        <f>Table13[[#This Row],[Inflation rate]]+Table13[[#This Row],[Real GDP growth]]</f>
        <v>0.11512039999999998</v>
      </c>
      <c r="S29" s="6">
        <f>Table13[[#This Row],[Ten-year T.Bond rate]]-R29</f>
        <v>2.2079600000000005E-2</v>
      </c>
      <c r="T29" s="7">
        <f>IF(Table13[[#This Row],[Intrinsic riskfree rate]]&gt;0,Table13[[#This Row],[Ten-year T.Bond rate]]/Table13[[#This Row],[Intrinsic riskfree rate]],"NA")</f>
        <v>1.1917957199592775</v>
      </c>
      <c r="U29" s="8">
        <v>0.1237</v>
      </c>
      <c r="V29" s="9">
        <f t="shared" si="5"/>
        <v>8.6794979999999994E-2</v>
      </c>
      <c r="W29" s="9">
        <f t="shared" si="5"/>
        <v>3.1300000000000008E-2</v>
      </c>
      <c r="X29" s="9">
        <f>Table13[[#This Row],[Real GDP growth (10-year average)]]+V29</f>
        <v>0.11809498</v>
      </c>
      <c r="Y29" s="9">
        <f>Table13[[#This Row],[Ten-year T.Bond rate]]-X29</f>
        <v>1.9105019999999986E-2</v>
      </c>
    </row>
    <row r="30" spans="1:25" x14ac:dyDescent="0.2">
      <c r="A30" s="1">
        <v>1982</v>
      </c>
      <c r="B30" s="6">
        <v>0.10539999999999999</v>
      </c>
      <c r="C30" s="6">
        <v>3.8257199999999998E-2</v>
      </c>
      <c r="D30" s="6">
        <v>-1.9E-2</v>
      </c>
      <c r="E30" s="6">
        <f>Table1[[#This Row],[Inflation rate]]+Table1[[#This Row],[Real GDP growth]]</f>
        <v>1.9257199999999999E-2</v>
      </c>
      <c r="F30" s="6">
        <f>Table1[[#This Row],[Ten-year T.Bond rate]]-E30</f>
        <v>8.6142799999999992E-2</v>
      </c>
      <c r="G30" s="7">
        <f>IF(Table1[[#This Row],[Intrinsic riskfree rate]]&gt;0,Table1[[#This Row],[Ten-year T.Bond rate]]/Table1[[#This Row],[Intrinsic riskfree rate]],"NA")</f>
        <v>5.4732775273663874</v>
      </c>
      <c r="H30" s="8">
        <v>8.9499999999999996E-2</v>
      </c>
      <c r="I30" s="9">
        <f t="shared" si="4"/>
        <v>8.7214369999999999E-2</v>
      </c>
      <c r="J30" s="9">
        <f t="shared" si="4"/>
        <v>2.4200000000000003E-2</v>
      </c>
      <c r="K30" s="9">
        <f>Table1[[#This Row],[Real GDP growth (10-year average)]]+I30</f>
        <v>0.11141437</v>
      </c>
      <c r="L30" s="9">
        <f>Table1[[#This Row],[Ten-year T.Bond rate]]-K30</f>
        <v>-6.014370000000005E-3</v>
      </c>
      <c r="N30" s="1">
        <v>1982</v>
      </c>
      <c r="O30" s="6">
        <v>0.10539999999999999</v>
      </c>
      <c r="P30" s="6">
        <v>3.8257199999999998E-2</v>
      </c>
      <c r="Q30" s="6">
        <v>-1.9E-2</v>
      </c>
      <c r="R30" s="6">
        <f>Table13[[#This Row],[Inflation rate]]+Table13[[#This Row],[Real GDP growth]]</f>
        <v>1.9257199999999999E-2</v>
      </c>
      <c r="S30" s="6">
        <f>Table13[[#This Row],[Ten-year T.Bond rate]]-R30</f>
        <v>8.6142799999999992E-2</v>
      </c>
      <c r="T30" s="7">
        <f>IF(Table13[[#This Row],[Intrinsic riskfree rate]]&gt;0,Table13[[#This Row],[Ten-year T.Bond rate]]/Table13[[#This Row],[Intrinsic riskfree rate]],"NA")</f>
        <v>5.4732775273663874</v>
      </c>
      <c r="U30" s="8">
        <v>8.9499999999999996E-2</v>
      </c>
      <c r="V30" s="9">
        <f t="shared" si="5"/>
        <v>8.7214369999999999E-2</v>
      </c>
      <c r="W30" s="9">
        <f t="shared" si="5"/>
        <v>2.4200000000000003E-2</v>
      </c>
      <c r="X30" s="9">
        <f>Table13[[#This Row],[Real GDP growth (10-year average)]]+V30</f>
        <v>0.11141437</v>
      </c>
      <c r="Y30" s="9">
        <f>Table13[[#This Row],[Ten-year T.Bond rate]]-X30</f>
        <v>-6.014370000000005E-3</v>
      </c>
    </row>
    <row r="31" spans="1:25" x14ac:dyDescent="0.2">
      <c r="A31" s="1">
        <v>1983</v>
      </c>
      <c r="B31" s="6">
        <v>0.1183</v>
      </c>
      <c r="C31" s="6">
        <v>3.7871000000000002E-2</v>
      </c>
      <c r="D31" s="6">
        <v>4.5999999999999999E-2</v>
      </c>
      <c r="E31" s="6">
        <f>Table1[[#This Row],[Inflation rate]]+Table1[[#This Row],[Real GDP growth]]</f>
        <v>8.3871000000000001E-2</v>
      </c>
      <c r="F31" s="6">
        <f>Table1[[#This Row],[Ten-year T.Bond rate]]-E31</f>
        <v>3.4429000000000001E-2</v>
      </c>
      <c r="G31" s="7">
        <f>IF(Table1[[#This Row],[Intrinsic riskfree rate]]&gt;0,Table1[[#This Row],[Ten-year T.Bond rate]]/Table1[[#This Row],[Intrinsic riskfree rate]],"NA")</f>
        <v>1.4104994575002086</v>
      </c>
      <c r="H31" s="8">
        <v>9.4700000000000006E-2</v>
      </c>
      <c r="I31" s="9">
        <f t="shared" si="4"/>
        <v>8.2060289999999994E-2</v>
      </c>
      <c r="J31" s="9">
        <f t="shared" si="4"/>
        <v>2.3199999999999998E-2</v>
      </c>
      <c r="K31" s="9">
        <f>Table1[[#This Row],[Real GDP growth (10-year average)]]+I31</f>
        <v>0.10526028999999999</v>
      </c>
      <c r="L31" s="9">
        <f>Table1[[#This Row],[Ten-year T.Bond rate]]-K31</f>
        <v>1.303971000000001E-2</v>
      </c>
      <c r="N31" s="1">
        <v>1983</v>
      </c>
      <c r="O31" s="6">
        <v>0.1183</v>
      </c>
      <c r="P31" s="6">
        <v>3.7871000000000002E-2</v>
      </c>
      <c r="Q31" s="6">
        <v>4.5999999999999999E-2</v>
      </c>
      <c r="R31" s="6">
        <f>Table13[[#This Row],[Inflation rate]]+Table13[[#This Row],[Real GDP growth]]</f>
        <v>8.3871000000000001E-2</v>
      </c>
      <c r="S31" s="6">
        <f>Table13[[#This Row],[Ten-year T.Bond rate]]-R31</f>
        <v>3.4429000000000001E-2</v>
      </c>
      <c r="T31" s="7">
        <f>IF(Table13[[#This Row],[Intrinsic riskfree rate]]&gt;0,Table13[[#This Row],[Ten-year T.Bond rate]]/Table13[[#This Row],[Intrinsic riskfree rate]],"NA")</f>
        <v>1.4104994575002086</v>
      </c>
      <c r="U31" s="8">
        <v>9.4700000000000006E-2</v>
      </c>
      <c r="V31" s="9">
        <f t="shared" si="5"/>
        <v>8.2060289999999994E-2</v>
      </c>
      <c r="W31" s="9">
        <f t="shared" si="5"/>
        <v>2.3199999999999998E-2</v>
      </c>
      <c r="X31" s="9">
        <f>Table13[[#This Row],[Real GDP growth (10-year average)]]+V31</f>
        <v>0.10526028999999999</v>
      </c>
      <c r="Y31" s="9">
        <f>Table13[[#This Row],[Ten-year T.Bond rate]]-X31</f>
        <v>1.303971000000001E-2</v>
      </c>
    </row>
    <row r="32" spans="1:25" x14ac:dyDescent="0.2">
      <c r="A32" s="1">
        <v>1984</v>
      </c>
      <c r="B32" s="6">
        <v>0.115</v>
      </c>
      <c r="C32" s="6">
        <v>4.0433899999999995E-2</v>
      </c>
      <c r="D32" s="6">
        <v>7.2999999999999995E-2</v>
      </c>
      <c r="E32" s="6">
        <f>Table1[[#This Row],[Inflation rate]]+Table1[[#This Row],[Real GDP growth]]</f>
        <v>0.11343389999999999</v>
      </c>
      <c r="F32" s="6">
        <f>Table1[[#This Row],[Ten-year T.Bond rate]]-E32</f>
        <v>1.5661000000000147E-3</v>
      </c>
      <c r="G32" s="7">
        <f>IF(Table1[[#This Row],[Intrinsic riskfree rate]]&gt;0,Table1[[#This Row],[Ten-year T.Bond rate]]/Table1[[#This Row],[Intrinsic riskfree rate]],"NA")</f>
        <v>1.0138062783700466</v>
      </c>
      <c r="H32" s="8">
        <v>8.3799999999999999E-2</v>
      </c>
      <c r="I32" s="9">
        <f t="shared" si="4"/>
        <v>7.4008649999999995E-2</v>
      </c>
      <c r="J32" s="9">
        <f t="shared" si="4"/>
        <v>3.1E-2</v>
      </c>
      <c r="K32" s="9">
        <f>Table1[[#This Row],[Real GDP growth (10-year average)]]+I32</f>
        <v>0.10500865</v>
      </c>
      <c r="L32" s="9">
        <f>Table1[[#This Row],[Ten-year T.Bond rate]]-K32</f>
        <v>9.9913500000000099E-3</v>
      </c>
      <c r="N32" s="1">
        <v>1984</v>
      </c>
      <c r="O32" s="6">
        <v>0.115</v>
      </c>
      <c r="P32" s="6">
        <v>4.0433899999999995E-2</v>
      </c>
      <c r="Q32" s="6">
        <v>7.2999999999999995E-2</v>
      </c>
      <c r="R32" s="6">
        <f>Table13[[#This Row],[Inflation rate]]+Table13[[#This Row],[Real GDP growth]]</f>
        <v>0.11343389999999999</v>
      </c>
      <c r="S32" s="6">
        <f>Table13[[#This Row],[Ten-year T.Bond rate]]-R32</f>
        <v>1.5661000000000147E-3</v>
      </c>
      <c r="T32" s="7">
        <f>IF(Table13[[#This Row],[Intrinsic riskfree rate]]&gt;0,Table13[[#This Row],[Ten-year T.Bond rate]]/Table13[[#This Row],[Intrinsic riskfree rate]],"NA")</f>
        <v>1.0138062783700466</v>
      </c>
      <c r="U32" s="8">
        <v>8.3799999999999999E-2</v>
      </c>
      <c r="V32" s="9">
        <f t="shared" si="5"/>
        <v>7.4008649999999995E-2</v>
      </c>
      <c r="W32" s="9">
        <f t="shared" si="5"/>
        <v>3.1E-2</v>
      </c>
      <c r="X32" s="9">
        <f>Table13[[#This Row],[Real GDP growth (10-year average)]]+V32</f>
        <v>0.10500865</v>
      </c>
      <c r="Y32" s="9">
        <f>Table13[[#This Row],[Ten-year T.Bond rate]]-X32</f>
        <v>9.9913500000000099E-3</v>
      </c>
    </row>
    <row r="33" spans="1:25" x14ac:dyDescent="0.2">
      <c r="A33" s="1">
        <v>1985</v>
      </c>
      <c r="B33" s="6">
        <v>9.2600000000000002E-2</v>
      </c>
      <c r="C33" s="6">
        <v>3.7914699999999996E-2</v>
      </c>
      <c r="D33" s="6">
        <v>4.2000000000000003E-2</v>
      </c>
      <c r="E33" s="6">
        <f>Table1[[#This Row],[Inflation rate]]+Table1[[#This Row],[Real GDP growth]]</f>
        <v>7.9914700000000005E-2</v>
      </c>
      <c r="F33" s="6">
        <f>Table1[[#This Row],[Ten-year T.Bond rate]]-E33</f>
        <v>1.2685299999999997E-2</v>
      </c>
      <c r="G33" s="7">
        <f>IF(Table1[[#This Row],[Intrinsic riskfree rate]]&gt;0,Table1[[#This Row],[Ten-year T.Bond rate]]/Table1[[#This Row],[Intrinsic riskfree rate]],"NA")</f>
        <v>1.1587355017287182</v>
      </c>
      <c r="H33" s="8">
        <v>8.2699999999999996E-2</v>
      </c>
      <c r="I33" s="9">
        <f t="shared" si="4"/>
        <v>7.0671029999999996E-2</v>
      </c>
      <c r="J33" s="9">
        <f t="shared" si="4"/>
        <v>3.5400000000000001E-2</v>
      </c>
      <c r="K33" s="9">
        <f>Table1[[#This Row],[Real GDP growth (10-year average)]]+I33</f>
        <v>0.10607103</v>
      </c>
      <c r="L33" s="9">
        <f>Table1[[#This Row],[Ten-year T.Bond rate]]-K33</f>
        <v>-1.3471029999999995E-2</v>
      </c>
      <c r="N33" s="1">
        <v>1985</v>
      </c>
      <c r="O33" s="6">
        <v>9.2600000000000002E-2</v>
      </c>
      <c r="P33" s="6">
        <v>3.7914699999999996E-2</v>
      </c>
      <c r="Q33" s="6">
        <v>4.2000000000000003E-2</v>
      </c>
      <c r="R33" s="6">
        <f>Table13[[#This Row],[Inflation rate]]+Table13[[#This Row],[Real GDP growth]]</f>
        <v>7.9914700000000005E-2</v>
      </c>
      <c r="S33" s="6">
        <f>Table13[[#This Row],[Ten-year T.Bond rate]]-R33</f>
        <v>1.2685299999999997E-2</v>
      </c>
      <c r="T33" s="7">
        <f>IF(Table13[[#This Row],[Intrinsic riskfree rate]]&gt;0,Table13[[#This Row],[Ten-year T.Bond rate]]/Table13[[#This Row],[Intrinsic riskfree rate]],"NA")</f>
        <v>1.1587355017287182</v>
      </c>
      <c r="U33" s="8">
        <v>8.2699999999999996E-2</v>
      </c>
      <c r="V33" s="9">
        <f t="shared" si="5"/>
        <v>7.0671029999999996E-2</v>
      </c>
      <c r="W33" s="9">
        <f t="shared" si="5"/>
        <v>3.5400000000000001E-2</v>
      </c>
      <c r="X33" s="9">
        <f>Table13[[#This Row],[Real GDP growth (10-year average)]]+V33</f>
        <v>0.10607103</v>
      </c>
      <c r="Y33" s="9">
        <f>Table13[[#This Row],[Ten-year T.Bond rate]]-X33</f>
        <v>-1.3471029999999995E-2</v>
      </c>
    </row>
    <row r="34" spans="1:25" x14ac:dyDescent="0.2">
      <c r="A34" s="1">
        <v>1986</v>
      </c>
      <c r="B34" s="6">
        <v>7.1099999999999997E-2</v>
      </c>
      <c r="C34" s="6">
        <v>1.1872100000000002E-2</v>
      </c>
      <c r="D34" s="6">
        <v>3.5000000000000003E-2</v>
      </c>
      <c r="E34" s="6">
        <f>Table1[[#This Row],[Inflation rate]]+Table1[[#This Row],[Real GDP growth]]</f>
        <v>4.6872100000000007E-2</v>
      </c>
      <c r="F34" s="6">
        <f>Table1[[#This Row],[Ten-year T.Bond rate]]-E34</f>
        <v>2.422789999999999E-2</v>
      </c>
      <c r="G34" s="7">
        <f>IF(Table1[[#This Row],[Intrinsic riskfree rate]]&gt;0,Table1[[#This Row],[Ten-year T.Bond rate]]/Table1[[#This Row],[Intrinsic riskfree rate]],"NA")</f>
        <v>1.5168938451658873</v>
      </c>
      <c r="H34" s="8">
        <v>6.9099999999999995E-2</v>
      </c>
      <c r="I34" s="9">
        <f t="shared" si="4"/>
        <v>6.6822270000000003E-2</v>
      </c>
      <c r="J34" s="9">
        <f t="shared" si="4"/>
        <v>3.3499999999999995E-2</v>
      </c>
      <c r="K34" s="9">
        <f>Table1[[#This Row],[Real GDP growth (10-year average)]]+I34</f>
        <v>0.10032226999999999</v>
      </c>
      <c r="L34" s="9">
        <f>Table1[[#This Row],[Ten-year T.Bond rate]]-K34</f>
        <v>-2.9222269999999995E-2</v>
      </c>
      <c r="N34" s="1">
        <v>1986</v>
      </c>
      <c r="O34" s="6">
        <v>7.1099999999999997E-2</v>
      </c>
      <c r="P34" s="6">
        <v>1.1872100000000002E-2</v>
      </c>
      <c r="Q34" s="6">
        <v>3.5000000000000003E-2</v>
      </c>
      <c r="R34" s="6">
        <f>Table13[[#This Row],[Inflation rate]]+Table13[[#This Row],[Real GDP growth]]</f>
        <v>4.6872100000000007E-2</v>
      </c>
      <c r="S34" s="6">
        <f>Table13[[#This Row],[Ten-year T.Bond rate]]-R34</f>
        <v>2.422789999999999E-2</v>
      </c>
      <c r="T34" s="7">
        <f>IF(Table13[[#This Row],[Intrinsic riskfree rate]]&gt;0,Table13[[#This Row],[Ten-year T.Bond rate]]/Table13[[#This Row],[Intrinsic riskfree rate]],"NA")</f>
        <v>1.5168938451658873</v>
      </c>
      <c r="U34" s="8">
        <v>6.9099999999999995E-2</v>
      </c>
      <c r="V34" s="9">
        <f t="shared" si="5"/>
        <v>6.6822270000000003E-2</v>
      </c>
      <c r="W34" s="9">
        <f t="shared" si="5"/>
        <v>3.3499999999999995E-2</v>
      </c>
      <c r="X34" s="9">
        <f>Table13[[#This Row],[Real GDP growth (10-year average)]]+V34</f>
        <v>0.10032226999999999</v>
      </c>
      <c r="Y34" s="9">
        <f>Table13[[#This Row],[Ten-year T.Bond rate]]-X34</f>
        <v>-2.9222269999999995E-2</v>
      </c>
    </row>
    <row r="35" spans="1:25" x14ac:dyDescent="0.2">
      <c r="A35" s="1">
        <v>1987</v>
      </c>
      <c r="B35" s="6">
        <v>8.9899999999999994E-2</v>
      </c>
      <c r="C35" s="6">
        <v>4.33213E-2</v>
      </c>
      <c r="D35" s="6">
        <v>3.5000000000000003E-2</v>
      </c>
      <c r="E35" s="6">
        <f>Table1[[#This Row],[Inflation rate]]+Table1[[#This Row],[Real GDP growth]]</f>
        <v>7.832130000000001E-2</v>
      </c>
      <c r="F35" s="6">
        <f>Table1[[#This Row],[Ten-year T.Bond rate]]-E35</f>
        <v>1.1578699999999983E-2</v>
      </c>
      <c r="G35" s="7">
        <f>IF(Table1[[#This Row],[Intrinsic riskfree rate]]&gt;0,Table1[[#This Row],[Ten-year T.Bond rate]]/Table1[[#This Row],[Intrinsic riskfree rate]],"NA")</f>
        <v>1.1478359016002031</v>
      </c>
      <c r="H35" s="8">
        <v>6.7699999999999996E-2</v>
      </c>
      <c r="I35" s="9">
        <f t="shared" si="4"/>
        <v>6.4476320000000004E-2</v>
      </c>
      <c r="J35" s="9">
        <f t="shared" si="4"/>
        <v>3.2399999999999998E-2</v>
      </c>
      <c r="K35" s="9">
        <f>Table1[[#This Row],[Real GDP growth (10-year average)]]+I35</f>
        <v>9.6876320000000002E-2</v>
      </c>
      <c r="L35" s="9">
        <f>Table1[[#This Row],[Ten-year T.Bond rate]]-K35</f>
        <v>-6.9763200000000081E-3</v>
      </c>
      <c r="N35" s="1">
        <v>1987</v>
      </c>
      <c r="O35" s="6">
        <v>8.9899999999999994E-2</v>
      </c>
      <c r="P35" s="6">
        <v>4.33213E-2</v>
      </c>
      <c r="Q35" s="6">
        <v>3.5000000000000003E-2</v>
      </c>
      <c r="R35" s="6">
        <f>Table13[[#This Row],[Inflation rate]]+Table13[[#This Row],[Real GDP growth]]</f>
        <v>7.832130000000001E-2</v>
      </c>
      <c r="S35" s="6">
        <f>Table13[[#This Row],[Ten-year T.Bond rate]]-R35</f>
        <v>1.1578699999999983E-2</v>
      </c>
      <c r="T35" s="7">
        <f>IF(Table13[[#This Row],[Intrinsic riskfree rate]]&gt;0,Table13[[#This Row],[Ten-year T.Bond rate]]/Table13[[#This Row],[Intrinsic riskfree rate]],"NA")</f>
        <v>1.1478359016002031</v>
      </c>
      <c r="U35" s="8">
        <v>6.7699999999999996E-2</v>
      </c>
      <c r="V35" s="9">
        <f t="shared" si="5"/>
        <v>6.4476320000000004E-2</v>
      </c>
      <c r="W35" s="9">
        <f t="shared" si="5"/>
        <v>3.2399999999999998E-2</v>
      </c>
      <c r="X35" s="9">
        <f>Table13[[#This Row],[Real GDP growth (10-year average)]]+V35</f>
        <v>9.6876320000000002E-2</v>
      </c>
      <c r="Y35" s="9">
        <f>Table13[[#This Row],[Ten-year T.Bond rate]]-X35</f>
        <v>-6.9763200000000081E-3</v>
      </c>
    </row>
    <row r="36" spans="1:25" x14ac:dyDescent="0.2">
      <c r="A36" s="1">
        <v>1988</v>
      </c>
      <c r="B36" s="6">
        <v>9.11E-2</v>
      </c>
      <c r="C36" s="6">
        <v>4.41176E-2</v>
      </c>
      <c r="D36" s="6">
        <v>4.2000000000000003E-2</v>
      </c>
      <c r="E36" s="6">
        <f>Table1[[#This Row],[Inflation rate]]+Table1[[#This Row],[Real GDP growth]]</f>
        <v>8.6117600000000002E-2</v>
      </c>
      <c r="F36" s="6">
        <f>Table1[[#This Row],[Ten-year T.Bond rate]]-E36</f>
        <v>4.9823999999999979E-3</v>
      </c>
      <c r="G36" s="7">
        <f>IF(Table1[[#This Row],[Intrinsic riskfree rate]]&gt;0,Table1[[#This Row],[Ten-year T.Bond rate]]/Table1[[#This Row],[Intrinsic riskfree rate]],"NA")</f>
        <v>1.0578557693200925</v>
      </c>
      <c r="H36" s="8">
        <v>8.7599999999999997E-2</v>
      </c>
      <c r="I36" s="9">
        <f t="shared" si="4"/>
        <v>5.9899319999999999E-2</v>
      </c>
      <c r="J36" s="9">
        <f t="shared" si="4"/>
        <v>3.1E-2</v>
      </c>
      <c r="K36" s="9">
        <f>Table1[[#This Row],[Real GDP growth (10-year average)]]+I36</f>
        <v>9.0899320000000006E-2</v>
      </c>
      <c r="L36" s="9">
        <f>Table1[[#This Row],[Ten-year T.Bond rate]]-K36</f>
        <v>2.0067999999999475E-4</v>
      </c>
      <c r="N36" s="1">
        <v>1988</v>
      </c>
      <c r="O36" s="6">
        <v>9.11E-2</v>
      </c>
      <c r="P36" s="6">
        <v>4.41176E-2</v>
      </c>
      <c r="Q36" s="6">
        <v>4.2000000000000003E-2</v>
      </c>
      <c r="R36" s="6">
        <f>Table13[[#This Row],[Inflation rate]]+Table13[[#This Row],[Real GDP growth]]</f>
        <v>8.6117600000000002E-2</v>
      </c>
      <c r="S36" s="6">
        <f>Table13[[#This Row],[Ten-year T.Bond rate]]-R36</f>
        <v>4.9823999999999979E-3</v>
      </c>
      <c r="T36" s="7">
        <f>IF(Table13[[#This Row],[Intrinsic riskfree rate]]&gt;0,Table13[[#This Row],[Ten-year T.Bond rate]]/Table13[[#This Row],[Intrinsic riskfree rate]],"NA")</f>
        <v>1.0578557693200925</v>
      </c>
      <c r="U36" s="8">
        <v>8.7599999999999997E-2</v>
      </c>
      <c r="V36" s="9">
        <f t="shared" si="5"/>
        <v>5.9899319999999999E-2</v>
      </c>
      <c r="W36" s="9">
        <f t="shared" si="5"/>
        <v>3.1E-2</v>
      </c>
      <c r="X36" s="9">
        <f>Table13[[#This Row],[Real GDP growth (10-year average)]]+V36</f>
        <v>9.0899320000000006E-2</v>
      </c>
      <c r="Y36" s="9">
        <f>Table13[[#This Row],[Ten-year T.Bond rate]]-X36</f>
        <v>2.0067999999999475E-4</v>
      </c>
    </row>
    <row r="37" spans="1:25" x14ac:dyDescent="0.2">
      <c r="A37" s="1">
        <v>1989</v>
      </c>
      <c r="B37" s="6">
        <v>7.8399999999999997E-2</v>
      </c>
      <c r="C37" s="6">
        <v>4.6396E-2</v>
      </c>
      <c r="D37" s="6">
        <v>3.6999999999999998E-2</v>
      </c>
      <c r="E37" s="6">
        <f>Table1[[#This Row],[Inflation rate]]+Table1[[#This Row],[Real GDP growth]]</f>
        <v>8.3395999999999998E-2</v>
      </c>
      <c r="F37" s="6">
        <f>Table1[[#This Row],[Ten-year T.Bond rate]]-E37</f>
        <v>-4.9960000000000004E-3</v>
      </c>
      <c r="G37" s="7">
        <f>IF(Table1[[#This Row],[Intrinsic riskfree rate]]&gt;0,Table1[[#This Row],[Ten-year T.Bond rate]]/Table1[[#This Row],[Intrinsic riskfree rate]],"NA")</f>
        <v>0.94009305002638011</v>
      </c>
      <c r="H37" s="8">
        <v>8.4500000000000006E-2</v>
      </c>
      <c r="I37" s="9">
        <f t="shared" si="4"/>
        <v>5.1284129999999997E-2</v>
      </c>
      <c r="J37" s="9">
        <f t="shared" si="4"/>
        <v>3.15E-2</v>
      </c>
      <c r="K37" s="9">
        <f>Table1[[#This Row],[Real GDP growth (10-year average)]]+I37</f>
        <v>8.2784129999999997E-2</v>
      </c>
      <c r="L37" s="9">
        <f>Table1[[#This Row],[Ten-year T.Bond rate]]-K37</f>
        <v>-4.38413E-3</v>
      </c>
      <c r="N37" s="1">
        <v>1989</v>
      </c>
      <c r="O37" s="6">
        <v>7.8399999999999997E-2</v>
      </c>
      <c r="P37" s="6">
        <v>4.6396E-2</v>
      </c>
      <c r="Q37" s="6">
        <v>3.6999999999999998E-2</v>
      </c>
      <c r="R37" s="6">
        <f>Table13[[#This Row],[Inflation rate]]+Table13[[#This Row],[Real GDP growth]]</f>
        <v>8.3395999999999998E-2</v>
      </c>
      <c r="S37" s="6">
        <f>Table13[[#This Row],[Ten-year T.Bond rate]]-R37</f>
        <v>-4.9960000000000004E-3</v>
      </c>
      <c r="T37" s="7">
        <f>IF(Table13[[#This Row],[Intrinsic riskfree rate]]&gt;0,Table13[[#This Row],[Ten-year T.Bond rate]]/Table13[[#This Row],[Intrinsic riskfree rate]],"NA")</f>
        <v>0.94009305002638011</v>
      </c>
      <c r="U37" s="8">
        <v>8.4500000000000006E-2</v>
      </c>
      <c r="V37" s="9">
        <f t="shared" si="5"/>
        <v>5.1284129999999997E-2</v>
      </c>
      <c r="W37" s="9">
        <f t="shared" si="5"/>
        <v>3.15E-2</v>
      </c>
      <c r="X37" s="9">
        <f>Table13[[#This Row],[Real GDP growth (10-year average)]]+V37</f>
        <v>8.2784129999999997E-2</v>
      </c>
      <c r="Y37" s="9">
        <f>Table13[[#This Row],[Ten-year T.Bond rate]]-X37</f>
        <v>-4.38413E-3</v>
      </c>
    </row>
    <row r="38" spans="1:25" x14ac:dyDescent="0.2">
      <c r="A38" s="1">
        <v>1990</v>
      </c>
      <c r="B38" s="6">
        <v>8.0799999999999997E-2</v>
      </c>
      <c r="C38" s="6">
        <v>6.2549499999999994E-2</v>
      </c>
      <c r="D38" s="6">
        <v>1.9E-2</v>
      </c>
      <c r="E38" s="6">
        <f>Table1[[#This Row],[Inflation rate]]+Table1[[#This Row],[Real GDP growth]]</f>
        <v>8.1549499999999997E-2</v>
      </c>
      <c r="F38" s="6">
        <f>Table1[[#This Row],[Ten-year T.Bond rate]]-E38</f>
        <v>-7.4950000000000017E-4</v>
      </c>
      <c r="G38" s="7">
        <f>IF(Table1[[#This Row],[Intrinsic riskfree rate]]&gt;0,Table1[[#This Row],[Ten-year T.Bond rate]]/Table1[[#This Row],[Intrinsic riskfree rate]],"NA")</f>
        <v>0.99080926308561057</v>
      </c>
      <c r="H38" s="8">
        <v>7.3099999999999998E-2</v>
      </c>
      <c r="I38" s="9">
        <f t="shared" si="4"/>
        <v>4.5185369999999989E-2</v>
      </c>
      <c r="J38" s="9">
        <f t="shared" si="4"/>
        <v>3.3600000000000005E-2</v>
      </c>
      <c r="K38" s="9">
        <f>Table1[[#This Row],[Real GDP growth (10-year average)]]+I38</f>
        <v>7.8785369999999993E-2</v>
      </c>
      <c r="L38" s="9">
        <f>Table1[[#This Row],[Ten-year T.Bond rate]]-K38</f>
        <v>2.0146300000000034E-3</v>
      </c>
      <c r="N38" s="1">
        <v>1990</v>
      </c>
      <c r="O38" s="6">
        <v>8.0799999999999997E-2</v>
      </c>
      <c r="P38" s="6">
        <v>6.2549499999999994E-2</v>
      </c>
      <c r="Q38" s="6">
        <v>1.9E-2</v>
      </c>
      <c r="R38" s="6">
        <f>Table13[[#This Row],[Inflation rate]]+Table13[[#This Row],[Real GDP growth]]</f>
        <v>8.1549499999999997E-2</v>
      </c>
      <c r="S38" s="6">
        <f>Table13[[#This Row],[Ten-year T.Bond rate]]-R38</f>
        <v>-7.4950000000000017E-4</v>
      </c>
      <c r="T38" s="7">
        <f>IF(Table13[[#This Row],[Intrinsic riskfree rate]]&gt;0,Table13[[#This Row],[Ten-year T.Bond rate]]/Table13[[#This Row],[Intrinsic riskfree rate]],"NA")</f>
        <v>0.99080926308561057</v>
      </c>
      <c r="U38" s="8">
        <v>7.3099999999999998E-2</v>
      </c>
      <c r="V38" s="9">
        <f t="shared" si="5"/>
        <v>4.5185369999999989E-2</v>
      </c>
      <c r="W38" s="9">
        <f t="shared" si="5"/>
        <v>3.3600000000000005E-2</v>
      </c>
      <c r="X38" s="9">
        <f>Table13[[#This Row],[Real GDP growth (10-year average)]]+V38</f>
        <v>7.8785369999999993E-2</v>
      </c>
      <c r="Y38" s="9">
        <f>Table13[[#This Row],[Ten-year T.Bond rate]]-X38</f>
        <v>2.0146300000000034E-3</v>
      </c>
    </row>
    <row r="39" spans="1:25" x14ac:dyDescent="0.2">
      <c r="A39" s="1">
        <v>1991</v>
      </c>
      <c r="B39" s="6">
        <v>7.0900000000000005E-2</v>
      </c>
      <c r="C39" s="6">
        <v>2.9806300000000001E-2</v>
      </c>
      <c r="D39" s="6">
        <v>-1E-3</v>
      </c>
      <c r="E39" s="6">
        <f>Table1[[#This Row],[Inflation rate]]+Table1[[#This Row],[Real GDP growth]]</f>
        <v>2.88063E-2</v>
      </c>
      <c r="F39" s="6">
        <f>Table1[[#This Row],[Ten-year T.Bond rate]]-E39</f>
        <v>4.2093700000000005E-2</v>
      </c>
      <c r="G39" s="7">
        <f>IF(Table1[[#This Row],[Intrinsic riskfree rate]]&gt;0,Table1[[#This Row],[Ten-year T.Bond rate]]/Table1[[#This Row],[Intrinsic riskfree rate]],"NA")</f>
        <v>2.4612671533657569</v>
      </c>
      <c r="H39" s="8">
        <v>4.4299999999999999E-2</v>
      </c>
      <c r="I39" s="9">
        <f t="shared" si="4"/>
        <v>3.9253959999999997E-2</v>
      </c>
      <c r="J39" s="9">
        <f t="shared" si="4"/>
        <v>3.09E-2</v>
      </c>
      <c r="K39" s="9">
        <f>Table1[[#This Row],[Real GDP growth (10-year average)]]+I39</f>
        <v>7.0153960000000001E-2</v>
      </c>
      <c r="L39" s="9">
        <f>Table1[[#This Row],[Ten-year T.Bond rate]]-K39</f>
        <v>7.4604000000000337E-4</v>
      </c>
      <c r="N39" s="1">
        <v>1991</v>
      </c>
      <c r="O39" s="6">
        <v>7.0900000000000005E-2</v>
      </c>
      <c r="P39" s="6">
        <v>2.9806300000000001E-2</v>
      </c>
      <c r="Q39" s="6">
        <v>-1E-3</v>
      </c>
      <c r="R39" s="6">
        <f>Table13[[#This Row],[Inflation rate]]+Table13[[#This Row],[Real GDP growth]]</f>
        <v>2.88063E-2</v>
      </c>
      <c r="S39" s="6">
        <f>Table13[[#This Row],[Ten-year T.Bond rate]]-R39</f>
        <v>4.2093700000000005E-2</v>
      </c>
      <c r="T39" s="7">
        <f>IF(Table13[[#This Row],[Intrinsic riskfree rate]]&gt;0,Table13[[#This Row],[Ten-year T.Bond rate]]/Table13[[#This Row],[Intrinsic riskfree rate]],"NA")</f>
        <v>2.4612671533657569</v>
      </c>
      <c r="U39" s="8">
        <v>4.4299999999999999E-2</v>
      </c>
      <c r="V39" s="9">
        <f t="shared" si="5"/>
        <v>3.9253959999999997E-2</v>
      </c>
      <c r="W39" s="9">
        <f t="shared" si="5"/>
        <v>3.09E-2</v>
      </c>
      <c r="X39" s="9">
        <f>Table13[[#This Row],[Real GDP growth (10-year average)]]+V39</f>
        <v>7.0153960000000001E-2</v>
      </c>
      <c r="Y39" s="9">
        <f>Table13[[#This Row],[Ten-year T.Bond rate]]-X39</f>
        <v>7.4604000000000337E-4</v>
      </c>
    </row>
    <row r="40" spans="1:25" x14ac:dyDescent="0.2">
      <c r="A40" s="1">
        <v>1992</v>
      </c>
      <c r="B40" s="6">
        <v>6.7699999999999996E-2</v>
      </c>
      <c r="C40" s="6">
        <v>2.9667099999999998E-2</v>
      </c>
      <c r="D40" s="6">
        <v>3.5999999999999997E-2</v>
      </c>
      <c r="E40" s="6">
        <f>Table1[[#This Row],[Inflation rate]]+Table1[[#This Row],[Real GDP growth]]</f>
        <v>6.5667099999999992E-2</v>
      </c>
      <c r="F40" s="6">
        <f>Table1[[#This Row],[Ten-year T.Bond rate]]-E40</f>
        <v>2.0329000000000041E-3</v>
      </c>
      <c r="G40" s="7">
        <f>IF(Table1[[#This Row],[Intrinsic riskfree rate]]&gt;0,Table1[[#This Row],[Ten-year T.Bond rate]]/Table1[[#This Row],[Intrinsic riskfree rate]],"NA")</f>
        <v>1.0309576637311531</v>
      </c>
      <c r="H40" s="8">
        <v>2.92E-2</v>
      </c>
      <c r="I40" s="9">
        <f t="shared" si="4"/>
        <v>3.8394949999999997E-2</v>
      </c>
      <c r="J40" s="9">
        <f t="shared" si="4"/>
        <v>3.6400000000000002E-2</v>
      </c>
      <c r="K40" s="9">
        <f>Table1[[#This Row],[Real GDP growth (10-year average)]]+I40</f>
        <v>7.4794949999999999E-2</v>
      </c>
      <c r="L40" s="9">
        <f>Table1[[#This Row],[Ten-year T.Bond rate]]-K40</f>
        <v>-7.0949500000000026E-3</v>
      </c>
      <c r="N40" s="1">
        <v>1992</v>
      </c>
      <c r="O40" s="6">
        <v>6.7699999999999996E-2</v>
      </c>
      <c r="P40" s="6">
        <v>2.9667099999999998E-2</v>
      </c>
      <c r="Q40" s="6">
        <v>3.5999999999999997E-2</v>
      </c>
      <c r="R40" s="6">
        <f>Table13[[#This Row],[Inflation rate]]+Table13[[#This Row],[Real GDP growth]]</f>
        <v>6.5667099999999992E-2</v>
      </c>
      <c r="S40" s="6">
        <f>Table13[[#This Row],[Ten-year T.Bond rate]]-R40</f>
        <v>2.0329000000000041E-3</v>
      </c>
      <c r="T40" s="7">
        <f>IF(Table13[[#This Row],[Intrinsic riskfree rate]]&gt;0,Table13[[#This Row],[Ten-year T.Bond rate]]/Table13[[#This Row],[Intrinsic riskfree rate]],"NA")</f>
        <v>1.0309576637311531</v>
      </c>
      <c r="U40" s="8">
        <v>2.92E-2</v>
      </c>
      <c r="V40" s="9">
        <f t="shared" si="5"/>
        <v>3.8394949999999997E-2</v>
      </c>
      <c r="W40" s="9">
        <f t="shared" si="5"/>
        <v>3.6400000000000002E-2</v>
      </c>
      <c r="X40" s="9">
        <f>Table13[[#This Row],[Real GDP growth (10-year average)]]+V40</f>
        <v>7.4794949999999999E-2</v>
      </c>
      <c r="Y40" s="9">
        <f>Table13[[#This Row],[Ten-year T.Bond rate]]-X40</f>
        <v>-7.0949500000000026E-3</v>
      </c>
    </row>
    <row r="41" spans="1:25" x14ac:dyDescent="0.2">
      <c r="A41" s="1">
        <v>1993</v>
      </c>
      <c r="B41" s="6">
        <v>5.7700000000000001E-2</v>
      </c>
      <c r="C41" s="6">
        <v>2.8109600000000002E-2</v>
      </c>
      <c r="D41" s="6">
        <v>2.7E-2</v>
      </c>
      <c r="E41" s="6">
        <f>Table1[[#This Row],[Inflation rate]]+Table1[[#This Row],[Real GDP growth]]</f>
        <v>5.5109600000000002E-2</v>
      </c>
      <c r="F41" s="6">
        <f>Table1[[#This Row],[Ten-year T.Bond rate]]-E41</f>
        <v>2.5903999999999996E-3</v>
      </c>
      <c r="G41" s="7">
        <f>IF(Table1[[#This Row],[Intrinsic riskfree rate]]&gt;0,Table1[[#This Row],[Ten-year T.Bond rate]]/Table1[[#This Row],[Intrinsic riskfree rate]],"NA")</f>
        <v>1.0470045146399176</v>
      </c>
      <c r="H41" s="8">
        <v>2.9600000000000001E-2</v>
      </c>
      <c r="I41" s="9">
        <f t="shared" si="4"/>
        <v>3.7418810000000004E-2</v>
      </c>
      <c r="J41" s="9">
        <f t="shared" si="4"/>
        <v>3.4500000000000003E-2</v>
      </c>
      <c r="K41" s="9">
        <f>Table1[[#This Row],[Real GDP growth (10-year average)]]+I41</f>
        <v>7.191881E-2</v>
      </c>
      <c r="L41" s="9">
        <f>Table1[[#This Row],[Ten-year T.Bond rate]]-K41</f>
        <v>-1.4218809999999998E-2</v>
      </c>
      <c r="N41" s="1">
        <v>1993</v>
      </c>
      <c r="O41" s="6">
        <v>5.7700000000000001E-2</v>
      </c>
      <c r="P41" s="6">
        <v>2.8109600000000002E-2</v>
      </c>
      <c r="Q41" s="6">
        <v>2.7E-2</v>
      </c>
      <c r="R41" s="6">
        <f>Table13[[#This Row],[Inflation rate]]+Table13[[#This Row],[Real GDP growth]]</f>
        <v>5.5109600000000002E-2</v>
      </c>
      <c r="S41" s="6">
        <f>Table13[[#This Row],[Ten-year T.Bond rate]]-R41</f>
        <v>2.5903999999999996E-3</v>
      </c>
      <c r="T41" s="7">
        <f>IF(Table13[[#This Row],[Intrinsic riskfree rate]]&gt;0,Table13[[#This Row],[Ten-year T.Bond rate]]/Table13[[#This Row],[Intrinsic riskfree rate]],"NA")</f>
        <v>1.0470045146399176</v>
      </c>
      <c r="U41" s="8">
        <v>2.9600000000000001E-2</v>
      </c>
      <c r="V41" s="9">
        <f t="shared" si="5"/>
        <v>3.7418810000000004E-2</v>
      </c>
      <c r="W41" s="9">
        <f t="shared" si="5"/>
        <v>3.4500000000000003E-2</v>
      </c>
      <c r="X41" s="9">
        <f>Table13[[#This Row],[Real GDP growth (10-year average)]]+V41</f>
        <v>7.191881E-2</v>
      </c>
      <c r="Y41" s="9">
        <f>Table13[[#This Row],[Ten-year T.Bond rate]]-X41</f>
        <v>-1.4218809999999998E-2</v>
      </c>
    </row>
    <row r="42" spans="1:25" x14ac:dyDescent="0.2">
      <c r="A42" s="1">
        <v>1994</v>
      </c>
      <c r="B42" s="6">
        <v>7.8100000000000003E-2</v>
      </c>
      <c r="C42" s="6">
        <v>2.5974000000000001E-2</v>
      </c>
      <c r="D42" s="6">
        <v>0.04</v>
      </c>
      <c r="E42" s="6">
        <f>Table1[[#This Row],[Inflation rate]]+Table1[[#This Row],[Real GDP growth]]</f>
        <v>6.5974000000000005E-2</v>
      </c>
      <c r="F42" s="6">
        <f>Table1[[#This Row],[Ten-year T.Bond rate]]-E42</f>
        <v>1.2125999999999998E-2</v>
      </c>
      <c r="G42" s="7">
        <f>IF(Table1[[#This Row],[Intrinsic riskfree rate]]&gt;0,Table1[[#This Row],[Ten-year T.Bond rate]]/Table1[[#This Row],[Intrinsic riskfree rate]],"NA")</f>
        <v>1.1837996786612908</v>
      </c>
      <c r="H42" s="8">
        <v>5.45E-2</v>
      </c>
      <c r="I42" s="9">
        <f t="shared" si="4"/>
        <v>3.5972820000000003E-2</v>
      </c>
      <c r="J42" s="9">
        <f t="shared" si="4"/>
        <v>3.1199999999999999E-2</v>
      </c>
      <c r="K42" s="9">
        <f>Table1[[#This Row],[Real GDP growth (10-year average)]]+I42</f>
        <v>6.7172819999999994E-2</v>
      </c>
      <c r="L42" s="9">
        <f>Table1[[#This Row],[Ten-year T.Bond rate]]-K42</f>
        <v>1.0927180000000009E-2</v>
      </c>
      <c r="N42" s="1">
        <v>1994</v>
      </c>
      <c r="O42" s="6">
        <v>7.8100000000000003E-2</v>
      </c>
      <c r="P42" s="6">
        <v>2.5974000000000001E-2</v>
      </c>
      <c r="Q42" s="6">
        <v>0.04</v>
      </c>
      <c r="R42" s="6">
        <f>Table13[[#This Row],[Inflation rate]]+Table13[[#This Row],[Real GDP growth]]</f>
        <v>6.5974000000000005E-2</v>
      </c>
      <c r="S42" s="6">
        <f>Table13[[#This Row],[Ten-year T.Bond rate]]-R42</f>
        <v>1.2125999999999998E-2</v>
      </c>
      <c r="T42" s="7">
        <f>IF(Table13[[#This Row],[Intrinsic riskfree rate]]&gt;0,Table13[[#This Row],[Ten-year T.Bond rate]]/Table13[[#This Row],[Intrinsic riskfree rate]],"NA")</f>
        <v>1.1837996786612908</v>
      </c>
      <c r="U42" s="8">
        <v>5.45E-2</v>
      </c>
      <c r="V42" s="9">
        <f t="shared" si="5"/>
        <v>3.5972820000000003E-2</v>
      </c>
      <c r="W42" s="9">
        <f t="shared" si="5"/>
        <v>3.1199999999999999E-2</v>
      </c>
      <c r="X42" s="9">
        <f>Table13[[#This Row],[Real GDP growth (10-year average)]]+V42</f>
        <v>6.7172819999999994E-2</v>
      </c>
      <c r="Y42" s="9">
        <f>Table13[[#This Row],[Ten-year T.Bond rate]]-X42</f>
        <v>1.0927180000000009E-2</v>
      </c>
    </row>
    <row r="43" spans="1:25" x14ac:dyDescent="0.2">
      <c r="A43" s="1">
        <v>1995</v>
      </c>
      <c r="B43" s="6">
        <v>5.7099999999999998E-2</v>
      </c>
      <c r="C43" s="6">
        <v>2.5316499999999999E-2</v>
      </c>
      <c r="D43" s="6">
        <v>2.7E-2</v>
      </c>
      <c r="E43" s="6">
        <f>Table1[[#This Row],[Inflation rate]]+Table1[[#This Row],[Real GDP growth]]</f>
        <v>5.2316500000000002E-2</v>
      </c>
      <c r="F43" s="6">
        <f>Table1[[#This Row],[Ten-year T.Bond rate]]-E43</f>
        <v>4.7834999999999961E-3</v>
      </c>
      <c r="G43" s="7">
        <f>IF(Table1[[#This Row],[Intrinsic riskfree rate]]&gt;0,Table1[[#This Row],[Ten-year T.Bond rate]]/Table1[[#This Row],[Intrinsic riskfree rate]],"NA")</f>
        <v>1.0914338688559058</v>
      </c>
      <c r="H43" s="8">
        <v>5.6000000000000001E-2</v>
      </c>
      <c r="I43" s="9">
        <f t="shared" si="4"/>
        <v>3.4713000000000008E-2</v>
      </c>
      <c r="J43" s="9">
        <f t="shared" si="4"/>
        <v>2.9700000000000004E-2</v>
      </c>
      <c r="K43" s="9">
        <f>Table1[[#This Row],[Real GDP growth (10-year average)]]+I43</f>
        <v>6.4413000000000012E-2</v>
      </c>
      <c r="L43" s="9">
        <f>Table1[[#This Row],[Ten-year T.Bond rate]]-K43</f>
        <v>-7.3130000000000139E-3</v>
      </c>
      <c r="N43" s="1">
        <v>1995</v>
      </c>
      <c r="O43" s="6">
        <v>5.7099999999999998E-2</v>
      </c>
      <c r="P43" s="6">
        <v>2.5316499999999999E-2</v>
      </c>
      <c r="Q43" s="6">
        <v>2.7E-2</v>
      </c>
      <c r="R43" s="6">
        <f>Table13[[#This Row],[Inflation rate]]+Table13[[#This Row],[Real GDP growth]]</f>
        <v>5.2316500000000002E-2</v>
      </c>
      <c r="S43" s="6">
        <f>Table13[[#This Row],[Ten-year T.Bond rate]]-R43</f>
        <v>4.7834999999999961E-3</v>
      </c>
      <c r="T43" s="7">
        <f>IF(Table13[[#This Row],[Intrinsic riskfree rate]]&gt;0,Table13[[#This Row],[Ten-year T.Bond rate]]/Table13[[#This Row],[Intrinsic riskfree rate]],"NA")</f>
        <v>1.0914338688559058</v>
      </c>
      <c r="U43" s="8">
        <v>5.6000000000000001E-2</v>
      </c>
      <c r="V43" s="9">
        <f t="shared" si="5"/>
        <v>3.4713000000000008E-2</v>
      </c>
      <c r="W43" s="9">
        <f t="shared" si="5"/>
        <v>2.9700000000000004E-2</v>
      </c>
      <c r="X43" s="9">
        <f>Table13[[#This Row],[Real GDP growth (10-year average)]]+V43</f>
        <v>6.4413000000000012E-2</v>
      </c>
      <c r="Y43" s="9">
        <f>Table13[[#This Row],[Ten-year T.Bond rate]]-X43</f>
        <v>-7.3130000000000139E-3</v>
      </c>
    </row>
    <row r="44" spans="1:25" x14ac:dyDescent="0.2">
      <c r="A44" s="1">
        <v>1996</v>
      </c>
      <c r="B44" s="6">
        <v>6.3E-2</v>
      </c>
      <c r="C44" s="6">
        <v>3.3788200000000004E-2</v>
      </c>
      <c r="D44" s="6">
        <v>3.7999999999999999E-2</v>
      </c>
      <c r="E44" s="6">
        <f>Table1[[#This Row],[Inflation rate]]+Table1[[#This Row],[Real GDP growth]]</f>
        <v>7.1788199999999996E-2</v>
      </c>
      <c r="F44" s="6">
        <f>Table1[[#This Row],[Ten-year T.Bond rate]]-E44</f>
        <v>-8.788199999999996E-3</v>
      </c>
      <c r="G44" s="7">
        <f>IF(Table1[[#This Row],[Intrinsic riskfree rate]]&gt;0,Table1[[#This Row],[Ten-year T.Bond rate]]/Table1[[#This Row],[Intrinsic riskfree rate]],"NA")</f>
        <v>0.87758155239997659</v>
      </c>
      <c r="H44" s="8">
        <v>5.2900000000000003E-2</v>
      </c>
      <c r="I44" s="9">
        <f t="shared" ref="I44:J59" si="6">AVERAGE(C35:C44)</f>
        <v>3.6904610000000004E-2</v>
      </c>
      <c r="J44" s="9">
        <f t="shared" si="6"/>
        <v>0.03</v>
      </c>
      <c r="K44" s="9">
        <f>Table1[[#This Row],[Real GDP growth (10-year average)]]+I44</f>
        <v>6.6904610000000003E-2</v>
      </c>
      <c r="L44" s="9">
        <f>Table1[[#This Row],[Ten-year T.Bond rate]]-K44</f>
        <v>-3.9046100000000028E-3</v>
      </c>
      <c r="N44" s="1">
        <v>1996</v>
      </c>
      <c r="O44" s="6">
        <v>6.3E-2</v>
      </c>
      <c r="P44" s="6">
        <v>3.3788200000000004E-2</v>
      </c>
      <c r="Q44" s="6">
        <v>3.7999999999999999E-2</v>
      </c>
      <c r="R44" s="6">
        <f>Table13[[#This Row],[Inflation rate]]+Table13[[#This Row],[Real GDP growth]]</f>
        <v>7.1788199999999996E-2</v>
      </c>
      <c r="S44" s="6">
        <f>Table13[[#This Row],[Ten-year T.Bond rate]]-R44</f>
        <v>-8.788199999999996E-3</v>
      </c>
      <c r="T44" s="7">
        <f>IF(Table13[[#This Row],[Intrinsic riskfree rate]]&gt;0,Table13[[#This Row],[Ten-year T.Bond rate]]/Table13[[#This Row],[Intrinsic riskfree rate]],"NA")</f>
        <v>0.87758155239997659</v>
      </c>
      <c r="U44" s="8">
        <v>5.2900000000000003E-2</v>
      </c>
      <c r="V44" s="9">
        <f t="shared" ref="V44:W59" si="7">AVERAGE(P35:P44)</f>
        <v>3.6904610000000004E-2</v>
      </c>
      <c r="W44" s="9">
        <f t="shared" si="7"/>
        <v>0.03</v>
      </c>
      <c r="X44" s="9">
        <f>Table13[[#This Row],[Real GDP growth (10-year average)]]+V44</f>
        <v>6.6904610000000003E-2</v>
      </c>
      <c r="Y44" s="9">
        <f>Table13[[#This Row],[Ten-year T.Bond rate]]-X44</f>
        <v>-3.9046100000000028E-3</v>
      </c>
    </row>
    <row r="45" spans="1:25" x14ac:dyDescent="0.2">
      <c r="A45" s="1">
        <v>1997</v>
      </c>
      <c r="B45" s="6">
        <v>5.8099999999999999E-2</v>
      </c>
      <c r="C45" s="6">
        <v>1.6970499999999999E-2</v>
      </c>
      <c r="D45" s="6">
        <v>4.4999999999999998E-2</v>
      </c>
      <c r="E45" s="6">
        <f>Table1[[#This Row],[Inflation rate]]+Table1[[#This Row],[Real GDP growth]]</f>
        <v>6.1970499999999998E-2</v>
      </c>
      <c r="F45" s="6">
        <f>Table1[[#This Row],[Ten-year T.Bond rate]]-E45</f>
        <v>-3.8704999999999989E-3</v>
      </c>
      <c r="G45" s="7">
        <f>IF(Table1[[#This Row],[Intrinsic riskfree rate]]&gt;0,Table1[[#This Row],[Ten-year T.Bond rate]]/Table1[[#This Row],[Intrinsic riskfree rate]],"NA")</f>
        <v>0.93754286313649238</v>
      </c>
      <c r="H45" s="8">
        <v>5.5E-2</v>
      </c>
      <c r="I45" s="9">
        <f t="shared" si="6"/>
        <v>3.4269530000000006E-2</v>
      </c>
      <c r="J45" s="9">
        <f t="shared" si="6"/>
        <v>3.1E-2</v>
      </c>
      <c r="K45" s="9">
        <f>Table1[[#This Row],[Real GDP growth (10-year average)]]+I45</f>
        <v>6.5269530000000006E-2</v>
      </c>
      <c r="L45" s="9">
        <f>Table1[[#This Row],[Ten-year T.Bond rate]]-K45</f>
        <v>-7.1695300000000073E-3</v>
      </c>
      <c r="N45" s="1">
        <v>1997</v>
      </c>
      <c r="O45" s="6">
        <v>5.8099999999999999E-2</v>
      </c>
      <c r="P45" s="6">
        <v>1.6970499999999999E-2</v>
      </c>
      <c r="Q45" s="6">
        <v>4.4999999999999998E-2</v>
      </c>
      <c r="R45" s="6">
        <f>Table13[[#This Row],[Inflation rate]]+Table13[[#This Row],[Real GDP growth]]</f>
        <v>6.1970499999999998E-2</v>
      </c>
      <c r="S45" s="6">
        <f>Table13[[#This Row],[Ten-year T.Bond rate]]-R45</f>
        <v>-3.8704999999999989E-3</v>
      </c>
      <c r="T45" s="7">
        <f>IF(Table13[[#This Row],[Intrinsic riskfree rate]]&gt;0,Table13[[#This Row],[Ten-year T.Bond rate]]/Table13[[#This Row],[Intrinsic riskfree rate]],"NA")</f>
        <v>0.93754286313649238</v>
      </c>
      <c r="U45" s="8">
        <v>5.5E-2</v>
      </c>
      <c r="V45" s="9">
        <f t="shared" si="7"/>
        <v>3.4269530000000006E-2</v>
      </c>
      <c r="W45" s="9">
        <f t="shared" si="7"/>
        <v>3.1E-2</v>
      </c>
      <c r="X45" s="9">
        <f>Table13[[#This Row],[Real GDP growth (10-year average)]]+V45</f>
        <v>6.5269530000000006E-2</v>
      </c>
      <c r="Y45" s="9">
        <f>Table13[[#This Row],[Ten-year T.Bond rate]]-X45</f>
        <v>-7.1695300000000073E-3</v>
      </c>
    </row>
    <row r="46" spans="1:25" x14ac:dyDescent="0.2">
      <c r="A46" s="1">
        <v>1998</v>
      </c>
      <c r="B46" s="6">
        <v>4.65E-2</v>
      </c>
      <c r="C46" s="6">
        <v>1.6069199999999999E-2</v>
      </c>
      <c r="D46" s="6">
        <v>4.4999999999999998E-2</v>
      </c>
      <c r="E46" s="6">
        <f>Table1[[#This Row],[Inflation rate]]+Table1[[#This Row],[Real GDP growth]]</f>
        <v>6.1069199999999997E-2</v>
      </c>
      <c r="F46" s="6">
        <f>Table1[[#This Row],[Ten-year T.Bond rate]]-E46</f>
        <v>-1.4569199999999997E-2</v>
      </c>
      <c r="G46" s="7">
        <f>IF(Table1[[#This Row],[Intrinsic riskfree rate]]&gt;0,Table1[[#This Row],[Ten-year T.Bond rate]]/Table1[[#This Row],[Intrinsic riskfree rate]],"NA")</f>
        <v>0.76143129433495116</v>
      </c>
      <c r="H46" s="8">
        <v>4.6800000000000001E-2</v>
      </c>
      <c r="I46" s="9">
        <f t="shared" si="6"/>
        <v>3.1464690000000003E-2</v>
      </c>
      <c r="J46" s="9">
        <f t="shared" si="6"/>
        <v>3.1300000000000001E-2</v>
      </c>
      <c r="K46" s="9">
        <f>Table1[[#This Row],[Real GDP growth (10-year average)]]+I46</f>
        <v>6.2764690000000012E-2</v>
      </c>
      <c r="L46" s="9">
        <f>Table1[[#This Row],[Ten-year T.Bond rate]]-K46</f>
        <v>-1.6264690000000012E-2</v>
      </c>
      <c r="N46" s="1">
        <v>1998</v>
      </c>
      <c r="O46" s="6">
        <v>4.65E-2</v>
      </c>
      <c r="P46" s="6">
        <v>1.6069199999999999E-2</v>
      </c>
      <c r="Q46" s="6">
        <v>4.4999999999999998E-2</v>
      </c>
      <c r="R46" s="6">
        <f>Table13[[#This Row],[Inflation rate]]+Table13[[#This Row],[Real GDP growth]]</f>
        <v>6.1069199999999997E-2</v>
      </c>
      <c r="S46" s="6">
        <f>Table13[[#This Row],[Ten-year T.Bond rate]]-R46</f>
        <v>-1.4569199999999997E-2</v>
      </c>
      <c r="T46" s="7">
        <f>IF(Table13[[#This Row],[Intrinsic riskfree rate]]&gt;0,Table13[[#This Row],[Ten-year T.Bond rate]]/Table13[[#This Row],[Intrinsic riskfree rate]],"NA")</f>
        <v>0.76143129433495116</v>
      </c>
      <c r="U46" s="8">
        <v>4.6800000000000001E-2</v>
      </c>
      <c r="V46" s="9">
        <f t="shared" si="7"/>
        <v>3.1464690000000003E-2</v>
      </c>
      <c r="W46" s="9">
        <f t="shared" si="7"/>
        <v>3.1300000000000001E-2</v>
      </c>
      <c r="X46" s="9">
        <f>Table13[[#This Row],[Real GDP growth (10-year average)]]+V46</f>
        <v>6.2764690000000012E-2</v>
      </c>
      <c r="Y46" s="9">
        <f>Table13[[#This Row],[Ten-year T.Bond rate]]-X46</f>
        <v>-1.6264690000000012E-2</v>
      </c>
    </row>
    <row r="47" spans="1:25" x14ac:dyDescent="0.2">
      <c r="A47" s="1">
        <v>1999</v>
      </c>
      <c r="B47" s="6">
        <v>6.2799999999999995E-2</v>
      </c>
      <c r="C47" s="6">
        <v>2.6764E-2</v>
      </c>
      <c r="D47" s="6">
        <v>4.7E-2</v>
      </c>
      <c r="E47" s="6">
        <f>Table1[[#This Row],[Inflation rate]]+Table1[[#This Row],[Real GDP growth]]</f>
        <v>7.3763999999999996E-2</v>
      </c>
      <c r="F47" s="6">
        <f>Table1[[#This Row],[Ten-year T.Bond rate]]-E47</f>
        <v>-1.0964000000000002E-2</v>
      </c>
      <c r="G47" s="7">
        <f>IF(Table1[[#This Row],[Intrinsic riskfree rate]]&gt;0,Table1[[#This Row],[Ten-year T.Bond rate]]/Table1[[#This Row],[Intrinsic riskfree rate]],"NA")</f>
        <v>0.85136380890407237</v>
      </c>
      <c r="H47" s="8">
        <v>5.2999999999999999E-2</v>
      </c>
      <c r="I47" s="9">
        <f t="shared" si="6"/>
        <v>2.9501490000000002E-2</v>
      </c>
      <c r="J47" s="9">
        <f t="shared" si="6"/>
        <v>3.2299999999999995E-2</v>
      </c>
      <c r="K47" s="9">
        <f>Table1[[#This Row],[Real GDP growth (10-year average)]]+I47</f>
        <v>6.1801490000000001E-2</v>
      </c>
      <c r="L47" s="9">
        <f>Table1[[#This Row],[Ten-year T.Bond rate]]-K47</f>
        <v>9.9850999999999412E-4</v>
      </c>
      <c r="N47" s="1">
        <v>1999</v>
      </c>
      <c r="O47" s="6">
        <v>6.2799999999999995E-2</v>
      </c>
      <c r="P47" s="6">
        <v>2.6764E-2</v>
      </c>
      <c r="Q47" s="6">
        <v>4.7E-2</v>
      </c>
      <c r="R47" s="6">
        <f>Table13[[#This Row],[Inflation rate]]+Table13[[#This Row],[Real GDP growth]]</f>
        <v>7.3763999999999996E-2</v>
      </c>
      <c r="S47" s="6">
        <f>Table13[[#This Row],[Ten-year T.Bond rate]]-R47</f>
        <v>-1.0964000000000002E-2</v>
      </c>
      <c r="T47" s="7">
        <f>IF(Table13[[#This Row],[Intrinsic riskfree rate]]&gt;0,Table13[[#This Row],[Ten-year T.Bond rate]]/Table13[[#This Row],[Intrinsic riskfree rate]],"NA")</f>
        <v>0.85136380890407237</v>
      </c>
      <c r="U47" s="8">
        <v>5.2999999999999999E-2</v>
      </c>
      <c r="V47" s="9">
        <f t="shared" si="7"/>
        <v>2.9501490000000002E-2</v>
      </c>
      <c r="W47" s="9">
        <f t="shared" si="7"/>
        <v>3.2299999999999995E-2</v>
      </c>
      <c r="X47" s="9">
        <f>Table13[[#This Row],[Real GDP growth (10-year average)]]+V47</f>
        <v>6.1801490000000001E-2</v>
      </c>
      <c r="Y47" s="9">
        <f>Table13[[#This Row],[Ten-year T.Bond rate]]-X47</f>
        <v>9.9850999999999412E-4</v>
      </c>
    </row>
    <row r="48" spans="1:25" x14ac:dyDescent="0.2">
      <c r="A48" s="1">
        <v>2000</v>
      </c>
      <c r="B48" s="6">
        <v>5.2400000000000002E-2</v>
      </c>
      <c r="C48" s="6">
        <v>3.43602E-2</v>
      </c>
      <c r="D48" s="6">
        <v>4.1000000000000002E-2</v>
      </c>
      <c r="E48" s="6">
        <f>Table1[[#This Row],[Inflation rate]]+Table1[[#This Row],[Real GDP growth]]</f>
        <v>7.5360200000000002E-2</v>
      </c>
      <c r="F48" s="6">
        <f>Table1[[#This Row],[Ten-year T.Bond rate]]-E48</f>
        <v>-2.29602E-2</v>
      </c>
      <c r="G48" s="7">
        <f>IF(Table1[[#This Row],[Intrinsic riskfree rate]]&gt;0,Table1[[#This Row],[Ten-year T.Bond rate]]/Table1[[#This Row],[Intrinsic riskfree rate]],"NA")</f>
        <v>0.69532724170052629</v>
      </c>
      <c r="H48" s="8">
        <v>6.4000000000000001E-2</v>
      </c>
      <c r="I48" s="9">
        <f t="shared" si="6"/>
        <v>2.6682560000000001E-2</v>
      </c>
      <c r="J48" s="9">
        <f t="shared" si="6"/>
        <v>3.4499999999999996E-2</v>
      </c>
      <c r="K48" s="9">
        <f>Table1[[#This Row],[Real GDP growth (10-year average)]]+I48</f>
        <v>6.1182559999999997E-2</v>
      </c>
      <c r="L48" s="9">
        <f>Table1[[#This Row],[Ten-year T.Bond rate]]-K48</f>
        <v>-8.7825599999999948E-3</v>
      </c>
      <c r="N48" s="1">
        <v>2000</v>
      </c>
      <c r="O48" s="6">
        <v>5.2400000000000002E-2</v>
      </c>
      <c r="P48" s="6">
        <v>3.43602E-2</v>
      </c>
      <c r="Q48" s="6">
        <v>4.1000000000000002E-2</v>
      </c>
      <c r="R48" s="6">
        <f>Table13[[#This Row],[Inflation rate]]+Table13[[#This Row],[Real GDP growth]]</f>
        <v>7.5360200000000002E-2</v>
      </c>
      <c r="S48" s="6">
        <f>Table13[[#This Row],[Ten-year T.Bond rate]]-R48</f>
        <v>-2.29602E-2</v>
      </c>
      <c r="T48" s="7">
        <f>IF(Table13[[#This Row],[Intrinsic riskfree rate]]&gt;0,Table13[[#This Row],[Ten-year T.Bond rate]]/Table13[[#This Row],[Intrinsic riskfree rate]],"NA")</f>
        <v>0.69532724170052629</v>
      </c>
      <c r="U48" s="8">
        <v>6.4000000000000001E-2</v>
      </c>
      <c r="V48" s="9">
        <f t="shared" si="7"/>
        <v>2.6682560000000001E-2</v>
      </c>
      <c r="W48" s="9">
        <f t="shared" si="7"/>
        <v>3.4499999999999996E-2</v>
      </c>
      <c r="X48" s="9">
        <f>Table13[[#This Row],[Real GDP growth (10-year average)]]+V48</f>
        <v>6.1182559999999997E-2</v>
      </c>
      <c r="Y48" s="9">
        <f>Table13[[#This Row],[Ten-year T.Bond rate]]-X48</f>
        <v>-8.7825599999999948E-3</v>
      </c>
    </row>
    <row r="49" spans="1:25" x14ac:dyDescent="0.2">
      <c r="A49" s="1">
        <v>2001</v>
      </c>
      <c r="B49" s="6">
        <v>5.0900000000000001E-2</v>
      </c>
      <c r="C49" s="6">
        <v>1.6036700000000001E-2</v>
      </c>
      <c r="D49" s="6">
        <v>0.01</v>
      </c>
      <c r="E49" s="6">
        <f>Table1[[#This Row],[Inflation rate]]+Table1[[#This Row],[Real GDP growth]]</f>
        <v>2.6036700000000003E-2</v>
      </c>
      <c r="F49" s="6">
        <f>Table1[[#This Row],[Ten-year T.Bond rate]]-E49</f>
        <v>2.4863299999999998E-2</v>
      </c>
      <c r="G49" s="7">
        <f>IF(Table1[[#This Row],[Intrinsic riskfree rate]]&gt;0,Table1[[#This Row],[Ten-year T.Bond rate]]/Table1[[#This Row],[Intrinsic riskfree rate]],"NA")</f>
        <v>1.9549328447921586</v>
      </c>
      <c r="H49" s="8">
        <v>1.8200000000000001E-2</v>
      </c>
      <c r="I49" s="9">
        <f t="shared" si="6"/>
        <v>2.5305600000000004E-2</v>
      </c>
      <c r="J49" s="9">
        <f t="shared" si="6"/>
        <v>3.56E-2</v>
      </c>
      <c r="K49" s="9">
        <f>Table1[[#This Row],[Real GDP growth (10-year average)]]+I49</f>
        <v>6.0905600000000004E-2</v>
      </c>
      <c r="L49" s="9">
        <f>Table1[[#This Row],[Ten-year T.Bond rate]]-K49</f>
        <v>-1.0005600000000003E-2</v>
      </c>
      <c r="N49" s="1">
        <v>2001</v>
      </c>
      <c r="O49" s="6">
        <v>5.0900000000000001E-2</v>
      </c>
      <c r="P49" s="6">
        <v>1.6036700000000001E-2</v>
      </c>
      <c r="Q49" s="6">
        <v>0.01</v>
      </c>
      <c r="R49" s="6">
        <f>Table13[[#This Row],[Inflation rate]]+Table13[[#This Row],[Real GDP growth]]</f>
        <v>2.6036700000000003E-2</v>
      </c>
      <c r="S49" s="6">
        <f>Table13[[#This Row],[Ten-year T.Bond rate]]-R49</f>
        <v>2.4863299999999998E-2</v>
      </c>
      <c r="T49" s="7">
        <f>IF(Table13[[#This Row],[Intrinsic riskfree rate]]&gt;0,Table13[[#This Row],[Ten-year T.Bond rate]]/Table13[[#This Row],[Intrinsic riskfree rate]],"NA")</f>
        <v>1.9549328447921586</v>
      </c>
      <c r="U49" s="8">
        <v>1.8200000000000001E-2</v>
      </c>
      <c r="V49" s="9">
        <f t="shared" si="7"/>
        <v>2.5305600000000004E-2</v>
      </c>
      <c r="W49" s="9">
        <f t="shared" si="7"/>
        <v>3.56E-2</v>
      </c>
      <c r="X49" s="9">
        <f>Table13[[#This Row],[Real GDP growth (10-year average)]]+V49</f>
        <v>6.0905600000000004E-2</v>
      </c>
      <c r="Y49" s="9">
        <f>Table13[[#This Row],[Ten-year T.Bond rate]]-X49</f>
        <v>-1.0005600000000003E-2</v>
      </c>
    </row>
    <row r="50" spans="1:25" x14ac:dyDescent="0.2">
      <c r="A50" s="1">
        <v>2002</v>
      </c>
      <c r="B50" s="6">
        <v>4.0300000000000002E-2</v>
      </c>
      <c r="C50" s="6">
        <v>2.48027E-2</v>
      </c>
      <c r="D50" s="6">
        <v>1.7999999999999999E-2</v>
      </c>
      <c r="E50" s="6">
        <f>Table1[[#This Row],[Inflation rate]]+Table1[[#This Row],[Real GDP growth]]</f>
        <v>4.2802699999999999E-2</v>
      </c>
      <c r="F50" s="6">
        <f>Table1[[#This Row],[Ten-year T.Bond rate]]-E50</f>
        <v>-2.5026999999999966E-3</v>
      </c>
      <c r="G50" s="7">
        <f>IF(Table1[[#This Row],[Intrinsic riskfree rate]]&gt;0,Table1[[#This Row],[Ten-year T.Bond rate]]/Table1[[#This Row],[Intrinsic riskfree rate]],"NA")</f>
        <v>0.94152938950112963</v>
      </c>
      <c r="H50" s="8">
        <v>1.24E-2</v>
      </c>
      <c r="I50" s="9">
        <f t="shared" si="6"/>
        <v>2.4819160000000007E-2</v>
      </c>
      <c r="J50" s="9">
        <f t="shared" si="6"/>
        <v>3.3799999999999997E-2</v>
      </c>
      <c r="K50" s="9">
        <f>Table1[[#This Row],[Real GDP growth (10-year average)]]+I50</f>
        <v>5.8619160000000003E-2</v>
      </c>
      <c r="L50" s="9">
        <f>Table1[[#This Row],[Ten-year T.Bond rate]]-K50</f>
        <v>-1.8319160000000001E-2</v>
      </c>
      <c r="N50" s="1">
        <v>2002</v>
      </c>
      <c r="O50" s="6">
        <v>4.0300000000000002E-2</v>
      </c>
      <c r="P50" s="6">
        <v>2.48027E-2</v>
      </c>
      <c r="Q50" s="6">
        <v>1.7999999999999999E-2</v>
      </c>
      <c r="R50" s="6">
        <f>Table13[[#This Row],[Inflation rate]]+Table13[[#This Row],[Real GDP growth]]</f>
        <v>4.2802699999999999E-2</v>
      </c>
      <c r="S50" s="6">
        <f>Table13[[#This Row],[Ten-year T.Bond rate]]-R50</f>
        <v>-2.5026999999999966E-3</v>
      </c>
      <c r="T50" s="7">
        <f>IF(Table13[[#This Row],[Intrinsic riskfree rate]]&gt;0,Table13[[#This Row],[Ten-year T.Bond rate]]/Table13[[#This Row],[Intrinsic riskfree rate]],"NA")</f>
        <v>0.94152938950112963</v>
      </c>
      <c r="U50" s="8">
        <v>1.24E-2</v>
      </c>
      <c r="V50" s="9">
        <f t="shared" si="7"/>
        <v>2.4819160000000007E-2</v>
      </c>
      <c r="W50" s="9">
        <f t="shared" si="7"/>
        <v>3.3799999999999997E-2</v>
      </c>
      <c r="X50" s="9">
        <f>Table13[[#This Row],[Real GDP growth (10-year average)]]+V50</f>
        <v>5.8619160000000003E-2</v>
      </c>
      <c r="Y50" s="9">
        <f>Table13[[#This Row],[Ten-year T.Bond rate]]-X50</f>
        <v>-1.8319160000000001E-2</v>
      </c>
    </row>
    <row r="51" spans="1:25" x14ac:dyDescent="0.2">
      <c r="A51" s="1">
        <v>2003</v>
      </c>
      <c r="B51" s="6">
        <v>4.2700000000000002E-2</v>
      </c>
      <c r="C51" s="6">
        <v>2.0352000000000002E-2</v>
      </c>
      <c r="D51" s="6">
        <v>2.8000000000000001E-2</v>
      </c>
      <c r="E51" s="6">
        <f>Table1[[#This Row],[Inflation rate]]+Table1[[#This Row],[Real GDP growth]]</f>
        <v>4.8352000000000006E-2</v>
      </c>
      <c r="F51" s="6">
        <f>Table1[[#This Row],[Ten-year T.Bond rate]]-E51</f>
        <v>-5.6520000000000042E-3</v>
      </c>
      <c r="G51" s="7">
        <f>IF(Table1[[#This Row],[Intrinsic riskfree rate]]&gt;0,Table1[[#This Row],[Ten-year T.Bond rate]]/Table1[[#This Row],[Intrinsic riskfree rate]],"NA")</f>
        <v>0.88310721376571799</v>
      </c>
      <c r="H51" s="8">
        <v>9.7999999999999997E-3</v>
      </c>
      <c r="I51" s="9">
        <f t="shared" si="6"/>
        <v>2.4043400000000006E-2</v>
      </c>
      <c r="J51" s="9">
        <f t="shared" si="6"/>
        <v>3.39E-2</v>
      </c>
      <c r="K51" s="9">
        <f>Table1[[#This Row],[Real GDP growth (10-year average)]]+I51</f>
        <v>5.7943400000000006E-2</v>
      </c>
      <c r="L51" s="9">
        <f>Table1[[#This Row],[Ten-year T.Bond rate]]-K51</f>
        <v>-1.5243400000000004E-2</v>
      </c>
      <c r="N51" s="1">
        <v>2003</v>
      </c>
      <c r="O51" s="6">
        <v>4.2700000000000002E-2</v>
      </c>
      <c r="P51" s="6">
        <v>2.0352000000000002E-2</v>
      </c>
      <c r="Q51" s="6">
        <v>2.8000000000000001E-2</v>
      </c>
      <c r="R51" s="6">
        <f>Table13[[#This Row],[Inflation rate]]+Table13[[#This Row],[Real GDP growth]]</f>
        <v>4.8352000000000006E-2</v>
      </c>
      <c r="S51" s="6">
        <f>Table13[[#This Row],[Ten-year T.Bond rate]]-R51</f>
        <v>-5.6520000000000042E-3</v>
      </c>
      <c r="T51" s="7">
        <f>IF(Table13[[#This Row],[Intrinsic riskfree rate]]&gt;0,Table13[[#This Row],[Ten-year T.Bond rate]]/Table13[[#This Row],[Intrinsic riskfree rate]],"NA")</f>
        <v>0.88310721376571799</v>
      </c>
      <c r="U51" s="8">
        <v>9.7999999999999997E-3</v>
      </c>
      <c r="V51" s="9">
        <f t="shared" si="7"/>
        <v>2.4043400000000006E-2</v>
      </c>
      <c r="W51" s="9">
        <f t="shared" si="7"/>
        <v>3.39E-2</v>
      </c>
      <c r="X51" s="9">
        <f>Table13[[#This Row],[Real GDP growth (10-year average)]]+V51</f>
        <v>5.7943400000000006E-2</v>
      </c>
      <c r="Y51" s="9">
        <f>Table13[[#This Row],[Ten-year T.Bond rate]]-X51</f>
        <v>-1.5243400000000004E-2</v>
      </c>
    </row>
    <row r="52" spans="1:25" x14ac:dyDescent="0.2">
      <c r="A52" s="1">
        <v>2004</v>
      </c>
      <c r="B52" s="6">
        <v>4.2299999999999997E-2</v>
      </c>
      <c r="C52" s="6">
        <v>3.34232E-2</v>
      </c>
      <c r="D52" s="6">
        <v>3.7999999999999999E-2</v>
      </c>
      <c r="E52" s="6">
        <f>Table1[[#This Row],[Inflation rate]]+Table1[[#This Row],[Real GDP growth]]</f>
        <v>7.1423199999999992E-2</v>
      </c>
      <c r="F52" s="6">
        <f>Table1[[#This Row],[Ten-year T.Bond rate]]-E52</f>
        <v>-2.9123199999999995E-2</v>
      </c>
      <c r="G52" s="7">
        <f>IF(Table1[[#This Row],[Intrinsic riskfree rate]]&gt;0,Table1[[#This Row],[Ten-year T.Bond rate]]/Table1[[#This Row],[Intrinsic riskfree rate]],"NA")</f>
        <v>0.59224453678916655</v>
      </c>
      <c r="H52" s="8">
        <v>2.1600000000000001E-2</v>
      </c>
      <c r="I52" s="9">
        <f t="shared" si="6"/>
        <v>2.4788320000000003E-2</v>
      </c>
      <c r="J52" s="9">
        <f t="shared" si="6"/>
        <v>3.3700000000000001E-2</v>
      </c>
      <c r="K52" s="9">
        <f>Table1[[#This Row],[Real GDP growth (10-year average)]]+I52</f>
        <v>5.8488320000000003E-2</v>
      </c>
      <c r="L52" s="9">
        <f>Table1[[#This Row],[Ten-year T.Bond rate]]-K52</f>
        <v>-1.6188320000000006E-2</v>
      </c>
      <c r="N52" s="1">
        <v>2004</v>
      </c>
      <c r="O52" s="6">
        <v>4.2299999999999997E-2</v>
      </c>
      <c r="P52" s="6">
        <v>3.34232E-2</v>
      </c>
      <c r="Q52" s="6">
        <v>3.7999999999999999E-2</v>
      </c>
      <c r="R52" s="6">
        <f>Table13[[#This Row],[Inflation rate]]+Table13[[#This Row],[Real GDP growth]]</f>
        <v>7.1423199999999992E-2</v>
      </c>
      <c r="S52" s="6">
        <f>Table13[[#This Row],[Ten-year T.Bond rate]]-R52</f>
        <v>-2.9123199999999995E-2</v>
      </c>
      <c r="T52" s="7">
        <f>IF(Table13[[#This Row],[Intrinsic riskfree rate]]&gt;0,Table13[[#This Row],[Ten-year T.Bond rate]]/Table13[[#This Row],[Intrinsic riskfree rate]],"NA")</f>
        <v>0.59224453678916655</v>
      </c>
      <c r="U52" s="8">
        <v>2.1600000000000001E-2</v>
      </c>
      <c r="V52" s="9">
        <f t="shared" si="7"/>
        <v>2.4788320000000003E-2</v>
      </c>
      <c r="W52" s="9">
        <f t="shared" si="7"/>
        <v>3.3700000000000001E-2</v>
      </c>
      <c r="X52" s="9">
        <f>Table13[[#This Row],[Real GDP growth (10-year average)]]+V52</f>
        <v>5.8488320000000003E-2</v>
      </c>
      <c r="Y52" s="9">
        <f>Table13[[#This Row],[Ten-year T.Bond rate]]-X52</f>
        <v>-1.6188320000000006E-2</v>
      </c>
    </row>
    <row r="53" spans="1:25" x14ac:dyDescent="0.2">
      <c r="A53" s="1">
        <v>2005</v>
      </c>
      <c r="B53" s="6">
        <v>4.4699999999999997E-2</v>
      </c>
      <c r="C53" s="6">
        <v>3.3385499999999999E-2</v>
      </c>
      <c r="D53" s="6">
        <v>3.3000000000000002E-2</v>
      </c>
      <c r="E53" s="6">
        <f>Table1[[#This Row],[Inflation rate]]+Table1[[#This Row],[Real GDP growth]]</f>
        <v>6.63855E-2</v>
      </c>
      <c r="F53" s="6">
        <f>Table1[[#This Row],[Ten-year T.Bond rate]]-E53</f>
        <v>-2.1685500000000003E-2</v>
      </c>
      <c r="G53" s="7">
        <f>IF(Table1[[#This Row],[Intrinsic riskfree rate]]&gt;0,Table1[[#This Row],[Ten-year T.Bond rate]]/Table1[[#This Row],[Intrinsic riskfree rate]],"NA")</f>
        <v>0.67333981065142234</v>
      </c>
      <c r="H53" s="8">
        <v>4.1599999999999998E-2</v>
      </c>
      <c r="I53" s="9">
        <f t="shared" si="6"/>
        <v>2.5595220000000002E-2</v>
      </c>
      <c r="J53" s="9">
        <f t="shared" si="6"/>
        <v>3.4299999999999997E-2</v>
      </c>
      <c r="K53" s="9">
        <f>Table1[[#This Row],[Real GDP growth (10-year average)]]+I53</f>
        <v>5.9895219999999999E-2</v>
      </c>
      <c r="L53" s="9">
        <f>Table1[[#This Row],[Ten-year T.Bond rate]]-K53</f>
        <v>-1.5195220000000002E-2</v>
      </c>
      <c r="N53" s="1">
        <v>2005</v>
      </c>
      <c r="O53" s="6">
        <v>4.4699999999999997E-2</v>
      </c>
      <c r="P53" s="6">
        <v>3.3385499999999999E-2</v>
      </c>
      <c r="Q53" s="6">
        <v>3.3000000000000002E-2</v>
      </c>
      <c r="R53" s="6">
        <f>Table13[[#This Row],[Inflation rate]]+Table13[[#This Row],[Real GDP growth]]</f>
        <v>6.63855E-2</v>
      </c>
      <c r="S53" s="6">
        <f>Table13[[#This Row],[Ten-year T.Bond rate]]-R53</f>
        <v>-2.1685500000000003E-2</v>
      </c>
      <c r="T53" s="7">
        <f>IF(Table13[[#This Row],[Intrinsic riskfree rate]]&gt;0,Table13[[#This Row],[Ten-year T.Bond rate]]/Table13[[#This Row],[Intrinsic riskfree rate]],"NA")</f>
        <v>0.67333981065142234</v>
      </c>
      <c r="U53" s="8">
        <v>4.1599999999999998E-2</v>
      </c>
      <c r="V53" s="9">
        <f t="shared" si="7"/>
        <v>2.5595220000000002E-2</v>
      </c>
      <c r="W53" s="9">
        <f t="shared" si="7"/>
        <v>3.4299999999999997E-2</v>
      </c>
      <c r="X53" s="9">
        <f>Table13[[#This Row],[Real GDP growth (10-year average)]]+V53</f>
        <v>5.9895219999999999E-2</v>
      </c>
      <c r="Y53" s="9">
        <f>Table13[[#This Row],[Ten-year T.Bond rate]]-X53</f>
        <v>-1.5195220000000002E-2</v>
      </c>
    </row>
    <row r="54" spans="1:25" x14ac:dyDescent="0.2">
      <c r="A54" s="1">
        <v>2006</v>
      </c>
      <c r="B54" s="6">
        <v>4.5600000000000002E-2</v>
      </c>
      <c r="C54" s="6">
        <v>2.52398E-2</v>
      </c>
      <c r="D54" s="6">
        <v>2.7E-2</v>
      </c>
      <c r="E54" s="6">
        <f>Table1[[#This Row],[Inflation rate]]+Table1[[#This Row],[Real GDP growth]]</f>
        <v>5.2239800000000003E-2</v>
      </c>
      <c r="F54" s="6">
        <f>Table1[[#This Row],[Ten-year T.Bond rate]]-E54</f>
        <v>-6.6398000000000013E-3</v>
      </c>
      <c r="G54" s="7">
        <f>IF(Table1[[#This Row],[Intrinsic riskfree rate]]&gt;0,Table1[[#This Row],[Ten-year T.Bond rate]]/Table1[[#This Row],[Intrinsic riskfree rate]],"NA")</f>
        <v>0.8728976757185134</v>
      </c>
      <c r="H54" s="8">
        <v>5.2400000000000002E-2</v>
      </c>
      <c r="I54" s="9">
        <f t="shared" si="6"/>
        <v>2.4740380000000003E-2</v>
      </c>
      <c r="J54" s="9">
        <f t="shared" si="6"/>
        <v>3.3200000000000007E-2</v>
      </c>
      <c r="K54" s="9">
        <f>Table1[[#This Row],[Real GDP growth (10-year average)]]+I54</f>
        <v>5.7940380000000014E-2</v>
      </c>
      <c r="L54" s="9">
        <f>Table1[[#This Row],[Ten-year T.Bond rate]]-K54</f>
        <v>-1.2340380000000012E-2</v>
      </c>
      <c r="N54" s="1">
        <v>2006</v>
      </c>
      <c r="O54" s="6">
        <v>4.5600000000000002E-2</v>
      </c>
      <c r="P54" s="6">
        <v>2.52398E-2</v>
      </c>
      <c r="Q54" s="6">
        <v>2.7E-2</v>
      </c>
      <c r="R54" s="6">
        <f>Table13[[#This Row],[Inflation rate]]+Table13[[#This Row],[Real GDP growth]]</f>
        <v>5.2239800000000003E-2</v>
      </c>
      <c r="S54" s="6">
        <f>Table13[[#This Row],[Ten-year T.Bond rate]]-R54</f>
        <v>-6.6398000000000013E-3</v>
      </c>
      <c r="T54" s="7">
        <f>IF(Table13[[#This Row],[Intrinsic riskfree rate]]&gt;0,Table13[[#This Row],[Ten-year T.Bond rate]]/Table13[[#This Row],[Intrinsic riskfree rate]],"NA")</f>
        <v>0.8728976757185134</v>
      </c>
      <c r="U54" s="8">
        <v>5.2400000000000002E-2</v>
      </c>
      <c r="V54" s="9">
        <f t="shared" si="7"/>
        <v>2.4740380000000003E-2</v>
      </c>
      <c r="W54" s="9">
        <f t="shared" si="7"/>
        <v>3.3200000000000007E-2</v>
      </c>
      <c r="X54" s="9">
        <f>Table13[[#This Row],[Real GDP growth (10-year average)]]+V54</f>
        <v>5.7940380000000014E-2</v>
      </c>
      <c r="Y54" s="9">
        <f>Table13[[#This Row],[Ten-year T.Bond rate]]-X54</f>
        <v>-1.2340380000000012E-2</v>
      </c>
    </row>
    <row r="55" spans="1:25" x14ac:dyDescent="0.2">
      <c r="A55" s="1">
        <v>2007</v>
      </c>
      <c r="B55" s="6">
        <v>4.1000000000000002E-2</v>
      </c>
      <c r="C55" s="6">
        <v>4.1088100000000002E-2</v>
      </c>
      <c r="D55" s="6">
        <v>1.7999999999999999E-2</v>
      </c>
      <c r="E55" s="6">
        <f>Table1[[#This Row],[Inflation rate]]+Table1[[#This Row],[Real GDP growth]]</f>
        <v>5.9088100000000005E-2</v>
      </c>
      <c r="F55" s="6">
        <f>Table1[[#This Row],[Ten-year T.Bond rate]]-E55</f>
        <v>-1.8088100000000003E-2</v>
      </c>
      <c r="G55" s="7">
        <f>IF(Table1[[#This Row],[Intrinsic riskfree rate]]&gt;0,Table1[[#This Row],[Ten-year T.Bond rate]]/Table1[[#This Row],[Intrinsic riskfree rate]],"NA")</f>
        <v>0.69387913979295324</v>
      </c>
      <c r="H55" s="8">
        <v>4.24E-2</v>
      </c>
      <c r="I55" s="9">
        <f t="shared" si="6"/>
        <v>2.7152140000000002E-2</v>
      </c>
      <c r="J55" s="9">
        <f t="shared" si="6"/>
        <v>3.0500000000000006E-2</v>
      </c>
      <c r="K55" s="9">
        <f>Table1[[#This Row],[Real GDP growth (10-year average)]]+I55</f>
        <v>5.7652140000000004E-2</v>
      </c>
      <c r="L55" s="9">
        <f>Table1[[#This Row],[Ten-year T.Bond rate]]-K55</f>
        <v>-1.6652140000000003E-2</v>
      </c>
      <c r="N55" s="1">
        <v>2007</v>
      </c>
      <c r="O55" s="6">
        <v>4.1000000000000002E-2</v>
      </c>
      <c r="P55" s="6">
        <v>4.1088100000000002E-2</v>
      </c>
      <c r="Q55" s="6">
        <v>1.7999999999999999E-2</v>
      </c>
      <c r="R55" s="6">
        <f>Table13[[#This Row],[Inflation rate]]+Table13[[#This Row],[Real GDP growth]]</f>
        <v>5.9088100000000005E-2</v>
      </c>
      <c r="S55" s="6">
        <f>Table13[[#This Row],[Ten-year T.Bond rate]]-R55</f>
        <v>-1.8088100000000003E-2</v>
      </c>
      <c r="T55" s="7">
        <f>IF(Table13[[#This Row],[Intrinsic riskfree rate]]&gt;0,Table13[[#This Row],[Ten-year T.Bond rate]]/Table13[[#This Row],[Intrinsic riskfree rate]],"NA")</f>
        <v>0.69387913979295324</v>
      </c>
      <c r="U55" s="8">
        <v>4.24E-2</v>
      </c>
      <c r="V55" s="9">
        <f t="shared" si="7"/>
        <v>2.7152140000000002E-2</v>
      </c>
      <c r="W55" s="9">
        <f t="shared" si="7"/>
        <v>3.0500000000000006E-2</v>
      </c>
      <c r="X55" s="9">
        <f>Table13[[#This Row],[Real GDP growth (10-year average)]]+V55</f>
        <v>5.7652140000000004E-2</v>
      </c>
      <c r="Y55" s="9">
        <f>Table13[[#This Row],[Ten-year T.Bond rate]]-X55</f>
        <v>-1.6652140000000003E-2</v>
      </c>
    </row>
    <row r="56" spans="1:25" x14ac:dyDescent="0.2">
      <c r="A56" s="1">
        <v>2008</v>
      </c>
      <c r="B56" s="6">
        <v>2.4199999999999999E-2</v>
      </c>
      <c r="C56" s="6">
        <v>-2.2230000000000001E-4</v>
      </c>
      <c r="D56" s="6">
        <v>-3.0000000000000001E-3</v>
      </c>
      <c r="E56" s="6">
        <f>Table1[[#This Row],[Inflation rate]]+Table1[[#This Row],[Real GDP growth]]</f>
        <v>-3.2223E-3</v>
      </c>
      <c r="F56" s="6">
        <f>Table1[[#This Row],[Ten-year T.Bond rate]]-E56</f>
        <v>2.74223E-2</v>
      </c>
      <c r="G56" s="7" t="str">
        <f>IF(Table1[[#This Row],[Intrinsic riskfree rate]]&gt;0,Table1[[#This Row],[Ten-year T.Bond rate]]/Table1[[#This Row],[Intrinsic riskfree rate]],"NA")</f>
        <v>NA</v>
      </c>
      <c r="H56" s="8">
        <v>1.6000000000000001E-3</v>
      </c>
      <c r="I56" s="9">
        <f t="shared" si="6"/>
        <v>2.5522990000000002E-2</v>
      </c>
      <c r="J56" s="9">
        <f t="shared" si="6"/>
        <v>2.5700000000000001E-2</v>
      </c>
      <c r="K56" s="9">
        <f>Table1[[#This Row],[Real GDP growth (10-year average)]]+I56</f>
        <v>5.1222990000000003E-2</v>
      </c>
      <c r="L56" s="9">
        <f>Table1[[#This Row],[Ten-year T.Bond rate]]-K56</f>
        <v>-2.7022990000000004E-2</v>
      </c>
      <c r="N56" s="1">
        <v>2008</v>
      </c>
      <c r="O56" s="6">
        <v>2.4199999999999999E-2</v>
      </c>
      <c r="P56" s="6">
        <v>-2.2230000000000001E-4</v>
      </c>
      <c r="Q56" s="6">
        <v>-3.0000000000000001E-3</v>
      </c>
      <c r="R56" s="6">
        <f>Table13[[#This Row],[Inflation rate]]+Table13[[#This Row],[Real GDP growth]]</f>
        <v>-3.2223E-3</v>
      </c>
      <c r="S56" s="6">
        <f>Table13[[#This Row],[Ten-year T.Bond rate]]-R56</f>
        <v>2.74223E-2</v>
      </c>
      <c r="T56" s="7" t="str">
        <f>IF(Table13[[#This Row],[Intrinsic riskfree rate]]&gt;0,Table13[[#This Row],[Ten-year T.Bond rate]]/Table13[[#This Row],[Intrinsic riskfree rate]],"NA")</f>
        <v>NA</v>
      </c>
      <c r="U56" s="8">
        <v>1.6000000000000001E-3</v>
      </c>
      <c r="V56" s="9">
        <f t="shared" si="7"/>
        <v>2.5522990000000002E-2</v>
      </c>
      <c r="W56" s="9">
        <f t="shared" si="7"/>
        <v>2.5700000000000001E-2</v>
      </c>
      <c r="X56" s="9">
        <f>Table13[[#This Row],[Real GDP growth (10-year average)]]+V56</f>
        <v>5.1222990000000003E-2</v>
      </c>
      <c r="Y56" s="9">
        <f>Table13[[#This Row],[Ten-year T.Bond rate]]-X56</f>
        <v>-2.7022990000000004E-2</v>
      </c>
    </row>
    <row r="57" spans="1:25" x14ac:dyDescent="0.2">
      <c r="A57" s="1">
        <v>2009</v>
      </c>
      <c r="B57" s="6">
        <v>3.5900000000000001E-2</v>
      </c>
      <c r="C57" s="6">
        <v>2.8141199999999998E-2</v>
      </c>
      <c r="D57" s="6">
        <v>-2.8000000000000001E-2</v>
      </c>
      <c r="E57" s="6">
        <f>Table1[[#This Row],[Inflation rate]]+Table1[[#This Row],[Real GDP growth]]</f>
        <v>1.4119999999999758E-4</v>
      </c>
      <c r="F57" s="6">
        <f>Table1[[#This Row],[Ten-year T.Bond rate]]-E57</f>
        <v>3.5758800000000007E-2</v>
      </c>
      <c r="G57" s="7" t="s">
        <v>12</v>
      </c>
      <c r="H57" s="8">
        <v>1.1999999999999999E-3</v>
      </c>
      <c r="I57" s="9">
        <f t="shared" si="6"/>
        <v>2.5660709999999996E-2</v>
      </c>
      <c r="J57" s="9">
        <f t="shared" si="6"/>
        <v>1.8200000000000001E-2</v>
      </c>
      <c r="K57" s="9">
        <f>Table1[[#This Row],[Real GDP growth (10-year average)]]+I57</f>
        <v>4.3860709999999997E-2</v>
      </c>
      <c r="L57" s="9">
        <f>Table1[[#This Row],[Ten-year T.Bond rate]]-K57</f>
        <v>-7.9607099999999958E-3</v>
      </c>
      <c r="N57" s="1">
        <v>2009</v>
      </c>
      <c r="O57" s="6">
        <v>3.5900000000000001E-2</v>
      </c>
      <c r="P57" s="6">
        <v>2.8141199999999998E-2</v>
      </c>
      <c r="Q57" s="6">
        <v>-2.8000000000000001E-2</v>
      </c>
      <c r="R57" s="6">
        <f>Table13[[#This Row],[Inflation rate]]+Table13[[#This Row],[Real GDP growth]]</f>
        <v>1.4119999999999758E-4</v>
      </c>
      <c r="S57" s="6">
        <f>Table13[[#This Row],[Ten-year T.Bond rate]]-R57</f>
        <v>3.5758800000000007E-2</v>
      </c>
      <c r="T57" s="7" t="s">
        <v>12</v>
      </c>
      <c r="U57" s="8">
        <v>1.1999999999999999E-3</v>
      </c>
      <c r="V57" s="9">
        <f t="shared" si="7"/>
        <v>2.5660709999999996E-2</v>
      </c>
      <c r="W57" s="9">
        <f t="shared" si="7"/>
        <v>1.8200000000000001E-2</v>
      </c>
      <c r="X57" s="9">
        <f>Table13[[#This Row],[Real GDP growth (10-year average)]]+V57</f>
        <v>4.3860709999999997E-2</v>
      </c>
      <c r="Y57" s="9">
        <f>Table13[[#This Row],[Ten-year T.Bond rate]]-X57</f>
        <v>-7.9607099999999958E-3</v>
      </c>
    </row>
    <row r="58" spans="1:25" x14ac:dyDescent="0.2">
      <c r="A58" s="1">
        <v>2010</v>
      </c>
      <c r="B58" s="6">
        <v>3.2899999999999999E-2</v>
      </c>
      <c r="C58" s="6">
        <v>1.4377899999999999E-2</v>
      </c>
      <c r="D58" s="6">
        <v>2.5000000000000001E-2</v>
      </c>
      <c r="E58" s="6">
        <f>Table1[[#This Row],[Inflation rate]]+Table1[[#This Row],[Real GDP growth]]</f>
        <v>3.93779E-2</v>
      </c>
      <c r="F58" s="6">
        <f>Table1[[#This Row],[Ten-year T.Bond rate]]-E58</f>
        <v>-6.4779000000000017E-3</v>
      </c>
      <c r="G58" s="7">
        <f>IF(Table1[[#This Row],[Intrinsic riskfree rate]]&gt;0,Table1[[#This Row],[Ten-year T.Bond rate]]/Table1[[#This Row],[Intrinsic riskfree rate]],"NA")</f>
        <v>0.83549402075783619</v>
      </c>
      <c r="H58" s="8">
        <v>1.8E-3</v>
      </c>
      <c r="I58" s="9">
        <f t="shared" si="6"/>
        <v>2.366248E-2</v>
      </c>
      <c r="J58" s="9">
        <f t="shared" si="6"/>
        <v>1.6599999999999997E-2</v>
      </c>
      <c r="K58" s="9">
        <f>Table1[[#This Row],[Real GDP growth (10-year average)]]+I58</f>
        <v>4.0262479999999996E-2</v>
      </c>
      <c r="L58" s="9">
        <f>Table1[[#This Row],[Ten-year T.Bond rate]]-K58</f>
        <v>-7.3624799999999976E-3</v>
      </c>
      <c r="N58" s="1">
        <v>2010</v>
      </c>
      <c r="O58" s="6">
        <v>3.2899999999999999E-2</v>
      </c>
      <c r="P58" s="6">
        <v>1.4377899999999999E-2</v>
      </c>
      <c r="Q58" s="6">
        <v>2.5000000000000001E-2</v>
      </c>
      <c r="R58" s="6">
        <f>Table13[[#This Row],[Inflation rate]]+Table13[[#This Row],[Real GDP growth]]</f>
        <v>3.93779E-2</v>
      </c>
      <c r="S58" s="6">
        <f>Table13[[#This Row],[Ten-year T.Bond rate]]-R58</f>
        <v>-6.4779000000000017E-3</v>
      </c>
      <c r="T58" s="7">
        <f>IF(Table13[[#This Row],[Intrinsic riskfree rate]]&gt;0,Table13[[#This Row],[Ten-year T.Bond rate]]/Table13[[#This Row],[Intrinsic riskfree rate]],"NA")</f>
        <v>0.83549402075783619</v>
      </c>
      <c r="U58" s="8">
        <v>1.8E-3</v>
      </c>
      <c r="V58" s="9">
        <f t="shared" si="7"/>
        <v>2.366248E-2</v>
      </c>
      <c r="W58" s="9">
        <f t="shared" si="7"/>
        <v>1.6599999999999997E-2</v>
      </c>
      <c r="X58" s="9">
        <f>Table13[[#This Row],[Real GDP growth (10-year average)]]+V58</f>
        <v>4.0262479999999996E-2</v>
      </c>
      <c r="Y58" s="9">
        <f>Table13[[#This Row],[Ten-year T.Bond rate]]-X58</f>
        <v>-7.3624799999999976E-3</v>
      </c>
    </row>
    <row r="59" spans="1:25" x14ac:dyDescent="0.2">
      <c r="A59" s="1">
        <v>2011</v>
      </c>
      <c r="B59" s="6">
        <v>1.9800000000000002E-2</v>
      </c>
      <c r="C59" s="6">
        <v>3.0620699999999997E-2</v>
      </c>
      <c r="D59" s="6">
        <v>1.6E-2</v>
      </c>
      <c r="E59" s="6">
        <f>Table1[[#This Row],[Inflation rate]]+Table1[[#This Row],[Real GDP growth]]</f>
        <v>4.6620700000000001E-2</v>
      </c>
      <c r="F59" s="6">
        <f>Table1[[#This Row],[Ten-year T.Bond rate]]-E59</f>
        <v>-2.6820699999999999E-2</v>
      </c>
      <c r="G59" s="7">
        <f>IF(Table1[[#This Row],[Intrinsic riskfree rate]]&gt;0,Table1[[#This Row],[Ten-year T.Bond rate]]/Table1[[#This Row],[Intrinsic riskfree rate]],"NA")</f>
        <v>0.42470404777277049</v>
      </c>
      <c r="H59" s="8">
        <v>6.9999999999999999E-4</v>
      </c>
      <c r="I59" s="9">
        <f t="shared" si="6"/>
        <v>2.5120879999999995E-2</v>
      </c>
      <c r="J59" s="9">
        <f t="shared" si="6"/>
        <v>1.72E-2</v>
      </c>
      <c r="K59" s="9">
        <f>Table1[[#This Row],[Real GDP growth (10-year average)]]+I59</f>
        <v>4.2320879999999991E-2</v>
      </c>
      <c r="L59" s="9">
        <f>Table1[[#This Row],[Ten-year T.Bond rate]]-K59</f>
        <v>-2.252087999999999E-2</v>
      </c>
      <c r="N59" s="1">
        <v>2011</v>
      </c>
      <c r="O59" s="6">
        <v>1.9800000000000002E-2</v>
      </c>
      <c r="P59" s="6">
        <v>3.0620699999999997E-2</v>
      </c>
      <c r="Q59" s="6">
        <v>1.6E-2</v>
      </c>
      <c r="R59" s="6">
        <f>Table13[[#This Row],[Inflation rate]]+Table13[[#This Row],[Real GDP growth]]</f>
        <v>4.6620700000000001E-2</v>
      </c>
      <c r="S59" s="6">
        <f>Table13[[#This Row],[Ten-year T.Bond rate]]-R59</f>
        <v>-2.6820699999999999E-2</v>
      </c>
      <c r="T59" s="7">
        <f>IF(Table13[[#This Row],[Intrinsic riskfree rate]]&gt;0,Table13[[#This Row],[Ten-year T.Bond rate]]/Table13[[#This Row],[Intrinsic riskfree rate]],"NA")</f>
        <v>0.42470404777277049</v>
      </c>
      <c r="U59" s="8">
        <v>6.9999999999999999E-4</v>
      </c>
      <c r="V59" s="9">
        <f t="shared" si="7"/>
        <v>2.5120879999999995E-2</v>
      </c>
      <c r="W59" s="9">
        <f t="shared" si="7"/>
        <v>1.72E-2</v>
      </c>
      <c r="X59" s="9">
        <f>Table13[[#This Row],[Real GDP growth (10-year average)]]+V59</f>
        <v>4.2320879999999991E-2</v>
      </c>
      <c r="Y59" s="9">
        <f>Table13[[#This Row],[Ten-year T.Bond rate]]-X59</f>
        <v>-2.252087999999999E-2</v>
      </c>
    </row>
    <row r="60" spans="1:25" x14ac:dyDescent="0.2">
      <c r="A60" s="1">
        <v>2012</v>
      </c>
      <c r="B60" s="6">
        <v>1.72E-2</v>
      </c>
      <c r="C60" s="6">
        <v>1.7595E-2</v>
      </c>
      <c r="D60" s="6">
        <v>2.3E-2</v>
      </c>
      <c r="E60" s="6">
        <f>Table1[[#This Row],[Inflation rate]]+Table1[[#This Row],[Real GDP growth]]</f>
        <v>4.0594999999999999E-2</v>
      </c>
      <c r="F60" s="6">
        <f>Table1[[#This Row],[Ten-year T.Bond rate]]-E60</f>
        <v>-2.3394999999999999E-2</v>
      </c>
      <c r="G60" s="7">
        <f>IF(Table1[[#This Row],[Intrinsic riskfree rate]]&gt;0,Table1[[#This Row],[Ten-year T.Bond rate]]/Table1[[#This Row],[Intrinsic riskfree rate]],"NA")</f>
        <v>0.42369749969208031</v>
      </c>
      <c r="H60" s="8">
        <v>1.6000000000000001E-3</v>
      </c>
      <c r="I60" s="9">
        <f t="shared" ref="I60:J73" si="8">AVERAGE(C51:C60)</f>
        <v>2.4400110000000003E-2</v>
      </c>
      <c r="J60" s="9">
        <f t="shared" si="8"/>
        <v>1.7699999999999997E-2</v>
      </c>
      <c r="K60" s="9">
        <f>Table1[[#This Row],[Real GDP growth (10-year average)]]+I60</f>
        <v>4.2100109999999996E-2</v>
      </c>
      <c r="L60" s="9">
        <f>Table1[[#This Row],[Ten-year T.Bond rate]]-K60</f>
        <v>-2.4900109999999996E-2</v>
      </c>
      <c r="N60" s="1">
        <v>2012</v>
      </c>
      <c r="O60" s="6">
        <v>1.72E-2</v>
      </c>
      <c r="P60" s="6">
        <v>1.7595E-2</v>
      </c>
      <c r="Q60" s="6">
        <v>2.3E-2</v>
      </c>
      <c r="R60" s="6">
        <f>Table13[[#This Row],[Inflation rate]]+Table13[[#This Row],[Real GDP growth]]</f>
        <v>4.0594999999999999E-2</v>
      </c>
      <c r="S60" s="6">
        <f>Table13[[#This Row],[Ten-year T.Bond rate]]-R60</f>
        <v>-2.3394999999999999E-2</v>
      </c>
      <c r="T60" s="7">
        <f>IF(Table13[[#This Row],[Intrinsic riskfree rate]]&gt;0,Table13[[#This Row],[Ten-year T.Bond rate]]/Table13[[#This Row],[Intrinsic riskfree rate]],"NA")</f>
        <v>0.42369749969208031</v>
      </c>
      <c r="U60" s="8">
        <v>1.6000000000000001E-3</v>
      </c>
      <c r="V60" s="9">
        <f t="shared" ref="V60:W73" si="9">AVERAGE(P51:P60)</f>
        <v>2.4400110000000003E-2</v>
      </c>
      <c r="W60" s="9">
        <f t="shared" si="9"/>
        <v>1.7699999999999997E-2</v>
      </c>
      <c r="X60" s="9">
        <f>Table13[[#This Row],[Real GDP growth (10-year average)]]+V60</f>
        <v>4.2100109999999996E-2</v>
      </c>
      <c r="Y60" s="9">
        <f>Table13[[#This Row],[Ten-year T.Bond rate]]-X60</f>
        <v>-2.4900109999999996E-2</v>
      </c>
    </row>
    <row r="61" spans="1:25" x14ac:dyDescent="0.2">
      <c r="A61" s="10">
        <v>2013</v>
      </c>
      <c r="B61" s="6">
        <v>2.9000000000000001E-2</v>
      </c>
      <c r="C61" s="6">
        <v>1.51284E-2</v>
      </c>
      <c r="D61" s="6">
        <v>2.1999999999999999E-2</v>
      </c>
      <c r="E61" s="6">
        <f>Table1[[#This Row],[Inflation rate]]+Table1[[#This Row],[Real GDP growth]]</f>
        <v>3.7128399999999999E-2</v>
      </c>
      <c r="F61" s="6">
        <f>Table1[[#This Row],[Ten-year T.Bond rate]]-E61</f>
        <v>-8.1283999999999974E-3</v>
      </c>
      <c r="G61" s="7">
        <f>IF(Table1[[#This Row],[Intrinsic riskfree rate]]&gt;0,Table1[[#This Row],[Ten-year T.Bond rate]]/Table1[[#This Row],[Intrinsic riskfree rate]],"NA")</f>
        <v>0.78107324851057414</v>
      </c>
      <c r="H61" s="8">
        <v>1.6000000000000001E-3</v>
      </c>
      <c r="I61" s="9">
        <f t="shared" si="8"/>
        <v>2.3877749999999996E-2</v>
      </c>
      <c r="J61" s="9">
        <f t="shared" si="8"/>
        <v>1.7099999999999997E-2</v>
      </c>
      <c r="K61" s="9">
        <f>Table1[[#This Row],[Real GDP growth (10-year average)]]+I61</f>
        <v>4.0977749999999993E-2</v>
      </c>
      <c r="L61" s="9">
        <f>Table1[[#This Row],[Ten-year T.Bond rate]]-K61</f>
        <v>-1.1977749999999992E-2</v>
      </c>
      <c r="N61" s="10">
        <v>2013</v>
      </c>
      <c r="O61" s="6">
        <v>2.9000000000000001E-2</v>
      </c>
      <c r="P61" s="6">
        <v>1.51284E-2</v>
      </c>
      <c r="Q61" s="6">
        <v>2.1999999999999999E-2</v>
      </c>
      <c r="R61" s="6">
        <f>Table13[[#This Row],[Inflation rate]]+Table13[[#This Row],[Real GDP growth]]</f>
        <v>3.7128399999999999E-2</v>
      </c>
      <c r="S61" s="6">
        <f>Table13[[#This Row],[Ten-year T.Bond rate]]-R61</f>
        <v>-8.1283999999999974E-3</v>
      </c>
      <c r="T61" s="7">
        <f>IF(Table13[[#This Row],[Intrinsic riskfree rate]]&gt;0,Table13[[#This Row],[Ten-year T.Bond rate]]/Table13[[#This Row],[Intrinsic riskfree rate]],"NA")</f>
        <v>0.78107324851057414</v>
      </c>
      <c r="U61" s="8">
        <v>1.6000000000000001E-3</v>
      </c>
      <c r="V61" s="9">
        <f t="shared" si="9"/>
        <v>2.3877749999999996E-2</v>
      </c>
      <c r="W61" s="9">
        <f t="shared" si="9"/>
        <v>1.7099999999999997E-2</v>
      </c>
      <c r="X61" s="9">
        <f>Table13[[#This Row],[Real GDP growth (10-year average)]]+V61</f>
        <v>4.0977749999999993E-2</v>
      </c>
      <c r="Y61" s="9">
        <f>Table13[[#This Row],[Ten-year T.Bond rate]]-X61</f>
        <v>-1.1977749999999992E-2</v>
      </c>
    </row>
    <row r="62" spans="1:25" x14ac:dyDescent="0.2">
      <c r="A62" s="10">
        <v>2014</v>
      </c>
      <c r="B62" s="6">
        <v>2.2100000000000002E-2</v>
      </c>
      <c r="C62" s="6">
        <v>6.5312E-3</v>
      </c>
      <c r="D62" s="6">
        <v>2.4E-2</v>
      </c>
      <c r="E62" s="6">
        <f>Table1[[#This Row],[Inflation rate]]+Table1[[#This Row],[Real GDP growth]]</f>
        <v>3.0531200000000001E-2</v>
      </c>
      <c r="F62" s="6">
        <f>Table1[[#This Row],[Ten-year T.Bond rate]]-E62</f>
        <v>-8.4311999999999998E-3</v>
      </c>
      <c r="G62" s="7">
        <f>IF(Table1[[#This Row],[Intrinsic riskfree rate]]&gt;0,Table1[[#This Row],[Ten-year T.Bond rate]]/Table1[[#This Row],[Intrinsic riskfree rate]],"NA")</f>
        <v>0.72384970128917303</v>
      </c>
      <c r="H62" s="8">
        <v>1.6000000000000001E-3</v>
      </c>
      <c r="I62" s="9">
        <f t="shared" si="8"/>
        <v>2.1188549999999997E-2</v>
      </c>
      <c r="J62" s="9">
        <f t="shared" si="8"/>
        <v>1.5699999999999999E-2</v>
      </c>
      <c r="K62" s="9">
        <f>Table1[[#This Row],[Real GDP growth (10-year average)]]+I62</f>
        <v>3.6888549999999992E-2</v>
      </c>
      <c r="L62" s="9">
        <f>Table1[[#This Row],[Ten-year T.Bond rate]]-K62</f>
        <v>-1.4788549999999991E-2</v>
      </c>
      <c r="N62" s="10">
        <v>2014</v>
      </c>
      <c r="O62" s="6">
        <v>2.2100000000000002E-2</v>
      </c>
      <c r="P62" s="6">
        <v>6.5312E-3</v>
      </c>
      <c r="Q62" s="6">
        <v>2.4E-2</v>
      </c>
      <c r="R62" s="6">
        <f>Table13[[#This Row],[Inflation rate]]+Table13[[#This Row],[Real GDP growth]]</f>
        <v>3.0531200000000001E-2</v>
      </c>
      <c r="S62" s="6">
        <f>Table13[[#This Row],[Ten-year T.Bond rate]]-R62</f>
        <v>-8.4311999999999998E-3</v>
      </c>
      <c r="T62" s="7">
        <f>IF(Table13[[#This Row],[Intrinsic riskfree rate]]&gt;0,Table13[[#This Row],[Ten-year T.Bond rate]]/Table13[[#This Row],[Intrinsic riskfree rate]],"NA")</f>
        <v>0.72384970128917303</v>
      </c>
      <c r="U62" s="8">
        <v>1.6000000000000001E-3</v>
      </c>
      <c r="V62" s="9">
        <f t="shared" si="9"/>
        <v>2.1188549999999997E-2</v>
      </c>
      <c r="W62" s="9">
        <f t="shared" si="9"/>
        <v>1.5699999999999999E-2</v>
      </c>
      <c r="X62" s="9">
        <f>Table13[[#This Row],[Real GDP growth (10-year average)]]+V62</f>
        <v>3.6888549999999992E-2</v>
      </c>
      <c r="Y62" s="9">
        <f>Table13[[#This Row],[Ten-year T.Bond rate]]-X62</f>
        <v>-1.4788549999999991E-2</v>
      </c>
    </row>
    <row r="63" spans="1:25" x14ac:dyDescent="0.2">
      <c r="A63" s="10">
        <v>2015</v>
      </c>
      <c r="B63" s="6">
        <v>2.2700000000000001E-2</v>
      </c>
      <c r="C63" s="6">
        <v>6.3871999999999991E-3</v>
      </c>
      <c r="D63" s="6">
        <v>2.1000000000000001E-2</v>
      </c>
      <c r="E63" s="6">
        <f>Table1[[#This Row],[Inflation rate]]+Table1[[#This Row],[Real GDP growth]]</f>
        <v>2.73872E-2</v>
      </c>
      <c r="F63" s="6">
        <f>Table1[[#This Row],[Ten-year T.Bond rate]]-E63</f>
        <v>-4.687199999999999E-3</v>
      </c>
      <c r="G63" s="7">
        <f>IF(Table1[[#This Row],[Intrinsic riskfree rate]]&gt;0,Table1[[#This Row],[Ten-year T.Bond rate]]/Table1[[#This Row],[Intrinsic riskfree rate]],"NA")</f>
        <v>0.82885435531927332</v>
      </c>
      <c r="H63" s="8">
        <v>2E-3</v>
      </c>
      <c r="I63" s="9">
        <f t="shared" si="8"/>
        <v>1.8488719999999997E-2</v>
      </c>
      <c r="J63" s="9">
        <f t="shared" si="8"/>
        <v>1.4499999999999996E-2</v>
      </c>
      <c r="K63" s="9">
        <f>Table1[[#This Row],[Real GDP growth (10-year average)]]+I63</f>
        <v>3.2988719999999992E-2</v>
      </c>
      <c r="L63" s="9">
        <f>Table1[[#This Row],[Ten-year T.Bond rate]]-K63</f>
        <v>-1.0288719999999991E-2</v>
      </c>
      <c r="N63" s="10">
        <v>2015</v>
      </c>
      <c r="O63" s="6">
        <v>2.2700000000000001E-2</v>
      </c>
      <c r="P63" s="6">
        <v>6.3871999999999991E-3</v>
      </c>
      <c r="Q63" s="6">
        <v>2.1000000000000001E-2</v>
      </c>
      <c r="R63" s="6">
        <f>Table13[[#This Row],[Inflation rate]]+Table13[[#This Row],[Real GDP growth]]</f>
        <v>2.73872E-2</v>
      </c>
      <c r="S63" s="6">
        <f>Table13[[#This Row],[Ten-year T.Bond rate]]-R63</f>
        <v>-4.687199999999999E-3</v>
      </c>
      <c r="T63" s="7">
        <f>IF(Table13[[#This Row],[Intrinsic riskfree rate]]&gt;0,Table13[[#This Row],[Ten-year T.Bond rate]]/Table13[[#This Row],[Intrinsic riskfree rate]],"NA")</f>
        <v>0.82885435531927332</v>
      </c>
      <c r="U63" s="8">
        <v>2E-3</v>
      </c>
      <c r="V63" s="9">
        <f t="shared" si="9"/>
        <v>1.8488719999999997E-2</v>
      </c>
      <c r="W63" s="9">
        <f t="shared" si="9"/>
        <v>1.4499999999999996E-2</v>
      </c>
      <c r="X63" s="9">
        <f>Table13[[#This Row],[Real GDP growth (10-year average)]]+V63</f>
        <v>3.2988719999999992E-2</v>
      </c>
      <c r="Y63" s="9">
        <f>Table13[[#This Row],[Ten-year T.Bond rate]]-X63</f>
        <v>-1.0288719999999991E-2</v>
      </c>
    </row>
    <row r="64" spans="1:25" x14ac:dyDescent="0.2">
      <c r="A64" s="11">
        <v>2016</v>
      </c>
      <c r="B64" s="12">
        <v>2.4500000000000001E-2</v>
      </c>
      <c r="C64" s="12">
        <v>2.0508000000000002E-2</v>
      </c>
      <c r="D64" s="12">
        <v>1.6E-2</v>
      </c>
      <c r="E64" s="12">
        <f>Table1[[#This Row],[Inflation rate]]+Table1[[#This Row],[Real GDP growth]]</f>
        <v>3.6507999999999999E-2</v>
      </c>
      <c r="F64" s="12">
        <f>Table1[[#This Row],[Ten-year T.Bond rate]]-E64</f>
        <v>-1.2007999999999998E-2</v>
      </c>
      <c r="G64" s="7">
        <f>IF(Table1[[#This Row],[Intrinsic riskfree rate]]&gt;0,Table1[[#This Row],[Ten-year T.Bond rate]]/Table1[[#This Row],[Intrinsic riskfree rate]],"NA")</f>
        <v>0.67108578941601849</v>
      </c>
      <c r="H64" s="9">
        <v>5.0000000000000001E-3</v>
      </c>
      <c r="I64" s="9">
        <f t="shared" si="8"/>
        <v>1.801554E-2</v>
      </c>
      <c r="J64" s="9">
        <f t="shared" si="8"/>
        <v>1.34E-2</v>
      </c>
      <c r="K64" s="9">
        <f>Table1[[#This Row],[Real GDP growth (10-year average)]]+I64</f>
        <v>3.1415539999999999E-2</v>
      </c>
      <c r="L64" s="9">
        <f>Table1[[#This Row],[Ten-year T.Bond rate]]-K64</f>
        <v>-6.9155399999999978E-3</v>
      </c>
      <c r="N64" s="11">
        <v>2016</v>
      </c>
      <c r="O64" s="12">
        <v>2.4500000000000001E-2</v>
      </c>
      <c r="P64" s="12">
        <v>2.0508000000000002E-2</v>
      </c>
      <c r="Q64" s="12">
        <v>1.6E-2</v>
      </c>
      <c r="R64" s="12">
        <f>Table13[[#This Row],[Inflation rate]]+Table13[[#This Row],[Real GDP growth]]</f>
        <v>3.6507999999999999E-2</v>
      </c>
      <c r="S64" s="12">
        <f>Table13[[#This Row],[Ten-year T.Bond rate]]-R64</f>
        <v>-1.2007999999999998E-2</v>
      </c>
      <c r="T64" s="7">
        <f>IF(Table13[[#This Row],[Intrinsic riskfree rate]]&gt;0,Table13[[#This Row],[Ten-year T.Bond rate]]/Table13[[#This Row],[Intrinsic riskfree rate]],"NA")</f>
        <v>0.67108578941601849</v>
      </c>
      <c r="U64" s="9">
        <v>5.0000000000000001E-3</v>
      </c>
      <c r="V64" s="9">
        <f t="shared" si="9"/>
        <v>1.801554E-2</v>
      </c>
      <c r="W64" s="9">
        <f t="shared" si="9"/>
        <v>1.34E-2</v>
      </c>
      <c r="X64" s="9">
        <f>Table13[[#This Row],[Real GDP growth (10-year average)]]+V64</f>
        <v>3.1415539999999999E-2</v>
      </c>
      <c r="Y64" s="9">
        <f>Table13[[#This Row],[Ten-year T.Bond rate]]-X64</f>
        <v>-6.9155399999999978E-3</v>
      </c>
    </row>
    <row r="65" spans="1:25" x14ac:dyDescent="0.2">
      <c r="A65" s="11">
        <v>2017</v>
      </c>
      <c r="B65" s="12">
        <v>2.41E-2</v>
      </c>
      <c r="C65" s="12">
        <v>2.12993E-2</v>
      </c>
      <c r="D65" s="12">
        <v>2.3E-2</v>
      </c>
      <c r="E65" s="12">
        <f>Table1[[#This Row],[Inflation rate]]+Table1[[#This Row],[Real GDP growth]]</f>
        <v>4.42993E-2</v>
      </c>
      <c r="F65" s="12">
        <f>Table1[[#This Row],[Ten-year T.Bond rate]]-E65</f>
        <v>-2.01993E-2</v>
      </c>
      <c r="G65" s="7">
        <f>IF(Table1[[#This Row],[Intrinsic riskfree rate]]&gt;0,Table1[[#This Row],[Ten-year T.Bond rate]]/Table1[[#This Row],[Intrinsic riskfree rate]],"NA")</f>
        <v>0.54402665504872538</v>
      </c>
      <c r="H65" s="9">
        <v>1.4999999999999999E-2</v>
      </c>
      <c r="I65" s="9">
        <f t="shared" si="8"/>
        <v>1.6036660000000001E-2</v>
      </c>
      <c r="J65" s="9">
        <f t="shared" si="8"/>
        <v>1.3900000000000001E-2</v>
      </c>
      <c r="K65" s="9">
        <f>Table1[[#This Row],[Real GDP growth (10-year average)]]+I65</f>
        <v>2.9936660000000004E-2</v>
      </c>
      <c r="L65" s="9">
        <f>Table1[[#This Row],[Ten-year T.Bond rate]]-K65</f>
        <v>-5.8366600000000039E-3</v>
      </c>
      <c r="N65" s="11">
        <v>2017</v>
      </c>
      <c r="O65" s="12">
        <v>2.41E-2</v>
      </c>
      <c r="P65" s="12">
        <v>2.12993E-2</v>
      </c>
      <c r="Q65" s="12">
        <v>2.3E-2</v>
      </c>
      <c r="R65" s="12">
        <f>Table13[[#This Row],[Inflation rate]]+Table13[[#This Row],[Real GDP growth]]</f>
        <v>4.42993E-2</v>
      </c>
      <c r="S65" s="12">
        <f>Table13[[#This Row],[Ten-year T.Bond rate]]-R65</f>
        <v>-2.01993E-2</v>
      </c>
      <c r="T65" s="7">
        <f>IF(Table13[[#This Row],[Intrinsic riskfree rate]]&gt;0,Table13[[#This Row],[Ten-year T.Bond rate]]/Table13[[#This Row],[Intrinsic riskfree rate]],"NA")</f>
        <v>0.54402665504872538</v>
      </c>
      <c r="U65" s="9">
        <v>1.4999999999999999E-2</v>
      </c>
      <c r="V65" s="9">
        <f t="shared" si="9"/>
        <v>1.6036660000000001E-2</v>
      </c>
      <c r="W65" s="9">
        <f t="shared" si="9"/>
        <v>1.3900000000000001E-2</v>
      </c>
      <c r="X65" s="9">
        <f>Table13[[#This Row],[Real GDP growth (10-year average)]]+V65</f>
        <v>2.9936660000000004E-2</v>
      </c>
      <c r="Y65" s="9">
        <f>Table13[[#This Row],[Ten-year T.Bond rate]]-X65</f>
        <v>-5.8366600000000039E-3</v>
      </c>
    </row>
    <row r="66" spans="1:25" x14ac:dyDescent="0.2">
      <c r="A66" s="11">
        <v>2018</v>
      </c>
      <c r="B66" s="12">
        <v>2.6800000000000001E-2</v>
      </c>
      <c r="C66" s="12">
        <v>2.0023800000000001E-2</v>
      </c>
      <c r="D66" s="12">
        <v>0.03</v>
      </c>
      <c r="E66" s="12">
        <f>Table1[[#This Row],[Inflation rate]]+Table1[[#This Row],[Real GDP growth]]</f>
        <v>5.00238E-2</v>
      </c>
      <c r="F66" s="12">
        <f>Table1[[#This Row],[Ten-year T.Bond rate]]-E66</f>
        <v>-2.3223799999999999E-2</v>
      </c>
      <c r="G66" s="7">
        <f>IF(Table1[[#This Row],[Intrinsic riskfree rate]]&gt;0,Table1[[#This Row],[Ten-year T.Bond rate]]/Table1[[#This Row],[Intrinsic riskfree rate]],"NA")</f>
        <v>0.53574498538695581</v>
      </c>
      <c r="H66" s="9">
        <v>2.4E-2</v>
      </c>
      <c r="I66" s="9">
        <f t="shared" si="8"/>
        <v>1.8061269999999997E-2</v>
      </c>
      <c r="J66" s="9">
        <f t="shared" si="8"/>
        <v>1.72E-2</v>
      </c>
      <c r="K66" s="9">
        <f>Table1[[#This Row],[Real GDP growth (10-year average)]]+I66</f>
        <v>3.5261269999999997E-2</v>
      </c>
      <c r="L66" s="9">
        <f>Table1[[#This Row],[Ten-year T.Bond rate]]-K66</f>
        <v>-8.4612699999999964E-3</v>
      </c>
      <c r="N66" s="11">
        <v>2018</v>
      </c>
      <c r="O66" s="12">
        <v>2.6800000000000001E-2</v>
      </c>
      <c r="P66" s="12">
        <v>2.0023800000000001E-2</v>
      </c>
      <c r="Q66" s="12">
        <v>0.03</v>
      </c>
      <c r="R66" s="12">
        <f>Table13[[#This Row],[Inflation rate]]+Table13[[#This Row],[Real GDP growth]]</f>
        <v>5.00238E-2</v>
      </c>
      <c r="S66" s="12">
        <f>Table13[[#This Row],[Ten-year T.Bond rate]]-R66</f>
        <v>-2.3223799999999999E-2</v>
      </c>
      <c r="T66" s="7">
        <f>IF(Table13[[#This Row],[Intrinsic riskfree rate]]&gt;0,Table13[[#This Row],[Ten-year T.Bond rate]]/Table13[[#This Row],[Intrinsic riskfree rate]],"NA")</f>
        <v>0.53574498538695581</v>
      </c>
      <c r="U66" s="9">
        <v>2.4E-2</v>
      </c>
      <c r="V66" s="9">
        <f t="shared" si="9"/>
        <v>1.8061269999999997E-2</v>
      </c>
      <c r="W66" s="9">
        <f t="shared" si="9"/>
        <v>1.72E-2</v>
      </c>
      <c r="X66" s="9">
        <f>Table13[[#This Row],[Real GDP growth (10-year average)]]+V66</f>
        <v>3.5261269999999997E-2</v>
      </c>
      <c r="Y66" s="9">
        <f>Table13[[#This Row],[Ten-year T.Bond rate]]-X66</f>
        <v>-8.4612699999999964E-3</v>
      </c>
    </row>
    <row r="67" spans="1:25" x14ac:dyDescent="0.2">
      <c r="A67" s="11">
        <v>2019</v>
      </c>
      <c r="B67" s="12">
        <v>1.9199999999999998E-2</v>
      </c>
      <c r="C67" s="12">
        <v>2.3139900000000001E-2</v>
      </c>
      <c r="D67" s="12">
        <v>2.1600000000000001E-2</v>
      </c>
      <c r="E67" s="12">
        <f>Table1[[#This Row],[Inflation rate]]+Table1[[#This Row],[Real GDP growth]]</f>
        <v>4.4739899999999999E-2</v>
      </c>
      <c r="F67" s="12">
        <f>Table1[[#This Row],[Ten-year T.Bond rate]]-E67</f>
        <v>-2.5539900000000001E-2</v>
      </c>
      <c r="G67" s="7">
        <f>IF(Table1[[#This Row],[Intrinsic riskfree rate]]&gt;0,Table1[[#This Row],[Ten-year T.Bond rate]]/Table1[[#This Row],[Intrinsic riskfree rate]],"NA")</f>
        <v>0.4291471371192157</v>
      </c>
      <c r="H67" s="9">
        <v>1.55E-2</v>
      </c>
      <c r="I67" s="9">
        <f t="shared" si="8"/>
        <v>1.7561139999999999E-2</v>
      </c>
      <c r="J67" s="9">
        <f t="shared" si="8"/>
        <v>2.2159999999999996E-2</v>
      </c>
      <c r="K67" s="9">
        <f>Table1[[#This Row],[Real GDP growth (10-year average)]]+I67</f>
        <v>3.9721139999999995E-2</v>
      </c>
      <c r="L67" s="9">
        <f>Table1[[#This Row],[Ten-year T.Bond rate]]-K67</f>
        <v>-2.0521139999999997E-2</v>
      </c>
      <c r="N67" s="11">
        <v>2019</v>
      </c>
      <c r="O67" s="12">
        <v>1.9199999999999998E-2</v>
      </c>
      <c r="P67" s="12">
        <v>2.3139900000000001E-2</v>
      </c>
      <c r="Q67" s="12">
        <v>2.1600000000000001E-2</v>
      </c>
      <c r="R67" s="12">
        <f>Table13[[#This Row],[Inflation rate]]+Table13[[#This Row],[Real GDP growth]]</f>
        <v>4.4739899999999999E-2</v>
      </c>
      <c r="S67" s="12">
        <f>Table13[[#This Row],[Ten-year T.Bond rate]]-R67</f>
        <v>-2.5539900000000001E-2</v>
      </c>
      <c r="T67" s="7">
        <f>IF(Table13[[#This Row],[Intrinsic riskfree rate]]&gt;0,Table13[[#This Row],[Ten-year T.Bond rate]]/Table13[[#This Row],[Intrinsic riskfree rate]],"NA")</f>
        <v>0.4291471371192157</v>
      </c>
      <c r="U67" s="9">
        <v>1.55E-2</v>
      </c>
      <c r="V67" s="9">
        <f t="shared" si="9"/>
        <v>1.7561139999999999E-2</v>
      </c>
      <c r="W67" s="9">
        <f t="shared" si="9"/>
        <v>2.2159999999999996E-2</v>
      </c>
      <c r="X67" s="9">
        <f>Table13[[#This Row],[Real GDP growth (10-year average)]]+V67</f>
        <v>3.9721139999999995E-2</v>
      </c>
      <c r="Y67" s="9">
        <f>Table13[[#This Row],[Ten-year T.Bond rate]]-X67</f>
        <v>-2.0521139999999997E-2</v>
      </c>
    </row>
    <row r="68" spans="1:25" x14ac:dyDescent="0.2">
      <c r="A68" s="13">
        <v>2020</v>
      </c>
      <c r="B68" s="8">
        <v>9.2999999999999992E-3</v>
      </c>
      <c r="C68" s="8">
        <v>1.32204E-2</v>
      </c>
      <c r="D68" s="8">
        <v>-3.5000000000000003E-2</v>
      </c>
      <c r="E68" s="12">
        <f>Table1[[#This Row],[Inflation rate]]+Table1[[#This Row],[Real GDP growth]]</f>
        <v>-2.1779600000000003E-2</v>
      </c>
      <c r="F68" s="12">
        <f>Table1[[#This Row],[Ten-year T.Bond rate]]-E68</f>
        <v>3.1079600000000002E-2</v>
      </c>
      <c r="G68" s="7" t="str">
        <f>IF(Table1[[#This Row],[Intrinsic riskfree rate]]&gt;0,Table1[[#This Row],[Ten-year T.Bond rate]]/Table1[[#This Row],[Intrinsic riskfree rate]],"NA")</f>
        <v>NA</v>
      </c>
      <c r="H68" s="8">
        <v>8.9999999999999998E-4</v>
      </c>
      <c r="I68" s="9">
        <f t="shared" si="8"/>
        <v>1.7445389999999998E-2</v>
      </c>
      <c r="J68" s="9">
        <f t="shared" si="8"/>
        <v>1.6160000000000001E-2</v>
      </c>
      <c r="K68" s="8">
        <f>Table1[[#This Row],[Real GDP growth (10-year average)]]+I68</f>
        <v>3.3605389999999999E-2</v>
      </c>
      <c r="L68" s="8">
        <f>Table1[[#This Row],[Ten-year T.Bond rate]]-K68</f>
        <v>-2.430539E-2</v>
      </c>
      <c r="N68" s="13">
        <v>2020</v>
      </c>
      <c r="O68" s="8">
        <v>9.2999999999999992E-3</v>
      </c>
      <c r="P68" s="8">
        <v>1.32204E-2</v>
      </c>
      <c r="Q68" s="8">
        <v>-3.5000000000000003E-2</v>
      </c>
      <c r="R68" s="12">
        <f>Table13[[#This Row],[Inflation rate]]+Table13[[#This Row],[Real GDP growth]]</f>
        <v>-2.1779600000000003E-2</v>
      </c>
      <c r="S68" s="12">
        <f>Table13[[#This Row],[Ten-year T.Bond rate]]-R68</f>
        <v>3.1079600000000002E-2</v>
      </c>
      <c r="T68" s="7" t="str">
        <f>IF(Table13[[#This Row],[Intrinsic riskfree rate]]&gt;0,Table13[[#This Row],[Ten-year T.Bond rate]]/Table13[[#This Row],[Intrinsic riskfree rate]],"NA")</f>
        <v>NA</v>
      </c>
      <c r="U68" s="8">
        <v>8.9999999999999998E-4</v>
      </c>
      <c r="V68" s="9">
        <f t="shared" si="9"/>
        <v>1.7445389999999998E-2</v>
      </c>
      <c r="W68" s="9">
        <f t="shared" si="9"/>
        <v>1.6160000000000001E-2</v>
      </c>
      <c r="X68" s="8">
        <f>Table13[[#This Row],[Real GDP growth (10-year average)]]+V68</f>
        <v>3.3605389999999999E-2</v>
      </c>
      <c r="Y68" s="8">
        <f>Table13[[#This Row],[Ten-year T.Bond rate]]-X68</f>
        <v>-2.430539E-2</v>
      </c>
    </row>
    <row r="69" spans="1:25" x14ac:dyDescent="0.2">
      <c r="A69" s="13">
        <v>2021</v>
      </c>
      <c r="B69" s="8">
        <v>1.5100000000000001E-2</v>
      </c>
      <c r="C69" s="8">
        <v>7.1944599999999997E-2</v>
      </c>
      <c r="D69" s="8">
        <v>4.9500000000000002E-2</v>
      </c>
      <c r="E69" s="12">
        <f>Table1[[#This Row],[Inflation rate]]+Table1[[#This Row],[Real GDP growth]]</f>
        <v>0.1214446</v>
      </c>
      <c r="F69" s="14">
        <f>Table1[[#This Row],[Ten-year T.Bond rate]]-E69</f>
        <v>-0.1063446</v>
      </c>
      <c r="G69" s="7">
        <f>IF(Table1[[#This Row],[Intrinsic riskfree rate]]&gt;0,Table1[[#This Row],[Ten-year T.Bond rate]]/Table1[[#This Row],[Intrinsic riskfree rate]],"NA")</f>
        <v>0.12433652875467498</v>
      </c>
      <c r="H69" s="8">
        <v>8.0000000000000004E-4</v>
      </c>
      <c r="I69" s="9">
        <f t="shared" si="8"/>
        <v>2.1577779999999998E-2</v>
      </c>
      <c r="J69" s="9">
        <f t="shared" si="8"/>
        <v>1.951E-2</v>
      </c>
      <c r="K69" s="8">
        <f>Table1[[#This Row],[Real GDP growth (10-year average)]]+I69</f>
        <v>4.1087779999999997E-2</v>
      </c>
      <c r="L69" s="8">
        <f>Table1[[#This Row],[Ten-year T.Bond rate]]-K69</f>
        <v>-2.5987779999999995E-2</v>
      </c>
      <c r="N69" s="13">
        <v>2021</v>
      </c>
      <c r="O69" s="8">
        <v>1.5100000000000001E-2</v>
      </c>
      <c r="P69" s="8">
        <v>7.1944599999999997E-2</v>
      </c>
      <c r="Q69" s="8">
        <v>4.9500000000000002E-2</v>
      </c>
      <c r="R69" s="12">
        <f>Table13[[#This Row],[Inflation rate]]+Table13[[#This Row],[Real GDP growth]]</f>
        <v>0.1214446</v>
      </c>
      <c r="S69" s="14">
        <f>Table13[[#This Row],[Ten-year T.Bond rate]]-R69</f>
        <v>-0.1063446</v>
      </c>
      <c r="T69" s="7">
        <f>IF(Table13[[#This Row],[Intrinsic riskfree rate]]&gt;0,Table13[[#This Row],[Ten-year T.Bond rate]]/Table13[[#This Row],[Intrinsic riskfree rate]],"NA")</f>
        <v>0.12433652875467498</v>
      </c>
      <c r="U69" s="8">
        <v>8.0000000000000004E-4</v>
      </c>
      <c r="V69" s="9">
        <f t="shared" si="9"/>
        <v>2.1577779999999998E-2</v>
      </c>
      <c r="W69" s="9">
        <f t="shared" si="9"/>
        <v>1.951E-2</v>
      </c>
      <c r="X69" s="8">
        <f>Table13[[#This Row],[Real GDP growth (10-year average)]]+V69</f>
        <v>4.1087779999999997E-2</v>
      </c>
      <c r="Y69" s="8">
        <f>Table13[[#This Row],[Ten-year T.Bond rate]]-X69</f>
        <v>-2.5987779999999995E-2</v>
      </c>
    </row>
    <row r="70" spans="1:25" x14ac:dyDescent="0.2">
      <c r="A70" s="15">
        <v>2022</v>
      </c>
      <c r="B70" s="9">
        <v>3.8800000000000001E-2</v>
      </c>
      <c r="C70" s="9">
        <v>6.4449400000000004E-2</v>
      </c>
      <c r="D70" s="9">
        <v>1.9400000000000001E-2</v>
      </c>
      <c r="E70" s="12">
        <f>Table1[[#This Row],[Inflation rate]]+Table1[[#This Row],[Real GDP growth]]</f>
        <v>8.3849400000000004E-2</v>
      </c>
      <c r="F70" s="14">
        <f>Table1[[#This Row],[Ten-year T.Bond rate]]-E70</f>
        <v>-4.5049400000000003E-2</v>
      </c>
      <c r="G70" s="7">
        <f>IF(Table1[[#This Row],[Intrinsic riskfree rate]]&gt;0,Table1[[#This Row],[Ten-year T.Bond rate]]/Table1[[#This Row],[Intrinsic riskfree rate]],"NA")</f>
        <v>0.46273437854057392</v>
      </c>
      <c r="H70" s="8">
        <v>4.1000000000000002E-2</v>
      </c>
      <c r="I70" s="9">
        <f t="shared" si="8"/>
        <v>2.6263220000000004E-2</v>
      </c>
      <c r="J70" s="9">
        <f t="shared" si="8"/>
        <v>1.9150000000000004E-2</v>
      </c>
      <c r="K70" s="8">
        <f>Table1[[#This Row],[Real GDP growth (10-year average)]]+I70</f>
        <v>4.5413220000000004E-2</v>
      </c>
      <c r="L70" s="8">
        <f>Table1[[#This Row],[Ten-year T.Bond rate]]-K70</f>
        <v>-6.613220000000003E-3</v>
      </c>
      <c r="N70" s="15">
        <v>2022</v>
      </c>
      <c r="O70" s="9">
        <v>3.8800000000000001E-2</v>
      </c>
      <c r="P70" s="9">
        <v>6.4449400000000004E-2</v>
      </c>
      <c r="Q70" s="9">
        <v>1.9400000000000001E-2</v>
      </c>
      <c r="R70" s="12">
        <f>Table13[[#This Row],[Inflation rate]]+Table13[[#This Row],[Real GDP growth]]</f>
        <v>8.3849400000000004E-2</v>
      </c>
      <c r="S70" s="14">
        <f>Table13[[#This Row],[Ten-year T.Bond rate]]-R70</f>
        <v>-4.5049400000000003E-2</v>
      </c>
      <c r="T70" s="7">
        <f>IF(Table13[[#This Row],[Intrinsic riskfree rate]]&gt;0,Table13[[#This Row],[Ten-year T.Bond rate]]/Table13[[#This Row],[Intrinsic riskfree rate]],"NA")</f>
        <v>0.46273437854057392</v>
      </c>
      <c r="U70" s="8">
        <v>4.1000000000000002E-2</v>
      </c>
      <c r="V70" s="9">
        <f t="shared" si="9"/>
        <v>2.6263220000000004E-2</v>
      </c>
      <c r="W70" s="9">
        <f t="shared" si="9"/>
        <v>1.9150000000000004E-2</v>
      </c>
      <c r="X70" s="8">
        <f>Table13[[#This Row],[Real GDP growth (10-year average)]]+V70</f>
        <v>4.5413220000000004E-2</v>
      </c>
      <c r="Y70" s="8">
        <f>Table13[[#This Row],[Ten-year T.Bond rate]]-X70</f>
        <v>-6.613220000000003E-3</v>
      </c>
    </row>
    <row r="71" spans="1:25" x14ac:dyDescent="0.2">
      <c r="A71" s="15">
        <v>2023</v>
      </c>
      <c r="B71" s="9">
        <v>3.8800000000000001E-2</v>
      </c>
      <c r="C71" s="9">
        <v>3.3521200000000001E-2</v>
      </c>
      <c r="D71" s="9">
        <v>2.93E-2</v>
      </c>
      <c r="E71" s="12">
        <f>Table1[[#This Row],[Inflation rate]]+Table1[[#This Row],[Real GDP growth]]</f>
        <v>6.2821199999999994E-2</v>
      </c>
      <c r="F71" s="14">
        <f>Table1[[#This Row],[Ten-year T.Bond rate]]-E71</f>
        <v>-2.4021199999999993E-2</v>
      </c>
      <c r="G71" s="7">
        <f>IF(Table1[[#This Row],[Intrinsic riskfree rate]]&gt;0,Table1[[#This Row],[Ten-year T.Bond rate]]/Table1[[#This Row],[Intrinsic riskfree rate]],"NA")</f>
        <v>0.61762589699018811</v>
      </c>
      <c r="H71" s="8">
        <v>5.33E-2</v>
      </c>
      <c r="I71" s="9">
        <f t="shared" si="8"/>
        <v>2.8102499999999996E-2</v>
      </c>
      <c r="J71" s="9">
        <f t="shared" si="8"/>
        <v>1.9880000000000002E-2</v>
      </c>
      <c r="K71" s="8">
        <f>Table1[[#This Row],[Real GDP growth (10-year average)]]+I71</f>
        <v>4.7982499999999997E-2</v>
      </c>
      <c r="L71" s="8">
        <f>Table1[[#This Row],[Ten-year T.Bond rate]]-K71</f>
        <v>-9.1824999999999962E-3</v>
      </c>
      <c r="N71" s="15">
        <v>2023</v>
      </c>
      <c r="O71" s="9">
        <v>3.8800000000000001E-2</v>
      </c>
      <c r="P71" s="9">
        <v>3.3521200000000001E-2</v>
      </c>
      <c r="Q71" s="9">
        <v>2.93E-2</v>
      </c>
      <c r="R71" s="12">
        <f>Table13[[#This Row],[Inflation rate]]+Table13[[#This Row],[Real GDP growth]]</f>
        <v>6.2821199999999994E-2</v>
      </c>
      <c r="S71" s="14">
        <f>Table13[[#This Row],[Ten-year T.Bond rate]]-R71</f>
        <v>-2.4021199999999993E-2</v>
      </c>
      <c r="T71" s="7">
        <f>IF(Table13[[#This Row],[Intrinsic riskfree rate]]&gt;0,Table13[[#This Row],[Ten-year T.Bond rate]]/Table13[[#This Row],[Intrinsic riskfree rate]],"NA")</f>
        <v>0.61762589699018811</v>
      </c>
      <c r="U71" s="8">
        <v>5.33E-2</v>
      </c>
      <c r="V71" s="9">
        <f t="shared" si="9"/>
        <v>2.8102499999999996E-2</v>
      </c>
      <c r="W71" s="9">
        <f t="shared" si="9"/>
        <v>1.9880000000000002E-2</v>
      </c>
      <c r="X71" s="8">
        <f>Table13[[#This Row],[Real GDP growth (10-year average)]]+V71</f>
        <v>4.7982499999999997E-2</v>
      </c>
      <c r="Y71" s="8">
        <f>Table13[[#This Row],[Ten-year T.Bond rate]]-X71</f>
        <v>-9.1824999999999962E-3</v>
      </c>
    </row>
    <row r="72" spans="1:25" x14ac:dyDescent="0.2">
      <c r="A72" s="15">
        <v>2024</v>
      </c>
      <c r="B72" s="9">
        <v>4.58E-2</v>
      </c>
      <c r="C72" s="9">
        <v>2.8880599999999999E-2</v>
      </c>
      <c r="D72" s="9">
        <v>2.7199999999999998E-2</v>
      </c>
      <c r="E72" s="12">
        <f>Table1[[#This Row],[Inflation rate]]+Table1[[#This Row],[Real GDP growth]]</f>
        <v>5.6080599999999994E-2</v>
      </c>
      <c r="F72" s="14">
        <f>Table1[[#This Row],[Ten-year T.Bond rate]]-E72</f>
        <v>-1.0280599999999994E-2</v>
      </c>
      <c r="G72" s="7">
        <f>IF(Table1[[#This Row],[Intrinsic riskfree rate]]&gt;0,Table1[[#This Row],[Ten-year T.Bond rate]]/Table1[[#This Row],[Intrinsic riskfree rate]],"NA")</f>
        <v>0.81668170454667044</v>
      </c>
      <c r="H72" s="8">
        <v>4.48E-2</v>
      </c>
      <c r="I72" s="9">
        <f t="shared" si="8"/>
        <v>3.033744E-2</v>
      </c>
      <c r="J72" s="9">
        <f t="shared" si="8"/>
        <v>2.0199999999999999E-2</v>
      </c>
      <c r="K72" s="8">
        <f>Table1[[#This Row],[Real GDP growth (10-year average)]]+I72</f>
        <v>5.0537440000000003E-2</v>
      </c>
      <c r="L72" s="8">
        <f>Table1[[#This Row],[Ten-year T.Bond rate]]-K72</f>
        <v>-4.7374400000000025E-3</v>
      </c>
      <c r="N72" s="15">
        <v>2024</v>
      </c>
      <c r="O72" s="9">
        <v>4.58E-2</v>
      </c>
      <c r="P72" s="9">
        <v>2.8880599999999999E-2</v>
      </c>
      <c r="Q72" s="9">
        <v>2.7199999999999998E-2</v>
      </c>
      <c r="R72" s="12">
        <f>Table13[[#This Row],[Inflation rate]]+Table13[[#This Row],[Real GDP growth]]</f>
        <v>5.6080599999999994E-2</v>
      </c>
      <c r="S72" s="14">
        <f>Table13[[#This Row],[Ten-year T.Bond rate]]-R72</f>
        <v>-1.0280599999999994E-2</v>
      </c>
      <c r="T72" s="7">
        <f>IF(Table13[[#This Row],[Intrinsic riskfree rate]]&gt;0,Table13[[#This Row],[Ten-year T.Bond rate]]/Table13[[#This Row],[Intrinsic riskfree rate]],"NA")</f>
        <v>0.81668170454667044</v>
      </c>
      <c r="U72" s="8">
        <v>4.48E-2</v>
      </c>
      <c r="V72" s="9">
        <f t="shared" si="9"/>
        <v>3.033744E-2</v>
      </c>
      <c r="W72" s="9">
        <f t="shared" si="9"/>
        <v>2.0199999999999999E-2</v>
      </c>
      <c r="X72" s="8">
        <f>Table13[[#This Row],[Real GDP growth (10-year average)]]+V72</f>
        <v>5.0537440000000003E-2</v>
      </c>
      <c r="Y72" s="8">
        <f>Table13[[#This Row],[Ten-year T.Bond rate]]-X72</f>
        <v>-4.7374400000000025E-3</v>
      </c>
    </row>
    <row r="73" spans="1:25" x14ac:dyDescent="0.2">
      <c r="A73" s="15">
        <v>2025</v>
      </c>
      <c r="B73" s="9">
        <v>4.1799999999999997E-2</v>
      </c>
      <c r="C73" s="9">
        <v>2.7350799999999998E-2</v>
      </c>
      <c r="D73" s="9">
        <v>2.3599999999999999E-2</v>
      </c>
      <c r="E73" s="12">
        <f>Table1[[#This Row],[Inflation rate]]+Table1[[#This Row],[Real GDP growth]]</f>
        <v>5.0950799999999997E-2</v>
      </c>
      <c r="F73" s="14">
        <f>Table1[[#This Row],[Ten-year T.Bond rate]]-E73</f>
        <v>-9.1508000000000006E-3</v>
      </c>
      <c r="G73" s="7">
        <f>IF(Table1[[#This Row],[Intrinsic riskfree rate]]&gt;0,Table1[[#This Row],[Ten-year T.Bond rate]]/Table1[[#This Row],[Intrinsic riskfree rate]],"NA")</f>
        <v>0.82039928715545185</v>
      </c>
      <c r="H73" s="8">
        <v>3.7199999999999997E-2</v>
      </c>
      <c r="I73" s="9">
        <f t="shared" si="8"/>
        <v>3.2433799999999999E-2</v>
      </c>
      <c r="J73" s="9">
        <f t="shared" si="8"/>
        <v>2.0460000000000002E-2</v>
      </c>
      <c r="K73" s="8">
        <f>Table1[[#This Row],[Real GDP growth (10-year average)]]+I73</f>
        <v>5.2893800000000005E-2</v>
      </c>
      <c r="L73" s="8">
        <f>Table1[[#This Row],[Ten-year T.Bond rate]]-K73</f>
        <v>-1.1093800000000008E-2</v>
      </c>
      <c r="N73" s="15">
        <v>2025</v>
      </c>
      <c r="O73" s="9">
        <v>4.1799999999999997E-2</v>
      </c>
      <c r="P73" s="9">
        <v>2.7350799999999998E-2</v>
      </c>
      <c r="Q73" s="9">
        <v>2.3599999999999999E-2</v>
      </c>
      <c r="R73" s="12">
        <f>Table13[[#This Row],[Inflation rate]]+Table13[[#This Row],[Real GDP growth]]</f>
        <v>5.0950799999999997E-2</v>
      </c>
      <c r="S73" s="14">
        <f>Table13[[#This Row],[Ten-year T.Bond rate]]-R73</f>
        <v>-9.1508000000000006E-3</v>
      </c>
      <c r="T73" s="7">
        <f>IF(Table13[[#This Row],[Intrinsic riskfree rate]]&gt;0,Table13[[#This Row],[Ten-year T.Bond rate]]/Table13[[#This Row],[Intrinsic riskfree rate]],"NA")</f>
        <v>0.82039928715545185</v>
      </c>
      <c r="U73" s="8">
        <v>3.7199999999999997E-2</v>
      </c>
      <c r="V73" s="9">
        <f t="shared" si="9"/>
        <v>3.2433799999999999E-2</v>
      </c>
      <c r="W73" s="9">
        <f t="shared" si="9"/>
        <v>2.0460000000000002E-2</v>
      </c>
      <c r="X73" s="8">
        <f>Table13[[#This Row],[Real GDP growth (10-year average)]]+V73</f>
        <v>5.2893800000000005E-2</v>
      </c>
      <c r="Y73" s="8">
        <f>Table13[[#This Row],[Ten-year T.Bond rate]]-X73</f>
        <v>-1.1093800000000008E-2</v>
      </c>
    </row>
    <row r="74" spans="1:25" ht="17" thickBot="1" x14ac:dyDescent="0.25">
      <c r="A74" s="16" t="s">
        <v>0</v>
      </c>
      <c r="B74" s="17" t="s">
        <v>1</v>
      </c>
      <c r="C74" s="17" t="s">
        <v>2</v>
      </c>
      <c r="D74" s="17" t="s">
        <v>3</v>
      </c>
      <c r="E74" s="17" t="s">
        <v>4</v>
      </c>
      <c r="F74" s="17" t="s">
        <v>13</v>
      </c>
      <c r="G74" s="7"/>
      <c r="H74" s="8"/>
      <c r="I74" s="9"/>
      <c r="J74" s="9"/>
      <c r="K74" s="8" t="s">
        <v>10</v>
      </c>
      <c r="L74" s="8" t="s">
        <v>11</v>
      </c>
      <c r="N74" s="16" t="s">
        <v>0</v>
      </c>
      <c r="O74" s="17" t="s">
        <v>1</v>
      </c>
      <c r="P74" s="17" t="s">
        <v>2</v>
      </c>
      <c r="Q74" s="17" t="s">
        <v>3</v>
      </c>
      <c r="R74" s="17" t="s">
        <v>4</v>
      </c>
      <c r="S74" s="17" t="s">
        <v>13</v>
      </c>
      <c r="T74" s="7"/>
      <c r="U74" s="8"/>
      <c r="V74" s="9"/>
      <c r="W74" s="9"/>
      <c r="X74" s="8" t="s">
        <v>10</v>
      </c>
      <c r="Y74" s="8" t="s">
        <v>11</v>
      </c>
    </row>
    <row r="75" spans="1:25" x14ac:dyDescent="0.2">
      <c r="A75" s="16" t="s">
        <v>14</v>
      </c>
      <c r="B75" s="18">
        <f>AVERAGE(B2:B73)</f>
        <v>5.5047222222222233E-2</v>
      </c>
      <c r="C75" s="18">
        <f t="shared" ref="C75:F75" si="10">AVERAGE(C2:C73)</f>
        <v>3.5656655555555548E-2</v>
      </c>
      <c r="D75" s="18">
        <f t="shared" si="10"/>
        <v>2.9188888888888889E-2</v>
      </c>
      <c r="E75" s="18">
        <f t="shared" si="10"/>
        <v>6.4845544444444417E-2</v>
      </c>
      <c r="F75" s="18">
        <f t="shared" si="10"/>
        <v>-9.7983222222222197E-3</v>
      </c>
      <c r="G75" s="7"/>
      <c r="H75" s="19"/>
      <c r="I75" s="9"/>
      <c r="J75" s="9"/>
      <c r="K75" s="20">
        <f>AVERAGE(K2:K72)</f>
        <v>6.7043629718309836E-2</v>
      </c>
      <c r="L75" s="20">
        <f>AVERAGE(L2:L72)</f>
        <v>-1.180982690140845E-2</v>
      </c>
      <c r="N75" s="16" t="s">
        <v>14</v>
      </c>
      <c r="O75" s="18">
        <f>AVERAGE(O2:O73)</f>
        <v>5.5047222222222233E-2</v>
      </c>
      <c r="P75" s="18">
        <f t="shared" ref="P75:S75" si="11">AVERAGE(P2:P73)</f>
        <v>3.5656655555555548E-2</v>
      </c>
      <c r="Q75" s="18">
        <f t="shared" si="11"/>
        <v>2.9188888888888889E-2</v>
      </c>
      <c r="R75" s="18">
        <f t="shared" si="11"/>
        <v>6.4845544444444417E-2</v>
      </c>
      <c r="S75" s="18">
        <f t="shared" si="11"/>
        <v>-9.7983222222222197E-3</v>
      </c>
      <c r="T75" s="7"/>
      <c r="U75" s="19"/>
      <c r="V75" s="9"/>
      <c r="W75" s="9"/>
      <c r="X75" s="20" t="e">
        <f>AVERAGE(X2:X72)</f>
        <v>#DIV/0!</v>
      </c>
      <c r="Y75" s="20" t="e">
        <f>AVERAGE(Y2:Y72)</f>
        <v>#DIV/0!</v>
      </c>
    </row>
    <row r="76" spans="1:25" x14ac:dyDescent="0.2">
      <c r="A76" s="16" t="s">
        <v>15</v>
      </c>
      <c r="B76" s="18">
        <f>AVERAGE(B2:B28)</f>
        <v>5.8288888888888897E-2</v>
      </c>
      <c r="C76" s="18">
        <f t="shared" ref="C76:D76" si="12">AVERAGE(C2:C28)</f>
        <v>4.4865725925925921E-2</v>
      </c>
      <c r="D76" s="18">
        <f t="shared" si="12"/>
        <v>3.4962962962962973E-2</v>
      </c>
      <c r="E76" s="18">
        <f>Table1[[#This Row],[Inflation rate]]+Table1[[#This Row],[Real GDP growth]]</f>
        <v>7.9828688888888888E-2</v>
      </c>
      <c r="F76" s="21">
        <f>Table1[[#This Row],[Ten-year T.Bond rate]]-E76</f>
        <v>-2.1539799999999991E-2</v>
      </c>
      <c r="G76" s="7"/>
      <c r="H76" s="22"/>
      <c r="I76" s="9"/>
      <c r="J76" s="9"/>
      <c r="K76" s="6">
        <f>AVERAGE(K2:K28)</f>
        <v>7.4117674444444448E-2</v>
      </c>
      <c r="L76" s="9">
        <f>Table1[[#This Row],[Ten-year T.Bond rate]]-K76</f>
        <v>-1.5828785555555551E-2</v>
      </c>
      <c r="N76" s="16" t="s">
        <v>15</v>
      </c>
      <c r="O76" s="18">
        <f>AVERAGE(O2:O28)</f>
        <v>5.8288888888888897E-2</v>
      </c>
      <c r="P76" s="18">
        <f t="shared" ref="P76:Q76" si="13">AVERAGE(P2:P28)</f>
        <v>4.4865725925925921E-2</v>
      </c>
      <c r="Q76" s="18">
        <f t="shared" si="13"/>
        <v>3.4962962962962973E-2</v>
      </c>
      <c r="R76" s="18">
        <f>Table13[[#This Row],[Inflation rate]]+Table13[[#This Row],[Real GDP growth]]</f>
        <v>7.9828688888888888E-2</v>
      </c>
      <c r="S76" s="21">
        <f>Table13[[#This Row],[Ten-year T.Bond rate]]-R76</f>
        <v>-2.1539799999999991E-2</v>
      </c>
      <c r="T76" s="7"/>
      <c r="U76" s="22"/>
      <c r="V76" s="9"/>
      <c r="W76" s="9"/>
      <c r="X76" s="6" t="e">
        <f>AVERAGE(X2:X28)</f>
        <v>#DIV/0!</v>
      </c>
      <c r="Y76" s="9" t="e">
        <f>Table13[[#This Row],[Ten-year T.Bond rate]]-X76</f>
        <v>#DIV/0!</v>
      </c>
    </row>
    <row r="77" spans="1:25" x14ac:dyDescent="0.2">
      <c r="A77" s="16" t="s">
        <v>16</v>
      </c>
      <c r="B77" s="18">
        <f>AVERAGE(B29:B56)</f>
        <v>6.8778571428571425E-2</v>
      </c>
      <c r="C77" s="18">
        <f t="shared" ref="C77:D77" si="14">AVERAGE(C29:C56)</f>
        <v>3.259946428571428E-2</v>
      </c>
      <c r="D77" s="18">
        <f t="shared" si="14"/>
        <v>3.0357142857142867E-2</v>
      </c>
      <c r="E77" s="18">
        <f>Table1[[#This Row],[Inflation rate]]+Table1[[#This Row],[Real GDP growth]]</f>
        <v>6.2956607142857141E-2</v>
      </c>
      <c r="F77" s="21">
        <f>Table1[[#This Row],[Ten-year T.Bond rate]]-E77</f>
        <v>5.8219642857142845E-3</v>
      </c>
      <c r="G77" s="7"/>
      <c r="H77" s="22"/>
      <c r="I77" s="9"/>
      <c r="J77" s="9"/>
      <c r="K77" s="6">
        <f>AVERAGE(K29:K56)</f>
        <v>7.5877155714285702E-2</v>
      </c>
      <c r="L77" s="9">
        <f>Table1[[#This Row],[Ten-year T.Bond rate]]-K77</f>
        <v>-7.0985842857142767E-3</v>
      </c>
      <c r="N77" s="16" t="s">
        <v>16</v>
      </c>
      <c r="O77" s="18">
        <f>AVERAGE(O29:O56)</f>
        <v>6.8778571428571425E-2</v>
      </c>
      <c r="P77" s="18">
        <f t="shared" ref="P77:Q77" si="15">AVERAGE(P29:P56)</f>
        <v>3.259946428571428E-2</v>
      </c>
      <c r="Q77" s="18">
        <f t="shared" si="15"/>
        <v>3.0357142857142867E-2</v>
      </c>
      <c r="R77" s="18">
        <f>Table13[[#This Row],[Inflation rate]]+Table13[[#This Row],[Real GDP growth]]</f>
        <v>6.2956607142857141E-2</v>
      </c>
      <c r="S77" s="21">
        <f>Table13[[#This Row],[Ten-year T.Bond rate]]-R77</f>
        <v>5.8219642857142845E-3</v>
      </c>
      <c r="T77" s="7"/>
      <c r="U77" s="22"/>
      <c r="V77" s="9"/>
      <c r="W77" s="9"/>
      <c r="X77" s="6">
        <f>AVERAGE(X29:X56)</f>
        <v>7.5877155714285702E-2</v>
      </c>
      <c r="Y77" s="9">
        <f>Table13[[#This Row],[Ten-year T.Bond rate]]-X77</f>
        <v>-7.0985842857142767E-3</v>
      </c>
    </row>
    <row r="78" spans="1:25" ht="17" thickBot="1" x14ac:dyDescent="0.25">
      <c r="A78" s="16" t="s">
        <v>17</v>
      </c>
      <c r="B78" s="18">
        <f>AVERAGE(B57:B68)</f>
        <v>2.3624999999999997E-2</v>
      </c>
      <c r="C78" s="18">
        <f t="shared" ref="C78:D78" si="16">AVERAGE(C57:C68)</f>
        <v>1.8081083333333331E-2</v>
      </c>
      <c r="D78" s="18">
        <f t="shared" si="16"/>
        <v>1.3216666666666668E-2</v>
      </c>
      <c r="E78" s="18">
        <f>Table1[[#This Row],[Inflation rate]]+Table1[[#This Row],[Real GDP growth]]</f>
        <v>3.1297749999999999E-2</v>
      </c>
      <c r="F78" s="21">
        <f>Table1[[#This Row],[Ten-year T.Bond rate]]-E78</f>
        <v>-7.6727500000000025E-3</v>
      </c>
      <c r="G78" s="7"/>
      <c r="H78" s="23"/>
      <c r="I78" s="9"/>
      <c r="J78" s="9"/>
      <c r="K78" s="24">
        <f>AVERAGE(K57:K68)</f>
        <v>3.7444933333333333E-2</v>
      </c>
      <c r="L78" s="24">
        <f t="shared" ref="L78" si="17">AVERAGE(L57:L68)</f>
        <v>-1.3819933333333331E-2</v>
      </c>
      <c r="N78" s="16" t="s">
        <v>17</v>
      </c>
      <c r="O78" s="18">
        <f>AVERAGE(O57:O68)</f>
        <v>2.3624999999999997E-2</v>
      </c>
      <c r="P78" s="18">
        <f t="shared" ref="P78:Q78" si="18">AVERAGE(P57:P68)</f>
        <v>1.8081083333333331E-2</v>
      </c>
      <c r="Q78" s="18">
        <f t="shared" si="18"/>
        <v>1.3216666666666668E-2</v>
      </c>
      <c r="R78" s="18">
        <f>Table13[[#This Row],[Inflation rate]]+Table13[[#This Row],[Real GDP growth]]</f>
        <v>3.1297749999999999E-2</v>
      </c>
      <c r="S78" s="21">
        <f>Table13[[#This Row],[Ten-year T.Bond rate]]-R78</f>
        <v>-7.6727500000000025E-3</v>
      </c>
      <c r="T78" s="7"/>
      <c r="U78" s="23"/>
      <c r="V78" s="9"/>
      <c r="W78" s="9"/>
      <c r="X78" s="24">
        <f>AVERAGE(X57:X68)</f>
        <v>3.7444933333333333E-2</v>
      </c>
      <c r="Y78" s="24">
        <f t="shared" ref="Y78" si="19">AVERAGE(Y57:Y68)</f>
        <v>-1.3819933333333331E-2</v>
      </c>
    </row>
    <row r="79" spans="1:25" ht="17" thickBot="1" x14ac:dyDescent="0.25">
      <c r="A79" s="16" t="s">
        <v>18</v>
      </c>
      <c r="B79" s="18">
        <f>AVERAGE(B69:B73)</f>
        <v>3.6060000000000002E-2</v>
      </c>
      <c r="C79" s="18">
        <f>AVERAGE(C69:C73)</f>
        <v>4.5229320000000003E-2</v>
      </c>
      <c r="D79" s="18">
        <f t="shared" ref="D79:E79" si="20">AVERAGE(D69:D73)</f>
        <v>2.9800000000000004E-2</v>
      </c>
      <c r="E79" s="18">
        <f t="shared" si="20"/>
        <v>7.5029319999999997E-2</v>
      </c>
      <c r="F79" s="21">
        <f>Table1[[#This Row],[Ten-year T.Bond rate]]-E79</f>
        <v>-3.8969319999999995E-2</v>
      </c>
      <c r="G79" s="25"/>
      <c r="H79" s="9"/>
      <c r="I79" s="9"/>
      <c r="J79" s="9"/>
      <c r="K79" s="9">
        <f>AVERAGE(K69:K72)</f>
        <v>4.6255234999999992E-2</v>
      </c>
      <c r="L79" s="9">
        <f>AVERAGE(L69:L72)</f>
        <v>-1.1630234999999999E-2</v>
      </c>
      <c r="N79" s="16" t="s">
        <v>18</v>
      </c>
      <c r="O79" s="18">
        <f>AVERAGE(O69:O73)</f>
        <v>3.6060000000000002E-2</v>
      </c>
      <c r="P79" s="18">
        <f>AVERAGE(P69:P73)</f>
        <v>4.5229320000000003E-2</v>
      </c>
      <c r="Q79" s="18">
        <f t="shared" ref="Q79:R79" si="21">AVERAGE(Q69:Q73)</f>
        <v>2.9800000000000004E-2</v>
      </c>
      <c r="R79" s="18">
        <f t="shared" si="21"/>
        <v>7.5029319999999997E-2</v>
      </c>
      <c r="S79" s="21">
        <f>Table13[[#This Row],[Ten-year T.Bond rate]]-R79</f>
        <v>-3.8969319999999995E-2</v>
      </c>
      <c r="T79" s="25"/>
      <c r="U79" s="9"/>
      <c r="V79" s="9"/>
      <c r="W79" s="9"/>
      <c r="X79" s="9">
        <f>AVERAGE(X69:X72)</f>
        <v>4.6255234999999992E-2</v>
      </c>
      <c r="Y79" s="9">
        <f>AVERAGE(Y69:Y72)</f>
        <v>-1.1630234999999999E-2</v>
      </c>
    </row>
    <row r="80" spans="1:25" x14ac:dyDescent="0.2">
      <c r="A80" s="16" t="s">
        <v>14</v>
      </c>
      <c r="B80" s="18">
        <f>AVERAGE(B2:B73)</f>
        <v>5.5047222222222233E-2</v>
      </c>
      <c r="C80" s="18">
        <f>AVERAGE(C2:C73)</f>
        <v>3.5656655555555548E-2</v>
      </c>
      <c r="D80" s="18">
        <f t="shared" ref="D80:E80" si="22">AVERAGE(D2:D73)</f>
        <v>2.9188888888888889E-2</v>
      </c>
      <c r="E80" s="18">
        <f t="shared" si="22"/>
        <v>6.4845544444444417E-2</v>
      </c>
      <c r="F80" s="21">
        <f>Table1[[#This Row],[Ten-year T.Bond rate]]-E80</f>
        <v>-9.7983222222221833E-3</v>
      </c>
      <c r="G80" s="26"/>
      <c r="H80" s="9"/>
      <c r="I80" s="9"/>
      <c r="J80" s="9"/>
      <c r="K80" s="18">
        <f>AVERAGE(K2:K72)</f>
        <v>6.7043629718309836E-2</v>
      </c>
      <c r="L80" s="9">
        <f>Table1[[#This Row],[Ten-year T.Bond rate]]-K80</f>
        <v>-1.1996407496087602E-2</v>
      </c>
      <c r="N80" s="16" t="s">
        <v>14</v>
      </c>
      <c r="O80" s="18">
        <f>AVERAGE(O2:O73)</f>
        <v>5.5047222222222233E-2</v>
      </c>
      <c r="P80" s="18">
        <f>AVERAGE(P2:P73)</f>
        <v>3.5656655555555548E-2</v>
      </c>
      <c r="Q80" s="18">
        <f t="shared" ref="Q80:R80" si="23">AVERAGE(Q2:Q73)</f>
        <v>2.9188888888888889E-2</v>
      </c>
      <c r="R80" s="18">
        <f t="shared" si="23"/>
        <v>6.4845544444444417E-2</v>
      </c>
      <c r="S80" s="21">
        <f>Table13[[#This Row],[Ten-year T.Bond rate]]-R80</f>
        <v>-9.7983222222221833E-3</v>
      </c>
      <c r="T80" s="26"/>
      <c r="U80" s="9"/>
      <c r="V80" s="9"/>
      <c r="W80" s="9"/>
      <c r="X80" s="18" t="e">
        <f>AVERAGE(X2:X72)</f>
        <v>#DIV/0!</v>
      </c>
      <c r="Y80" s="9" t="e">
        <f>Table13[[#This Row],[Ten-year T.Bond rate]]-X80</f>
        <v>#DIV/0!</v>
      </c>
    </row>
    <row r="81" spans="1:25" x14ac:dyDescent="0.2">
      <c r="A81" s="15" t="s">
        <v>19</v>
      </c>
      <c r="B81" s="9">
        <f>B73</f>
        <v>4.1799999999999997E-2</v>
      </c>
      <c r="C81" s="9">
        <f>C73</f>
        <v>2.7350799999999998E-2</v>
      </c>
      <c r="D81" s="9">
        <f t="shared" ref="D81:E81" si="24">D73</f>
        <v>2.3599999999999999E-2</v>
      </c>
      <c r="E81" s="9">
        <f t="shared" si="24"/>
        <v>5.0950799999999997E-2</v>
      </c>
      <c r="F81" s="21">
        <f>Table1[[#This Row],[Ten-year T.Bond rate]]-E81</f>
        <v>-9.1508000000000006E-3</v>
      </c>
      <c r="G81" s="26"/>
      <c r="H81" s="9"/>
      <c r="I81" s="9"/>
      <c r="J81" s="9"/>
      <c r="K81" s="9">
        <f>J73+I73</f>
        <v>5.2893800000000005E-2</v>
      </c>
      <c r="L81" s="9">
        <f>Table1[[#This Row],[Ten-year T.Bond rate]]-K81</f>
        <v>-1.1093800000000008E-2</v>
      </c>
      <c r="N81" s="15" t="s">
        <v>19</v>
      </c>
      <c r="O81" s="9">
        <f>O73</f>
        <v>4.1799999999999997E-2</v>
      </c>
      <c r="P81" s="9">
        <f>P73</f>
        <v>2.7350799999999998E-2</v>
      </c>
      <c r="Q81" s="9">
        <f t="shared" ref="Q81:R81" si="25">Q73</f>
        <v>2.3599999999999999E-2</v>
      </c>
      <c r="R81" s="9">
        <f t="shared" si="25"/>
        <v>5.0950799999999997E-2</v>
      </c>
      <c r="S81" s="21">
        <f>Table13[[#This Row],[Ten-year T.Bond rate]]-R81</f>
        <v>-9.1508000000000006E-3</v>
      </c>
      <c r="T81" s="26"/>
      <c r="U81" s="9"/>
      <c r="V81" s="9"/>
      <c r="W81" s="9"/>
      <c r="X81" s="9">
        <f>W73+V73</f>
        <v>5.2893800000000005E-2</v>
      </c>
      <c r="Y81" s="9">
        <f>Table13[[#This Row],[Ten-year T.Bond rate]]-X81</f>
        <v>-1.1093800000000008E-2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2026-01-27T23:04:39Z</dcterms:created>
  <dcterms:modified xsi:type="dcterms:W3CDTF">2026-01-27T23:05:43Z</dcterms:modified>
</cp:coreProperties>
</file>