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Mkt Cap of $5 trillion/"/>
    </mc:Choice>
  </mc:AlternateContent>
  <xr:revisionPtr revIDLastSave="0" documentId="8_{43CB8549-D4A6-F34C-9F9C-C8C6D6A96953}" xr6:coauthVersionLast="47" xr6:coauthVersionMax="47" xr10:uidLastSave="{00000000-0000-0000-0000-000000000000}"/>
  <bookViews>
    <workbookView xWindow="1500" yWindow="1320" windowWidth="28740" windowHeight="17340" activeTab="1" xr2:uid="{2BDF6D0E-8C6A-394C-97CB-235D2CA05411}"/>
  </bookViews>
  <sheets>
    <sheet name="Breakeven Calculation" sheetId="1" r:id="rId1"/>
    <sheet name="Revenue Sensitivity Table" sheetId="2" r:id="rId2"/>
    <sheet name="Waiting Table" sheetId="3" r:id="rId3"/>
  </sheet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F10" i="3"/>
  <c r="E10" i="3"/>
  <c r="D10" i="3"/>
  <c r="J9" i="3"/>
  <c r="I9" i="3"/>
  <c r="H9" i="3"/>
  <c r="G9" i="3"/>
  <c r="F9" i="3"/>
  <c r="E9" i="3"/>
  <c r="D9" i="3"/>
  <c r="J8" i="3"/>
  <c r="I8" i="3"/>
  <c r="H8" i="3"/>
  <c r="G8" i="3"/>
  <c r="F8" i="3"/>
  <c r="E8" i="3"/>
  <c r="D8" i="3"/>
  <c r="J7" i="3"/>
  <c r="I7" i="3"/>
  <c r="H7" i="3"/>
  <c r="G7" i="3"/>
  <c r="F7" i="3"/>
  <c r="E7" i="3"/>
  <c r="D7" i="3"/>
  <c r="J6" i="3"/>
  <c r="I6" i="3"/>
  <c r="H6" i="3"/>
  <c r="G6" i="3"/>
  <c r="F6" i="3"/>
  <c r="E6" i="3"/>
  <c r="D6" i="3"/>
  <c r="J5" i="3"/>
  <c r="I5" i="3"/>
  <c r="H5" i="3"/>
  <c r="G5" i="3"/>
  <c r="F5" i="3"/>
  <c r="E5" i="3"/>
  <c r="D5" i="3"/>
  <c r="J4" i="3"/>
  <c r="I4" i="3"/>
  <c r="H4" i="3"/>
  <c r="G4" i="3"/>
  <c r="F4" i="3"/>
  <c r="E4" i="3"/>
  <c r="D4" i="3"/>
  <c r="J11" i="3"/>
  <c r="I11" i="3"/>
  <c r="H11" i="3"/>
  <c r="G11" i="3"/>
  <c r="F11" i="3"/>
  <c r="E11" i="3"/>
  <c r="D11" i="3"/>
  <c r="B19" i="1"/>
  <c r="B6" i="1"/>
  <c r="J13" i="2" s="1"/>
  <c r="C8" i="2" l="1"/>
  <c r="G12" i="2"/>
  <c r="H6" i="2"/>
  <c r="D11" i="2"/>
  <c r="E5" i="2"/>
  <c r="I9" i="2"/>
  <c r="B14" i="1"/>
  <c r="J6" i="2"/>
  <c r="F8" i="2"/>
  <c r="F11" i="2"/>
  <c r="C4" i="2"/>
  <c r="C7" i="2"/>
  <c r="C10" i="2"/>
  <c r="C13" i="2"/>
  <c r="H5" i="2"/>
  <c r="H8" i="2"/>
  <c r="D13" i="2"/>
  <c r="I5" i="2"/>
  <c r="I8" i="2"/>
  <c r="I11" i="2"/>
  <c r="F4" i="2"/>
  <c r="F7" i="2"/>
  <c r="F10" i="2"/>
  <c r="F13" i="2"/>
  <c r="C6" i="2"/>
  <c r="C9" i="2"/>
  <c r="C12" i="2"/>
  <c r="D6" i="2"/>
  <c r="D9" i="2"/>
  <c r="H13" i="2"/>
  <c r="I4" i="2"/>
  <c r="E6" i="2"/>
  <c r="I7" i="2"/>
  <c r="E9" i="2"/>
  <c r="I10" i="2"/>
  <c r="E12" i="2"/>
  <c r="I13" i="2"/>
  <c r="C5" i="2"/>
  <c r="G6" i="2"/>
  <c r="G9" i="2"/>
  <c r="C11" i="2"/>
  <c r="D5" i="2"/>
  <c r="D8" i="2"/>
  <c r="H9" i="2"/>
  <c r="H12" i="2"/>
  <c r="I6" i="2"/>
  <c r="E8" i="2"/>
  <c r="E11" i="2"/>
  <c r="I12" i="2"/>
  <c r="F5" i="2"/>
  <c r="J9" i="2"/>
  <c r="J12" i="2"/>
  <c r="G5" i="2"/>
  <c r="G8" i="2"/>
  <c r="G11" i="2"/>
  <c r="D4" i="2"/>
  <c r="D7" i="2"/>
  <c r="D10" i="2"/>
  <c r="H11" i="2"/>
  <c r="E4" i="2"/>
  <c r="E7" i="2"/>
  <c r="E10" i="2"/>
  <c r="E13" i="2"/>
  <c r="J5" i="2"/>
  <c r="J8" i="2"/>
  <c r="J11" i="2"/>
  <c r="G4" i="2"/>
  <c r="G7" i="2"/>
  <c r="G10" i="2"/>
  <c r="G13" i="2"/>
  <c r="H4" i="2"/>
  <c r="H7" i="2"/>
  <c r="H10" i="2"/>
  <c r="D12" i="2"/>
  <c r="J4" i="2"/>
  <c r="F6" i="2"/>
  <c r="J7" i="2"/>
  <c r="F9" i="2"/>
  <c r="J10" i="2"/>
  <c r="F1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tc={B36BCB08-9F0D-8C4F-AE7F-BE2C471C75A3}</author>
  </authors>
  <commentList>
    <comment ref="B18" authorId="0" shapeId="0" xr:uid="{B36BCB08-9F0D-8C4F-AE7F-BE2C471C75A3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number reflects what equity investors can get as a cashflow as a percent of market capitalization. For young growth companies that need to raise fresh equity to growth, it can be a negative number.</t>
      </text>
    </comment>
  </commentList>
</comments>
</file>

<file path=xl/sharedStrings.xml><?xml version="1.0" encoding="utf-8"?>
<sst xmlns="http://schemas.openxmlformats.org/spreadsheetml/2006/main" count="29" uniqueCount="28">
  <si>
    <t>Market Cap to match (in millions) =</t>
  </si>
  <si>
    <t>Generic inputs (for the typical US firm, in US dollars, but you can change them)</t>
  </si>
  <si>
    <t>Inflation rate =</t>
  </si>
  <si>
    <t>Your company's inputs</t>
  </si>
  <si>
    <t>Cost of equity =</t>
  </si>
  <si>
    <t>Net margin =</t>
  </si>
  <si>
    <t>Return on equity =</t>
  </si>
  <si>
    <t>Breakeven Revenue if mature today =</t>
  </si>
  <si>
    <t>If you are still in growth mode and need to wait to get to maturity</t>
  </si>
  <si>
    <t>Breakeven Revenue with wait =</t>
  </si>
  <si>
    <t>Return on equity (steady state)</t>
  </si>
  <si>
    <t>Net Margin (steady state)</t>
  </si>
  <si>
    <t>Cost of equity</t>
  </si>
  <si>
    <t>(You can enter any number you want here)</t>
  </si>
  <si>
    <t>Stable nominal growth rate (economy) =</t>
  </si>
  <si>
    <t>Number of years before maturity =</t>
  </si>
  <si>
    <t>Average cash yield during growth =</t>
  </si>
  <si>
    <t>Riskiness of company =</t>
  </si>
  <si>
    <t>D1. High risk</t>
  </si>
  <si>
    <t>D2. Above-average risk</t>
  </si>
  <si>
    <t>D3. Average risk</t>
  </si>
  <si>
    <t>D4. Below-average risk</t>
  </si>
  <si>
    <t>D5. Low risk</t>
  </si>
  <si>
    <t>D6. Direct input</t>
  </si>
  <si>
    <t>Company Risk</t>
  </si>
  <si>
    <t>Do not input</t>
  </si>
  <si>
    <t>Average annual cash yield during waiting period</t>
  </si>
  <si>
    <t>Number of years before maturity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</si>
</sst>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6" formatCode="&quot;$&quot;#,##0.00"/>
    <numFmt numFmtId="172" formatCode="_(&quot;$&quot;* #,##0_);_(&quot;$&quot;* \(#,##0\);_(&quot;$&quot;* &quot;-&quot;??_);_(@_)"/>
    <numFmt numFmtId="174" formatCode="&quot;$&quot;#,##0"/>
  </numFmts>
  <fonts count="12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Helvetica"/>
      <family val="2"/>
    </font>
    <font>
      <b/>
      <sz val="12"/>
      <color theme="1"/>
      <name val="Helvetica"/>
      <family val="2"/>
    </font>
    <font>
      <sz val="12"/>
      <color theme="0"/>
      <name val="Helvetica"/>
      <family val="2"/>
    </font>
    <font>
      <sz val="12"/>
      <color rgb="FF000000"/>
      <name val="Calibri"/>
      <family val="2"/>
      <scheme val="minor"/>
    </font>
    <font>
      <sz val="12"/>
      <color rgb="FF000000"/>
      <name val="Helvetica"/>
      <family val="2"/>
    </font>
    <font>
      <i/>
      <sz val="14"/>
      <color rgb="FF000000"/>
      <name val="Helvetica"/>
      <family val="2"/>
    </font>
    <font>
      <i/>
      <sz val="12"/>
      <color theme="1"/>
      <name val="Helvetica"/>
      <family val="2"/>
    </font>
    <font>
      <sz val="10"/>
      <color rgb="FF000000"/>
      <name val="Tahoma"/>
      <family val="2"/>
    </font>
    <font>
      <i/>
      <sz val="12"/>
      <color theme="0"/>
      <name val="Helvetica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4">
    <xf numFmtId="0" fontId="0" fillId="0" borderId="0" xfId="0"/>
    <xf numFmtId="0" fontId="3" fillId="0" borderId="0" xfId="0" applyFont="1"/>
    <xf numFmtId="166" fontId="3" fillId="3" borderId="2" xfId="0" applyNumberFormat="1" applyFont="1" applyFill="1" applyBorder="1"/>
    <xf numFmtId="0" fontId="4" fillId="0" borderId="0" xfId="0" applyFont="1"/>
    <xf numFmtId="0" fontId="3" fillId="0" borderId="3" xfId="0" applyFont="1" applyBorder="1"/>
    <xf numFmtId="166" fontId="5" fillId="2" borderId="1" xfId="0" applyNumberFormat="1" applyFont="1" applyFill="1" applyBorder="1"/>
    <xf numFmtId="166" fontId="3" fillId="0" borderId="0" xfId="0" applyNumberFormat="1" applyFont="1"/>
    <xf numFmtId="10" fontId="3" fillId="4" borderId="3" xfId="0" applyNumberFormat="1" applyFont="1" applyFill="1" applyBorder="1"/>
    <xf numFmtId="0" fontId="6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9" fontId="7" fillId="0" borderId="3" xfId="0" applyNumberFormat="1" applyFont="1" applyBorder="1" applyAlignment="1">
      <alignment horizontal="center"/>
    </xf>
    <xf numFmtId="172" fontId="7" fillId="0" borderId="3" xfId="1" applyNumberFormat="1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9" fontId="3" fillId="0" borderId="3" xfId="0" applyNumberFormat="1" applyFont="1" applyBorder="1" applyAlignment="1">
      <alignment horizontal="center"/>
    </xf>
    <xf numFmtId="9" fontId="3" fillId="4" borderId="3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4" borderId="3" xfId="0" applyFont="1" applyFill="1" applyBorder="1"/>
    <xf numFmtId="10" fontId="3" fillId="5" borderId="3" xfId="2" applyNumberFormat="1" applyFont="1" applyFill="1" applyBorder="1"/>
    <xf numFmtId="0" fontId="9" fillId="0" borderId="0" xfId="0" applyFont="1"/>
    <xf numFmtId="0" fontId="9" fillId="0" borderId="3" xfId="0" applyFont="1" applyBorder="1"/>
    <xf numFmtId="0" fontId="9" fillId="0" borderId="3" xfId="0" applyFont="1" applyBorder="1" applyAlignment="1">
      <alignment horizontal="center"/>
    </xf>
    <xf numFmtId="0" fontId="3" fillId="0" borderId="5" xfId="0" applyFont="1" applyBorder="1"/>
    <xf numFmtId="10" fontId="3" fillId="0" borderId="4" xfId="0" applyNumberFormat="1" applyFont="1" applyBorder="1" applyAlignment="1">
      <alignment horizontal="center"/>
    </xf>
    <xf numFmtId="166" fontId="5" fillId="2" borderId="2" xfId="0" applyNumberFormat="1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 vertical="center" textRotation="90" wrapText="1"/>
    </xf>
    <xf numFmtId="0" fontId="5" fillId="2" borderId="6" xfId="0" applyFont="1" applyFill="1" applyBorder="1" applyAlignment="1">
      <alignment horizontal="center"/>
    </xf>
    <xf numFmtId="174" fontId="5" fillId="2" borderId="6" xfId="1" applyNumberFormat="1" applyFont="1" applyFill="1" applyBorder="1" applyAlignment="1">
      <alignment horizontal="center"/>
    </xf>
    <xf numFmtId="0" fontId="5" fillId="2" borderId="6" xfId="0" applyFont="1" applyFill="1" applyBorder="1"/>
    <xf numFmtId="10" fontId="5" fillId="2" borderId="6" xfId="0" applyNumberFormat="1" applyFont="1" applyFill="1" applyBorder="1" applyAlignment="1">
      <alignment horizontal="center"/>
    </xf>
    <xf numFmtId="10" fontId="2" fillId="2" borderId="6" xfId="0" applyNumberFormat="1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swath Damodaran" id="{D5E69A5D-0A5F-D946-A23C-421B6D4D3672}" userId="589fc2f8758a430e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8" dT="2025-11-21T23:38:34.60" personId="{D5E69A5D-0A5F-D946-A23C-421B6D4D3672}" id="{B36BCB08-9F0D-8C4F-AE7F-BE2C471C75A3}">
    <text>This number reflects what equity investors can get as a cashflow as a percent of market capitalization. For young growth companies that need to raise fresh equity to growth, it can be a negative number.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13756-AA95-FA45-A65E-97633B126589}">
  <dimension ref="A1:H19"/>
  <sheetViews>
    <sheetView workbookViewId="0">
      <selection activeCell="D28" sqref="D28"/>
    </sheetView>
  </sheetViews>
  <sheetFormatPr baseColWidth="10" defaultRowHeight="16"/>
  <cols>
    <col min="1" max="1" width="40.83203125" style="1" customWidth="1"/>
    <col min="2" max="2" width="22.6640625" style="1" customWidth="1"/>
    <col min="3" max="3" width="14.5" customWidth="1"/>
    <col min="6" max="6" width="24.6640625" style="1" customWidth="1"/>
    <col min="7" max="7" width="24.6640625" style="18" customWidth="1"/>
  </cols>
  <sheetData>
    <row r="1" spans="1:8" ht="17" thickBot="1">
      <c r="F1" s="22" t="s">
        <v>24</v>
      </c>
      <c r="G1" s="23" t="s">
        <v>12</v>
      </c>
    </row>
    <row r="2" spans="1:8" ht="17" thickBot="1">
      <c r="A2" s="1" t="s">
        <v>0</v>
      </c>
      <c r="B2" s="2">
        <v>5000000</v>
      </c>
      <c r="F2" s="4" t="s">
        <v>18</v>
      </c>
      <c r="G2" s="16">
        <v>0.12</v>
      </c>
    </row>
    <row r="3" spans="1:8">
      <c r="F3" s="4" t="s">
        <v>19</v>
      </c>
      <c r="G3" s="16">
        <v>0.09</v>
      </c>
    </row>
    <row r="4" spans="1:8">
      <c r="A4" s="3" t="s">
        <v>1</v>
      </c>
      <c r="F4" s="4" t="s">
        <v>20</v>
      </c>
      <c r="G4" s="16">
        <v>0.08</v>
      </c>
    </row>
    <row r="5" spans="1:8">
      <c r="A5" s="1" t="s">
        <v>17</v>
      </c>
      <c r="B5" s="19" t="s">
        <v>19</v>
      </c>
      <c r="F5" s="4" t="s">
        <v>21</v>
      </c>
      <c r="G5" s="16">
        <v>7.0000000000000007E-2</v>
      </c>
    </row>
    <row r="6" spans="1:8">
      <c r="A6" s="4" t="s">
        <v>4</v>
      </c>
      <c r="B6" s="20">
        <f>VLOOKUP(B5,F2:G7,2)</f>
        <v>0.09</v>
      </c>
      <c r="C6" s="21" t="s">
        <v>25</v>
      </c>
      <c r="F6" s="4" t="s">
        <v>22</v>
      </c>
      <c r="G6" s="16">
        <v>0.06</v>
      </c>
    </row>
    <row r="7" spans="1:8">
      <c r="A7" s="4" t="s">
        <v>2</v>
      </c>
      <c r="B7" s="7">
        <v>2.5000000000000001E-2</v>
      </c>
      <c r="F7" s="4" t="s">
        <v>23</v>
      </c>
      <c r="G7" s="17">
        <v>0.1</v>
      </c>
    </row>
    <row r="8" spans="1:8">
      <c r="A8" s="4" t="s">
        <v>14</v>
      </c>
      <c r="B8" s="7">
        <v>0.04</v>
      </c>
      <c r="H8" t="s">
        <v>13</v>
      </c>
    </row>
    <row r="10" spans="1:8">
      <c r="A10" s="3" t="s">
        <v>3</v>
      </c>
    </row>
    <row r="11" spans="1:8">
      <c r="A11" s="4" t="s">
        <v>5</v>
      </c>
      <c r="B11" s="7">
        <v>0.52410000000000001</v>
      </c>
    </row>
    <row r="12" spans="1:8">
      <c r="A12" s="4" t="s">
        <v>6</v>
      </c>
      <c r="B12" s="7">
        <v>0.4</v>
      </c>
    </row>
    <row r="13" spans="1:8" ht="17" thickBot="1"/>
    <row r="14" spans="1:8" ht="17" thickBot="1">
      <c r="A14" s="1" t="s">
        <v>7</v>
      </c>
      <c r="B14" s="5">
        <f>B2/(B11*(1+B8)*(1-B8/B12)/(B6-B8))</f>
        <v>509624.15015076724</v>
      </c>
    </row>
    <row r="15" spans="1:8">
      <c r="B15" s="6"/>
    </row>
    <row r="16" spans="1:8">
      <c r="A16" s="1" t="s">
        <v>8</v>
      </c>
      <c r="B16" s="6"/>
    </row>
    <row r="17" spans="1:2">
      <c r="A17" s="4" t="s">
        <v>15</v>
      </c>
      <c r="B17" s="15">
        <v>5</v>
      </c>
    </row>
    <row r="18" spans="1:2" ht="17" thickBot="1">
      <c r="A18" s="4" t="s">
        <v>16</v>
      </c>
      <c r="B18" s="25">
        <v>0.02</v>
      </c>
    </row>
    <row r="19" spans="1:2" ht="17" thickBot="1">
      <c r="A19" s="24" t="s">
        <v>9</v>
      </c>
      <c r="B19" s="26">
        <f>B14*(1+B6-B18)^B17</f>
        <v>714774.23380047537</v>
      </c>
    </row>
  </sheetData>
  <dataValidations count="1">
    <dataValidation type="list" allowBlank="1" showInputMessage="1" showErrorMessage="1" sqref="B5" xr:uid="{9DD40E83-89D2-EE4E-A122-790DC629B78B}">
      <formula1>$F$2:$F$7</formula1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E64D1-CB31-5B4F-BD67-B2EB8A4AC132}">
  <dimension ref="B2:K13"/>
  <sheetViews>
    <sheetView tabSelected="1" workbookViewId="0">
      <selection activeCell="E12" sqref="E12"/>
    </sheetView>
  </sheetViews>
  <sheetFormatPr baseColWidth="10" defaultRowHeight="16"/>
  <cols>
    <col min="2" max="2" width="28" style="10" customWidth="1"/>
    <col min="3" max="3" width="14" bestFit="1" customWidth="1"/>
    <col min="4" max="10" width="12.6640625" bestFit="1" customWidth="1"/>
  </cols>
  <sheetData>
    <row r="2" spans="2:11" ht="18">
      <c r="B2" s="9"/>
      <c r="C2" s="13" t="s">
        <v>10</v>
      </c>
      <c r="D2" s="13"/>
      <c r="E2" s="13"/>
      <c r="F2" s="13"/>
      <c r="G2" s="13"/>
      <c r="H2" s="13"/>
      <c r="I2" s="13"/>
      <c r="J2" s="13"/>
      <c r="K2" s="8"/>
    </row>
    <row r="3" spans="2:11" ht="18">
      <c r="B3" s="14" t="s">
        <v>11</v>
      </c>
      <c r="C3" s="11">
        <v>0.1</v>
      </c>
      <c r="D3" s="11">
        <v>0.15</v>
      </c>
      <c r="E3" s="11">
        <v>0.2</v>
      </c>
      <c r="F3" s="11">
        <v>0.25</v>
      </c>
      <c r="G3" s="11">
        <v>0.3</v>
      </c>
      <c r="H3" s="11">
        <v>0.35</v>
      </c>
      <c r="I3" s="11">
        <v>0.4</v>
      </c>
      <c r="J3" s="11">
        <v>0.5</v>
      </c>
      <c r="K3" s="8"/>
    </row>
    <row r="4" spans="2:11">
      <c r="B4" s="11">
        <v>0.05</v>
      </c>
      <c r="C4" s="12">
        <f>'Breakeven Calculation'!$B$2/('Revenue Sensitivity Table'!$B4*(1+'Breakeven Calculation'!$B$8)*(1-'Breakeven Calculation'!$B$8/C$3)/('Breakeven Calculation'!$B$6-'Breakeven Calculation'!$B$8))</f>
        <v>8012820.5128205102</v>
      </c>
      <c r="D4" s="12">
        <f>'Breakeven Calculation'!$B$2/('Revenue Sensitivity Table'!$B4*(1+'Breakeven Calculation'!$B$8)*(1-'Breakeven Calculation'!$B$8/D$3)/('Breakeven Calculation'!$B$6-'Breakeven Calculation'!$B$8))</f>
        <v>6555944.0559440544</v>
      </c>
      <c r="E4" s="12">
        <f>'Breakeven Calculation'!$B$2/('Revenue Sensitivity Table'!$B4*(1+'Breakeven Calculation'!$B$8)*(1-'Breakeven Calculation'!$B$8/E$3)/('Breakeven Calculation'!$B$6-'Breakeven Calculation'!$B$8))</f>
        <v>6009615.3846153831</v>
      </c>
      <c r="F4" s="12">
        <f>'Breakeven Calculation'!$B$2/('Revenue Sensitivity Table'!$B4*(1+'Breakeven Calculation'!$B$8)*(1-'Breakeven Calculation'!$B$8/F$3)/('Breakeven Calculation'!$B$6-'Breakeven Calculation'!$B$8))</f>
        <v>5723443.2234432222</v>
      </c>
      <c r="G4" s="12">
        <f>'Breakeven Calculation'!$B$2/('Revenue Sensitivity Table'!$B4*(1+'Breakeven Calculation'!$B$8)*(1-'Breakeven Calculation'!$B$8/G$3)/('Breakeven Calculation'!$B$6-'Breakeven Calculation'!$B$8))</f>
        <v>5547337.2781065078</v>
      </c>
      <c r="H4" s="12">
        <f>'Breakeven Calculation'!$B$2/('Revenue Sensitivity Table'!$B4*(1+'Breakeven Calculation'!$B$8)*(1-'Breakeven Calculation'!$B$8/H$3)/('Breakeven Calculation'!$B$6-'Breakeven Calculation'!$B$8))</f>
        <v>5428039.7022332503</v>
      </c>
      <c r="I4" s="12">
        <f>'Breakeven Calculation'!$B$2/('Revenue Sensitivity Table'!$B4*(1+'Breakeven Calculation'!$B$8)*(1-'Breakeven Calculation'!$B$8/I$3)/('Breakeven Calculation'!$B$6-'Breakeven Calculation'!$B$8))</f>
        <v>5341880.3418803401</v>
      </c>
      <c r="J4" s="12">
        <f>'Breakeven Calculation'!$B$2/('Revenue Sensitivity Table'!$B4*(1+'Breakeven Calculation'!$B$8)*(1-'Breakeven Calculation'!$B$8/J$3)/('Breakeven Calculation'!$B$6-'Breakeven Calculation'!$B$8))</f>
        <v>5225752.5083612027</v>
      </c>
      <c r="K4" s="8"/>
    </row>
    <row r="5" spans="2:11">
      <c r="B5" s="11">
        <v>0.1</v>
      </c>
      <c r="C5" s="12">
        <f>'Breakeven Calculation'!$B$2/('Revenue Sensitivity Table'!$B5*(1+'Breakeven Calculation'!$B$8)*(1-'Breakeven Calculation'!$B$8/C$3)/('Breakeven Calculation'!$B$6-'Breakeven Calculation'!$B$8))</f>
        <v>4006410.2564102551</v>
      </c>
      <c r="D5" s="12">
        <f>'Breakeven Calculation'!$B$2/('Revenue Sensitivity Table'!$B5*(1+'Breakeven Calculation'!$B$8)*(1-'Breakeven Calculation'!$B$8/D$3)/('Breakeven Calculation'!$B$6-'Breakeven Calculation'!$B$8))</f>
        <v>3277972.0279720272</v>
      </c>
      <c r="E5" s="12">
        <f>'Breakeven Calculation'!$B$2/('Revenue Sensitivity Table'!$B5*(1+'Breakeven Calculation'!$B$8)*(1-'Breakeven Calculation'!$B$8/E$3)/('Breakeven Calculation'!$B$6-'Breakeven Calculation'!$B$8))</f>
        <v>3004807.6923076916</v>
      </c>
      <c r="F5" s="12">
        <f>'Breakeven Calculation'!$B$2/('Revenue Sensitivity Table'!$B5*(1+'Breakeven Calculation'!$B$8)*(1-'Breakeven Calculation'!$B$8/F$3)/('Breakeven Calculation'!$B$6-'Breakeven Calculation'!$B$8))</f>
        <v>2861721.6117216111</v>
      </c>
      <c r="G5" s="12">
        <f>'Breakeven Calculation'!$B$2/('Revenue Sensitivity Table'!$B5*(1+'Breakeven Calculation'!$B$8)*(1-'Breakeven Calculation'!$B$8/G$3)/('Breakeven Calculation'!$B$6-'Breakeven Calculation'!$B$8))</f>
        <v>2773668.6390532539</v>
      </c>
      <c r="H5" s="12">
        <f>'Breakeven Calculation'!$B$2/('Revenue Sensitivity Table'!$B5*(1+'Breakeven Calculation'!$B$8)*(1-'Breakeven Calculation'!$B$8/H$3)/('Breakeven Calculation'!$B$6-'Breakeven Calculation'!$B$8))</f>
        <v>2714019.8511166251</v>
      </c>
      <c r="I5" s="12">
        <f>'Breakeven Calculation'!$B$2/('Revenue Sensitivity Table'!$B5*(1+'Breakeven Calculation'!$B$8)*(1-'Breakeven Calculation'!$B$8/I$3)/('Breakeven Calculation'!$B$6-'Breakeven Calculation'!$B$8))</f>
        <v>2670940.1709401701</v>
      </c>
      <c r="J5" s="12">
        <f>'Breakeven Calculation'!$B$2/('Revenue Sensitivity Table'!$B5*(1+'Breakeven Calculation'!$B$8)*(1-'Breakeven Calculation'!$B$8/J$3)/('Breakeven Calculation'!$B$6-'Breakeven Calculation'!$B$8))</f>
        <v>2612876.2541806013</v>
      </c>
      <c r="K5" s="8"/>
    </row>
    <row r="6" spans="2:11">
      <c r="B6" s="11">
        <v>0.15</v>
      </c>
      <c r="C6" s="12">
        <f>'Breakeven Calculation'!$B$2/('Revenue Sensitivity Table'!$B6*(1+'Breakeven Calculation'!$B$8)*(1-'Breakeven Calculation'!$B$8/C$3)/('Breakeven Calculation'!$B$6-'Breakeven Calculation'!$B$8))</f>
        <v>2670940.1709401701</v>
      </c>
      <c r="D6" s="12">
        <f>'Breakeven Calculation'!$B$2/('Revenue Sensitivity Table'!$B6*(1+'Breakeven Calculation'!$B$8)*(1-'Breakeven Calculation'!$B$8/D$3)/('Breakeven Calculation'!$B$6-'Breakeven Calculation'!$B$8))</f>
        <v>2185314.6853146846</v>
      </c>
      <c r="E6" s="12">
        <f>'Breakeven Calculation'!$B$2/('Revenue Sensitivity Table'!$B6*(1+'Breakeven Calculation'!$B$8)*(1-'Breakeven Calculation'!$B$8/E$3)/('Breakeven Calculation'!$B$6-'Breakeven Calculation'!$B$8))</f>
        <v>2003205.1282051278</v>
      </c>
      <c r="F6" s="12">
        <f>'Breakeven Calculation'!$B$2/('Revenue Sensitivity Table'!$B6*(1+'Breakeven Calculation'!$B$8)*(1-'Breakeven Calculation'!$B$8/F$3)/('Breakeven Calculation'!$B$6-'Breakeven Calculation'!$B$8))</f>
        <v>1907814.4078144077</v>
      </c>
      <c r="G6" s="12">
        <f>'Breakeven Calculation'!$B$2/('Revenue Sensitivity Table'!$B6*(1+'Breakeven Calculation'!$B$8)*(1-'Breakeven Calculation'!$B$8/G$3)/('Breakeven Calculation'!$B$6-'Breakeven Calculation'!$B$8))</f>
        <v>1849112.4260355025</v>
      </c>
      <c r="H6" s="12">
        <f>'Breakeven Calculation'!$B$2/('Revenue Sensitivity Table'!$B6*(1+'Breakeven Calculation'!$B$8)*(1-'Breakeven Calculation'!$B$8/H$3)/('Breakeven Calculation'!$B$6-'Breakeven Calculation'!$B$8))</f>
        <v>1809346.5674110835</v>
      </c>
      <c r="I6" s="12">
        <f>'Breakeven Calculation'!$B$2/('Revenue Sensitivity Table'!$B6*(1+'Breakeven Calculation'!$B$8)*(1-'Breakeven Calculation'!$B$8/I$3)/('Breakeven Calculation'!$B$6-'Breakeven Calculation'!$B$8))</f>
        <v>1780626.7806267804</v>
      </c>
      <c r="J6" s="12">
        <f>'Breakeven Calculation'!$B$2/('Revenue Sensitivity Table'!$B6*(1+'Breakeven Calculation'!$B$8)*(1-'Breakeven Calculation'!$B$8/J$3)/('Breakeven Calculation'!$B$6-'Breakeven Calculation'!$B$8))</f>
        <v>1741917.5027870678</v>
      </c>
      <c r="K6" s="8"/>
    </row>
    <row r="7" spans="2:11">
      <c r="B7" s="11">
        <v>0.2</v>
      </c>
      <c r="C7" s="12">
        <f>'Breakeven Calculation'!$B$2/('Revenue Sensitivity Table'!$B7*(1+'Breakeven Calculation'!$B$8)*(1-'Breakeven Calculation'!$B$8/C$3)/('Breakeven Calculation'!$B$6-'Breakeven Calculation'!$B$8))</f>
        <v>2003205.1282051275</v>
      </c>
      <c r="D7" s="12">
        <f>'Breakeven Calculation'!$B$2/('Revenue Sensitivity Table'!$B7*(1+'Breakeven Calculation'!$B$8)*(1-'Breakeven Calculation'!$B$8/D$3)/('Breakeven Calculation'!$B$6-'Breakeven Calculation'!$B$8))</f>
        <v>1638986.0139860136</v>
      </c>
      <c r="E7" s="12">
        <f>'Breakeven Calculation'!$B$2/('Revenue Sensitivity Table'!$B7*(1+'Breakeven Calculation'!$B$8)*(1-'Breakeven Calculation'!$B$8/E$3)/('Breakeven Calculation'!$B$6-'Breakeven Calculation'!$B$8))</f>
        <v>1502403.8461538458</v>
      </c>
      <c r="F7" s="12">
        <f>'Breakeven Calculation'!$B$2/('Revenue Sensitivity Table'!$B7*(1+'Breakeven Calculation'!$B$8)*(1-'Breakeven Calculation'!$B$8/F$3)/('Breakeven Calculation'!$B$6-'Breakeven Calculation'!$B$8))</f>
        <v>1430860.8058608056</v>
      </c>
      <c r="G7" s="12">
        <f>'Breakeven Calculation'!$B$2/('Revenue Sensitivity Table'!$B7*(1+'Breakeven Calculation'!$B$8)*(1-'Breakeven Calculation'!$B$8/G$3)/('Breakeven Calculation'!$B$6-'Breakeven Calculation'!$B$8))</f>
        <v>1386834.319526627</v>
      </c>
      <c r="H7" s="12">
        <f>'Breakeven Calculation'!$B$2/('Revenue Sensitivity Table'!$B7*(1+'Breakeven Calculation'!$B$8)*(1-'Breakeven Calculation'!$B$8/H$3)/('Breakeven Calculation'!$B$6-'Breakeven Calculation'!$B$8))</f>
        <v>1357009.9255583126</v>
      </c>
      <c r="I7" s="12">
        <f>'Breakeven Calculation'!$B$2/('Revenue Sensitivity Table'!$B7*(1+'Breakeven Calculation'!$B$8)*(1-'Breakeven Calculation'!$B$8/I$3)/('Breakeven Calculation'!$B$6-'Breakeven Calculation'!$B$8))</f>
        <v>1335470.085470085</v>
      </c>
      <c r="J7" s="12">
        <f>'Breakeven Calculation'!$B$2/('Revenue Sensitivity Table'!$B7*(1+'Breakeven Calculation'!$B$8)*(1-'Breakeven Calculation'!$B$8/J$3)/('Breakeven Calculation'!$B$6-'Breakeven Calculation'!$B$8))</f>
        <v>1306438.1270903007</v>
      </c>
      <c r="K7" s="8"/>
    </row>
    <row r="8" spans="2:11">
      <c r="B8" s="11">
        <v>0.25</v>
      </c>
      <c r="C8" s="12">
        <f>'Breakeven Calculation'!$B$2/('Revenue Sensitivity Table'!$B8*(1+'Breakeven Calculation'!$B$8)*(1-'Breakeven Calculation'!$B$8/C$3)/('Breakeven Calculation'!$B$6-'Breakeven Calculation'!$B$8))</f>
        <v>1602564.102564102</v>
      </c>
      <c r="D8" s="12">
        <f>'Breakeven Calculation'!$B$2/('Revenue Sensitivity Table'!$B8*(1+'Breakeven Calculation'!$B$8)*(1-'Breakeven Calculation'!$B$8/D$3)/('Breakeven Calculation'!$B$6-'Breakeven Calculation'!$B$8))</f>
        <v>1311188.811188811</v>
      </c>
      <c r="E8" s="12">
        <f>'Breakeven Calculation'!$B$2/('Revenue Sensitivity Table'!$B8*(1+'Breakeven Calculation'!$B$8)*(1-'Breakeven Calculation'!$B$8/E$3)/('Breakeven Calculation'!$B$6-'Breakeven Calculation'!$B$8))</f>
        <v>1201923.0769230765</v>
      </c>
      <c r="F8" s="12">
        <f>'Breakeven Calculation'!$B$2/('Revenue Sensitivity Table'!$B8*(1+'Breakeven Calculation'!$B$8)*(1-'Breakeven Calculation'!$B$8/F$3)/('Breakeven Calculation'!$B$6-'Breakeven Calculation'!$B$8))</f>
        <v>1144688.6446886447</v>
      </c>
      <c r="G8" s="12">
        <f>'Breakeven Calculation'!$B$2/('Revenue Sensitivity Table'!$B8*(1+'Breakeven Calculation'!$B$8)*(1-'Breakeven Calculation'!$B$8/G$3)/('Breakeven Calculation'!$B$6-'Breakeven Calculation'!$B$8))</f>
        <v>1109467.4556213014</v>
      </c>
      <c r="H8" s="12">
        <f>'Breakeven Calculation'!$B$2/('Revenue Sensitivity Table'!$B8*(1+'Breakeven Calculation'!$B$8)*(1-'Breakeven Calculation'!$B$8/H$3)/('Breakeven Calculation'!$B$6-'Breakeven Calculation'!$B$8))</f>
        <v>1085607.9404466501</v>
      </c>
      <c r="I8" s="12">
        <f>'Breakeven Calculation'!$B$2/('Revenue Sensitivity Table'!$B8*(1+'Breakeven Calculation'!$B$8)*(1-'Breakeven Calculation'!$B$8/I$3)/('Breakeven Calculation'!$B$6-'Breakeven Calculation'!$B$8))</f>
        <v>1068376.0683760683</v>
      </c>
      <c r="J8" s="12">
        <f>'Breakeven Calculation'!$B$2/('Revenue Sensitivity Table'!$B8*(1+'Breakeven Calculation'!$B$8)*(1-'Breakeven Calculation'!$B$8/J$3)/('Breakeven Calculation'!$B$6-'Breakeven Calculation'!$B$8))</f>
        <v>1045150.5016722407</v>
      </c>
      <c r="K8" s="8"/>
    </row>
    <row r="9" spans="2:11">
      <c r="B9" s="11">
        <v>0.3</v>
      </c>
      <c r="C9" s="12">
        <f>'Breakeven Calculation'!$B$2/('Revenue Sensitivity Table'!$B9*(1+'Breakeven Calculation'!$B$8)*(1-'Breakeven Calculation'!$B$8/C$3)/('Breakeven Calculation'!$B$6-'Breakeven Calculation'!$B$8))</f>
        <v>1335470.085470085</v>
      </c>
      <c r="D9" s="12">
        <f>'Breakeven Calculation'!$B$2/('Revenue Sensitivity Table'!$B9*(1+'Breakeven Calculation'!$B$8)*(1-'Breakeven Calculation'!$B$8/D$3)/('Breakeven Calculation'!$B$6-'Breakeven Calculation'!$B$8))</f>
        <v>1092657.3426573423</v>
      </c>
      <c r="E9" s="12">
        <f>'Breakeven Calculation'!$B$2/('Revenue Sensitivity Table'!$B9*(1+'Breakeven Calculation'!$B$8)*(1-'Breakeven Calculation'!$B$8/E$3)/('Breakeven Calculation'!$B$6-'Breakeven Calculation'!$B$8))</f>
        <v>1001602.5641025639</v>
      </c>
      <c r="F9" s="12">
        <f>'Breakeven Calculation'!$B$2/('Revenue Sensitivity Table'!$B9*(1+'Breakeven Calculation'!$B$8)*(1-'Breakeven Calculation'!$B$8/F$3)/('Breakeven Calculation'!$B$6-'Breakeven Calculation'!$B$8))</f>
        <v>953907.20390720386</v>
      </c>
      <c r="G9" s="12">
        <f>'Breakeven Calculation'!$B$2/('Revenue Sensitivity Table'!$B9*(1+'Breakeven Calculation'!$B$8)*(1-'Breakeven Calculation'!$B$8/G$3)/('Breakeven Calculation'!$B$6-'Breakeven Calculation'!$B$8))</f>
        <v>924556.21301775123</v>
      </c>
      <c r="H9" s="12">
        <f>'Breakeven Calculation'!$B$2/('Revenue Sensitivity Table'!$B9*(1+'Breakeven Calculation'!$B$8)*(1-'Breakeven Calculation'!$B$8/H$3)/('Breakeven Calculation'!$B$6-'Breakeven Calculation'!$B$8))</f>
        <v>904673.28370554175</v>
      </c>
      <c r="I9" s="12">
        <f>'Breakeven Calculation'!$B$2/('Revenue Sensitivity Table'!$B9*(1+'Breakeven Calculation'!$B$8)*(1-'Breakeven Calculation'!$B$8/I$3)/('Breakeven Calculation'!$B$6-'Breakeven Calculation'!$B$8))</f>
        <v>890313.39031339018</v>
      </c>
      <c r="J9" s="12">
        <f>'Breakeven Calculation'!$B$2/('Revenue Sensitivity Table'!$B9*(1+'Breakeven Calculation'!$B$8)*(1-'Breakeven Calculation'!$B$8/J$3)/('Breakeven Calculation'!$B$6-'Breakeven Calculation'!$B$8))</f>
        <v>870958.75139353389</v>
      </c>
      <c r="K9" s="8"/>
    </row>
    <row r="10" spans="2:11">
      <c r="B10" s="11">
        <v>0.35</v>
      </c>
      <c r="C10" s="12">
        <f>'Breakeven Calculation'!$B$2/('Revenue Sensitivity Table'!$B10*(1+'Breakeven Calculation'!$B$8)*(1-'Breakeven Calculation'!$B$8/C$3)/('Breakeven Calculation'!$B$6-'Breakeven Calculation'!$B$8))</f>
        <v>1144688.6446886444</v>
      </c>
      <c r="D10" s="12">
        <f>'Breakeven Calculation'!$B$2/('Revenue Sensitivity Table'!$B10*(1+'Breakeven Calculation'!$B$8)*(1-'Breakeven Calculation'!$B$8/D$3)/('Breakeven Calculation'!$B$6-'Breakeven Calculation'!$B$8))</f>
        <v>936563.43656343641</v>
      </c>
      <c r="E10" s="12">
        <f>'Breakeven Calculation'!$B$2/('Revenue Sensitivity Table'!$B10*(1+'Breakeven Calculation'!$B$8)*(1-'Breakeven Calculation'!$B$8/E$3)/('Breakeven Calculation'!$B$6-'Breakeven Calculation'!$B$8))</f>
        <v>858516.48351648345</v>
      </c>
      <c r="F10" s="12">
        <f>'Breakeven Calculation'!$B$2/('Revenue Sensitivity Table'!$B10*(1+'Breakeven Calculation'!$B$8)*(1-'Breakeven Calculation'!$B$8/F$3)/('Breakeven Calculation'!$B$6-'Breakeven Calculation'!$B$8))</f>
        <v>817634.74620617484</v>
      </c>
      <c r="G10" s="12">
        <f>'Breakeven Calculation'!$B$2/('Revenue Sensitivity Table'!$B10*(1+'Breakeven Calculation'!$B$8)*(1-'Breakeven Calculation'!$B$8/G$3)/('Breakeven Calculation'!$B$6-'Breakeven Calculation'!$B$8))</f>
        <v>792476.75401521544</v>
      </c>
      <c r="H10" s="12">
        <f>'Breakeven Calculation'!$B$2/('Revenue Sensitivity Table'!$B10*(1+'Breakeven Calculation'!$B$8)*(1-'Breakeven Calculation'!$B$8/H$3)/('Breakeven Calculation'!$B$6-'Breakeven Calculation'!$B$8))</f>
        <v>775434.24317617877</v>
      </c>
      <c r="I10" s="12">
        <f>'Breakeven Calculation'!$B$2/('Revenue Sensitivity Table'!$B10*(1+'Breakeven Calculation'!$B$8)*(1-'Breakeven Calculation'!$B$8/I$3)/('Breakeven Calculation'!$B$6-'Breakeven Calculation'!$B$8))</f>
        <v>763125.76312576304</v>
      </c>
      <c r="J10" s="12">
        <f>'Breakeven Calculation'!$B$2/('Revenue Sensitivity Table'!$B10*(1+'Breakeven Calculation'!$B$8)*(1-'Breakeven Calculation'!$B$8/J$3)/('Breakeven Calculation'!$B$6-'Breakeven Calculation'!$B$8))</f>
        <v>746536.07262302912</v>
      </c>
      <c r="K10" s="8"/>
    </row>
    <row r="11" spans="2:11">
      <c r="B11" s="11">
        <v>0.4</v>
      </c>
      <c r="C11" s="12">
        <f>'Breakeven Calculation'!$B$2/('Revenue Sensitivity Table'!$B11*(1+'Breakeven Calculation'!$B$8)*(1-'Breakeven Calculation'!$B$8/C$3)/('Breakeven Calculation'!$B$6-'Breakeven Calculation'!$B$8))</f>
        <v>1001602.5641025638</v>
      </c>
      <c r="D11" s="12">
        <f>'Breakeven Calculation'!$B$2/('Revenue Sensitivity Table'!$B11*(1+'Breakeven Calculation'!$B$8)*(1-'Breakeven Calculation'!$B$8/D$3)/('Breakeven Calculation'!$B$6-'Breakeven Calculation'!$B$8))</f>
        <v>819493.0069930068</v>
      </c>
      <c r="E11" s="12">
        <f>'Breakeven Calculation'!$B$2/('Revenue Sensitivity Table'!$B11*(1+'Breakeven Calculation'!$B$8)*(1-'Breakeven Calculation'!$B$8/E$3)/('Breakeven Calculation'!$B$6-'Breakeven Calculation'!$B$8))</f>
        <v>751201.92307692289</v>
      </c>
      <c r="F11" s="12">
        <f>'Breakeven Calculation'!$B$2/('Revenue Sensitivity Table'!$B11*(1+'Breakeven Calculation'!$B$8)*(1-'Breakeven Calculation'!$B$8/F$3)/('Breakeven Calculation'!$B$6-'Breakeven Calculation'!$B$8))</f>
        <v>715430.40293040278</v>
      </c>
      <c r="G11" s="12">
        <f>'Breakeven Calculation'!$B$2/('Revenue Sensitivity Table'!$B11*(1+'Breakeven Calculation'!$B$8)*(1-'Breakeven Calculation'!$B$8/G$3)/('Breakeven Calculation'!$B$6-'Breakeven Calculation'!$B$8))</f>
        <v>693417.15976331348</v>
      </c>
      <c r="H11" s="12">
        <f>'Breakeven Calculation'!$B$2/('Revenue Sensitivity Table'!$B11*(1+'Breakeven Calculation'!$B$8)*(1-'Breakeven Calculation'!$B$8/H$3)/('Breakeven Calculation'!$B$6-'Breakeven Calculation'!$B$8))</f>
        <v>678504.96277915628</v>
      </c>
      <c r="I11" s="12">
        <f>'Breakeven Calculation'!$B$2/('Revenue Sensitivity Table'!$B11*(1+'Breakeven Calculation'!$B$8)*(1-'Breakeven Calculation'!$B$8/I$3)/('Breakeven Calculation'!$B$6-'Breakeven Calculation'!$B$8))</f>
        <v>667735.04273504252</v>
      </c>
      <c r="J11" s="12">
        <f>'Breakeven Calculation'!$B$2/('Revenue Sensitivity Table'!$B11*(1+'Breakeven Calculation'!$B$8)*(1-'Breakeven Calculation'!$B$8/J$3)/('Breakeven Calculation'!$B$6-'Breakeven Calculation'!$B$8))</f>
        <v>653219.06354515033</v>
      </c>
      <c r="K11" s="8"/>
    </row>
    <row r="12" spans="2:11">
      <c r="B12" s="11">
        <v>0.45</v>
      </c>
      <c r="C12" s="12">
        <f>'Breakeven Calculation'!$B$2/('Revenue Sensitivity Table'!$B12*(1+'Breakeven Calculation'!$B$8)*(1-'Breakeven Calculation'!$B$8/C$3)/('Breakeven Calculation'!$B$6-'Breakeven Calculation'!$B$8))</f>
        <v>890313.39031339006</v>
      </c>
      <c r="D12" s="12">
        <f>'Breakeven Calculation'!$B$2/('Revenue Sensitivity Table'!$B12*(1+'Breakeven Calculation'!$B$8)*(1-'Breakeven Calculation'!$B$8/D$3)/('Breakeven Calculation'!$B$6-'Breakeven Calculation'!$B$8))</f>
        <v>728438.22843822825</v>
      </c>
      <c r="E12" s="12">
        <f>'Breakeven Calculation'!$B$2/('Revenue Sensitivity Table'!$B12*(1+'Breakeven Calculation'!$B$8)*(1-'Breakeven Calculation'!$B$8/E$3)/('Breakeven Calculation'!$B$6-'Breakeven Calculation'!$B$8))</f>
        <v>667735.04273504252</v>
      </c>
      <c r="F12" s="12">
        <f>'Breakeven Calculation'!$B$2/('Revenue Sensitivity Table'!$B12*(1+'Breakeven Calculation'!$B$8)*(1-'Breakeven Calculation'!$B$8/F$3)/('Breakeven Calculation'!$B$6-'Breakeven Calculation'!$B$8))</f>
        <v>635938.13593813591</v>
      </c>
      <c r="G12" s="12">
        <f>'Breakeven Calculation'!$B$2/('Revenue Sensitivity Table'!$B12*(1+'Breakeven Calculation'!$B$8)*(1-'Breakeven Calculation'!$B$8/G$3)/('Breakeven Calculation'!$B$6-'Breakeven Calculation'!$B$8))</f>
        <v>616370.80867850082</v>
      </c>
      <c r="H12" s="12">
        <f>'Breakeven Calculation'!$B$2/('Revenue Sensitivity Table'!$B12*(1+'Breakeven Calculation'!$B$8)*(1-'Breakeven Calculation'!$B$8/H$3)/('Breakeven Calculation'!$B$6-'Breakeven Calculation'!$B$8))</f>
        <v>603115.52247036109</v>
      </c>
      <c r="I12" s="12">
        <f>'Breakeven Calculation'!$B$2/('Revenue Sensitivity Table'!$B12*(1+'Breakeven Calculation'!$B$8)*(1-'Breakeven Calculation'!$B$8/I$3)/('Breakeven Calculation'!$B$6-'Breakeven Calculation'!$B$8))</f>
        <v>593542.26020892675</v>
      </c>
      <c r="J12" s="12">
        <f>'Breakeven Calculation'!$B$2/('Revenue Sensitivity Table'!$B12*(1+'Breakeven Calculation'!$B$8)*(1-'Breakeven Calculation'!$B$8/J$3)/('Breakeven Calculation'!$B$6-'Breakeven Calculation'!$B$8))</f>
        <v>580639.16759568918</v>
      </c>
      <c r="K12" s="8"/>
    </row>
    <row r="13" spans="2:11">
      <c r="B13" s="11">
        <v>0.5</v>
      </c>
      <c r="C13" s="12">
        <f>'Breakeven Calculation'!$B$2/('Revenue Sensitivity Table'!$B13*(1+'Breakeven Calculation'!$B$8)*(1-'Breakeven Calculation'!$B$8/C$3)/('Breakeven Calculation'!$B$6-'Breakeven Calculation'!$B$8))</f>
        <v>801282.05128205102</v>
      </c>
      <c r="D13" s="12">
        <f>'Breakeven Calculation'!$B$2/('Revenue Sensitivity Table'!$B13*(1+'Breakeven Calculation'!$B$8)*(1-'Breakeven Calculation'!$B$8/D$3)/('Breakeven Calculation'!$B$6-'Breakeven Calculation'!$B$8))</f>
        <v>655594.40559440549</v>
      </c>
      <c r="E13" s="12">
        <f>'Breakeven Calculation'!$B$2/('Revenue Sensitivity Table'!$B13*(1+'Breakeven Calculation'!$B$8)*(1-'Breakeven Calculation'!$B$8/E$3)/('Breakeven Calculation'!$B$6-'Breakeven Calculation'!$B$8))</f>
        <v>600961.53846153826</v>
      </c>
      <c r="F13" s="12">
        <f>'Breakeven Calculation'!$B$2/('Revenue Sensitivity Table'!$B13*(1+'Breakeven Calculation'!$B$8)*(1-'Breakeven Calculation'!$B$8/F$3)/('Breakeven Calculation'!$B$6-'Breakeven Calculation'!$B$8))</f>
        <v>572344.32234432234</v>
      </c>
      <c r="G13" s="12">
        <f>'Breakeven Calculation'!$B$2/('Revenue Sensitivity Table'!$B13*(1+'Breakeven Calculation'!$B$8)*(1-'Breakeven Calculation'!$B$8/G$3)/('Breakeven Calculation'!$B$6-'Breakeven Calculation'!$B$8))</f>
        <v>554733.72781065071</v>
      </c>
      <c r="H13" s="12">
        <f>'Breakeven Calculation'!$B$2/('Revenue Sensitivity Table'!$B13*(1+'Breakeven Calculation'!$B$8)*(1-'Breakeven Calculation'!$B$8/H$3)/('Breakeven Calculation'!$B$6-'Breakeven Calculation'!$B$8))</f>
        <v>542803.97022332507</v>
      </c>
      <c r="I13" s="12">
        <f>'Breakeven Calculation'!$B$2/('Revenue Sensitivity Table'!$B13*(1+'Breakeven Calculation'!$B$8)*(1-'Breakeven Calculation'!$B$8/I$3)/('Breakeven Calculation'!$B$6-'Breakeven Calculation'!$B$8))</f>
        <v>534188.03418803413</v>
      </c>
      <c r="J13" s="12">
        <f>'Breakeven Calculation'!$B$2/('Revenue Sensitivity Table'!$B13*(1+'Breakeven Calculation'!$B$8)*(1-'Breakeven Calculation'!$B$8/J$3)/('Breakeven Calculation'!$B$6-'Breakeven Calculation'!$B$8))</f>
        <v>522575.25083612034</v>
      </c>
      <c r="K13" s="8"/>
    </row>
  </sheetData>
  <mergeCells count="1">
    <mergeCell ref="C2: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55412-06F8-AF48-B13A-4BE1F1F273E0}">
  <dimension ref="B2:J11"/>
  <sheetViews>
    <sheetView workbookViewId="0">
      <selection activeCell="F21" sqref="F21"/>
    </sheetView>
  </sheetViews>
  <sheetFormatPr baseColWidth="10" defaultRowHeight="16"/>
  <cols>
    <col min="2" max="2" width="7.1640625" customWidth="1"/>
    <col min="3" max="3" width="10.83203125" style="1"/>
    <col min="4" max="4" width="14" style="18" bestFit="1" customWidth="1"/>
    <col min="5" max="9" width="11.5" style="18" bestFit="1" customWidth="1"/>
    <col min="10" max="10" width="11.5" style="10" bestFit="1" customWidth="1"/>
  </cols>
  <sheetData>
    <row r="2" spans="2:10">
      <c r="D2" s="33" t="s">
        <v>26</v>
      </c>
      <c r="E2" s="33"/>
      <c r="F2" s="33"/>
      <c r="G2" s="33"/>
      <c r="H2" s="33"/>
      <c r="I2" s="33"/>
      <c r="J2" s="33"/>
    </row>
    <row r="3" spans="2:10">
      <c r="C3" s="30"/>
      <c r="D3" s="31">
        <v>-0.05</v>
      </c>
      <c r="E3" s="31">
        <v>-2.5000000000000001E-2</v>
      </c>
      <c r="F3" s="31">
        <v>0</v>
      </c>
      <c r="G3" s="31">
        <v>0.01</v>
      </c>
      <c r="H3" s="31">
        <v>0.02</v>
      </c>
      <c r="I3" s="31">
        <v>0.03</v>
      </c>
      <c r="J3" s="32">
        <v>0.04</v>
      </c>
    </row>
    <row r="4" spans="2:10" ht="16" customHeight="1">
      <c r="B4" s="27" t="s">
        <v>27</v>
      </c>
      <c r="C4" s="28">
        <v>0</v>
      </c>
      <c r="D4" s="29">
        <f>'Breakeven Calculation'!$B$14*(1+'Breakeven Calculation'!$B$6-'Waiting Table'!D$3)^$C4</f>
        <v>509624.15015076724</v>
      </c>
      <c r="E4" s="29">
        <f>'Breakeven Calculation'!$B$14*(1+'Breakeven Calculation'!$B$6-'Waiting Table'!E$3)^$C4</f>
        <v>509624.15015076724</v>
      </c>
      <c r="F4" s="29">
        <f>'Breakeven Calculation'!$B$14*(1+'Breakeven Calculation'!$B$6-'Waiting Table'!F$3)^$C4</f>
        <v>509624.15015076724</v>
      </c>
      <c r="G4" s="29">
        <f>'Breakeven Calculation'!$B$14*(1+'Breakeven Calculation'!$B$6-'Waiting Table'!G$3)^$C4</f>
        <v>509624.15015076724</v>
      </c>
      <c r="H4" s="29">
        <f>'Breakeven Calculation'!$B$14*(1+'Breakeven Calculation'!$B$6-'Waiting Table'!H$3)^$C4</f>
        <v>509624.15015076724</v>
      </c>
      <c r="I4" s="29">
        <f>'Breakeven Calculation'!$B$14*(1+'Breakeven Calculation'!$B$6-'Waiting Table'!I$3)^$C4</f>
        <v>509624.15015076724</v>
      </c>
      <c r="J4" s="29">
        <f>'Breakeven Calculation'!$B$14*(1+'Breakeven Calculation'!$B$6-'Waiting Table'!J$3)^$C4</f>
        <v>509624.15015076724</v>
      </c>
    </row>
    <row r="5" spans="2:10">
      <c r="B5" s="27"/>
      <c r="C5" s="28">
        <v>2</v>
      </c>
      <c r="D5" s="29">
        <f>'Breakeven Calculation'!$B$14*(1+'Breakeven Calculation'!$B$6-'Waiting Table'!D$3)^$C5</f>
        <v>662307.5455359373</v>
      </c>
      <c r="E5" s="29">
        <f>'Breakeven Calculation'!$B$14*(1+'Breakeven Calculation'!$B$6-'Waiting Table'!E$3)^$C5</f>
        <v>633577.48407118756</v>
      </c>
      <c r="F5" s="29">
        <f>'Breakeven Calculation'!$B$14*(1+'Breakeven Calculation'!$B$6-'Waiting Table'!F$3)^$C5</f>
        <v>605484.45279412658</v>
      </c>
      <c r="G5" s="29">
        <f>'Breakeven Calculation'!$B$14*(1+'Breakeven Calculation'!$B$6-'Waiting Table'!G$3)^$C5</f>
        <v>594425.60873585497</v>
      </c>
      <c r="H5" s="29">
        <f>'Breakeven Calculation'!$B$14*(1+'Breakeven Calculation'!$B$6-'Waiting Table'!H$3)^$C5</f>
        <v>583468.68950761342</v>
      </c>
      <c r="I5" s="29">
        <f>'Breakeven Calculation'!$B$14*(1+'Breakeven Calculation'!$B$6-'Waiting Table'!I$3)^$C5</f>
        <v>572613.69510940218</v>
      </c>
      <c r="J5" s="29">
        <f>'Breakeven Calculation'!$B$14*(1+'Breakeven Calculation'!$B$6-'Waiting Table'!J$3)^$C5</f>
        <v>561860.62554122088</v>
      </c>
    </row>
    <row r="6" spans="2:10">
      <c r="B6" s="27"/>
      <c r="C6" s="28">
        <v>4</v>
      </c>
      <c r="D6" s="29">
        <f>'Breakeven Calculation'!$B$14*(1+'Breakeven Calculation'!$B$6-'Waiting Table'!D$3)^$C6</f>
        <v>860734.88617850433</v>
      </c>
      <c r="E6" s="29">
        <f>'Breakeven Calculation'!$B$14*(1+'Breakeven Calculation'!$B$6-'Waiting Table'!E$3)^$C6</f>
        <v>787679.36763440224</v>
      </c>
      <c r="F6" s="29">
        <f>'Breakeven Calculation'!$B$14*(1+'Breakeven Calculation'!$B$6-'Waiting Table'!F$3)^$C6</f>
        <v>719376.07836470194</v>
      </c>
      <c r="G6" s="29">
        <f>'Breakeven Calculation'!$B$14*(1+'Breakeven Calculation'!$B$6-'Waiting Table'!G$3)^$C6</f>
        <v>693338.0300295013</v>
      </c>
      <c r="H6" s="29">
        <f>'Breakeven Calculation'!$B$14*(1+'Breakeven Calculation'!$B$6-'Waiting Table'!H$3)^$C6</f>
        <v>668013.30261726654</v>
      </c>
      <c r="I6" s="29">
        <f>'Breakeven Calculation'!$B$14*(1+'Breakeven Calculation'!$B$6-'Waiting Table'!I$3)^$C6</f>
        <v>643388.7478249243</v>
      </c>
      <c r="J6" s="29">
        <f>'Breakeven Calculation'!$B$14*(1+'Breakeven Calculation'!$B$6-'Waiting Table'!J$3)^$C6</f>
        <v>619451.33965919598</v>
      </c>
    </row>
    <row r="7" spans="2:10">
      <c r="B7" s="27"/>
      <c r="C7" s="28">
        <v>6</v>
      </c>
      <c r="D7" s="29">
        <f>'Breakeven Calculation'!$B$14*(1+'Breakeven Calculation'!$B$6-'Waiting Table'!D$3)^$C7</f>
        <v>1118611.0580775843</v>
      </c>
      <c r="E7" s="29">
        <f>'Breakeven Calculation'!$B$14*(1+'Breakeven Calculation'!$B$6-'Waiting Table'!E$3)^$C7</f>
        <v>979262.68182727986</v>
      </c>
      <c r="F7" s="29">
        <f>'Breakeven Calculation'!$B$14*(1+'Breakeven Calculation'!$B$6-'Waiting Table'!F$3)^$C7</f>
        <v>854690.71870510245</v>
      </c>
      <c r="G7" s="29">
        <f>'Breakeven Calculation'!$B$14*(1+'Breakeven Calculation'!$B$6-'Waiting Table'!G$3)^$C7</f>
        <v>808709.47822641046</v>
      </c>
      <c r="H7" s="29">
        <f>'Breakeven Calculation'!$B$14*(1+'Breakeven Calculation'!$B$6-'Waiting Table'!H$3)^$C7</f>
        <v>764808.43016650854</v>
      </c>
      <c r="I7" s="29">
        <f>'Breakeven Calculation'!$B$14*(1+'Breakeven Calculation'!$B$6-'Waiting Table'!I$3)^$C7</f>
        <v>722911.59705608513</v>
      </c>
      <c r="J7" s="29">
        <f>'Breakeven Calculation'!$B$14*(1+'Breakeven Calculation'!$B$6-'Waiting Table'!J$3)^$C7</f>
        <v>682945.10197426355</v>
      </c>
    </row>
    <row r="8" spans="2:10">
      <c r="B8" s="27"/>
      <c r="C8" s="28">
        <v>8</v>
      </c>
      <c r="D8" s="29">
        <f>'Breakeven Calculation'!$B$14*(1+'Breakeven Calculation'!$B$6-'Waiting Table'!D$3)^$C8</f>
        <v>1453746.9310776291</v>
      </c>
      <c r="E8" s="29">
        <f>'Breakeven Calculation'!$B$14*(1+'Breakeven Calculation'!$B$6-'Waiting Table'!E$3)^$C8</f>
        <v>1217443.8476147202</v>
      </c>
      <c r="F8" s="29">
        <f>'Breakeven Calculation'!$B$14*(1+'Breakeven Calculation'!$B$6-'Waiting Table'!F$3)^$C8</f>
        <v>1015458.0428935323</v>
      </c>
      <c r="G8" s="29">
        <f>'Breakeven Calculation'!$B$14*(1+'Breakeven Calculation'!$B$6-'Waiting Table'!G$3)^$C8</f>
        <v>943278.73540328513</v>
      </c>
      <c r="H8" s="29">
        <f>'Breakeven Calculation'!$B$14*(1+'Breakeven Calculation'!$B$6-'Waiting Table'!H$3)^$C8</f>
        <v>875629.17169763567</v>
      </c>
      <c r="I8" s="29">
        <f>'Breakeven Calculation'!$B$14*(1+'Breakeven Calculation'!$B$6-'Waiting Table'!I$3)^$C8</f>
        <v>812263.47045221727</v>
      </c>
      <c r="J8" s="29">
        <f>'Breakeven Calculation'!$B$14*(1+'Breakeven Calculation'!$B$6-'Waiting Table'!J$3)^$C8</f>
        <v>752946.97492662561</v>
      </c>
    </row>
    <row r="9" spans="2:10">
      <c r="B9" s="27"/>
      <c r="C9" s="28">
        <v>10</v>
      </c>
      <c r="D9" s="29">
        <f>'Breakeven Calculation'!$B$14*(1+'Breakeven Calculation'!$B$6-'Waiting Table'!D$3)^$C9</f>
        <v>1889289.5116284871</v>
      </c>
      <c r="E9" s="29">
        <f>'Breakeven Calculation'!$B$14*(1+'Breakeven Calculation'!$B$6-'Waiting Table'!E$3)^$C9</f>
        <v>1513556.6274508103</v>
      </c>
      <c r="F9" s="29">
        <f>'Breakeven Calculation'!$B$14*(1+'Breakeven Calculation'!$B$6-'Waiting Table'!F$3)^$C9</f>
        <v>1206465.700761806</v>
      </c>
      <c r="G9" s="29">
        <f>'Breakeven Calculation'!$B$14*(1+'Breakeven Calculation'!$B$6-'Waiting Table'!G$3)^$C9</f>
        <v>1100240.3169743919</v>
      </c>
      <c r="H9" s="29">
        <f>'Breakeven Calculation'!$B$14*(1+'Breakeven Calculation'!$B$6-'Waiting Table'!H$3)^$C9</f>
        <v>1002507.8386766232</v>
      </c>
      <c r="I9" s="29">
        <f>'Breakeven Calculation'!$B$14*(1+'Breakeven Calculation'!$B$6-'Waiting Table'!I$3)^$C9</f>
        <v>912659.23540011141</v>
      </c>
      <c r="J9" s="29">
        <f>'Breakeven Calculation'!$B$14*(1+'Breakeven Calculation'!$B$6-'Waiting Table'!J$3)^$C9</f>
        <v>830124.03985660488</v>
      </c>
    </row>
    <row r="10" spans="2:10">
      <c r="B10" s="27"/>
      <c r="C10" s="28">
        <v>15</v>
      </c>
      <c r="D10" s="29">
        <f>'Breakeven Calculation'!$B$14*(1+'Breakeven Calculation'!$B$6-'Waiting Table'!D$3)^$C10</f>
        <v>3637665.5760648656</v>
      </c>
      <c r="E10" s="29">
        <f>'Breakeven Calculation'!$B$14*(1+'Breakeven Calculation'!$B$6-'Waiting Table'!E$3)^$C10</f>
        <v>2608392.9096037224</v>
      </c>
      <c r="F10" s="29">
        <f>'Breakeven Calculation'!$B$14*(1+'Breakeven Calculation'!$B$6-'Waiting Table'!F$3)^$C10</f>
        <v>1856297.0279573302</v>
      </c>
      <c r="G10" s="29">
        <f>'Breakeven Calculation'!$B$14*(1+'Breakeven Calculation'!$B$6-'Waiting Table'!G$3)^$C10</f>
        <v>1616613.9889578063</v>
      </c>
      <c r="H10" s="29">
        <f>'Breakeven Calculation'!$B$14*(1+'Breakeven Calculation'!$B$6-'Waiting Table'!H$3)^$C10</f>
        <v>1406069.1041762142</v>
      </c>
      <c r="I10" s="29">
        <f>'Breakeven Calculation'!$B$14*(1+'Breakeven Calculation'!$B$6-'Waiting Table'!I$3)^$C10</f>
        <v>1221343.9324452891</v>
      </c>
      <c r="J10" s="29">
        <f>'Breakeven Calculation'!$B$14*(1+'Breakeven Calculation'!$B$6-'Waiting Table'!J$3)^$C10</f>
        <v>1059472.0066570002</v>
      </c>
    </row>
    <row r="11" spans="2:10">
      <c r="B11" s="27"/>
      <c r="C11" s="28">
        <v>20</v>
      </c>
      <c r="D11" s="29">
        <f>'Breakeven Calculation'!$B$14*(1+'Breakeven Calculation'!$B$6-'Waiting Table'!D$3)^$C11</f>
        <v>7004014.3460497931</v>
      </c>
      <c r="E11" s="29">
        <f>'Breakeven Calculation'!$B$14*(1+'Breakeven Calculation'!$B$6-'Waiting Table'!E$3)^$C11</f>
        <v>4495182.7024338339</v>
      </c>
      <c r="F11" s="29">
        <f>'Breakeven Calculation'!$B$14*(1+'Breakeven Calculation'!$B$6-'Waiting Table'!F$3)^$C11</f>
        <v>2856143.0746248239</v>
      </c>
      <c r="G11" s="29">
        <f>'Breakeven Calculation'!$B$14*(1+'Breakeven Calculation'!$B$6-'Waiting Table'!G$3)^$C11</f>
        <v>2375336.3233233504</v>
      </c>
      <c r="H11" s="29">
        <f>'Breakeven Calculation'!$B$14*(1+'Breakeven Calculation'!$B$6-'Waiting Table'!H$3)^$C11</f>
        <v>1972084.6555461478</v>
      </c>
      <c r="I11" s="29">
        <f>'Breakeven Calculation'!$B$14*(1+'Breakeven Calculation'!$B$6-'Waiting Table'!I$3)^$C11</f>
        <v>1634433.6894448523</v>
      </c>
      <c r="J11" s="29">
        <f>'Breakeven Calculation'!$B$14*(1+'Breakeven Calculation'!$B$6-'Waiting Table'!J$3)^$C11</f>
        <v>1352184.5880812064</v>
      </c>
    </row>
  </sheetData>
  <mergeCells count="2">
    <mergeCell ref="D2:J2"/>
    <mergeCell ref="B4:B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Breakeven Calculation</vt:lpstr>
      <vt:lpstr>Revenue Sensitivity Table</vt:lpstr>
      <vt:lpstr>Waiting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2025-11-21T15:56:57Z</dcterms:created>
  <dcterms:modified xsi:type="dcterms:W3CDTF">2025-12-02T22:04:08Z</dcterms:modified>
</cp:coreProperties>
</file>