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9E9EF9BD-A6BF-6948-B2EC-53B0DFB81A20}" xr6:coauthVersionLast="47" xr6:coauthVersionMax="47" xr10:uidLastSave="{00000000-0000-0000-0000-000000000000}"/>
  <bookViews>
    <workbookView xWindow="2460" yWindow="-20440" windowWidth="36100" windowHeight="20440" tabRatio="500" activeTab="4" xr2:uid="{00000000-000D-0000-FFFF-FFFF00000000}"/>
  </bookViews>
  <sheets>
    <sheet name="Shiller Raw Data" sheetId="1" r:id="rId1"/>
    <sheet name="T.Bill Worksheet" sheetId="6" r:id="rId2"/>
    <sheet name="Annual Return Calculator" sheetId="2" r:id="rId3"/>
    <sheet name="Return correlation data" sheetId="3" r:id="rId4"/>
    <sheet name="Market Timing Worksheet" sheetId="7" r:id="rId5"/>
    <sheet name="Sheet3" sheetId="8" r:id="rId6"/>
    <sheet name="Correlations" sheetId="4" r:id="rId7"/>
  </sheets>
  <calcPr calcId="191029" iterate="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6" i="7" l="1"/>
  <c r="J6" i="7"/>
  <c r="K5" i="7"/>
  <c r="J5" i="7"/>
  <c r="K4" i="7"/>
  <c r="J4" i="7"/>
  <c r="I4" i="7"/>
  <c r="I6" i="7"/>
  <c r="I5" i="7"/>
  <c r="W156" i="7"/>
  <c r="H156" i="7"/>
  <c r="B1864" i="1"/>
  <c r="C1864" i="1" s="1"/>
  <c r="B1863" i="1"/>
  <c r="C1863" i="1" s="1"/>
  <c r="B1862" i="1"/>
  <c r="C1862" i="1" s="1"/>
  <c r="B1861" i="1"/>
  <c r="C1861" i="1" s="1"/>
  <c r="B1860" i="1"/>
  <c r="C1860" i="1" s="1"/>
  <c r="B1859" i="1"/>
  <c r="C1859" i="1" s="1"/>
  <c r="B1858" i="1"/>
  <c r="C1858" i="1" s="1"/>
  <c r="B1857" i="1"/>
  <c r="C1857" i="1" s="1"/>
  <c r="B1856" i="1"/>
  <c r="C1856" i="1" s="1"/>
  <c r="B1855" i="1"/>
  <c r="C1855" i="1" s="1"/>
  <c r="B1854" i="1"/>
  <c r="C1854" i="1" s="1"/>
  <c r="B1853" i="1"/>
  <c r="C1853" i="1" s="1"/>
  <c r="B1852" i="1"/>
  <c r="C1852" i="1" s="1"/>
  <c r="B1851" i="1"/>
  <c r="C1851" i="1" s="1"/>
  <c r="B1850" i="1"/>
  <c r="C1850" i="1" s="1"/>
  <c r="B1849" i="1"/>
  <c r="C1849" i="1" s="1"/>
  <c r="B1848" i="1"/>
  <c r="C1848" i="1" s="1"/>
  <c r="B1847" i="1"/>
  <c r="C1847" i="1" s="1"/>
  <c r="B1846" i="1"/>
  <c r="C1846" i="1" s="1"/>
  <c r="B1845" i="1"/>
  <c r="C1845" i="1" s="1"/>
  <c r="B1844" i="1"/>
  <c r="C1844" i="1" s="1"/>
  <c r="B1843" i="1"/>
  <c r="C1843" i="1" s="1"/>
  <c r="C1842" i="1"/>
  <c r="B1842" i="1"/>
  <c r="B1841" i="1"/>
  <c r="C1841" i="1" s="1"/>
  <c r="B1840" i="1"/>
  <c r="C1840" i="1" s="1"/>
  <c r="B1839" i="1"/>
  <c r="C1839" i="1" s="1"/>
  <c r="B1838" i="1"/>
  <c r="C1838" i="1" s="1"/>
  <c r="B1837" i="1"/>
  <c r="C1837" i="1" s="1"/>
  <c r="B1836" i="1"/>
  <c r="C1836" i="1" s="1"/>
  <c r="B1835" i="1"/>
  <c r="C1835" i="1" s="1"/>
  <c r="B1834" i="1"/>
  <c r="C1834" i="1" s="1"/>
  <c r="B1833" i="1"/>
  <c r="C1833" i="1" s="1"/>
  <c r="B1832" i="1"/>
  <c r="C1832" i="1" s="1"/>
  <c r="B1831" i="1"/>
  <c r="C1831" i="1" s="1"/>
  <c r="B1830" i="1"/>
  <c r="C1830" i="1" s="1"/>
  <c r="B1829" i="1"/>
  <c r="C1829" i="1" s="1"/>
  <c r="B1828" i="1"/>
  <c r="C1828" i="1" s="1"/>
  <c r="B1827" i="1"/>
  <c r="C1827" i="1" s="1"/>
  <c r="B1826" i="1"/>
  <c r="C1826" i="1" s="1"/>
  <c r="B1825" i="1"/>
  <c r="C1825" i="1" s="1"/>
  <c r="B1824" i="1"/>
  <c r="C1824" i="1" s="1"/>
  <c r="B1823" i="1"/>
  <c r="C1823" i="1" s="1"/>
  <c r="B1822" i="1"/>
  <c r="C1822" i="1" s="1"/>
  <c r="B1821" i="1"/>
  <c r="C1821" i="1" s="1"/>
  <c r="B1820" i="1"/>
  <c r="C1820" i="1" s="1"/>
  <c r="B1819" i="1"/>
  <c r="C1819" i="1" s="1"/>
  <c r="B1818" i="1"/>
  <c r="C1818" i="1" s="1"/>
  <c r="B1817" i="1"/>
  <c r="C1817" i="1" s="1"/>
  <c r="B1816" i="1"/>
  <c r="C1816" i="1" s="1"/>
  <c r="B1815" i="1"/>
  <c r="C1815" i="1" s="1"/>
  <c r="B1814" i="1"/>
  <c r="C1814" i="1" s="1"/>
  <c r="B1813" i="1"/>
  <c r="C1813" i="1" s="1"/>
  <c r="B1812" i="1"/>
  <c r="C1812" i="1" s="1"/>
  <c r="B1811" i="1"/>
  <c r="C1811" i="1" s="1"/>
  <c r="B1810" i="1"/>
  <c r="C1810" i="1" s="1"/>
  <c r="B1809" i="1"/>
  <c r="C1809" i="1" s="1"/>
  <c r="B1808" i="1"/>
  <c r="C1808" i="1" s="1"/>
  <c r="B1807" i="1"/>
  <c r="C1807" i="1" s="1"/>
  <c r="B1806" i="1"/>
  <c r="C1806" i="1" s="1"/>
  <c r="B1805" i="1"/>
  <c r="C1805" i="1" s="1"/>
  <c r="B1804" i="1"/>
  <c r="C1804" i="1" s="1"/>
  <c r="B1803" i="1"/>
  <c r="C1803" i="1" s="1"/>
  <c r="B1802" i="1"/>
  <c r="C1802" i="1" s="1"/>
  <c r="B1801" i="1"/>
  <c r="C1801" i="1" s="1"/>
  <c r="C1800" i="1"/>
  <c r="B1800" i="1"/>
  <c r="B1799" i="1"/>
  <c r="C1799" i="1" s="1"/>
  <c r="B1798" i="1"/>
  <c r="C1798" i="1" s="1"/>
  <c r="B1797" i="1"/>
  <c r="C1797" i="1" s="1"/>
  <c r="B1796" i="1"/>
  <c r="C1796" i="1" s="1"/>
  <c r="B1795" i="1"/>
  <c r="C1795" i="1" s="1"/>
  <c r="B1794" i="1"/>
  <c r="C1794" i="1" s="1"/>
  <c r="B1793" i="1"/>
  <c r="C1793" i="1" s="1"/>
  <c r="B1792" i="1"/>
  <c r="C1792" i="1" s="1"/>
  <c r="B1791" i="1"/>
  <c r="C1791" i="1" s="1"/>
  <c r="B1790" i="1"/>
  <c r="C1790" i="1" s="1"/>
  <c r="B1789" i="1"/>
  <c r="C1789" i="1" s="1"/>
  <c r="B1788" i="1"/>
  <c r="C1788" i="1" s="1"/>
  <c r="B1787" i="1"/>
  <c r="C1787" i="1" s="1"/>
  <c r="B1786" i="1"/>
  <c r="C1786" i="1" s="1"/>
  <c r="B1785" i="1"/>
  <c r="C1785" i="1" s="1"/>
  <c r="B1784" i="1"/>
  <c r="C1784" i="1" s="1"/>
  <c r="B1783" i="1"/>
  <c r="C1783" i="1" s="1"/>
  <c r="B1782" i="1"/>
  <c r="C1782" i="1" s="1"/>
  <c r="B1781" i="1"/>
  <c r="C1781" i="1" s="1"/>
  <c r="B1780" i="1"/>
  <c r="C1780" i="1" s="1"/>
  <c r="B1779" i="1"/>
  <c r="C1779" i="1" s="1"/>
  <c r="B1778" i="1"/>
  <c r="C1778" i="1" s="1"/>
  <c r="B1777" i="1"/>
  <c r="C1777" i="1" s="1"/>
  <c r="B1776" i="1"/>
  <c r="C1776" i="1" s="1"/>
  <c r="B1775" i="1"/>
  <c r="C1775" i="1" s="1"/>
  <c r="B1774" i="1"/>
  <c r="C1774" i="1" s="1"/>
  <c r="B1773" i="1"/>
  <c r="C1773" i="1" s="1"/>
  <c r="B1772" i="1"/>
  <c r="C1772" i="1" s="1"/>
  <c r="B1771" i="1"/>
  <c r="C1771" i="1" s="1"/>
  <c r="B1770" i="1"/>
  <c r="C1770" i="1" s="1"/>
  <c r="C1769" i="1"/>
  <c r="B1769" i="1"/>
  <c r="B1768" i="1"/>
  <c r="C1768" i="1" s="1"/>
  <c r="B1767" i="1"/>
  <c r="C1767" i="1" s="1"/>
  <c r="B1766" i="1"/>
  <c r="C1766" i="1" s="1"/>
  <c r="B1765" i="1"/>
  <c r="C1765" i="1" s="1"/>
  <c r="B1764" i="1"/>
  <c r="C1764" i="1" s="1"/>
  <c r="B1763" i="1"/>
  <c r="C1763" i="1" s="1"/>
  <c r="B1762" i="1"/>
  <c r="C1762" i="1" s="1"/>
  <c r="B1761" i="1"/>
  <c r="C1761" i="1" s="1"/>
  <c r="B1760" i="1"/>
  <c r="C1760" i="1" s="1"/>
  <c r="B1759" i="1"/>
  <c r="C1759" i="1" s="1"/>
  <c r="C1758" i="1"/>
  <c r="B1758" i="1"/>
  <c r="B1757" i="1"/>
  <c r="C1757" i="1" s="1"/>
  <c r="B1756" i="1"/>
  <c r="C1756" i="1" s="1"/>
  <c r="B1755" i="1"/>
  <c r="C1755" i="1" s="1"/>
  <c r="B1754" i="1"/>
  <c r="C1754" i="1" s="1"/>
  <c r="B1753" i="1"/>
  <c r="C1753" i="1" s="1"/>
  <c r="B1752" i="1"/>
  <c r="C1752" i="1" s="1"/>
  <c r="B1751" i="1"/>
  <c r="C1751" i="1" s="1"/>
  <c r="B1750" i="1"/>
  <c r="C1750" i="1" s="1"/>
  <c r="B1749" i="1"/>
  <c r="C1749" i="1" s="1"/>
  <c r="B1748" i="1"/>
  <c r="C1748" i="1" s="1"/>
  <c r="B1747" i="1"/>
  <c r="C1747" i="1" s="1"/>
  <c r="B1746" i="1"/>
  <c r="C1746" i="1" s="1"/>
  <c r="B1745" i="1"/>
  <c r="C1745" i="1" s="1"/>
  <c r="B1744" i="1"/>
  <c r="C1744" i="1" s="1"/>
  <c r="B1743" i="1"/>
  <c r="C1743" i="1" s="1"/>
  <c r="B1742" i="1"/>
  <c r="C1742" i="1" s="1"/>
  <c r="B1741" i="1"/>
  <c r="C1741" i="1" s="1"/>
  <c r="B1740" i="1"/>
  <c r="C1740" i="1" s="1"/>
  <c r="B1739" i="1"/>
  <c r="C1739" i="1" s="1"/>
  <c r="B1738" i="1"/>
  <c r="C1738" i="1" s="1"/>
  <c r="B1737" i="1"/>
  <c r="C1737" i="1" s="1"/>
  <c r="B1736" i="1"/>
  <c r="C1736" i="1" s="1"/>
  <c r="B1735" i="1"/>
  <c r="C1735" i="1" s="1"/>
  <c r="B1734" i="1"/>
  <c r="C1734" i="1" s="1"/>
  <c r="B1733" i="1"/>
  <c r="C1733" i="1" s="1"/>
  <c r="B1732" i="1"/>
  <c r="C1732" i="1" s="1"/>
  <c r="B1731" i="1"/>
  <c r="C1731" i="1" s="1"/>
  <c r="B1730" i="1"/>
  <c r="C1730" i="1" s="1"/>
  <c r="B1729" i="1"/>
  <c r="C1729" i="1" s="1"/>
  <c r="B1728" i="1"/>
  <c r="C1728" i="1" s="1"/>
  <c r="B1727" i="1"/>
  <c r="C1727" i="1" s="1"/>
  <c r="B1726" i="1"/>
  <c r="C1726" i="1" s="1"/>
  <c r="B1725" i="1"/>
  <c r="C1725" i="1" s="1"/>
  <c r="B1724" i="1"/>
  <c r="C1724" i="1" s="1"/>
  <c r="B1723" i="1"/>
  <c r="C1723" i="1" s="1"/>
  <c r="B1722" i="1"/>
  <c r="C1722" i="1" s="1"/>
  <c r="B1721" i="1"/>
  <c r="C1721" i="1" s="1"/>
  <c r="B1720" i="1"/>
  <c r="C1720" i="1" s="1"/>
  <c r="C1719" i="1"/>
  <c r="B1719" i="1"/>
  <c r="B1718" i="1"/>
  <c r="C1718" i="1" s="1"/>
  <c r="B1717" i="1"/>
  <c r="C1717" i="1" s="1"/>
  <c r="B1716" i="1"/>
  <c r="C1716" i="1" s="1"/>
  <c r="B1715" i="1"/>
  <c r="C1715" i="1" s="1"/>
  <c r="B1714" i="1"/>
  <c r="C1714" i="1" s="1"/>
  <c r="B1713" i="1"/>
  <c r="C1713" i="1" s="1"/>
  <c r="B1712" i="1"/>
  <c r="C1712" i="1" s="1"/>
  <c r="B1711" i="1"/>
  <c r="C1711" i="1" s="1"/>
  <c r="B1710" i="1"/>
  <c r="C1710" i="1" s="1"/>
  <c r="C1709" i="1"/>
  <c r="B1709" i="1"/>
  <c r="B1708" i="1"/>
  <c r="C1708" i="1" s="1"/>
  <c r="B1707" i="1"/>
  <c r="C1707" i="1" s="1"/>
  <c r="B1706" i="1"/>
  <c r="C1706" i="1" s="1"/>
  <c r="B1705" i="1"/>
  <c r="C1705" i="1" s="1"/>
  <c r="B1704" i="1"/>
  <c r="C1704" i="1" s="1"/>
  <c r="B1703" i="1"/>
  <c r="C1703" i="1" s="1"/>
  <c r="B1702" i="1"/>
  <c r="C1702" i="1" s="1"/>
  <c r="B1701" i="1"/>
  <c r="C1701" i="1" s="1"/>
  <c r="B1700" i="1"/>
  <c r="C1700" i="1" s="1"/>
  <c r="B1699" i="1"/>
  <c r="C1699" i="1" s="1"/>
  <c r="B1698" i="1"/>
  <c r="C1698" i="1" s="1"/>
  <c r="B1697" i="1"/>
  <c r="C1697" i="1" s="1"/>
  <c r="B1696" i="1"/>
  <c r="C1696" i="1" s="1"/>
  <c r="B1695" i="1"/>
  <c r="C1695" i="1" s="1"/>
  <c r="B1694" i="1"/>
  <c r="C1694" i="1" s="1"/>
  <c r="B1693" i="1"/>
  <c r="C1693" i="1" s="1"/>
  <c r="B1692" i="1"/>
  <c r="C1692" i="1" s="1"/>
  <c r="B1691" i="1"/>
  <c r="C1691" i="1" s="1"/>
  <c r="B1690" i="1"/>
  <c r="C1690" i="1" s="1"/>
  <c r="B1689" i="1"/>
  <c r="C1689" i="1" s="1"/>
  <c r="B1688" i="1"/>
  <c r="C1688" i="1" s="1"/>
  <c r="B1687" i="1"/>
  <c r="C1687" i="1" s="1"/>
  <c r="B1686" i="1"/>
  <c r="C1686" i="1" s="1"/>
  <c r="B1685" i="1"/>
  <c r="C1685" i="1" s="1"/>
  <c r="B1684" i="1"/>
  <c r="C1684" i="1" s="1"/>
  <c r="B1683" i="1"/>
  <c r="C1683" i="1" s="1"/>
  <c r="B1682" i="1"/>
  <c r="C1682" i="1" s="1"/>
  <c r="B1681" i="1"/>
  <c r="C1681" i="1" s="1"/>
  <c r="B1680" i="1"/>
  <c r="C1680" i="1" s="1"/>
  <c r="B1679" i="1"/>
  <c r="C1679" i="1" s="1"/>
  <c r="B1678" i="1"/>
  <c r="C1678" i="1" s="1"/>
  <c r="B1677" i="1"/>
  <c r="C1677" i="1" s="1"/>
  <c r="B1676" i="1"/>
  <c r="C1676" i="1" s="1"/>
  <c r="B1675" i="1"/>
  <c r="C1675" i="1" s="1"/>
  <c r="B1674" i="1"/>
  <c r="C1674" i="1" s="1"/>
  <c r="B1673" i="1"/>
  <c r="C1673" i="1" s="1"/>
  <c r="B1672" i="1"/>
  <c r="C1672" i="1" s="1"/>
  <c r="B1671" i="1"/>
  <c r="C1671" i="1" s="1"/>
  <c r="B1670" i="1"/>
  <c r="C1670" i="1" s="1"/>
  <c r="B1669" i="1"/>
  <c r="C1669" i="1" s="1"/>
  <c r="C1668" i="1"/>
  <c r="B1668" i="1"/>
  <c r="B1667" i="1"/>
  <c r="C1667" i="1" s="1"/>
  <c r="B1666" i="1"/>
  <c r="C1666" i="1" s="1"/>
  <c r="B1665" i="1"/>
  <c r="C1665" i="1" s="1"/>
  <c r="B1664" i="1"/>
  <c r="C1664" i="1" s="1"/>
  <c r="B1663" i="1"/>
  <c r="C1663" i="1" s="1"/>
  <c r="B1662" i="1"/>
  <c r="C1662" i="1" s="1"/>
  <c r="B1661" i="1"/>
  <c r="C1661" i="1" s="1"/>
  <c r="B1660" i="1"/>
  <c r="C1660" i="1" s="1"/>
  <c r="B1659" i="1"/>
  <c r="C1659" i="1" s="1"/>
  <c r="B1658" i="1"/>
  <c r="C1658" i="1" s="1"/>
  <c r="B1657" i="1"/>
  <c r="C1657" i="1" s="1"/>
  <c r="B1656" i="1"/>
  <c r="C1656" i="1" s="1"/>
  <c r="B1655" i="1"/>
  <c r="C1655" i="1" s="1"/>
  <c r="B1654" i="1"/>
  <c r="C1654" i="1" s="1"/>
  <c r="B1653" i="1"/>
  <c r="C1653" i="1" s="1"/>
  <c r="B1652" i="1"/>
  <c r="C1652" i="1" s="1"/>
  <c r="B1651" i="1"/>
  <c r="C1651" i="1" s="1"/>
  <c r="C1650" i="1"/>
  <c r="B1650" i="1"/>
  <c r="B1649" i="1"/>
  <c r="C1649" i="1" s="1"/>
  <c r="B1648" i="1"/>
  <c r="C1648" i="1" s="1"/>
  <c r="B1647" i="1"/>
  <c r="C1647" i="1" s="1"/>
  <c r="B1646" i="1"/>
  <c r="C1646" i="1" s="1"/>
  <c r="B1645" i="1"/>
  <c r="C1645" i="1" s="1"/>
  <c r="B1644" i="1"/>
  <c r="C1644" i="1" s="1"/>
  <c r="B1643" i="1"/>
  <c r="C1643" i="1" s="1"/>
  <c r="B1642" i="1"/>
  <c r="C1642" i="1" s="1"/>
  <c r="B1641" i="1"/>
  <c r="C1641" i="1" s="1"/>
  <c r="C1640" i="1"/>
  <c r="B1640" i="1"/>
  <c r="B1639" i="1"/>
  <c r="C1639" i="1" s="1"/>
  <c r="B1638" i="1"/>
  <c r="C1638" i="1" s="1"/>
  <c r="B1637" i="1"/>
  <c r="C1637" i="1" s="1"/>
  <c r="B1636" i="1"/>
  <c r="C1636" i="1" s="1"/>
  <c r="B1635" i="1"/>
  <c r="C1635" i="1" s="1"/>
  <c r="B1634" i="1"/>
  <c r="C1634" i="1" s="1"/>
  <c r="B1633" i="1"/>
  <c r="C1633" i="1" s="1"/>
  <c r="B1632" i="1"/>
  <c r="C1632" i="1" s="1"/>
  <c r="C1631" i="1"/>
  <c r="B1631" i="1"/>
  <c r="B1630" i="1"/>
  <c r="C1630" i="1" s="1"/>
  <c r="B1629" i="1"/>
  <c r="C1629" i="1" s="1"/>
  <c r="B1628" i="1"/>
  <c r="C1628" i="1" s="1"/>
  <c r="B1627" i="1"/>
  <c r="C1627" i="1" s="1"/>
  <c r="B1626" i="1"/>
  <c r="C1626" i="1" s="1"/>
  <c r="B1625" i="1"/>
  <c r="C1625" i="1" s="1"/>
  <c r="B1624" i="1"/>
  <c r="C1624" i="1" s="1"/>
  <c r="B1623" i="1"/>
  <c r="C1623" i="1" s="1"/>
  <c r="C1622" i="1"/>
  <c r="B1622" i="1"/>
  <c r="B1621" i="1"/>
  <c r="C1621" i="1" s="1"/>
  <c r="B1620" i="1"/>
  <c r="C1620" i="1" s="1"/>
  <c r="B1619" i="1"/>
  <c r="C1619" i="1" s="1"/>
  <c r="B1618" i="1"/>
  <c r="C1618" i="1" s="1"/>
  <c r="B1617" i="1"/>
  <c r="C1617" i="1" s="1"/>
  <c r="B1616" i="1"/>
  <c r="C1616" i="1" s="1"/>
  <c r="B1615" i="1"/>
  <c r="C1615" i="1" s="1"/>
  <c r="C1614" i="1"/>
  <c r="B1614" i="1"/>
  <c r="B1613" i="1"/>
  <c r="C1613" i="1" s="1"/>
  <c r="B1612" i="1"/>
  <c r="C1612" i="1" s="1"/>
  <c r="B1611" i="1"/>
  <c r="C1611" i="1" s="1"/>
  <c r="B1610" i="1"/>
  <c r="C1610" i="1" s="1"/>
  <c r="B1609" i="1"/>
  <c r="C1609" i="1" s="1"/>
  <c r="B1608" i="1"/>
  <c r="C1608" i="1" s="1"/>
  <c r="B1607" i="1"/>
  <c r="C1607" i="1" s="1"/>
  <c r="B1606" i="1"/>
  <c r="C1606" i="1" s="1"/>
  <c r="B1605" i="1"/>
  <c r="C1605" i="1" s="1"/>
  <c r="C1604" i="1"/>
  <c r="B1604" i="1"/>
  <c r="B1603" i="1"/>
  <c r="C1603" i="1" s="1"/>
  <c r="B1602" i="1"/>
  <c r="C1602" i="1" s="1"/>
  <c r="B1601" i="1"/>
  <c r="C1601" i="1" s="1"/>
  <c r="B1600" i="1"/>
  <c r="C1600" i="1" s="1"/>
  <c r="B1599" i="1"/>
  <c r="C1599" i="1" s="1"/>
  <c r="B1598" i="1"/>
  <c r="C1598" i="1" s="1"/>
  <c r="B1597" i="1"/>
  <c r="C1597" i="1" s="1"/>
  <c r="B1596" i="1"/>
  <c r="C1596" i="1" s="1"/>
  <c r="B1595" i="1"/>
  <c r="C1595" i="1" s="1"/>
  <c r="B1594" i="1"/>
  <c r="C1594" i="1" s="1"/>
  <c r="B1593" i="1"/>
  <c r="C1593" i="1" s="1"/>
  <c r="B1592" i="1"/>
  <c r="C1592" i="1" s="1"/>
  <c r="B1591" i="1"/>
  <c r="C1591" i="1" s="1"/>
  <c r="B1590" i="1"/>
  <c r="C1590" i="1" s="1"/>
  <c r="B1589" i="1"/>
  <c r="C1589" i="1" s="1"/>
  <c r="B1588" i="1"/>
  <c r="C1588" i="1" s="1"/>
  <c r="B1587" i="1"/>
  <c r="C1587" i="1" s="1"/>
  <c r="B1586" i="1"/>
  <c r="C1586" i="1" s="1"/>
  <c r="B1585" i="1"/>
  <c r="C1585" i="1" s="1"/>
  <c r="B1584" i="1"/>
  <c r="C1584" i="1" s="1"/>
  <c r="C1583" i="1"/>
  <c r="B1583" i="1"/>
  <c r="B1582" i="1"/>
  <c r="C1582" i="1" s="1"/>
  <c r="B1581" i="1"/>
  <c r="C1581" i="1" s="1"/>
  <c r="B1580" i="1"/>
  <c r="C1580" i="1" s="1"/>
  <c r="B1579" i="1"/>
  <c r="C1579" i="1" s="1"/>
  <c r="B1578" i="1"/>
  <c r="C1578" i="1" s="1"/>
  <c r="B1577" i="1"/>
  <c r="C1577" i="1" s="1"/>
  <c r="B1576" i="1"/>
  <c r="C1576" i="1" s="1"/>
  <c r="B1575" i="1"/>
  <c r="C1575" i="1" s="1"/>
  <c r="B1574" i="1"/>
  <c r="C1574" i="1" s="1"/>
  <c r="B1573" i="1"/>
  <c r="C1573" i="1" s="1"/>
  <c r="B1572" i="1"/>
  <c r="C1572" i="1" s="1"/>
  <c r="B1571" i="1"/>
  <c r="C1571" i="1" s="1"/>
  <c r="B1570" i="1"/>
  <c r="C1570" i="1" s="1"/>
  <c r="B1569" i="1"/>
  <c r="C1569" i="1" s="1"/>
  <c r="B1568" i="1"/>
  <c r="C1568" i="1" s="1"/>
  <c r="B1567" i="1"/>
  <c r="C1567" i="1" s="1"/>
  <c r="B1566" i="1"/>
  <c r="C1566" i="1" s="1"/>
  <c r="C1565" i="1"/>
  <c r="B1565" i="1"/>
  <c r="B1564" i="1"/>
  <c r="C1564" i="1" s="1"/>
  <c r="B1563" i="1"/>
  <c r="C1563" i="1" s="1"/>
  <c r="B1562" i="1"/>
  <c r="C1562" i="1" s="1"/>
  <c r="B1561" i="1"/>
  <c r="C1561" i="1" s="1"/>
  <c r="B1560" i="1"/>
  <c r="C1560" i="1" s="1"/>
  <c r="B1559" i="1"/>
  <c r="C1559" i="1" s="1"/>
  <c r="B1558" i="1"/>
  <c r="C1558" i="1" s="1"/>
  <c r="B1557" i="1"/>
  <c r="C1557" i="1" s="1"/>
  <c r="B1556" i="1"/>
  <c r="C1556" i="1" s="1"/>
  <c r="C1555" i="1"/>
  <c r="B1555" i="1"/>
  <c r="B1554" i="1"/>
  <c r="C1554" i="1" s="1"/>
  <c r="B1553" i="1"/>
  <c r="C1553" i="1" s="1"/>
  <c r="B1552" i="1"/>
  <c r="C1552" i="1" s="1"/>
  <c r="B1551" i="1"/>
  <c r="C1551" i="1" s="1"/>
  <c r="B1550" i="1"/>
  <c r="C1550" i="1" s="1"/>
  <c r="B1549" i="1"/>
  <c r="C1549" i="1" s="1"/>
  <c r="B1548" i="1"/>
  <c r="C1548" i="1" s="1"/>
  <c r="B1547" i="1"/>
  <c r="C1547" i="1" s="1"/>
  <c r="B1546" i="1"/>
  <c r="C1546" i="1" s="1"/>
  <c r="C1545" i="1"/>
  <c r="B1545" i="1"/>
  <c r="B1544" i="1"/>
  <c r="C1544" i="1" s="1"/>
  <c r="B1543" i="1"/>
  <c r="C1543" i="1" s="1"/>
  <c r="B1542" i="1"/>
  <c r="C1542" i="1" s="1"/>
  <c r="B1541" i="1"/>
  <c r="C1541" i="1" s="1"/>
  <c r="B1540" i="1"/>
  <c r="C1540" i="1" s="1"/>
  <c r="B1539" i="1"/>
  <c r="C1539" i="1" s="1"/>
  <c r="B1538" i="1"/>
  <c r="C1538" i="1" s="1"/>
  <c r="C1537" i="1"/>
  <c r="B1537" i="1"/>
  <c r="B1536" i="1"/>
  <c r="C1536" i="1" s="1"/>
  <c r="B1535" i="1"/>
  <c r="C1535" i="1" s="1"/>
  <c r="B1534" i="1"/>
  <c r="C1534" i="1" s="1"/>
  <c r="B1533" i="1"/>
  <c r="C1533" i="1" s="1"/>
  <c r="B1532" i="1"/>
  <c r="C1532" i="1" s="1"/>
  <c r="B1531" i="1"/>
  <c r="C1531" i="1" s="1"/>
  <c r="B1530" i="1"/>
  <c r="C1530" i="1" s="1"/>
  <c r="B1529" i="1"/>
  <c r="C1529" i="1" s="1"/>
  <c r="B1528" i="1"/>
  <c r="C1528" i="1" s="1"/>
  <c r="B1527" i="1"/>
  <c r="C1527" i="1" s="1"/>
  <c r="B1526" i="1"/>
  <c r="C1526" i="1" s="1"/>
  <c r="B1525" i="1"/>
  <c r="C1525" i="1" s="1"/>
  <c r="B1524" i="1"/>
  <c r="C1524" i="1" s="1"/>
  <c r="B1523" i="1"/>
  <c r="C1523" i="1" s="1"/>
  <c r="B1522" i="1"/>
  <c r="C1522" i="1" s="1"/>
  <c r="B1521" i="1"/>
  <c r="C1521" i="1" s="1"/>
  <c r="B1520" i="1"/>
  <c r="C1520" i="1" s="1"/>
  <c r="B1519" i="1"/>
  <c r="C1519" i="1" s="1"/>
  <c r="B1518" i="1"/>
  <c r="C1518" i="1" s="1"/>
  <c r="B1517" i="1"/>
  <c r="C1517" i="1" s="1"/>
  <c r="B1516" i="1"/>
  <c r="C1516" i="1" s="1"/>
  <c r="B1515" i="1"/>
  <c r="C1515" i="1" s="1"/>
  <c r="B1514" i="1"/>
  <c r="C1514" i="1" s="1"/>
  <c r="B1513" i="1"/>
  <c r="C1513" i="1" s="1"/>
  <c r="B1512" i="1"/>
  <c r="C1512" i="1" s="1"/>
  <c r="B1511" i="1"/>
  <c r="C1511" i="1" s="1"/>
  <c r="B1510" i="1"/>
  <c r="C1510" i="1" s="1"/>
  <c r="C1509" i="1"/>
  <c r="B1509" i="1"/>
  <c r="B1508" i="1"/>
  <c r="C1508" i="1" s="1"/>
  <c r="B1507" i="1"/>
  <c r="C1507" i="1" s="1"/>
  <c r="B1506" i="1"/>
  <c r="C1506" i="1" s="1"/>
  <c r="B1505" i="1"/>
  <c r="C1505" i="1" s="1"/>
  <c r="B1504" i="1"/>
  <c r="C1504" i="1" s="1"/>
  <c r="B1503" i="1"/>
  <c r="C1503" i="1" s="1"/>
  <c r="B1502" i="1"/>
  <c r="C1502" i="1" s="1"/>
  <c r="B1501" i="1"/>
  <c r="C1501" i="1" s="1"/>
  <c r="B1500" i="1"/>
  <c r="C1500" i="1" s="1"/>
  <c r="B1499" i="1"/>
  <c r="C1499" i="1" s="1"/>
  <c r="B1498" i="1"/>
  <c r="C1498" i="1" s="1"/>
  <c r="B1497" i="1"/>
  <c r="C1497" i="1" s="1"/>
  <c r="B1496" i="1"/>
  <c r="C1496" i="1" s="1"/>
  <c r="B1495" i="1"/>
  <c r="C1495" i="1" s="1"/>
  <c r="B1494" i="1"/>
  <c r="C1494" i="1" s="1"/>
  <c r="B1493" i="1"/>
  <c r="C1493" i="1" s="1"/>
  <c r="B1492" i="1"/>
  <c r="C1492" i="1" s="1"/>
  <c r="B1491" i="1"/>
  <c r="C1491" i="1" s="1"/>
  <c r="B1490" i="1"/>
  <c r="C1490" i="1" s="1"/>
  <c r="B1489" i="1"/>
  <c r="C1489" i="1" s="1"/>
  <c r="B1488" i="1"/>
  <c r="C1488" i="1" s="1"/>
  <c r="B1487" i="1"/>
  <c r="C1487" i="1" s="1"/>
  <c r="B1486" i="1"/>
  <c r="C1486" i="1" s="1"/>
  <c r="B1485" i="1"/>
  <c r="C1485" i="1" s="1"/>
  <c r="B1484" i="1"/>
  <c r="C1484" i="1" s="1"/>
  <c r="B1483" i="1"/>
  <c r="C1483" i="1" s="1"/>
  <c r="B1482" i="1"/>
  <c r="C1482" i="1" s="1"/>
  <c r="B1481" i="1"/>
  <c r="C1481" i="1" s="1"/>
  <c r="B1480" i="1"/>
  <c r="C1480" i="1" s="1"/>
  <c r="B1479" i="1"/>
  <c r="C1479" i="1" s="1"/>
  <c r="B1478" i="1"/>
  <c r="C1478" i="1" s="1"/>
  <c r="B1477" i="1"/>
  <c r="C1477" i="1" s="1"/>
  <c r="B1476" i="1"/>
  <c r="C1476" i="1" s="1"/>
  <c r="B1475" i="1"/>
  <c r="C1475" i="1" s="1"/>
  <c r="B1474" i="1"/>
  <c r="C1474" i="1" s="1"/>
  <c r="B1473" i="1"/>
  <c r="C1473" i="1" s="1"/>
  <c r="B1472" i="1"/>
  <c r="C1472" i="1" s="1"/>
  <c r="C1471" i="1"/>
  <c r="B1471" i="1"/>
  <c r="B1470" i="1"/>
  <c r="C1470" i="1" s="1"/>
  <c r="B1469" i="1"/>
  <c r="C1469" i="1" s="1"/>
  <c r="B1468" i="1"/>
  <c r="C1468" i="1" s="1"/>
  <c r="B1467" i="1"/>
  <c r="C1467" i="1" s="1"/>
  <c r="B1466" i="1"/>
  <c r="C1466" i="1" s="1"/>
  <c r="B1465" i="1"/>
  <c r="C1465" i="1" s="1"/>
  <c r="B1464" i="1"/>
  <c r="C1464" i="1" s="1"/>
  <c r="B1463" i="1"/>
  <c r="C1463" i="1" s="1"/>
  <c r="B1462" i="1"/>
  <c r="C1462" i="1" s="1"/>
  <c r="C1461" i="1"/>
  <c r="B1461" i="1"/>
  <c r="B1460" i="1"/>
  <c r="C1460" i="1" s="1"/>
  <c r="B1459" i="1"/>
  <c r="C1459" i="1" s="1"/>
  <c r="B1458" i="1"/>
  <c r="C1458" i="1" s="1"/>
  <c r="B1457" i="1"/>
  <c r="C1457" i="1" s="1"/>
  <c r="B1456" i="1"/>
  <c r="C1456" i="1" s="1"/>
  <c r="B1455" i="1"/>
  <c r="C1455" i="1" s="1"/>
  <c r="C1454" i="1"/>
  <c r="B1454" i="1"/>
  <c r="B1453" i="1"/>
  <c r="C1453" i="1" s="1"/>
  <c r="B1452" i="1"/>
  <c r="C1452" i="1" s="1"/>
  <c r="B1451" i="1"/>
  <c r="C1451" i="1" s="1"/>
  <c r="B1450" i="1"/>
  <c r="C1450" i="1" s="1"/>
  <c r="B1449" i="1"/>
  <c r="C1449" i="1" s="1"/>
  <c r="B1448" i="1"/>
  <c r="C1448" i="1" s="1"/>
  <c r="B1447" i="1"/>
  <c r="C1447" i="1" s="1"/>
  <c r="B1446" i="1"/>
  <c r="C1446" i="1" s="1"/>
  <c r="C1445" i="1"/>
  <c r="B1445" i="1"/>
  <c r="B1444" i="1"/>
  <c r="C1444" i="1" s="1"/>
  <c r="B1443" i="1"/>
  <c r="C1443" i="1" s="1"/>
  <c r="B1442" i="1"/>
  <c r="C1442" i="1" s="1"/>
  <c r="B1441" i="1"/>
  <c r="C1441" i="1" s="1"/>
  <c r="B1440" i="1"/>
  <c r="C1440" i="1" s="1"/>
  <c r="B1439" i="1"/>
  <c r="C1439" i="1" s="1"/>
  <c r="B1438" i="1"/>
  <c r="C1438" i="1" s="1"/>
  <c r="C1437" i="1"/>
  <c r="B1437" i="1"/>
  <c r="B1436" i="1"/>
  <c r="C1436" i="1" s="1"/>
  <c r="B1435" i="1"/>
  <c r="C1435" i="1" s="1"/>
  <c r="B1434" i="1"/>
  <c r="C1434" i="1" s="1"/>
  <c r="B1433" i="1"/>
  <c r="C1433" i="1" s="1"/>
  <c r="B1432" i="1"/>
  <c r="C1432" i="1" s="1"/>
  <c r="B1431" i="1"/>
  <c r="C1431" i="1" s="1"/>
  <c r="B1430" i="1"/>
  <c r="C1430" i="1" s="1"/>
  <c r="B1429" i="1"/>
  <c r="C1429" i="1" s="1"/>
  <c r="B1428" i="1"/>
  <c r="C1428" i="1" s="1"/>
  <c r="B1427" i="1"/>
  <c r="C1427" i="1" s="1"/>
  <c r="B1426" i="1"/>
  <c r="C1426" i="1" s="1"/>
  <c r="B1425" i="1"/>
  <c r="C1425" i="1" s="1"/>
  <c r="B1424" i="1"/>
  <c r="C1424" i="1" s="1"/>
  <c r="B1423" i="1"/>
  <c r="C1423" i="1" s="1"/>
  <c r="B1422" i="1"/>
  <c r="C1422" i="1" s="1"/>
  <c r="B1421" i="1"/>
  <c r="C1421" i="1" s="1"/>
  <c r="B1420" i="1"/>
  <c r="C1420" i="1" s="1"/>
  <c r="C1419" i="1"/>
  <c r="B1419" i="1"/>
  <c r="B1418" i="1"/>
  <c r="C1418" i="1" s="1"/>
  <c r="B1417" i="1"/>
  <c r="C1417" i="1" s="1"/>
  <c r="B1416" i="1"/>
  <c r="C1416" i="1" s="1"/>
  <c r="B1415" i="1"/>
  <c r="C1415" i="1" s="1"/>
  <c r="B1414" i="1"/>
  <c r="C1414" i="1" s="1"/>
  <c r="B1413" i="1"/>
  <c r="C1413" i="1" s="1"/>
  <c r="B1412" i="1"/>
  <c r="C1412" i="1" s="1"/>
  <c r="C1411" i="1"/>
  <c r="B1411" i="1"/>
  <c r="B1410" i="1"/>
  <c r="C1410" i="1" s="1"/>
  <c r="B1409" i="1"/>
  <c r="C1409" i="1" s="1"/>
  <c r="B1408" i="1"/>
  <c r="C1408" i="1" s="1"/>
  <c r="B1407" i="1"/>
  <c r="C1407" i="1" s="1"/>
  <c r="B1406" i="1"/>
  <c r="C1406" i="1" s="1"/>
  <c r="B1405" i="1"/>
  <c r="C1405" i="1" s="1"/>
  <c r="B1404" i="1"/>
  <c r="C1404" i="1" s="1"/>
  <c r="B1403" i="1"/>
  <c r="C1403" i="1" s="1"/>
  <c r="B1402" i="1"/>
  <c r="C1402" i="1" s="1"/>
  <c r="C1401" i="1"/>
  <c r="B1401" i="1"/>
  <c r="B1400" i="1"/>
  <c r="C1400" i="1" s="1"/>
  <c r="B1399" i="1"/>
  <c r="C1399" i="1" s="1"/>
  <c r="B1398" i="1"/>
  <c r="C1398" i="1" s="1"/>
  <c r="B1397" i="1"/>
  <c r="C1397" i="1" s="1"/>
  <c r="B1396" i="1"/>
  <c r="C1396" i="1" s="1"/>
  <c r="B1395" i="1"/>
  <c r="C1395" i="1" s="1"/>
  <c r="B1394" i="1"/>
  <c r="C1394" i="1" s="1"/>
  <c r="C1393" i="1"/>
  <c r="B1393" i="1"/>
  <c r="B1392" i="1"/>
  <c r="C1392" i="1" s="1"/>
  <c r="B1391" i="1"/>
  <c r="C1391" i="1" s="1"/>
  <c r="B1390" i="1"/>
  <c r="C1390" i="1" s="1"/>
  <c r="B1389" i="1"/>
  <c r="C1389" i="1" s="1"/>
  <c r="B1388" i="1"/>
  <c r="C1388" i="1" s="1"/>
  <c r="B1387" i="1"/>
  <c r="C1387" i="1" s="1"/>
  <c r="B1386" i="1"/>
  <c r="C1386" i="1" s="1"/>
  <c r="B1385" i="1"/>
  <c r="C1385" i="1" s="1"/>
  <c r="B1384" i="1"/>
  <c r="C1384" i="1" s="1"/>
  <c r="B1383" i="1"/>
  <c r="C1383" i="1" s="1"/>
  <c r="B1382" i="1"/>
  <c r="C1382" i="1" s="1"/>
  <c r="B1381" i="1"/>
  <c r="C1381" i="1" s="1"/>
  <c r="B1380" i="1"/>
  <c r="C1380" i="1" s="1"/>
  <c r="B1379" i="1"/>
  <c r="C1379" i="1" s="1"/>
  <c r="B1378" i="1"/>
  <c r="C1378" i="1" s="1"/>
  <c r="B1377" i="1"/>
  <c r="C1377" i="1" s="1"/>
  <c r="B1376" i="1"/>
  <c r="C1376" i="1" s="1"/>
  <c r="C1375" i="1"/>
  <c r="B1375" i="1"/>
  <c r="C1374" i="1"/>
  <c r="B1374" i="1"/>
  <c r="B1373" i="1"/>
  <c r="C1373" i="1" s="1"/>
  <c r="B1372" i="1"/>
  <c r="C1372" i="1" s="1"/>
  <c r="B1371" i="1"/>
  <c r="C1371" i="1" s="1"/>
  <c r="B1370" i="1"/>
  <c r="C1370" i="1" s="1"/>
  <c r="B1369" i="1"/>
  <c r="C1369" i="1" s="1"/>
  <c r="B1368" i="1"/>
  <c r="C1368" i="1" s="1"/>
  <c r="B1367" i="1"/>
  <c r="C1367" i="1" s="1"/>
  <c r="B1366" i="1"/>
  <c r="C1366" i="1" s="1"/>
  <c r="C1365" i="1"/>
  <c r="B1365" i="1"/>
  <c r="B1364" i="1"/>
  <c r="C1364" i="1" s="1"/>
  <c r="B1363" i="1"/>
  <c r="C1363" i="1" s="1"/>
  <c r="B1362" i="1"/>
  <c r="C1362" i="1" s="1"/>
  <c r="B1361" i="1"/>
  <c r="C1361" i="1" s="1"/>
  <c r="B1360" i="1"/>
  <c r="C1360" i="1" s="1"/>
  <c r="B1359" i="1"/>
  <c r="C1359" i="1" s="1"/>
  <c r="B1358" i="1"/>
  <c r="C1358" i="1" s="1"/>
  <c r="B1357" i="1"/>
  <c r="C1357" i="1" s="1"/>
  <c r="B1356" i="1"/>
  <c r="C1356" i="1" s="1"/>
  <c r="B1355" i="1"/>
  <c r="C1355" i="1" s="1"/>
  <c r="B1354" i="1"/>
  <c r="C1354" i="1" s="1"/>
  <c r="B1353" i="1"/>
  <c r="C1353" i="1" s="1"/>
  <c r="B1352" i="1"/>
  <c r="C1352" i="1" s="1"/>
  <c r="B1351" i="1"/>
  <c r="C1351" i="1" s="1"/>
  <c r="B1350" i="1"/>
  <c r="C1350" i="1" s="1"/>
  <c r="B1349" i="1"/>
  <c r="C1349" i="1" s="1"/>
  <c r="B1348" i="1"/>
  <c r="C1348" i="1" s="1"/>
  <c r="B1347" i="1"/>
  <c r="C1347" i="1" s="1"/>
  <c r="B1346" i="1"/>
  <c r="C1346" i="1" s="1"/>
  <c r="B1345" i="1"/>
  <c r="C1345" i="1" s="1"/>
  <c r="B1344" i="1"/>
  <c r="C1344" i="1" s="1"/>
  <c r="B1343" i="1"/>
  <c r="C1343" i="1" s="1"/>
  <c r="B1342" i="1"/>
  <c r="C1342" i="1" s="1"/>
  <c r="B1341" i="1"/>
  <c r="C1341" i="1" s="1"/>
  <c r="B1340" i="1"/>
  <c r="C1340" i="1" s="1"/>
  <c r="B1339" i="1"/>
  <c r="C1339" i="1" s="1"/>
  <c r="B1338" i="1"/>
  <c r="C1338" i="1" s="1"/>
  <c r="B1337" i="1"/>
  <c r="C1337" i="1" s="1"/>
  <c r="C1336" i="1"/>
  <c r="B1336" i="1"/>
  <c r="B1335" i="1"/>
  <c r="C1335" i="1" s="1"/>
  <c r="B1334" i="1"/>
  <c r="C1334" i="1" s="1"/>
  <c r="B1333" i="1"/>
  <c r="C1333" i="1" s="1"/>
  <c r="B1332" i="1"/>
  <c r="C1332" i="1" s="1"/>
  <c r="B1331" i="1"/>
  <c r="C1331" i="1" s="1"/>
  <c r="B1330" i="1"/>
  <c r="C1330" i="1" s="1"/>
  <c r="B1329" i="1"/>
  <c r="C1329" i="1" s="1"/>
  <c r="B1328" i="1"/>
  <c r="C1328" i="1" s="1"/>
  <c r="B1327" i="1"/>
  <c r="C1327" i="1" s="1"/>
  <c r="B1326" i="1"/>
  <c r="C1326" i="1" s="1"/>
  <c r="B1325" i="1"/>
  <c r="C1325" i="1" s="1"/>
  <c r="B1324" i="1"/>
  <c r="C1324" i="1" s="1"/>
  <c r="B1323" i="1"/>
  <c r="C1323" i="1" s="1"/>
  <c r="B1322" i="1"/>
  <c r="C1322" i="1" s="1"/>
  <c r="B1321" i="1"/>
  <c r="C1321" i="1" s="1"/>
  <c r="B1320" i="1"/>
  <c r="C1320" i="1" s="1"/>
  <c r="B1319" i="1"/>
  <c r="C1319" i="1" s="1"/>
  <c r="C1318" i="1"/>
  <c r="B1318" i="1"/>
  <c r="B1317" i="1"/>
  <c r="C1317" i="1" s="1"/>
  <c r="B1316" i="1"/>
  <c r="C1316" i="1" s="1"/>
  <c r="B1315" i="1"/>
  <c r="C1315" i="1" s="1"/>
  <c r="B1314" i="1"/>
  <c r="C1314" i="1" s="1"/>
  <c r="B1313" i="1"/>
  <c r="C1313" i="1" s="1"/>
  <c r="B1312" i="1"/>
  <c r="C1312" i="1" s="1"/>
  <c r="B1311" i="1"/>
  <c r="C1311" i="1" s="1"/>
  <c r="B1310" i="1"/>
  <c r="C1310" i="1" s="1"/>
  <c r="C1309" i="1"/>
  <c r="B1309" i="1"/>
  <c r="B1308" i="1"/>
  <c r="C1308" i="1" s="1"/>
  <c r="B1307" i="1"/>
  <c r="C1307" i="1" s="1"/>
  <c r="B1306" i="1"/>
  <c r="C1306" i="1" s="1"/>
  <c r="B1305" i="1"/>
  <c r="C1305" i="1" s="1"/>
  <c r="B1304" i="1"/>
  <c r="C1304" i="1" s="1"/>
  <c r="B1303" i="1"/>
  <c r="C1303" i="1" s="1"/>
  <c r="B1302" i="1"/>
  <c r="C1302" i="1" s="1"/>
  <c r="B1301" i="1"/>
  <c r="C1301" i="1" s="1"/>
  <c r="C1300" i="1"/>
  <c r="B1300" i="1"/>
  <c r="B1299" i="1"/>
  <c r="C1299" i="1" s="1"/>
  <c r="B1298" i="1"/>
  <c r="C1298" i="1" s="1"/>
  <c r="B1297" i="1"/>
  <c r="C1297" i="1" s="1"/>
  <c r="B1296" i="1"/>
  <c r="C1296" i="1" s="1"/>
  <c r="B1295" i="1"/>
  <c r="C1295" i="1" s="1"/>
  <c r="B1294" i="1"/>
  <c r="C1294" i="1" s="1"/>
  <c r="B1293" i="1"/>
  <c r="C1293" i="1" s="1"/>
  <c r="B1292" i="1"/>
  <c r="C1292" i="1" s="1"/>
  <c r="B1291" i="1"/>
  <c r="C1291" i="1" s="1"/>
  <c r="B1290" i="1"/>
  <c r="C1290" i="1" s="1"/>
  <c r="B1289" i="1"/>
  <c r="C1289" i="1" s="1"/>
  <c r="C1288" i="1"/>
  <c r="B1288" i="1"/>
  <c r="B1287" i="1"/>
  <c r="C1287" i="1" s="1"/>
  <c r="B1286" i="1"/>
  <c r="C1286" i="1" s="1"/>
  <c r="B1285" i="1"/>
  <c r="C1285" i="1" s="1"/>
  <c r="B1284" i="1"/>
  <c r="C1284" i="1" s="1"/>
  <c r="B1283" i="1"/>
  <c r="C1283" i="1" s="1"/>
  <c r="B1282" i="1"/>
  <c r="C1282" i="1" s="1"/>
  <c r="B1281" i="1"/>
  <c r="C1281" i="1" s="1"/>
  <c r="B1280" i="1"/>
  <c r="C1280" i="1" s="1"/>
  <c r="C1279" i="1"/>
  <c r="B1279" i="1"/>
  <c r="B1278" i="1"/>
  <c r="C1278" i="1" s="1"/>
  <c r="B1277" i="1"/>
  <c r="C1277" i="1" s="1"/>
  <c r="B1276" i="1"/>
  <c r="C1276" i="1" s="1"/>
  <c r="B1275" i="1"/>
  <c r="C1275" i="1" s="1"/>
  <c r="B1274" i="1"/>
  <c r="C1274" i="1" s="1"/>
  <c r="B1273" i="1"/>
  <c r="C1273" i="1" s="1"/>
  <c r="C1272" i="1"/>
  <c r="B1272" i="1"/>
  <c r="B1271" i="1"/>
  <c r="C1271" i="1" s="1"/>
  <c r="C1270" i="1"/>
  <c r="B1270" i="1"/>
  <c r="B1269" i="1"/>
  <c r="C1269" i="1" s="1"/>
  <c r="B1268" i="1"/>
  <c r="C1268" i="1" s="1"/>
  <c r="B1267" i="1"/>
  <c r="C1267" i="1" s="1"/>
  <c r="B1266" i="1"/>
  <c r="C1266" i="1" s="1"/>
  <c r="B1265" i="1"/>
  <c r="C1265" i="1" s="1"/>
  <c r="B1264" i="1"/>
  <c r="C1264" i="1" s="1"/>
  <c r="B1263" i="1"/>
  <c r="C1263" i="1" s="1"/>
  <c r="B1262" i="1"/>
  <c r="C1262" i="1" s="1"/>
  <c r="C1261" i="1"/>
  <c r="B1261" i="1"/>
  <c r="B1260" i="1"/>
  <c r="C1260" i="1" s="1"/>
  <c r="B1259" i="1"/>
  <c r="C1259" i="1" s="1"/>
  <c r="B1258" i="1"/>
  <c r="C1258" i="1" s="1"/>
  <c r="B1257" i="1"/>
  <c r="C1257" i="1" s="1"/>
  <c r="B1256" i="1"/>
  <c r="C1256" i="1" s="1"/>
  <c r="B1255" i="1"/>
  <c r="C1255" i="1" s="1"/>
  <c r="B1254" i="1"/>
  <c r="C1254" i="1" s="1"/>
  <c r="B1253" i="1"/>
  <c r="C1253" i="1" s="1"/>
  <c r="C1252" i="1"/>
  <c r="B1252" i="1"/>
  <c r="B1251" i="1"/>
  <c r="C1251" i="1" s="1"/>
  <c r="B1250" i="1"/>
  <c r="C1250" i="1" s="1"/>
  <c r="B1249" i="1"/>
  <c r="C1249" i="1" s="1"/>
  <c r="B1248" i="1"/>
  <c r="C1248" i="1" s="1"/>
  <c r="B1247" i="1"/>
  <c r="C1247" i="1" s="1"/>
  <c r="B1246" i="1"/>
  <c r="C1246" i="1" s="1"/>
  <c r="B1245" i="1"/>
  <c r="C1245" i="1" s="1"/>
  <c r="B1244" i="1"/>
  <c r="C1244" i="1" s="1"/>
  <c r="B1243" i="1"/>
  <c r="C1243" i="1" s="1"/>
  <c r="B1242" i="1"/>
  <c r="C1242" i="1" s="1"/>
  <c r="B1241" i="1"/>
  <c r="C1241" i="1" s="1"/>
  <c r="B1240" i="1"/>
  <c r="C1240" i="1" s="1"/>
  <c r="B1239" i="1"/>
  <c r="C1239" i="1" s="1"/>
  <c r="B1238" i="1"/>
  <c r="C1238" i="1" s="1"/>
  <c r="B1237" i="1"/>
  <c r="C1237" i="1" s="1"/>
  <c r="B1236" i="1"/>
  <c r="C1236" i="1" s="1"/>
  <c r="B1235" i="1"/>
  <c r="C1235" i="1" s="1"/>
  <c r="B1234" i="1"/>
  <c r="C1234" i="1" s="1"/>
  <c r="B1233" i="1"/>
  <c r="C1233" i="1" s="1"/>
  <c r="B1232" i="1"/>
  <c r="C1232" i="1" s="1"/>
  <c r="B1231" i="1"/>
  <c r="C1231" i="1" s="1"/>
  <c r="B1230" i="1"/>
  <c r="C1230" i="1" s="1"/>
  <c r="B1229" i="1"/>
  <c r="C1229" i="1" s="1"/>
  <c r="B1228" i="1"/>
  <c r="C1228" i="1" s="1"/>
  <c r="B1227" i="1"/>
  <c r="C1227" i="1" s="1"/>
  <c r="B1226" i="1"/>
  <c r="C1226" i="1" s="1"/>
  <c r="B1225" i="1"/>
  <c r="C1225" i="1" s="1"/>
  <c r="B1224" i="1"/>
  <c r="C1224" i="1" s="1"/>
  <c r="B1223" i="1"/>
  <c r="C1223" i="1" s="1"/>
  <c r="B1222" i="1"/>
  <c r="C1222" i="1" s="1"/>
  <c r="B1221" i="1"/>
  <c r="C1221" i="1" s="1"/>
  <c r="B1220" i="1"/>
  <c r="C1220" i="1" s="1"/>
  <c r="B1219" i="1"/>
  <c r="C1219" i="1" s="1"/>
  <c r="B1218" i="1"/>
  <c r="C1218" i="1" s="1"/>
  <c r="B1217" i="1"/>
  <c r="C1217" i="1" s="1"/>
  <c r="B1216" i="1"/>
  <c r="C1216" i="1" s="1"/>
  <c r="B1215" i="1"/>
  <c r="C1215" i="1" s="1"/>
  <c r="B1214" i="1"/>
  <c r="C1214" i="1" s="1"/>
  <c r="C1213" i="1"/>
  <c r="B1213" i="1"/>
  <c r="B1212" i="1"/>
  <c r="C1212" i="1" s="1"/>
  <c r="B1211" i="1"/>
  <c r="C1211" i="1" s="1"/>
  <c r="B1210" i="1"/>
  <c r="C1210" i="1" s="1"/>
  <c r="B1209" i="1"/>
  <c r="C1209" i="1" s="1"/>
  <c r="B1208" i="1"/>
  <c r="C1208" i="1" s="1"/>
  <c r="B1207" i="1"/>
  <c r="C1207" i="1" s="1"/>
  <c r="B1206" i="1"/>
  <c r="C1206" i="1" s="1"/>
  <c r="B1205" i="1"/>
  <c r="C1205" i="1" s="1"/>
  <c r="C1204" i="1"/>
  <c r="B1204" i="1"/>
  <c r="B1203" i="1"/>
  <c r="C1203" i="1" s="1"/>
  <c r="B1202" i="1"/>
  <c r="C1202" i="1" s="1"/>
  <c r="B1201" i="1"/>
  <c r="C1201" i="1" s="1"/>
  <c r="B1200" i="1"/>
  <c r="C1200" i="1" s="1"/>
  <c r="B1199" i="1"/>
  <c r="C1199" i="1" s="1"/>
  <c r="B1198" i="1"/>
  <c r="C1198" i="1" s="1"/>
  <c r="B1197" i="1"/>
  <c r="C1197" i="1" s="1"/>
  <c r="B1196" i="1"/>
  <c r="C1196" i="1" s="1"/>
  <c r="B1195" i="1"/>
  <c r="C1195" i="1" s="1"/>
  <c r="B1194" i="1"/>
  <c r="C1194" i="1" s="1"/>
  <c r="B1193" i="1"/>
  <c r="C1193" i="1" s="1"/>
  <c r="B1192" i="1"/>
  <c r="C1192" i="1" s="1"/>
  <c r="B1191" i="1"/>
  <c r="C1191" i="1" s="1"/>
  <c r="B1190" i="1"/>
  <c r="C1190" i="1" s="1"/>
  <c r="B1189" i="1"/>
  <c r="C1189" i="1" s="1"/>
  <c r="B1188" i="1"/>
  <c r="C1188" i="1" s="1"/>
  <c r="B1187" i="1"/>
  <c r="C1187" i="1" s="1"/>
  <c r="B1186" i="1"/>
  <c r="C1186" i="1" s="1"/>
  <c r="B1185" i="1"/>
  <c r="C1185" i="1" s="1"/>
  <c r="B1184" i="1"/>
  <c r="C1184" i="1" s="1"/>
  <c r="B1183" i="1"/>
  <c r="C1183" i="1" s="1"/>
  <c r="B1182" i="1"/>
  <c r="C1182" i="1" s="1"/>
  <c r="B1181" i="1"/>
  <c r="C1181" i="1" s="1"/>
  <c r="B1180" i="1"/>
  <c r="C1180" i="1" s="1"/>
  <c r="B1179" i="1"/>
  <c r="C1179" i="1" s="1"/>
  <c r="B1178" i="1"/>
  <c r="C1178" i="1" s="1"/>
  <c r="B1177" i="1"/>
  <c r="C1177" i="1" s="1"/>
  <c r="B1176" i="1"/>
  <c r="C1176" i="1" s="1"/>
  <c r="B1175" i="1"/>
  <c r="C1175" i="1" s="1"/>
  <c r="B1174" i="1"/>
  <c r="C1174" i="1" s="1"/>
  <c r="B1173" i="1"/>
  <c r="C1173" i="1" s="1"/>
  <c r="B1172" i="1"/>
  <c r="C1172" i="1" s="1"/>
  <c r="B1171" i="1"/>
  <c r="C1171" i="1" s="1"/>
  <c r="B1170" i="1"/>
  <c r="C1170" i="1" s="1"/>
  <c r="B1169" i="1"/>
  <c r="C1169" i="1" s="1"/>
  <c r="B1168" i="1"/>
  <c r="C1168" i="1" s="1"/>
  <c r="B1167" i="1"/>
  <c r="C1167" i="1" s="1"/>
  <c r="B1166" i="1"/>
  <c r="C1166" i="1" s="1"/>
  <c r="B1165" i="1"/>
  <c r="C1165" i="1" s="1"/>
  <c r="B1164" i="1"/>
  <c r="C1164" i="1" s="1"/>
  <c r="B1163" i="1"/>
  <c r="C1163" i="1" s="1"/>
  <c r="B1162" i="1"/>
  <c r="C1162" i="1" s="1"/>
  <c r="B1161" i="1"/>
  <c r="C1161" i="1" s="1"/>
  <c r="B1160" i="1"/>
  <c r="C1160" i="1" s="1"/>
  <c r="B1159" i="1"/>
  <c r="C1159" i="1" s="1"/>
  <c r="B1158" i="1"/>
  <c r="C1158" i="1" s="1"/>
  <c r="B1157" i="1"/>
  <c r="C1157" i="1" s="1"/>
  <c r="C1156" i="1"/>
  <c r="B1156" i="1"/>
  <c r="B1155" i="1"/>
  <c r="C1155" i="1" s="1"/>
  <c r="B1154" i="1"/>
  <c r="C1154" i="1" s="1"/>
  <c r="B1153" i="1"/>
  <c r="C1153" i="1" s="1"/>
  <c r="B1152" i="1"/>
  <c r="C1152" i="1" s="1"/>
  <c r="B1151" i="1"/>
  <c r="C1151" i="1" s="1"/>
  <c r="B1150" i="1"/>
  <c r="C1150" i="1" s="1"/>
  <c r="B1149" i="1"/>
  <c r="C1149" i="1" s="1"/>
  <c r="B1148" i="1"/>
  <c r="C1148" i="1" s="1"/>
  <c r="B1147" i="1"/>
  <c r="C1147" i="1" s="1"/>
  <c r="B1146" i="1"/>
  <c r="C1146" i="1" s="1"/>
  <c r="B1145" i="1"/>
  <c r="C1145" i="1" s="1"/>
  <c r="B1144" i="1"/>
  <c r="C1144" i="1" s="1"/>
  <c r="B1143" i="1"/>
  <c r="C1143" i="1" s="1"/>
  <c r="B1142" i="1"/>
  <c r="C1142" i="1" s="1"/>
  <c r="B1141" i="1"/>
  <c r="C1141" i="1" s="1"/>
  <c r="B1140" i="1"/>
  <c r="C1140" i="1" s="1"/>
  <c r="B1139" i="1"/>
  <c r="C1139" i="1" s="1"/>
  <c r="C1138" i="1"/>
  <c r="B1138" i="1"/>
  <c r="B1137" i="1"/>
  <c r="C1137" i="1" s="1"/>
  <c r="B1136" i="1"/>
  <c r="C1136" i="1" s="1"/>
  <c r="B1135" i="1"/>
  <c r="C1135" i="1" s="1"/>
  <c r="B1134" i="1"/>
  <c r="C1134" i="1" s="1"/>
  <c r="B1133" i="1"/>
  <c r="C1133" i="1" s="1"/>
  <c r="B1132" i="1"/>
  <c r="C1132" i="1" s="1"/>
  <c r="B1131" i="1"/>
  <c r="C1131" i="1" s="1"/>
  <c r="B1130" i="1"/>
  <c r="C1130" i="1" s="1"/>
  <c r="B1129" i="1"/>
  <c r="C1129" i="1" s="1"/>
  <c r="B1128" i="1"/>
  <c r="C1128" i="1" s="1"/>
  <c r="B1127" i="1"/>
  <c r="C1127" i="1" s="1"/>
  <c r="C1126" i="1"/>
  <c r="B1126" i="1"/>
  <c r="B1125" i="1"/>
  <c r="C1125" i="1" s="1"/>
  <c r="B1124" i="1"/>
  <c r="C1124" i="1" s="1"/>
  <c r="B1123" i="1"/>
  <c r="C1123" i="1" s="1"/>
  <c r="B1122" i="1"/>
  <c r="C1122" i="1" s="1"/>
  <c r="B1121" i="1"/>
  <c r="C1121" i="1" s="1"/>
  <c r="B1120" i="1"/>
  <c r="C1120" i="1" s="1"/>
  <c r="B1119" i="1"/>
  <c r="C1119" i="1" s="1"/>
  <c r="B1118" i="1"/>
  <c r="C1118" i="1" s="1"/>
  <c r="B1117" i="1"/>
  <c r="C1117" i="1" s="1"/>
  <c r="B1116" i="1"/>
  <c r="C1116" i="1" s="1"/>
  <c r="B1115" i="1"/>
  <c r="C1115" i="1" s="1"/>
  <c r="B1114" i="1"/>
  <c r="C1114" i="1" s="1"/>
  <c r="B1113" i="1"/>
  <c r="C1113" i="1" s="1"/>
  <c r="B1112" i="1"/>
  <c r="C1112" i="1" s="1"/>
  <c r="B1111" i="1"/>
  <c r="C1111" i="1" s="1"/>
  <c r="B1110" i="1"/>
  <c r="C1110" i="1" s="1"/>
  <c r="B1109" i="1"/>
  <c r="C1109" i="1" s="1"/>
  <c r="B1108" i="1"/>
  <c r="C1108" i="1" s="1"/>
  <c r="B1107" i="1"/>
  <c r="C1107" i="1" s="1"/>
  <c r="B1106" i="1"/>
  <c r="C1106" i="1" s="1"/>
  <c r="B1105" i="1"/>
  <c r="C1105" i="1" s="1"/>
  <c r="B1104" i="1"/>
  <c r="C1104" i="1" s="1"/>
  <c r="B1103" i="1"/>
  <c r="C1103" i="1" s="1"/>
  <c r="B1102" i="1"/>
  <c r="C1102" i="1" s="1"/>
  <c r="B1101" i="1"/>
  <c r="C1101" i="1" s="1"/>
  <c r="B1100" i="1"/>
  <c r="C1100" i="1" s="1"/>
  <c r="B1099" i="1"/>
  <c r="C1099" i="1" s="1"/>
  <c r="B1098" i="1"/>
  <c r="C1098" i="1" s="1"/>
  <c r="B1097" i="1"/>
  <c r="C1097" i="1" s="1"/>
  <c r="C1096" i="1"/>
  <c r="B1096" i="1"/>
  <c r="B1095" i="1"/>
  <c r="C1095" i="1" s="1"/>
  <c r="B1094" i="1"/>
  <c r="C1094" i="1" s="1"/>
  <c r="B1093" i="1"/>
  <c r="C1093" i="1" s="1"/>
  <c r="B1092" i="1"/>
  <c r="C1092" i="1" s="1"/>
  <c r="B1091" i="1"/>
  <c r="C1091" i="1" s="1"/>
  <c r="B1090" i="1"/>
  <c r="C1090" i="1" s="1"/>
  <c r="B1089" i="1"/>
  <c r="C1089" i="1" s="1"/>
  <c r="B1088" i="1"/>
  <c r="C1088" i="1" s="1"/>
  <c r="B1087" i="1"/>
  <c r="C1087" i="1" s="1"/>
  <c r="C1086" i="1"/>
  <c r="B1086" i="1"/>
  <c r="B1085" i="1"/>
  <c r="C1085" i="1" s="1"/>
  <c r="B1084" i="1"/>
  <c r="C1084" i="1" s="1"/>
  <c r="B1083" i="1"/>
  <c r="C1083" i="1" s="1"/>
  <c r="B1082" i="1"/>
  <c r="C1082" i="1" s="1"/>
  <c r="B1081" i="1"/>
  <c r="C1081" i="1" s="1"/>
  <c r="B1080" i="1"/>
  <c r="C1080" i="1" s="1"/>
  <c r="B1079" i="1"/>
  <c r="C1079" i="1" s="1"/>
  <c r="C1078" i="1"/>
  <c r="B1078" i="1"/>
  <c r="B1077" i="1"/>
  <c r="C1077" i="1" s="1"/>
  <c r="B1076" i="1"/>
  <c r="C1076" i="1" s="1"/>
  <c r="B1075" i="1"/>
  <c r="C1075" i="1" s="1"/>
  <c r="B1074" i="1"/>
  <c r="C1074" i="1" s="1"/>
  <c r="B1073" i="1"/>
  <c r="C1073" i="1" s="1"/>
  <c r="B1072" i="1"/>
  <c r="C1072" i="1" s="1"/>
  <c r="B1071" i="1"/>
  <c r="C1071" i="1" s="1"/>
  <c r="B1070" i="1"/>
  <c r="C1070" i="1" s="1"/>
  <c r="B1069" i="1"/>
  <c r="C1069" i="1" s="1"/>
  <c r="B1068" i="1"/>
  <c r="C1068" i="1" s="1"/>
  <c r="B1067" i="1"/>
  <c r="C1067" i="1" s="1"/>
  <c r="B1066" i="1"/>
  <c r="C1066" i="1" s="1"/>
  <c r="B1065" i="1"/>
  <c r="C1065" i="1" s="1"/>
  <c r="B1064" i="1"/>
  <c r="C1064" i="1" s="1"/>
  <c r="B1063" i="1"/>
  <c r="C1063" i="1" s="1"/>
  <c r="B1062" i="1"/>
  <c r="C1062" i="1" s="1"/>
  <c r="B1061" i="1"/>
  <c r="C1061" i="1" s="1"/>
  <c r="B1060" i="1"/>
  <c r="C1060" i="1" s="1"/>
  <c r="B1059" i="1"/>
  <c r="C1059" i="1" s="1"/>
  <c r="B1058" i="1"/>
  <c r="C1058" i="1" s="1"/>
  <c r="C1057" i="1"/>
  <c r="B1057" i="1"/>
  <c r="B1056" i="1"/>
  <c r="C1056" i="1" s="1"/>
  <c r="B1055" i="1"/>
  <c r="C1055" i="1" s="1"/>
  <c r="C1054" i="1"/>
  <c r="B1054" i="1"/>
  <c r="B1053" i="1"/>
  <c r="C1053" i="1" s="1"/>
  <c r="B1052" i="1"/>
  <c r="C1052" i="1" s="1"/>
  <c r="B1051" i="1"/>
  <c r="C1051" i="1" s="1"/>
  <c r="C1050" i="1"/>
  <c r="B1050" i="1"/>
  <c r="B1049" i="1"/>
  <c r="C1049" i="1" s="1"/>
  <c r="C1048" i="1"/>
  <c r="B1048" i="1"/>
  <c r="B1047" i="1"/>
  <c r="C1047" i="1" s="1"/>
  <c r="B1046" i="1"/>
  <c r="C1046" i="1" s="1"/>
  <c r="B1045" i="1"/>
  <c r="C1045" i="1" s="1"/>
  <c r="B1044" i="1"/>
  <c r="C1044" i="1" s="1"/>
  <c r="B1043" i="1"/>
  <c r="C1043" i="1" s="1"/>
  <c r="B1042" i="1"/>
  <c r="C1042" i="1" s="1"/>
  <c r="B1041" i="1"/>
  <c r="C1041" i="1" s="1"/>
  <c r="B1040" i="1"/>
  <c r="C1040" i="1" s="1"/>
  <c r="B1039" i="1"/>
  <c r="C1039" i="1" s="1"/>
  <c r="B1038" i="1"/>
  <c r="C1038" i="1" s="1"/>
  <c r="B1037" i="1"/>
  <c r="C1037" i="1" s="1"/>
  <c r="B1036" i="1"/>
  <c r="C1036" i="1" s="1"/>
  <c r="B1035" i="1"/>
  <c r="C1035" i="1" s="1"/>
  <c r="B1034" i="1"/>
  <c r="C1034" i="1" s="1"/>
  <c r="B1033" i="1"/>
  <c r="C1033" i="1" s="1"/>
  <c r="B1032" i="1"/>
  <c r="C1032" i="1" s="1"/>
  <c r="B1031" i="1"/>
  <c r="C1031" i="1" s="1"/>
  <c r="B1030" i="1"/>
  <c r="C1030" i="1" s="1"/>
  <c r="B1029" i="1"/>
  <c r="C1029" i="1" s="1"/>
  <c r="B1028" i="1"/>
  <c r="C1028" i="1" s="1"/>
  <c r="B1027" i="1"/>
  <c r="C1027" i="1" s="1"/>
  <c r="B1026" i="1"/>
  <c r="C1026" i="1" s="1"/>
  <c r="B1025" i="1"/>
  <c r="C1025" i="1" s="1"/>
  <c r="C1024" i="1"/>
  <c r="B1024" i="1"/>
  <c r="B1023" i="1"/>
  <c r="C1023" i="1" s="1"/>
  <c r="B1022" i="1"/>
  <c r="C1022" i="1" s="1"/>
  <c r="B1021" i="1"/>
  <c r="C1021" i="1" s="1"/>
  <c r="B1020" i="1"/>
  <c r="C1020" i="1" s="1"/>
  <c r="B1019" i="1"/>
  <c r="C1019" i="1" s="1"/>
  <c r="B1018" i="1"/>
  <c r="C1018" i="1" s="1"/>
  <c r="B1017" i="1"/>
  <c r="C1017" i="1" s="1"/>
  <c r="B1016" i="1"/>
  <c r="C1016" i="1" s="1"/>
  <c r="B1015" i="1"/>
  <c r="C1015" i="1" s="1"/>
  <c r="B1014" i="1"/>
  <c r="C1014" i="1" s="1"/>
  <c r="B1013" i="1"/>
  <c r="C1013" i="1" s="1"/>
  <c r="B1012" i="1"/>
  <c r="C1012" i="1" s="1"/>
  <c r="B1011" i="1"/>
  <c r="C1011" i="1" s="1"/>
  <c r="B1010" i="1"/>
  <c r="C1010" i="1" s="1"/>
  <c r="B1009" i="1"/>
  <c r="C1009" i="1" s="1"/>
  <c r="B1008" i="1"/>
  <c r="C1008" i="1" s="1"/>
  <c r="B1007" i="1"/>
  <c r="C1007" i="1" s="1"/>
  <c r="B1006" i="1"/>
  <c r="C1006" i="1" s="1"/>
  <c r="B1005" i="1"/>
  <c r="C1005" i="1" s="1"/>
  <c r="B1004" i="1"/>
  <c r="C1004" i="1" s="1"/>
  <c r="B1003" i="1"/>
  <c r="C1003" i="1" s="1"/>
  <c r="B1002" i="1"/>
  <c r="C1002" i="1" s="1"/>
  <c r="B1001" i="1"/>
  <c r="C1001" i="1" s="1"/>
  <c r="B1000" i="1"/>
  <c r="C1000" i="1" s="1"/>
  <c r="B999" i="1"/>
  <c r="C999" i="1" s="1"/>
  <c r="C998" i="1"/>
  <c r="B998" i="1"/>
  <c r="B997" i="1"/>
  <c r="C997" i="1" s="1"/>
  <c r="B996" i="1"/>
  <c r="C996" i="1" s="1"/>
  <c r="B995" i="1"/>
  <c r="C995" i="1" s="1"/>
  <c r="B994" i="1"/>
  <c r="C994" i="1" s="1"/>
  <c r="B993" i="1"/>
  <c r="C993" i="1" s="1"/>
  <c r="B992" i="1"/>
  <c r="C992" i="1" s="1"/>
  <c r="B991" i="1"/>
  <c r="C991" i="1" s="1"/>
  <c r="B990" i="1"/>
  <c r="C990" i="1" s="1"/>
  <c r="B989" i="1"/>
  <c r="C989" i="1" s="1"/>
  <c r="B988" i="1"/>
  <c r="C988" i="1" s="1"/>
  <c r="B987" i="1"/>
  <c r="C987" i="1" s="1"/>
  <c r="B986" i="1"/>
  <c r="C986" i="1" s="1"/>
  <c r="B985" i="1"/>
  <c r="C985" i="1" s="1"/>
  <c r="B984" i="1"/>
  <c r="C984" i="1" s="1"/>
  <c r="B983" i="1"/>
  <c r="C983" i="1" s="1"/>
  <c r="B982" i="1"/>
  <c r="C982" i="1" s="1"/>
  <c r="B981" i="1"/>
  <c r="C981" i="1" s="1"/>
  <c r="B980" i="1"/>
  <c r="C980" i="1" s="1"/>
  <c r="B979" i="1"/>
  <c r="C979" i="1" s="1"/>
  <c r="B978" i="1"/>
  <c r="C978" i="1" s="1"/>
  <c r="B977" i="1"/>
  <c r="C977" i="1" s="1"/>
  <c r="B976" i="1"/>
  <c r="C976" i="1" s="1"/>
  <c r="B975" i="1"/>
  <c r="C975" i="1" s="1"/>
  <c r="B974" i="1"/>
  <c r="C974" i="1" s="1"/>
  <c r="B973" i="1"/>
  <c r="C973" i="1" s="1"/>
  <c r="B972" i="1"/>
  <c r="C972" i="1" s="1"/>
  <c r="B971" i="1"/>
  <c r="C971" i="1" s="1"/>
  <c r="B970" i="1"/>
  <c r="C970" i="1" s="1"/>
  <c r="B969" i="1"/>
  <c r="C969" i="1" s="1"/>
  <c r="B968" i="1"/>
  <c r="C968" i="1" s="1"/>
  <c r="B967" i="1"/>
  <c r="C967" i="1" s="1"/>
  <c r="B966" i="1"/>
  <c r="C966" i="1" s="1"/>
  <c r="B965" i="1"/>
  <c r="C965" i="1" s="1"/>
  <c r="B964" i="1"/>
  <c r="C964" i="1" s="1"/>
  <c r="B963" i="1"/>
  <c r="C963" i="1" s="1"/>
  <c r="C962" i="1"/>
  <c r="B962" i="1"/>
  <c r="B961" i="1"/>
  <c r="C961" i="1" s="1"/>
  <c r="B960" i="1"/>
  <c r="C960" i="1" s="1"/>
  <c r="B959" i="1"/>
  <c r="C959" i="1" s="1"/>
  <c r="B958" i="1"/>
  <c r="C958" i="1" s="1"/>
  <c r="B957" i="1"/>
  <c r="C957" i="1" s="1"/>
  <c r="B956" i="1"/>
  <c r="C956" i="1" s="1"/>
  <c r="B955" i="1"/>
  <c r="C955" i="1" s="1"/>
  <c r="B954" i="1"/>
  <c r="C954" i="1" s="1"/>
  <c r="B953" i="1"/>
  <c r="C953" i="1" s="1"/>
  <c r="B952" i="1"/>
  <c r="C952" i="1" s="1"/>
  <c r="B951" i="1"/>
  <c r="C951" i="1" s="1"/>
  <c r="B950" i="1"/>
  <c r="C950" i="1" s="1"/>
  <c r="B949" i="1"/>
  <c r="C949" i="1" s="1"/>
  <c r="B948" i="1"/>
  <c r="C948" i="1" s="1"/>
  <c r="B947" i="1"/>
  <c r="C947" i="1" s="1"/>
  <c r="B946" i="1"/>
  <c r="C946" i="1" s="1"/>
  <c r="B945" i="1"/>
  <c r="C945" i="1" s="1"/>
  <c r="B944" i="1"/>
  <c r="C944" i="1" s="1"/>
  <c r="B943" i="1"/>
  <c r="C943" i="1" s="1"/>
  <c r="B942" i="1"/>
  <c r="C942" i="1" s="1"/>
  <c r="B941" i="1"/>
  <c r="C941" i="1" s="1"/>
  <c r="B940" i="1"/>
  <c r="C940" i="1" s="1"/>
  <c r="B939" i="1"/>
  <c r="C939" i="1" s="1"/>
  <c r="C938" i="1"/>
  <c r="B938" i="1"/>
  <c r="B937" i="1"/>
  <c r="C937" i="1" s="1"/>
  <c r="B936" i="1"/>
  <c r="C936" i="1" s="1"/>
  <c r="B935" i="1"/>
  <c r="C935" i="1" s="1"/>
  <c r="B934" i="1"/>
  <c r="C934" i="1" s="1"/>
  <c r="B933" i="1"/>
  <c r="C933" i="1" s="1"/>
  <c r="B932" i="1"/>
  <c r="C932" i="1" s="1"/>
  <c r="C931" i="1"/>
  <c r="B931" i="1"/>
  <c r="B930" i="1"/>
  <c r="C930" i="1" s="1"/>
  <c r="B929" i="1"/>
  <c r="C929" i="1" s="1"/>
  <c r="B928" i="1"/>
  <c r="C928" i="1" s="1"/>
  <c r="B927" i="1"/>
  <c r="C927" i="1" s="1"/>
  <c r="B926" i="1"/>
  <c r="C926" i="1" s="1"/>
  <c r="B925" i="1"/>
  <c r="C925" i="1" s="1"/>
  <c r="B924" i="1"/>
  <c r="C924" i="1" s="1"/>
  <c r="C923" i="1"/>
  <c r="B923" i="1"/>
  <c r="B922" i="1"/>
  <c r="C922" i="1" s="1"/>
  <c r="B921" i="1"/>
  <c r="C921" i="1" s="1"/>
  <c r="B920" i="1"/>
  <c r="C920" i="1" s="1"/>
  <c r="B919" i="1"/>
  <c r="C919" i="1" s="1"/>
  <c r="B918" i="1"/>
  <c r="C918" i="1" s="1"/>
  <c r="B917" i="1"/>
  <c r="C917" i="1" s="1"/>
  <c r="B916" i="1"/>
  <c r="C916" i="1" s="1"/>
  <c r="B915" i="1"/>
  <c r="C915" i="1" s="1"/>
  <c r="B914" i="1"/>
  <c r="C914" i="1" s="1"/>
  <c r="C913" i="1"/>
  <c r="B913" i="1"/>
  <c r="B912" i="1"/>
  <c r="C912" i="1" s="1"/>
  <c r="B911" i="1"/>
  <c r="C911" i="1" s="1"/>
  <c r="B910" i="1"/>
  <c r="C910" i="1" s="1"/>
  <c r="B909" i="1"/>
  <c r="C909" i="1" s="1"/>
  <c r="B908" i="1"/>
  <c r="C908" i="1" s="1"/>
  <c r="B907" i="1"/>
  <c r="C907" i="1" s="1"/>
  <c r="B906" i="1"/>
  <c r="C906" i="1" s="1"/>
  <c r="B905" i="1"/>
  <c r="C905" i="1" s="1"/>
  <c r="B904" i="1"/>
  <c r="C904" i="1" s="1"/>
  <c r="C903" i="1"/>
  <c r="B903" i="1"/>
  <c r="B902" i="1"/>
  <c r="C902" i="1" s="1"/>
  <c r="B901" i="1"/>
  <c r="C901" i="1" s="1"/>
  <c r="B900" i="1"/>
  <c r="C900" i="1" s="1"/>
  <c r="B899" i="1"/>
  <c r="C899" i="1" s="1"/>
  <c r="B898" i="1"/>
  <c r="C898" i="1" s="1"/>
  <c r="B897" i="1"/>
  <c r="C897" i="1" s="1"/>
  <c r="B896" i="1"/>
  <c r="C896" i="1" s="1"/>
  <c r="B895" i="1"/>
  <c r="C895" i="1" s="1"/>
  <c r="B894" i="1"/>
  <c r="C894" i="1" s="1"/>
  <c r="C893" i="1"/>
  <c r="B893" i="1"/>
  <c r="B892" i="1"/>
  <c r="C892" i="1" s="1"/>
  <c r="B891" i="1"/>
  <c r="C891" i="1" s="1"/>
  <c r="B890" i="1"/>
  <c r="C890" i="1" s="1"/>
  <c r="B889" i="1"/>
  <c r="C889" i="1" s="1"/>
  <c r="B888" i="1"/>
  <c r="C888" i="1" s="1"/>
  <c r="B887" i="1"/>
  <c r="C887" i="1" s="1"/>
  <c r="B886" i="1"/>
  <c r="C886" i="1" s="1"/>
  <c r="B885" i="1"/>
  <c r="C885" i="1" s="1"/>
  <c r="B884" i="1"/>
  <c r="C884" i="1" s="1"/>
  <c r="B883" i="1"/>
  <c r="C883" i="1" s="1"/>
  <c r="B882" i="1"/>
  <c r="C882" i="1" s="1"/>
  <c r="B881" i="1"/>
  <c r="C881" i="1" s="1"/>
  <c r="B880" i="1"/>
  <c r="C880" i="1" s="1"/>
  <c r="B879" i="1"/>
  <c r="C879" i="1" s="1"/>
  <c r="B878" i="1"/>
  <c r="C878" i="1" s="1"/>
  <c r="B877" i="1"/>
  <c r="C877" i="1" s="1"/>
  <c r="B876" i="1"/>
  <c r="C876" i="1" s="1"/>
  <c r="B875" i="1"/>
  <c r="C875" i="1" s="1"/>
  <c r="B874" i="1"/>
  <c r="C874" i="1" s="1"/>
  <c r="B873" i="1"/>
  <c r="C873" i="1" s="1"/>
  <c r="B872" i="1"/>
  <c r="C872" i="1" s="1"/>
  <c r="B871" i="1"/>
  <c r="C871" i="1" s="1"/>
  <c r="B870" i="1"/>
  <c r="C870" i="1" s="1"/>
  <c r="B869" i="1"/>
  <c r="C869" i="1" s="1"/>
  <c r="B868" i="1"/>
  <c r="C868" i="1" s="1"/>
  <c r="B867" i="1"/>
  <c r="C867" i="1" s="1"/>
  <c r="B866" i="1"/>
  <c r="C866" i="1" s="1"/>
  <c r="B865" i="1"/>
  <c r="C865" i="1" s="1"/>
  <c r="B864" i="1"/>
  <c r="C864" i="1" s="1"/>
  <c r="B863" i="1"/>
  <c r="C863" i="1" s="1"/>
  <c r="B862" i="1"/>
  <c r="C862" i="1" s="1"/>
  <c r="B861" i="1"/>
  <c r="C861" i="1" s="1"/>
  <c r="B860" i="1"/>
  <c r="C860" i="1" s="1"/>
  <c r="B859" i="1"/>
  <c r="C859" i="1" s="1"/>
  <c r="B858" i="1"/>
  <c r="C858" i="1" s="1"/>
  <c r="B857" i="1"/>
  <c r="C857" i="1" s="1"/>
  <c r="B856" i="1"/>
  <c r="C856" i="1" s="1"/>
  <c r="B855" i="1"/>
  <c r="C855" i="1" s="1"/>
  <c r="C854" i="1"/>
  <c r="B854" i="1"/>
  <c r="B853" i="1"/>
  <c r="C853" i="1" s="1"/>
  <c r="B852" i="1"/>
  <c r="C852" i="1" s="1"/>
  <c r="B851" i="1"/>
  <c r="C851" i="1" s="1"/>
  <c r="B850" i="1"/>
  <c r="C850" i="1" s="1"/>
  <c r="B849" i="1"/>
  <c r="C849" i="1" s="1"/>
  <c r="B848" i="1"/>
  <c r="C848" i="1" s="1"/>
  <c r="B847" i="1"/>
  <c r="C847" i="1" s="1"/>
  <c r="B846" i="1"/>
  <c r="C846" i="1" s="1"/>
  <c r="B845" i="1"/>
  <c r="C845" i="1" s="1"/>
  <c r="C844" i="1"/>
  <c r="B844" i="1"/>
  <c r="B843" i="1"/>
  <c r="C843" i="1" s="1"/>
  <c r="B842" i="1"/>
  <c r="C842" i="1" s="1"/>
  <c r="B841" i="1"/>
  <c r="C841" i="1" s="1"/>
  <c r="B840" i="1"/>
  <c r="C840" i="1" s="1"/>
  <c r="B839" i="1"/>
  <c r="C839" i="1" s="1"/>
  <c r="B838" i="1"/>
  <c r="C838" i="1" s="1"/>
  <c r="B837" i="1"/>
  <c r="C837" i="1" s="1"/>
  <c r="B836" i="1"/>
  <c r="C836" i="1" s="1"/>
  <c r="B835" i="1"/>
  <c r="C835" i="1" s="1"/>
  <c r="B834" i="1"/>
  <c r="C834" i="1" s="1"/>
  <c r="B833" i="1"/>
  <c r="C833" i="1" s="1"/>
  <c r="B832" i="1"/>
  <c r="C832" i="1" s="1"/>
  <c r="B831" i="1"/>
  <c r="C831" i="1" s="1"/>
  <c r="B830" i="1"/>
  <c r="C830" i="1" s="1"/>
  <c r="B829" i="1"/>
  <c r="C829" i="1" s="1"/>
  <c r="B828" i="1"/>
  <c r="C828" i="1" s="1"/>
  <c r="B827" i="1"/>
  <c r="C827" i="1" s="1"/>
  <c r="B826" i="1"/>
  <c r="C826" i="1" s="1"/>
  <c r="B825" i="1"/>
  <c r="C825" i="1" s="1"/>
  <c r="B824" i="1"/>
  <c r="C824" i="1" s="1"/>
  <c r="B823" i="1"/>
  <c r="C823" i="1" s="1"/>
  <c r="B822" i="1"/>
  <c r="C822" i="1" s="1"/>
  <c r="B821" i="1"/>
  <c r="C821" i="1" s="1"/>
  <c r="B820" i="1"/>
  <c r="C820" i="1" s="1"/>
  <c r="B819" i="1"/>
  <c r="C819" i="1" s="1"/>
  <c r="B818" i="1"/>
  <c r="C818" i="1" s="1"/>
  <c r="B817" i="1"/>
  <c r="C817" i="1" s="1"/>
  <c r="B816" i="1"/>
  <c r="C816" i="1" s="1"/>
  <c r="B815" i="1"/>
  <c r="C815" i="1" s="1"/>
  <c r="B814" i="1"/>
  <c r="C814" i="1" s="1"/>
  <c r="B813" i="1"/>
  <c r="C813" i="1" s="1"/>
  <c r="B812" i="1"/>
  <c r="C812" i="1" s="1"/>
  <c r="B811" i="1"/>
  <c r="C811" i="1" s="1"/>
  <c r="B810" i="1"/>
  <c r="C810" i="1" s="1"/>
  <c r="B809" i="1"/>
  <c r="C809" i="1" s="1"/>
  <c r="B808" i="1"/>
  <c r="C808" i="1" s="1"/>
  <c r="B807" i="1"/>
  <c r="C807" i="1" s="1"/>
  <c r="B806" i="1"/>
  <c r="C806" i="1" s="1"/>
  <c r="C805" i="1"/>
  <c r="B805" i="1"/>
  <c r="B804" i="1"/>
  <c r="C804" i="1" s="1"/>
  <c r="B803" i="1"/>
  <c r="C803" i="1" s="1"/>
  <c r="B802" i="1"/>
  <c r="C802" i="1" s="1"/>
  <c r="B801" i="1"/>
  <c r="C801" i="1" s="1"/>
  <c r="B800" i="1"/>
  <c r="C800" i="1" s="1"/>
  <c r="B799" i="1"/>
  <c r="C799" i="1" s="1"/>
  <c r="B798" i="1"/>
  <c r="C798" i="1" s="1"/>
  <c r="B797" i="1"/>
  <c r="C797" i="1" s="1"/>
  <c r="B796" i="1"/>
  <c r="C796" i="1" s="1"/>
  <c r="C795" i="1"/>
  <c r="B795" i="1"/>
  <c r="B794" i="1"/>
  <c r="C794" i="1" s="1"/>
  <c r="B793" i="1"/>
  <c r="C793" i="1" s="1"/>
  <c r="B792" i="1"/>
  <c r="C792" i="1" s="1"/>
  <c r="B791" i="1"/>
  <c r="C791" i="1" s="1"/>
  <c r="B790" i="1"/>
  <c r="C790" i="1" s="1"/>
  <c r="B789" i="1"/>
  <c r="C789" i="1" s="1"/>
  <c r="B788" i="1"/>
  <c r="C788" i="1" s="1"/>
  <c r="B787" i="1"/>
  <c r="C787" i="1" s="1"/>
  <c r="B786" i="1"/>
  <c r="C786" i="1" s="1"/>
  <c r="C785" i="1"/>
  <c r="B785" i="1"/>
  <c r="B784" i="1"/>
  <c r="C784" i="1" s="1"/>
  <c r="B783" i="1"/>
  <c r="C783" i="1" s="1"/>
  <c r="B782" i="1"/>
  <c r="C782" i="1" s="1"/>
  <c r="B781" i="1"/>
  <c r="C781" i="1" s="1"/>
  <c r="B780" i="1"/>
  <c r="C780" i="1" s="1"/>
  <c r="B779" i="1"/>
  <c r="C779" i="1" s="1"/>
  <c r="B778" i="1"/>
  <c r="C778" i="1" s="1"/>
  <c r="B777" i="1"/>
  <c r="C777" i="1" s="1"/>
  <c r="B776" i="1"/>
  <c r="C776" i="1" s="1"/>
  <c r="B775" i="1"/>
  <c r="C775" i="1" s="1"/>
  <c r="B774" i="1"/>
  <c r="C774" i="1" s="1"/>
  <c r="B773" i="1"/>
  <c r="C773" i="1" s="1"/>
  <c r="B772" i="1"/>
  <c r="C772" i="1" s="1"/>
  <c r="B771" i="1"/>
  <c r="C771" i="1" s="1"/>
  <c r="B770" i="1"/>
  <c r="C770" i="1" s="1"/>
  <c r="B769" i="1"/>
  <c r="C769" i="1" s="1"/>
  <c r="B768" i="1"/>
  <c r="C768" i="1" s="1"/>
  <c r="B767" i="1"/>
  <c r="C767" i="1" s="1"/>
  <c r="B766" i="1"/>
  <c r="C766" i="1" s="1"/>
  <c r="B765" i="1"/>
  <c r="C765" i="1" s="1"/>
  <c r="B764" i="1"/>
  <c r="C764" i="1" s="1"/>
  <c r="B763" i="1"/>
  <c r="C763" i="1" s="1"/>
  <c r="B762" i="1"/>
  <c r="C762" i="1" s="1"/>
  <c r="B761" i="1"/>
  <c r="C761" i="1" s="1"/>
  <c r="B760" i="1"/>
  <c r="C760" i="1" s="1"/>
  <c r="B759" i="1"/>
  <c r="C759" i="1" s="1"/>
  <c r="B758" i="1"/>
  <c r="C758" i="1" s="1"/>
  <c r="B757" i="1"/>
  <c r="C757" i="1" s="1"/>
  <c r="B756" i="1"/>
  <c r="C756" i="1" s="1"/>
  <c r="B755" i="1"/>
  <c r="C755" i="1" s="1"/>
  <c r="B754" i="1"/>
  <c r="C754" i="1" s="1"/>
  <c r="B753" i="1"/>
  <c r="C753" i="1" s="1"/>
  <c r="B752" i="1"/>
  <c r="C752" i="1" s="1"/>
  <c r="B751" i="1"/>
  <c r="C751" i="1" s="1"/>
  <c r="B750" i="1"/>
  <c r="C750" i="1" s="1"/>
  <c r="B749" i="1"/>
  <c r="C749" i="1" s="1"/>
  <c r="B748" i="1"/>
  <c r="C748" i="1" s="1"/>
  <c r="B747" i="1"/>
  <c r="C747" i="1" s="1"/>
  <c r="B746" i="1"/>
  <c r="C746" i="1" s="1"/>
  <c r="B745" i="1"/>
  <c r="C745" i="1" s="1"/>
  <c r="B744" i="1"/>
  <c r="C744" i="1" s="1"/>
  <c r="B743" i="1"/>
  <c r="C743" i="1" s="1"/>
  <c r="B742" i="1"/>
  <c r="C742" i="1" s="1"/>
  <c r="B741" i="1"/>
  <c r="C741" i="1" s="1"/>
  <c r="B740" i="1"/>
  <c r="C740" i="1" s="1"/>
  <c r="B739" i="1"/>
  <c r="C739" i="1" s="1"/>
  <c r="B738" i="1"/>
  <c r="C738" i="1" s="1"/>
  <c r="B737" i="1"/>
  <c r="C737" i="1" s="1"/>
  <c r="B736" i="1"/>
  <c r="C736" i="1" s="1"/>
  <c r="C735" i="1"/>
  <c r="B735" i="1"/>
  <c r="B734" i="1"/>
  <c r="C734" i="1" s="1"/>
  <c r="B733" i="1"/>
  <c r="C733" i="1" s="1"/>
  <c r="B732" i="1"/>
  <c r="C732" i="1" s="1"/>
  <c r="B731" i="1"/>
  <c r="C731" i="1" s="1"/>
  <c r="B730" i="1"/>
  <c r="C730" i="1" s="1"/>
  <c r="B729" i="1"/>
  <c r="C729" i="1" s="1"/>
  <c r="B728" i="1"/>
  <c r="C728" i="1" s="1"/>
  <c r="C727" i="1"/>
  <c r="B727" i="1"/>
  <c r="B726" i="1"/>
  <c r="C726" i="1" s="1"/>
  <c r="B725" i="1"/>
  <c r="C725" i="1" s="1"/>
  <c r="B724" i="1"/>
  <c r="C724" i="1" s="1"/>
  <c r="B723" i="1"/>
  <c r="C723" i="1" s="1"/>
  <c r="B722" i="1"/>
  <c r="C722" i="1" s="1"/>
  <c r="B721" i="1"/>
  <c r="C721" i="1" s="1"/>
  <c r="B720" i="1"/>
  <c r="C720" i="1" s="1"/>
  <c r="B719" i="1"/>
  <c r="C719" i="1" s="1"/>
  <c r="B718" i="1"/>
  <c r="C718" i="1" s="1"/>
  <c r="B717" i="1"/>
  <c r="C717" i="1" s="1"/>
  <c r="B716" i="1"/>
  <c r="C716" i="1" s="1"/>
  <c r="B715" i="1"/>
  <c r="C715" i="1" s="1"/>
  <c r="B714" i="1"/>
  <c r="C714" i="1" s="1"/>
  <c r="B713" i="1"/>
  <c r="C713" i="1" s="1"/>
  <c r="B712" i="1"/>
  <c r="C712" i="1" s="1"/>
  <c r="B711" i="1"/>
  <c r="C711" i="1" s="1"/>
  <c r="B710" i="1"/>
  <c r="C710" i="1" s="1"/>
  <c r="B709" i="1"/>
  <c r="C709" i="1" s="1"/>
  <c r="B708" i="1"/>
  <c r="C708" i="1" s="1"/>
  <c r="B707" i="1"/>
  <c r="C707" i="1" s="1"/>
  <c r="B706" i="1"/>
  <c r="C706" i="1" s="1"/>
  <c r="B705" i="1"/>
  <c r="C705" i="1" s="1"/>
  <c r="B704" i="1"/>
  <c r="C704" i="1" s="1"/>
  <c r="B703" i="1"/>
  <c r="C703" i="1" s="1"/>
  <c r="B702" i="1"/>
  <c r="C702" i="1" s="1"/>
  <c r="B701" i="1"/>
  <c r="C701" i="1" s="1"/>
  <c r="B700" i="1"/>
  <c r="C700" i="1" s="1"/>
  <c r="B699" i="1"/>
  <c r="C699" i="1" s="1"/>
  <c r="B698" i="1"/>
  <c r="C698" i="1" s="1"/>
  <c r="C697" i="1"/>
  <c r="B697" i="1"/>
  <c r="B696" i="1"/>
  <c r="C696" i="1" s="1"/>
  <c r="B695" i="1"/>
  <c r="C695" i="1" s="1"/>
  <c r="B694" i="1"/>
  <c r="C694" i="1" s="1"/>
  <c r="B693" i="1"/>
  <c r="C693" i="1" s="1"/>
  <c r="B692" i="1"/>
  <c r="C692" i="1" s="1"/>
  <c r="B691" i="1"/>
  <c r="C691" i="1" s="1"/>
  <c r="B690" i="1"/>
  <c r="C690" i="1" s="1"/>
  <c r="B689" i="1"/>
  <c r="C689" i="1" s="1"/>
  <c r="B688" i="1"/>
  <c r="C688" i="1" s="1"/>
  <c r="B687" i="1"/>
  <c r="C687" i="1" s="1"/>
  <c r="B686" i="1"/>
  <c r="C686" i="1" s="1"/>
  <c r="B685" i="1"/>
  <c r="C685" i="1" s="1"/>
  <c r="B684" i="1"/>
  <c r="C684" i="1" s="1"/>
  <c r="B683" i="1"/>
  <c r="C683" i="1" s="1"/>
  <c r="B682" i="1"/>
  <c r="C682" i="1" s="1"/>
  <c r="B681" i="1"/>
  <c r="C681" i="1" s="1"/>
  <c r="B680" i="1"/>
  <c r="C680" i="1" s="1"/>
  <c r="B679" i="1"/>
  <c r="C679" i="1" s="1"/>
  <c r="B678" i="1"/>
  <c r="C678" i="1" s="1"/>
  <c r="B677" i="1"/>
  <c r="C677" i="1" s="1"/>
  <c r="B676" i="1"/>
  <c r="C676" i="1" s="1"/>
  <c r="B675" i="1"/>
  <c r="C675" i="1" s="1"/>
  <c r="C674" i="1"/>
  <c r="B674" i="1"/>
  <c r="B673" i="1"/>
  <c r="C673" i="1" s="1"/>
  <c r="B672" i="1"/>
  <c r="C672" i="1" s="1"/>
  <c r="B671" i="1"/>
  <c r="C671" i="1" s="1"/>
  <c r="B670" i="1"/>
  <c r="C670" i="1" s="1"/>
  <c r="B669" i="1"/>
  <c r="C669" i="1" s="1"/>
  <c r="B668" i="1"/>
  <c r="C668" i="1" s="1"/>
  <c r="B667" i="1"/>
  <c r="C667" i="1" s="1"/>
  <c r="B666" i="1"/>
  <c r="C666" i="1" s="1"/>
  <c r="B665" i="1"/>
  <c r="C665" i="1" s="1"/>
  <c r="C664" i="1"/>
  <c r="B664" i="1"/>
  <c r="B663" i="1"/>
  <c r="C663" i="1" s="1"/>
  <c r="B662" i="1"/>
  <c r="C662" i="1" s="1"/>
  <c r="C661" i="1"/>
  <c r="B661" i="1"/>
  <c r="B660" i="1"/>
  <c r="C660" i="1" s="1"/>
  <c r="B659" i="1"/>
  <c r="C659" i="1" s="1"/>
  <c r="B658" i="1"/>
  <c r="C658" i="1" s="1"/>
  <c r="B657" i="1"/>
  <c r="C657" i="1" s="1"/>
  <c r="B656" i="1"/>
  <c r="C656" i="1" s="1"/>
  <c r="B655" i="1"/>
  <c r="C655" i="1" s="1"/>
  <c r="B654" i="1"/>
  <c r="C654" i="1" s="1"/>
  <c r="B653" i="1"/>
  <c r="C653" i="1" s="1"/>
  <c r="B652" i="1"/>
  <c r="C652" i="1" s="1"/>
  <c r="B651" i="1"/>
  <c r="C651" i="1" s="1"/>
  <c r="B650" i="1"/>
  <c r="C650" i="1" s="1"/>
  <c r="B649" i="1"/>
  <c r="C649" i="1" s="1"/>
  <c r="B648" i="1"/>
  <c r="C648" i="1" s="1"/>
  <c r="B647" i="1"/>
  <c r="C647" i="1" s="1"/>
  <c r="B646" i="1"/>
  <c r="C646" i="1" s="1"/>
  <c r="B645" i="1"/>
  <c r="C645" i="1" s="1"/>
  <c r="B644" i="1"/>
  <c r="C644" i="1" s="1"/>
  <c r="B643" i="1"/>
  <c r="C643" i="1" s="1"/>
  <c r="B642" i="1"/>
  <c r="C642" i="1" s="1"/>
  <c r="B641" i="1"/>
  <c r="C641" i="1" s="1"/>
  <c r="B640" i="1"/>
  <c r="C640" i="1" s="1"/>
  <c r="B639" i="1"/>
  <c r="C639" i="1" s="1"/>
  <c r="B638" i="1"/>
  <c r="C638" i="1" s="1"/>
  <c r="B637" i="1"/>
  <c r="C637" i="1" s="1"/>
  <c r="B636" i="1"/>
  <c r="C636" i="1" s="1"/>
  <c r="B635" i="1"/>
  <c r="C635" i="1" s="1"/>
  <c r="B634" i="1"/>
  <c r="C634" i="1" s="1"/>
  <c r="B633" i="1"/>
  <c r="C633" i="1" s="1"/>
  <c r="B632" i="1"/>
  <c r="C632" i="1" s="1"/>
  <c r="B631" i="1"/>
  <c r="C631" i="1" s="1"/>
  <c r="B630" i="1"/>
  <c r="C630" i="1" s="1"/>
  <c r="B629" i="1"/>
  <c r="C629" i="1" s="1"/>
  <c r="B628" i="1"/>
  <c r="C628" i="1" s="1"/>
  <c r="B627" i="1"/>
  <c r="C627" i="1" s="1"/>
  <c r="B626" i="1"/>
  <c r="C626" i="1" s="1"/>
  <c r="B625" i="1"/>
  <c r="C625" i="1" s="1"/>
  <c r="C624" i="1"/>
  <c r="B624" i="1"/>
  <c r="B623" i="1"/>
  <c r="C623" i="1" s="1"/>
  <c r="B622" i="1"/>
  <c r="C622" i="1" s="1"/>
  <c r="B621" i="1"/>
  <c r="C621" i="1" s="1"/>
  <c r="B620" i="1"/>
  <c r="C620" i="1" s="1"/>
  <c r="B619" i="1"/>
  <c r="C619" i="1" s="1"/>
  <c r="B618" i="1"/>
  <c r="C618" i="1" s="1"/>
  <c r="B617" i="1"/>
  <c r="C617" i="1" s="1"/>
  <c r="B616" i="1"/>
  <c r="C616" i="1" s="1"/>
  <c r="B615" i="1"/>
  <c r="C615" i="1" s="1"/>
  <c r="B614" i="1"/>
  <c r="C614" i="1" s="1"/>
  <c r="B613" i="1"/>
  <c r="C613" i="1" s="1"/>
  <c r="B612" i="1"/>
  <c r="C612" i="1" s="1"/>
  <c r="B611" i="1"/>
  <c r="C611" i="1" s="1"/>
  <c r="B610" i="1"/>
  <c r="C610" i="1" s="1"/>
  <c r="B609" i="1"/>
  <c r="C609" i="1" s="1"/>
  <c r="B608" i="1"/>
  <c r="C608" i="1" s="1"/>
  <c r="B607" i="1"/>
  <c r="C607" i="1" s="1"/>
  <c r="B606" i="1"/>
  <c r="C606" i="1" s="1"/>
  <c r="B605" i="1"/>
  <c r="C605" i="1" s="1"/>
  <c r="B604" i="1"/>
  <c r="C604" i="1" s="1"/>
  <c r="B603" i="1"/>
  <c r="C603" i="1" s="1"/>
  <c r="B602" i="1"/>
  <c r="C602" i="1" s="1"/>
  <c r="B601" i="1"/>
  <c r="C601" i="1" s="1"/>
  <c r="B600" i="1"/>
  <c r="C600" i="1" s="1"/>
  <c r="B599" i="1"/>
  <c r="C599" i="1" s="1"/>
  <c r="B598" i="1"/>
  <c r="C598" i="1" s="1"/>
  <c r="B597" i="1"/>
  <c r="C597" i="1" s="1"/>
  <c r="B596" i="1"/>
  <c r="C596" i="1" s="1"/>
  <c r="B595" i="1"/>
  <c r="C595" i="1" s="1"/>
  <c r="B594" i="1"/>
  <c r="C594" i="1" s="1"/>
  <c r="B593" i="1"/>
  <c r="C593" i="1" s="1"/>
  <c r="B592" i="1"/>
  <c r="C592" i="1" s="1"/>
  <c r="B591" i="1"/>
  <c r="C591" i="1" s="1"/>
  <c r="B590" i="1"/>
  <c r="C590" i="1" s="1"/>
  <c r="B589" i="1"/>
  <c r="C589" i="1" s="1"/>
  <c r="C588" i="1"/>
  <c r="B588" i="1"/>
  <c r="B587" i="1"/>
  <c r="C587" i="1" s="1"/>
  <c r="B586" i="1"/>
  <c r="C586" i="1" s="1"/>
  <c r="B585" i="1"/>
  <c r="C585" i="1" s="1"/>
  <c r="B584" i="1"/>
  <c r="C584" i="1" s="1"/>
  <c r="B583" i="1"/>
  <c r="C583" i="1" s="1"/>
  <c r="B582" i="1"/>
  <c r="C582" i="1" s="1"/>
  <c r="B581" i="1"/>
  <c r="C581" i="1" s="1"/>
  <c r="B580" i="1"/>
  <c r="C580" i="1" s="1"/>
  <c r="B579" i="1"/>
  <c r="C579" i="1" s="1"/>
  <c r="B578" i="1"/>
  <c r="C578" i="1" s="1"/>
  <c r="C577" i="1"/>
  <c r="B577" i="1"/>
  <c r="B576" i="1"/>
  <c r="C576" i="1" s="1"/>
  <c r="B575" i="1"/>
  <c r="C575" i="1" s="1"/>
  <c r="B574" i="1"/>
  <c r="C574" i="1" s="1"/>
  <c r="B573" i="1"/>
  <c r="C573" i="1" s="1"/>
  <c r="B572" i="1"/>
  <c r="C572" i="1" s="1"/>
  <c r="B571" i="1"/>
  <c r="C571" i="1" s="1"/>
  <c r="B570" i="1"/>
  <c r="C570" i="1" s="1"/>
  <c r="B569" i="1"/>
  <c r="C569" i="1" s="1"/>
  <c r="B568" i="1"/>
  <c r="C568" i="1" s="1"/>
  <c r="B567" i="1"/>
  <c r="C567" i="1" s="1"/>
  <c r="B566" i="1"/>
  <c r="C566" i="1" s="1"/>
  <c r="B565" i="1"/>
  <c r="C565" i="1" s="1"/>
  <c r="B564" i="1"/>
  <c r="C564" i="1" s="1"/>
  <c r="B563" i="1"/>
  <c r="C563" i="1" s="1"/>
  <c r="B562" i="1"/>
  <c r="C562" i="1" s="1"/>
  <c r="B561" i="1"/>
  <c r="C561" i="1" s="1"/>
  <c r="B560" i="1"/>
  <c r="C560" i="1" s="1"/>
  <c r="B559" i="1"/>
  <c r="C559" i="1" s="1"/>
  <c r="B558" i="1"/>
  <c r="C558" i="1" s="1"/>
  <c r="B557" i="1"/>
  <c r="C557" i="1" s="1"/>
  <c r="B556" i="1"/>
  <c r="C556" i="1" s="1"/>
  <c r="B555" i="1"/>
  <c r="C555" i="1" s="1"/>
  <c r="B554" i="1"/>
  <c r="C554" i="1" s="1"/>
  <c r="B553" i="1"/>
  <c r="C553" i="1" s="1"/>
  <c r="B552" i="1"/>
  <c r="C552" i="1" s="1"/>
  <c r="B551" i="1"/>
  <c r="C551" i="1" s="1"/>
  <c r="B550" i="1"/>
  <c r="C550" i="1" s="1"/>
  <c r="B549" i="1"/>
  <c r="C549" i="1" s="1"/>
  <c r="B548" i="1"/>
  <c r="C548" i="1" s="1"/>
  <c r="B547" i="1"/>
  <c r="C547" i="1" s="1"/>
  <c r="B546" i="1"/>
  <c r="C546" i="1" s="1"/>
  <c r="B545" i="1"/>
  <c r="C545" i="1" s="1"/>
  <c r="B544" i="1"/>
  <c r="C544" i="1" s="1"/>
  <c r="B543" i="1"/>
  <c r="C543" i="1" s="1"/>
  <c r="B542" i="1"/>
  <c r="C542" i="1" s="1"/>
  <c r="B541" i="1"/>
  <c r="C541" i="1" s="1"/>
  <c r="B540" i="1"/>
  <c r="C540" i="1" s="1"/>
  <c r="B539" i="1"/>
  <c r="C539" i="1" s="1"/>
  <c r="B538" i="1"/>
  <c r="C538" i="1" s="1"/>
  <c r="B537" i="1"/>
  <c r="C537" i="1" s="1"/>
  <c r="B536" i="1"/>
  <c r="C536" i="1" s="1"/>
  <c r="B535" i="1"/>
  <c r="C535" i="1" s="1"/>
  <c r="B534" i="1"/>
  <c r="C534" i="1" s="1"/>
  <c r="B533" i="1"/>
  <c r="C533" i="1" s="1"/>
  <c r="B532" i="1"/>
  <c r="C532" i="1" s="1"/>
  <c r="B531" i="1"/>
  <c r="C531" i="1" s="1"/>
  <c r="B530" i="1"/>
  <c r="C530" i="1" s="1"/>
  <c r="B529" i="1"/>
  <c r="C529" i="1" s="1"/>
  <c r="B528" i="1"/>
  <c r="C528" i="1" s="1"/>
  <c r="B527" i="1"/>
  <c r="C527" i="1" s="1"/>
  <c r="B526" i="1"/>
  <c r="C526" i="1" s="1"/>
  <c r="B525" i="1"/>
  <c r="C525" i="1" s="1"/>
  <c r="B524" i="1"/>
  <c r="C524" i="1" s="1"/>
  <c r="B523" i="1"/>
  <c r="C523" i="1" s="1"/>
  <c r="B522" i="1"/>
  <c r="C522" i="1" s="1"/>
  <c r="B521" i="1"/>
  <c r="C521" i="1" s="1"/>
  <c r="B520" i="1"/>
  <c r="C520" i="1" s="1"/>
  <c r="B519" i="1"/>
  <c r="C519" i="1" s="1"/>
  <c r="B518" i="1"/>
  <c r="C518" i="1" s="1"/>
  <c r="B517" i="1"/>
  <c r="C517" i="1" s="1"/>
  <c r="B516" i="1"/>
  <c r="C516" i="1" s="1"/>
  <c r="B515" i="1"/>
  <c r="C515" i="1" s="1"/>
  <c r="B514" i="1"/>
  <c r="C514" i="1" s="1"/>
  <c r="B513" i="1"/>
  <c r="C513" i="1" s="1"/>
  <c r="B512" i="1"/>
  <c r="C512" i="1" s="1"/>
  <c r="B511" i="1"/>
  <c r="C511" i="1" s="1"/>
  <c r="B510" i="1"/>
  <c r="C510" i="1" s="1"/>
  <c r="B509" i="1"/>
  <c r="C509" i="1" s="1"/>
  <c r="B508" i="1"/>
  <c r="C508" i="1" s="1"/>
  <c r="B507" i="1"/>
  <c r="C507" i="1" s="1"/>
  <c r="B506" i="1"/>
  <c r="C506" i="1" s="1"/>
  <c r="B505" i="1"/>
  <c r="C505" i="1" s="1"/>
  <c r="B504" i="1"/>
  <c r="C504" i="1" s="1"/>
  <c r="B503" i="1"/>
  <c r="C503" i="1" s="1"/>
  <c r="B502" i="1"/>
  <c r="C502" i="1" s="1"/>
  <c r="C501" i="1"/>
  <c r="B501" i="1"/>
  <c r="B500" i="1"/>
  <c r="C500" i="1" s="1"/>
  <c r="B499" i="1"/>
  <c r="C499" i="1" s="1"/>
  <c r="B498" i="1"/>
  <c r="C498" i="1" s="1"/>
  <c r="B497" i="1"/>
  <c r="C497" i="1" s="1"/>
  <c r="B496" i="1"/>
  <c r="C496" i="1" s="1"/>
  <c r="B495" i="1"/>
  <c r="C495" i="1" s="1"/>
  <c r="B494" i="1"/>
  <c r="C494" i="1" s="1"/>
  <c r="C493" i="1"/>
  <c r="B493" i="1"/>
  <c r="B492" i="1"/>
  <c r="C492" i="1" s="1"/>
  <c r="B491" i="1"/>
  <c r="C491" i="1" s="1"/>
  <c r="B490" i="1"/>
  <c r="C490" i="1" s="1"/>
  <c r="B489" i="1"/>
  <c r="C489" i="1" s="1"/>
  <c r="B488" i="1"/>
  <c r="C488" i="1" s="1"/>
  <c r="B487" i="1"/>
  <c r="C487" i="1" s="1"/>
  <c r="B486" i="1"/>
  <c r="C486" i="1" s="1"/>
  <c r="B485" i="1"/>
  <c r="C485" i="1" s="1"/>
  <c r="B484" i="1"/>
  <c r="C484" i="1" s="1"/>
  <c r="B483" i="1"/>
  <c r="C483" i="1" s="1"/>
  <c r="B482" i="1"/>
  <c r="C482" i="1" s="1"/>
  <c r="B481" i="1"/>
  <c r="C481" i="1" s="1"/>
  <c r="B480" i="1"/>
  <c r="C480" i="1" s="1"/>
  <c r="B479" i="1"/>
  <c r="C479" i="1" s="1"/>
  <c r="B478" i="1"/>
  <c r="C478" i="1" s="1"/>
  <c r="B477" i="1"/>
  <c r="C477" i="1" s="1"/>
  <c r="B476" i="1"/>
  <c r="C476" i="1" s="1"/>
  <c r="C475" i="1"/>
  <c r="B475" i="1"/>
  <c r="B474" i="1"/>
  <c r="C474" i="1" s="1"/>
  <c r="B473" i="1"/>
  <c r="C473" i="1" s="1"/>
  <c r="B472" i="1"/>
  <c r="C472" i="1" s="1"/>
  <c r="B471" i="1"/>
  <c r="C471" i="1" s="1"/>
  <c r="B470" i="1"/>
  <c r="C470" i="1" s="1"/>
  <c r="B469" i="1"/>
  <c r="C469" i="1" s="1"/>
  <c r="B468" i="1"/>
  <c r="C468" i="1" s="1"/>
  <c r="B467" i="1"/>
  <c r="C467" i="1" s="1"/>
  <c r="B466" i="1"/>
  <c r="C466" i="1" s="1"/>
  <c r="C465" i="1"/>
  <c r="B465" i="1"/>
  <c r="B464" i="1"/>
  <c r="C464" i="1" s="1"/>
  <c r="B463" i="1"/>
  <c r="C463" i="1" s="1"/>
  <c r="B462" i="1"/>
  <c r="C462" i="1" s="1"/>
  <c r="B461" i="1"/>
  <c r="C461" i="1" s="1"/>
  <c r="B460" i="1"/>
  <c r="C460" i="1" s="1"/>
  <c r="B459" i="1"/>
  <c r="C459" i="1" s="1"/>
  <c r="C458" i="1"/>
  <c r="B458" i="1"/>
  <c r="B457" i="1"/>
  <c r="C457" i="1" s="1"/>
  <c r="B456" i="1"/>
  <c r="C456" i="1" s="1"/>
  <c r="B455" i="1"/>
  <c r="C455" i="1" s="1"/>
  <c r="B454" i="1"/>
  <c r="C454" i="1" s="1"/>
  <c r="B453" i="1"/>
  <c r="C453" i="1" s="1"/>
  <c r="B452" i="1"/>
  <c r="C452" i="1" s="1"/>
  <c r="B451" i="1"/>
  <c r="C451" i="1" s="1"/>
  <c r="B450" i="1"/>
  <c r="C450" i="1" s="1"/>
  <c r="B449" i="1"/>
  <c r="C449" i="1" s="1"/>
  <c r="B448" i="1"/>
  <c r="C448" i="1" s="1"/>
  <c r="B447" i="1"/>
  <c r="C447" i="1" s="1"/>
  <c r="B446" i="1"/>
  <c r="C446" i="1" s="1"/>
  <c r="B445" i="1"/>
  <c r="C445" i="1" s="1"/>
  <c r="B444" i="1"/>
  <c r="C444" i="1" s="1"/>
  <c r="B443" i="1"/>
  <c r="C443" i="1" s="1"/>
  <c r="B442" i="1"/>
  <c r="C442" i="1" s="1"/>
  <c r="B441" i="1"/>
  <c r="C441" i="1" s="1"/>
  <c r="B440" i="1"/>
  <c r="C440" i="1" s="1"/>
  <c r="B439" i="1"/>
  <c r="C439" i="1" s="1"/>
  <c r="B438" i="1"/>
  <c r="C438" i="1" s="1"/>
  <c r="B437" i="1"/>
  <c r="C437" i="1" s="1"/>
  <c r="B436" i="1"/>
  <c r="C436" i="1" s="1"/>
  <c r="B435" i="1"/>
  <c r="C435" i="1" s="1"/>
  <c r="B434" i="1"/>
  <c r="C434" i="1" s="1"/>
  <c r="B433" i="1"/>
  <c r="C433" i="1" s="1"/>
  <c r="B432" i="1"/>
  <c r="C432" i="1" s="1"/>
  <c r="B431" i="1"/>
  <c r="C431" i="1" s="1"/>
  <c r="B430" i="1"/>
  <c r="C430" i="1" s="1"/>
  <c r="C429" i="1"/>
  <c r="B429" i="1"/>
  <c r="B428" i="1"/>
  <c r="C428" i="1" s="1"/>
  <c r="B427" i="1"/>
  <c r="C427" i="1" s="1"/>
  <c r="B426" i="1"/>
  <c r="C426" i="1" s="1"/>
  <c r="B425" i="1"/>
  <c r="C425" i="1" s="1"/>
  <c r="B424" i="1"/>
  <c r="C424" i="1" s="1"/>
  <c r="B423" i="1"/>
  <c r="C423" i="1" s="1"/>
  <c r="B422" i="1"/>
  <c r="C422" i="1" s="1"/>
  <c r="B421" i="1"/>
  <c r="C421" i="1" s="1"/>
  <c r="B420" i="1"/>
  <c r="C420" i="1" s="1"/>
  <c r="B419" i="1"/>
  <c r="C419" i="1" s="1"/>
  <c r="B418" i="1"/>
  <c r="C418" i="1" s="1"/>
  <c r="B417" i="1"/>
  <c r="C417" i="1" s="1"/>
  <c r="B416" i="1"/>
  <c r="C416" i="1" s="1"/>
  <c r="B415" i="1"/>
  <c r="C415" i="1" s="1"/>
  <c r="B414" i="1"/>
  <c r="C414" i="1" s="1"/>
  <c r="B413" i="1"/>
  <c r="C413" i="1" s="1"/>
  <c r="B412" i="1"/>
  <c r="C412" i="1" s="1"/>
  <c r="B411" i="1"/>
  <c r="C411" i="1" s="1"/>
  <c r="B410" i="1"/>
  <c r="C410" i="1" s="1"/>
  <c r="B409" i="1"/>
  <c r="C409" i="1" s="1"/>
  <c r="B408" i="1"/>
  <c r="C408" i="1" s="1"/>
  <c r="B407" i="1"/>
  <c r="C407" i="1" s="1"/>
  <c r="B406" i="1"/>
  <c r="C406" i="1" s="1"/>
  <c r="B405" i="1"/>
  <c r="C405" i="1" s="1"/>
  <c r="B404" i="1"/>
  <c r="C404" i="1" s="1"/>
  <c r="B403" i="1"/>
  <c r="C403" i="1" s="1"/>
  <c r="B402" i="1"/>
  <c r="C402" i="1" s="1"/>
  <c r="B401" i="1"/>
  <c r="C401" i="1" s="1"/>
  <c r="B400" i="1"/>
  <c r="C400" i="1" s="1"/>
  <c r="B399" i="1"/>
  <c r="C399" i="1" s="1"/>
  <c r="B398" i="1"/>
  <c r="C398" i="1" s="1"/>
  <c r="B397" i="1"/>
  <c r="C397" i="1" s="1"/>
  <c r="B396" i="1"/>
  <c r="C396" i="1" s="1"/>
  <c r="B395" i="1"/>
  <c r="C395" i="1" s="1"/>
  <c r="B394" i="1"/>
  <c r="C394" i="1" s="1"/>
  <c r="C393" i="1"/>
  <c r="B393" i="1"/>
  <c r="B392" i="1"/>
  <c r="C392" i="1" s="1"/>
  <c r="B391" i="1"/>
  <c r="C391" i="1" s="1"/>
  <c r="B390" i="1"/>
  <c r="C390" i="1" s="1"/>
  <c r="B389" i="1"/>
  <c r="C389" i="1" s="1"/>
  <c r="B388" i="1"/>
  <c r="C388" i="1" s="1"/>
  <c r="B387" i="1"/>
  <c r="C387" i="1" s="1"/>
  <c r="B386" i="1"/>
  <c r="C386" i="1" s="1"/>
  <c r="C385" i="1"/>
  <c r="B385" i="1"/>
  <c r="B384" i="1"/>
  <c r="C384" i="1" s="1"/>
  <c r="B383" i="1"/>
  <c r="C383" i="1" s="1"/>
  <c r="B382" i="1"/>
  <c r="C382" i="1" s="1"/>
  <c r="B381" i="1"/>
  <c r="C381" i="1" s="1"/>
  <c r="B380" i="1"/>
  <c r="C380" i="1" s="1"/>
  <c r="B379" i="1"/>
  <c r="C379" i="1" s="1"/>
  <c r="B378" i="1"/>
  <c r="C378" i="1" s="1"/>
  <c r="B377" i="1"/>
  <c r="C377" i="1" s="1"/>
  <c r="B376" i="1"/>
  <c r="C376" i="1" s="1"/>
  <c r="B375" i="1"/>
  <c r="C375" i="1" s="1"/>
  <c r="B374" i="1"/>
  <c r="C374" i="1" s="1"/>
  <c r="B373" i="1"/>
  <c r="C373" i="1" s="1"/>
  <c r="B372" i="1"/>
  <c r="C372" i="1" s="1"/>
  <c r="B371" i="1"/>
  <c r="C371" i="1" s="1"/>
  <c r="B370" i="1"/>
  <c r="C370" i="1" s="1"/>
  <c r="B369" i="1"/>
  <c r="C369" i="1" s="1"/>
  <c r="C368" i="1"/>
  <c r="B368" i="1"/>
  <c r="B367" i="1"/>
  <c r="C367" i="1" s="1"/>
  <c r="B366" i="1"/>
  <c r="C366" i="1" s="1"/>
  <c r="B365" i="1"/>
  <c r="C365" i="1" s="1"/>
  <c r="B364" i="1"/>
  <c r="C364" i="1" s="1"/>
  <c r="B363" i="1"/>
  <c r="C363" i="1" s="1"/>
  <c r="B362" i="1"/>
  <c r="C362" i="1" s="1"/>
  <c r="B361" i="1"/>
  <c r="C361" i="1" s="1"/>
  <c r="B360" i="1"/>
  <c r="C360" i="1" s="1"/>
  <c r="B359" i="1"/>
  <c r="C359" i="1" s="1"/>
  <c r="B358" i="1"/>
  <c r="C358" i="1" s="1"/>
  <c r="B357" i="1"/>
  <c r="C357" i="1" s="1"/>
  <c r="B356" i="1"/>
  <c r="C356" i="1" s="1"/>
  <c r="B355" i="1"/>
  <c r="C355" i="1" s="1"/>
  <c r="B354" i="1"/>
  <c r="C354" i="1" s="1"/>
  <c r="B353" i="1"/>
  <c r="C353" i="1" s="1"/>
  <c r="B352" i="1"/>
  <c r="C352" i="1" s="1"/>
  <c r="B351" i="1"/>
  <c r="C351" i="1" s="1"/>
  <c r="B350" i="1"/>
  <c r="C350" i="1" s="1"/>
  <c r="B349" i="1"/>
  <c r="C349" i="1" s="1"/>
  <c r="C348" i="1"/>
  <c r="B348" i="1"/>
  <c r="B347" i="1"/>
  <c r="C347" i="1" s="1"/>
  <c r="B346" i="1"/>
  <c r="C346" i="1" s="1"/>
  <c r="B345" i="1"/>
  <c r="C345" i="1" s="1"/>
  <c r="B344" i="1"/>
  <c r="C344" i="1" s="1"/>
  <c r="B343" i="1"/>
  <c r="C343" i="1" s="1"/>
  <c r="B342" i="1"/>
  <c r="C342" i="1" s="1"/>
  <c r="C341" i="1"/>
  <c r="B341" i="1"/>
  <c r="B340" i="1"/>
  <c r="C340" i="1" s="1"/>
  <c r="B339" i="1"/>
  <c r="C339" i="1" s="1"/>
  <c r="B338" i="1"/>
  <c r="C338" i="1" s="1"/>
  <c r="B337" i="1"/>
  <c r="C337" i="1" s="1"/>
  <c r="B336" i="1"/>
  <c r="C336" i="1" s="1"/>
  <c r="B335" i="1"/>
  <c r="C335" i="1" s="1"/>
  <c r="C334" i="1"/>
  <c r="B334" i="1"/>
  <c r="B333" i="1"/>
  <c r="C333" i="1" s="1"/>
  <c r="B332" i="1"/>
  <c r="C332" i="1" s="1"/>
  <c r="B331" i="1"/>
  <c r="C331" i="1" s="1"/>
  <c r="B330" i="1"/>
  <c r="C330" i="1" s="1"/>
  <c r="B329" i="1"/>
  <c r="C329" i="1" s="1"/>
  <c r="B328" i="1"/>
  <c r="C328" i="1" s="1"/>
  <c r="B327" i="1"/>
  <c r="C327" i="1" s="1"/>
  <c r="B326" i="1"/>
  <c r="C326" i="1" s="1"/>
  <c r="B325" i="1"/>
  <c r="C325" i="1" s="1"/>
  <c r="B324" i="1"/>
  <c r="C324" i="1" s="1"/>
  <c r="B323" i="1"/>
  <c r="C323" i="1" s="1"/>
  <c r="B322" i="1"/>
  <c r="C322" i="1" s="1"/>
  <c r="B321" i="1"/>
  <c r="C321" i="1" s="1"/>
  <c r="B320" i="1"/>
  <c r="C320" i="1" s="1"/>
  <c r="B319" i="1"/>
  <c r="C319" i="1" s="1"/>
  <c r="B318" i="1"/>
  <c r="C318" i="1" s="1"/>
  <c r="B317" i="1"/>
  <c r="C317" i="1" s="1"/>
  <c r="B316" i="1"/>
  <c r="C316" i="1" s="1"/>
  <c r="B315" i="1"/>
  <c r="C315" i="1" s="1"/>
  <c r="C314" i="1"/>
  <c r="B314" i="1"/>
  <c r="B313" i="1"/>
  <c r="C313" i="1" s="1"/>
  <c r="B312" i="1"/>
  <c r="C312" i="1" s="1"/>
  <c r="B311" i="1"/>
  <c r="C311" i="1" s="1"/>
  <c r="B310" i="1"/>
  <c r="C310" i="1" s="1"/>
  <c r="B309" i="1"/>
  <c r="C309" i="1" s="1"/>
  <c r="C308" i="1"/>
  <c r="B308" i="1"/>
  <c r="C307" i="1"/>
  <c r="B307" i="1"/>
  <c r="B306" i="1"/>
  <c r="C306" i="1" s="1"/>
  <c r="B305" i="1"/>
  <c r="C305" i="1" s="1"/>
  <c r="B304" i="1"/>
  <c r="C304" i="1" s="1"/>
  <c r="B303" i="1"/>
  <c r="C303" i="1" s="1"/>
  <c r="B302" i="1"/>
  <c r="C302" i="1" s="1"/>
  <c r="B301" i="1"/>
  <c r="C301" i="1" s="1"/>
  <c r="B300" i="1"/>
  <c r="C300" i="1" s="1"/>
  <c r="B299" i="1"/>
  <c r="C299" i="1" s="1"/>
  <c r="B298" i="1"/>
  <c r="C298" i="1" s="1"/>
  <c r="B297" i="1"/>
  <c r="C297" i="1" s="1"/>
  <c r="B296" i="1"/>
  <c r="C296" i="1" s="1"/>
  <c r="C295" i="1"/>
  <c r="B295" i="1"/>
  <c r="B294" i="1"/>
  <c r="C294" i="1" s="1"/>
  <c r="C293" i="1"/>
  <c r="B293" i="1"/>
  <c r="B292" i="1"/>
  <c r="C292" i="1" s="1"/>
  <c r="B291" i="1"/>
  <c r="C291" i="1" s="1"/>
  <c r="B290" i="1"/>
  <c r="C290" i="1" s="1"/>
  <c r="B289" i="1"/>
  <c r="C289" i="1" s="1"/>
  <c r="B288" i="1"/>
  <c r="C288" i="1" s="1"/>
  <c r="B287" i="1"/>
  <c r="C287" i="1" s="1"/>
  <c r="C286" i="1"/>
  <c r="B286" i="1"/>
  <c r="B285" i="1"/>
  <c r="C285" i="1" s="1"/>
  <c r="B284" i="1"/>
  <c r="C284" i="1" s="1"/>
  <c r="B283" i="1"/>
  <c r="C283" i="1" s="1"/>
  <c r="B282" i="1"/>
  <c r="C282" i="1" s="1"/>
  <c r="B281" i="1"/>
  <c r="C281" i="1" s="1"/>
  <c r="C280" i="1"/>
  <c r="B280" i="1"/>
  <c r="B279" i="1"/>
  <c r="C279" i="1" s="1"/>
  <c r="C278" i="1"/>
  <c r="B278" i="1"/>
  <c r="B277" i="1"/>
  <c r="C277" i="1" s="1"/>
  <c r="B276" i="1"/>
  <c r="C276" i="1" s="1"/>
  <c r="B275" i="1"/>
  <c r="C275" i="1" s="1"/>
  <c r="B274" i="1"/>
  <c r="C274" i="1" s="1"/>
  <c r="B273" i="1"/>
  <c r="C273" i="1" s="1"/>
  <c r="B272" i="1"/>
  <c r="C272" i="1" s="1"/>
  <c r="C271" i="1"/>
  <c r="B271" i="1"/>
  <c r="B270" i="1"/>
  <c r="C270" i="1" s="1"/>
  <c r="B269" i="1"/>
  <c r="C269" i="1" s="1"/>
  <c r="B268" i="1"/>
  <c r="C268" i="1" s="1"/>
  <c r="B267" i="1"/>
  <c r="C267" i="1" s="1"/>
  <c r="C266" i="1"/>
  <c r="B266" i="1"/>
  <c r="B265" i="1"/>
  <c r="C265" i="1" s="1"/>
  <c r="B264" i="1"/>
  <c r="C264" i="1" s="1"/>
  <c r="B263" i="1"/>
  <c r="C263" i="1" s="1"/>
  <c r="B262" i="1"/>
  <c r="C262" i="1" s="1"/>
  <c r="B261" i="1"/>
  <c r="C261" i="1" s="1"/>
  <c r="B260" i="1"/>
  <c r="C260" i="1" s="1"/>
  <c r="B259" i="1"/>
  <c r="C259" i="1" s="1"/>
  <c r="B258" i="1"/>
  <c r="C258" i="1" s="1"/>
  <c r="C257" i="1"/>
  <c r="B257" i="1"/>
  <c r="B256" i="1"/>
  <c r="C256" i="1" s="1"/>
  <c r="B255" i="1"/>
  <c r="C255" i="1" s="1"/>
  <c r="B254" i="1"/>
  <c r="C254" i="1" s="1"/>
  <c r="B253" i="1"/>
  <c r="C253" i="1" s="1"/>
  <c r="B252" i="1"/>
  <c r="C252" i="1" s="1"/>
  <c r="B251" i="1"/>
  <c r="C251" i="1" s="1"/>
  <c r="C250" i="1"/>
  <c r="B250" i="1"/>
  <c r="B249" i="1"/>
  <c r="C249" i="1" s="1"/>
  <c r="B248" i="1"/>
  <c r="C248" i="1" s="1"/>
  <c r="B247" i="1"/>
  <c r="C247" i="1" s="1"/>
  <c r="B246" i="1"/>
  <c r="C246" i="1" s="1"/>
  <c r="B245" i="1"/>
  <c r="C245" i="1" s="1"/>
  <c r="B244" i="1"/>
  <c r="C244" i="1" s="1"/>
  <c r="B243" i="1"/>
  <c r="C243" i="1" s="1"/>
  <c r="C242" i="1"/>
  <c r="B242" i="1"/>
  <c r="B241" i="1"/>
  <c r="C241" i="1" s="1"/>
  <c r="B240" i="1"/>
  <c r="C240" i="1" s="1"/>
  <c r="B239" i="1"/>
  <c r="C239" i="1" s="1"/>
  <c r="B238" i="1"/>
  <c r="C238" i="1" s="1"/>
  <c r="B237" i="1"/>
  <c r="C237" i="1" s="1"/>
  <c r="B236" i="1"/>
  <c r="C236" i="1" s="1"/>
  <c r="C235" i="1"/>
  <c r="B235" i="1"/>
  <c r="B234" i="1"/>
  <c r="C234" i="1" s="1"/>
  <c r="B233" i="1"/>
  <c r="C233" i="1" s="1"/>
  <c r="B232" i="1"/>
  <c r="C232" i="1" s="1"/>
  <c r="B231" i="1"/>
  <c r="C231" i="1" s="1"/>
  <c r="C230" i="1"/>
  <c r="B230" i="1"/>
  <c r="C229" i="1"/>
  <c r="B229" i="1"/>
  <c r="B228" i="1"/>
  <c r="C228" i="1" s="1"/>
  <c r="B227" i="1"/>
  <c r="C227" i="1" s="1"/>
  <c r="B226" i="1"/>
  <c r="C226" i="1" s="1"/>
  <c r="B225" i="1"/>
  <c r="C225" i="1" s="1"/>
  <c r="B224" i="1"/>
  <c r="C224" i="1" s="1"/>
  <c r="B223" i="1"/>
  <c r="C223" i="1" s="1"/>
  <c r="B222" i="1"/>
  <c r="C222" i="1" s="1"/>
  <c r="C221" i="1"/>
  <c r="B221" i="1"/>
  <c r="B220" i="1"/>
  <c r="C220" i="1" s="1"/>
  <c r="B219" i="1"/>
  <c r="C219" i="1" s="1"/>
  <c r="C218" i="1"/>
  <c r="B218" i="1"/>
  <c r="B217" i="1"/>
  <c r="C217" i="1" s="1"/>
  <c r="B216" i="1"/>
  <c r="C216" i="1" s="1"/>
  <c r="C215" i="1"/>
  <c r="B215" i="1"/>
  <c r="C214" i="1"/>
  <c r="B214" i="1"/>
  <c r="B213" i="1"/>
  <c r="C213" i="1" s="1"/>
  <c r="B212" i="1"/>
  <c r="C212" i="1" s="1"/>
  <c r="C211" i="1"/>
  <c r="B211" i="1"/>
  <c r="B210" i="1"/>
  <c r="C210" i="1" s="1"/>
  <c r="B209" i="1"/>
  <c r="C209" i="1" s="1"/>
  <c r="B208" i="1"/>
  <c r="C208" i="1" s="1"/>
  <c r="B207" i="1"/>
  <c r="C207" i="1" s="1"/>
  <c r="C206" i="1"/>
  <c r="B206" i="1"/>
  <c r="B205" i="1"/>
  <c r="C205" i="1" s="1"/>
  <c r="B204" i="1"/>
  <c r="C204" i="1" s="1"/>
  <c r="B203" i="1"/>
  <c r="C203" i="1" s="1"/>
  <c r="B202" i="1"/>
  <c r="C202" i="1" s="1"/>
  <c r="B201" i="1"/>
  <c r="C201" i="1" s="1"/>
  <c r="B200" i="1"/>
  <c r="C200" i="1" s="1"/>
  <c r="C199" i="1"/>
  <c r="B199" i="1"/>
  <c r="B198" i="1"/>
  <c r="C198" i="1" s="1"/>
  <c r="B197" i="1"/>
  <c r="C197" i="1" s="1"/>
  <c r="B196" i="1"/>
  <c r="C196" i="1" s="1"/>
  <c r="B195" i="1"/>
  <c r="C195" i="1" s="1"/>
  <c r="C194" i="1"/>
  <c r="B194" i="1"/>
  <c r="C193" i="1"/>
  <c r="B193" i="1"/>
  <c r="B192" i="1"/>
  <c r="C192" i="1" s="1"/>
  <c r="B191" i="1"/>
  <c r="C191" i="1" s="1"/>
  <c r="B190" i="1"/>
  <c r="C190" i="1" s="1"/>
  <c r="B189" i="1"/>
  <c r="C189" i="1" s="1"/>
  <c r="B188" i="1"/>
  <c r="C188" i="1" s="1"/>
  <c r="B187" i="1"/>
  <c r="C187" i="1" s="1"/>
  <c r="B186" i="1"/>
  <c r="C186" i="1" s="1"/>
  <c r="C185" i="1"/>
  <c r="B185" i="1"/>
  <c r="B184" i="1"/>
  <c r="C184" i="1" s="1"/>
  <c r="B183" i="1"/>
  <c r="C183" i="1" s="1"/>
  <c r="B182" i="1"/>
  <c r="C182" i="1" s="1"/>
  <c r="B181" i="1"/>
  <c r="C181" i="1" s="1"/>
  <c r="B180" i="1"/>
  <c r="C180" i="1" s="1"/>
  <c r="C179" i="1"/>
  <c r="B179" i="1"/>
  <c r="C178" i="1"/>
  <c r="B178" i="1"/>
  <c r="B177" i="1"/>
  <c r="C177" i="1" s="1"/>
  <c r="B176" i="1"/>
  <c r="C176" i="1" s="1"/>
  <c r="B175" i="1"/>
  <c r="C175" i="1" s="1"/>
  <c r="B174" i="1"/>
  <c r="C174" i="1" s="1"/>
  <c r="B173" i="1"/>
  <c r="C173" i="1" s="1"/>
  <c r="B172" i="1"/>
  <c r="C172" i="1" s="1"/>
  <c r="B171" i="1"/>
  <c r="C171" i="1" s="1"/>
  <c r="C170" i="1"/>
  <c r="B170" i="1"/>
  <c r="B169" i="1"/>
  <c r="C169" i="1" s="1"/>
  <c r="B168" i="1"/>
  <c r="C168" i="1" s="1"/>
  <c r="B167" i="1"/>
  <c r="C167" i="1" s="1"/>
  <c r="B166" i="1"/>
  <c r="C166" i="1" s="1"/>
  <c r="B165" i="1"/>
  <c r="C165" i="1" s="1"/>
  <c r="C164" i="1"/>
  <c r="B164" i="1"/>
  <c r="C163" i="1"/>
  <c r="B163" i="1"/>
  <c r="B162" i="1"/>
  <c r="C162" i="1" s="1"/>
  <c r="B161" i="1"/>
  <c r="C161" i="1" s="1"/>
  <c r="B160" i="1"/>
  <c r="C160" i="1" s="1"/>
  <c r="B159" i="1"/>
  <c r="C159" i="1" s="1"/>
  <c r="B158" i="1"/>
  <c r="C158" i="1" s="1"/>
  <c r="C157" i="1"/>
  <c r="B157" i="1"/>
  <c r="B156" i="1"/>
  <c r="C156" i="1" s="1"/>
  <c r="B155" i="1"/>
  <c r="C155" i="1" s="1"/>
  <c r="B154" i="1"/>
  <c r="C154" i="1" s="1"/>
  <c r="B153" i="1"/>
  <c r="C153" i="1" s="1"/>
  <c r="B152" i="1"/>
  <c r="C152" i="1" s="1"/>
  <c r="C151" i="1"/>
  <c r="B151" i="1"/>
  <c r="B150" i="1"/>
  <c r="C150" i="1" s="1"/>
  <c r="C149" i="1"/>
  <c r="B149" i="1"/>
  <c r="B148" i="1"/>
  <c r="C148" i="1" s="1"/>
  <c r="B147" i="1"/>
  <c r="C147" i="1" s="1"/>
  <c r="B146" i="1"/>
  <c r="C146" i="1" s="1"/>
  <c r="B145" i="1"/>
  <c r="C145" i="1" s="1"/>
  <c r="B144" i="1"/>
  <c r="C144" i="1" s="1"/>
  <c r="B143" i="1"/>
  <c r="C143" i="1" s="1"/>
  <c r="C142" i="1"/>
  <c r="B142" i="1"/>
  <c r="B141" i="1"/>
  <c r="C141" i="1" s="1"/>
  <c r="B140" i="1"/>
  <c r="C140" i="1" s="1"/>
  <c r="B139" i="1"/>
  <c r="C139" i="1" s="1"/>
  <c r="B138" i="1"/>
  <c r="C138" i="1" s="1"/>
  <c r="B137" i="1"/>
  <c r="C137" i="1" s="1"/>
  <c r="C136" i="1"/>
  <c r="B136" i="1"/>
  <c r="B135" i="1"/>
  <c r="C135" i="1" s="1"/>
  <c r="C134" i="1"/>
  <c r="B134" i="1"/>
  <c r="B133" i="1"/>
  <c r="C133" i="1" s="1"/>
  <c r="B132" i="1"/>
  <c r="C132" i="1" s="1"/>
  <c r="B131" i="1"/>
  <c r="C131" i="1" s="1"/>
  <c r="B130" i="1"/>
  <c r="C130" i="1" s="1"/>
  <c r="B129" i="1"/>
  <c r="C129" i="1" s="1"/>
  <c r="C128" i="1"/>
  <c r="B128" i="1"/>
  <c r="C127" i="1"/>
  <c r="B127" i="1"/>
  <c r="B126" i="1"/>
  <c r="C126" i="1" s="1"/>
  <c r="B125" i="1"/>
  <c r="C125" i="1" s="1"/>
  <c r="C124" i="1"/>
  <c r="B124" i="1"/>
  <c r="B123" i="1"/>
  <c r="C123" i="1" s="1"/>
  <c r="B122" i="1"/>
  <c r="C122" i="1" s="1"/>
  <c r="B121" i="1"/>
  <c r="C121" i="1" s="1"/>
  <c r="B120" i="1"/>
  <c r="C120" i="1" s="1"/>
  <c r="B119" i="1"/>
  <c r="C119" i="1" s="1"/>
  <c r="B118" i="1"/>
  <c r="C118" i="1" s="1"/>
  <c r="B117" i="1"/>
  <c r="C117" i="1" s="1"/>
  <c r="B116" i="1"/>
  <c r="C116" i="1" s="1"/>
  <c r="B115" i="1"/>
  <c r="C115" i="1" s="1"/>
  <c r="B114" i="1"/>
  <c r="C114" i="1" s="1"/>
  <c r="B113" i="1"/>
  <c r="C113" i="1" s="1"/>
  <c r="B112" i="1"/>
  <c r="C112" i="1" s="1"/>
  <c r="B111" i="1"/>
  <c r="C111" i="1" s="1"/>
  <c r="B110" i="1"/>
  <c r="C110" i="1" s="1"/>
  <c r="B109" i="1"/>
  <c r="C109" i="1" s="1"/>
  <c r="B108" i="1"/>
  <c r="C108" i="1" s="1"/>
  <c r="B107" i="1"/>
  <c r="C107" i="1" s="1"/>
  <c r="B106" i="1"/>
  <c r="C106" i="1" s="1"/>
  <c r="B105" i="1"/>
  <c r="C105" i="1" s="1"/>
  <c r="B104" i="1"/>
  <c r="C104" i="1" s="1"/>
  <c r="C103" i="1"/>
  <c r="B103" i="1"/>
  <c r="B102" i="1"/>
  <c r="C102" i="1" s="1"/>
  <c r="B101" i="1"/>
  <c r="C101" i="1" s="1"/>
  <c r="B100" i="1"/>
  <c r="C100" i="1" s="1"/>
  <c r="B99" i="1"/>
  <c r="C99" i="1" s="1"/>
  <c r="B98" i="1"/>
  <c r="C98" i="1" s="1"/>
  <c r="C97" i="1"/>
  <c r="B97" i="1"/>
  <c r="B96" i="1"/>
  <c r="C96" i="1" s="1"/>
  <c r="B95" i="1"/>
  <c r="C95" i="1" s="1"/>
  <c r="B94" i="1"/>
  <c r="C94" i="1" s="1"/>
  <c r="B93" i="1"/>
  <c r="C93" i="1" s="1"/>
  <c r="B92" i="1"/>
  <c r="C92" i="1" s="1"/>
  <c r="B91" i="1"/>
  <c r="C91" i="1" s="1"/>
  <c r="B90" i="1"/>
  <c r="C90" i="1" s="1"/>
  <c r="B89" i="1"/>
  <c r="C89" i="1" s="1"/>
  <c r="C88" i="1"/>
  <c r="B88" i="1"/>
  <c r="B87" i="1"/>
  <c r="C87" i="1" s="1"/>
  <c r="B86" i="1"/>
  <c r="C86" i="1" s="1"/>
  <c r="B85" i="1"/>
  <c r="C85" i="1" s="1"/>
  <c r="B84" i="1"/>
  <c r="C84" i="1" s="1"/>
  <c r="B83" i="1"/>
  <c r="C83" i="1" s="1"/>
  <c r="B82" i="1"/>
  <c r="C82" i="1" s="1"/>
  <c r="B81" i="1"/>
  <c r="C81" i="1" s="1"/>
  <c r="B80" i="1"/>
  <c r="C80" i="1" s="1"/>
  <c r="C79" i="1"/>
  <c r="B79" i="1"/>
  <c r="B78" i="1"/>
  <c r="C78" i="1" s="1"/>
  <c r="B77" i="1"/>
  <c r="C77" i="1" s="1"/>
  <c r="B76" i="1"/>
  <c r="C76" i="1" s="1"/>
  <c r="B75" i="1"/>
  <c r="C75" i="1" s="1"/>
  <c r="B74" i="1"/>
  <c r="C74" i="1" s="1"/>
  <c r="B73" i="1"/>
  <c r="C73" i="1" s="1"/>
  <c r="B72" i="1"/>
  <c r="C72" i="1" s="1"/>
  <c r="B71" i="1"/>
  <c r="C71" i="1" s="1"/>
  <c r="B70" i="1"/>
  <c r="C70" i="1" s="1"/>
  <c r="B69" i="1"/>
  <c r="C69" i="1" s="1"/>
  <c r="B68" i="1"/>
  <c r="C68" i="1" s="1"/>
  <c r="B67" i="1"/>
  <c r="C67" i="1" s="1"/>
  <c r="B66" i="1"/>
  <c r="C66" i="1" s="1"/>
  <c r="B65" i="1"/>
  <c r="C65" i="1" s="1"/>
  <c r="B64" i="1"/>
  <c r="C64" i="1" s="1"/>
  <c r="B63" i="1"/>
  <c r="C63" i="1" s="1"/>
  <c r="B62" i="1"/>
  <c r="C62" i="1" s="1"/>
  <c r="B61" i="1"/>
  <c r="C61" i="1" s="1"/>
  <c r="B60" i="1"/>
  <c r="C60" i="1" s="1"/>
  <c r="B59" i="1"/>
  <c r="C59" i="1" s="1"/>
  <c r="B58" i="1"/>
  <c r="C58" i="1" s="1"/>
  <c r="B57" i="1"/>
  <c r="C57" i="1" s="1"/>
  <c r="C56" i="1"/>
  <c r="B56" i="1"/>
  <c r="C55" i="1"/>
  <c r="B55" i="1"/>
  <c r="B54" i="1"/>
  <c r="C54" i="1" s="1"/>
  <c r="B53" i="1"/>
  <c r="C53" i="1" s="1"/>
  <c r="B52" i="1"/>
  <c r="C52" i="1" s="1"/>
  <c r="B51" i="1"/>
  <c r="C51" i="1" s="1"/>
  <c r="B50" i="1"/>
  <c r="C50" i="1" s="1"/>
  <c r="B49" i="1"/>
  <c r="C49" i="1" s="1"/>
  <c r="B48" i="1"/>
  <c r="C48" i="1" s="1"/>
  <c r="B47" i="1"/>
  <c r="C47" i="1" s="1"/>
  <c r="B46" i="1"/>
  <c r="C46" i="1" s="1"/>
  <c r="B45" i="1"/>
  <c r="C45" i="1" s="1"/>
  <c r="B44" i="1"/>
  <c r="C44" i="1" s="1"/>
  <c r="C43" i="1"/>
  <c r="B43" i="1"/>
  <c r="B42" i="1"/>
  <c r="C42" i="1" s="1"/>
  <c r="B41" i="1"/>
  <c r="C41" i="1" s="1"/>
  <c r="B40" i="1"/>
  <c r="C40" i="1" s="1"/>
  <c r="B39" i="1"/>
  <c r="C39" i="1" s="1"/>
  <c r="B38" i="1"/>
  <c r="C38" i="1" s="1"/>
  <c r="B37" i="1"/>
  <c r="C37" i="1" s="1"/>
  <c r="B36" i="1"/>
  <c r="C36" i="1" s="1"/>
  <c r="B35" i="1"/>
  <c r="C35" i="1" s="1"/>
  <c r="B34" i="1"/>
  <c r="C34" i="1" s="1"/>
  <c r="B33" i="1"/>
  <c r="C33" i="1" s="1"/>
  <c r="B32" i="1"/>
  <c r="C32" i="1" s="1"/>
  <c r="C31" i="1"/>
  <c r="B31" i="1"/>
  <c r="B30" i="1"/>
  <c r="C30" i="1" s="1"/>
  <c r="B29" i="1"/>
  <c r="C29" i="1" s="1"/>
  <c r="B28" i="1"/>
  <c r="C28" i="1" s="1"/>
  <c r="B27" i="1"/>
  <c r="C27" i="1" s="1"/>
  <c r="B26" i="1"/>
  <c r="C26" i="1" s="1"/>
  <c r="B25" i="1"/>
  <c r="C25" i="1" s="1"/>
  <c r="B24" i="1"/>
  <c r="C24" i="1" s="1"/>
  <c r="B23" i="1"/>
  <c r="C23" i="1" s="1"/>
  <c r="B22" i="1"/>
  <c r="C22" i="1" s="1"/>
  <c r="B21" i="1"/>
  <c r="C21" i="1" s="1"/>
  <c r="B20" i="1"/>
  <c r="C20" i="1" s="1"/>
  <c r="C19" i="1"/>
  <c r="B19" i="1"/>
  <c r="B18" i="1"/>
  <c r="C18" i="1" s="1"/>
  <c r="B17" i="1"/>
  <c r="C17" i="1" s="1"/>
  <c r="C16" i="1"/>
  <c r="B16" i="1"/>
  <c r="B15" i="1"/>
  <c r="C15" i="1" s="1"/>
  <c r="B14" i="1"/>
  <c r="C14" i="1" s="1"/>
  <c r="B13" i="1"/>
  <c r="C13" i="1" s="1"/>
  <c r="B12" i="1"/>
  <c r="C12" i="1" s="1"/>
  <c r="B11" i="1"/>
  <c r="C11" i="1" s="1"/>
  <c r="B10" i="1"/>
  <c r="C10" i="1" s="1"/>
  <c r="B9" i="1"/>
  <c r="C9" i="1" s="1"/>
  <c r="T1863" i="1"/>
  <c r="G1863" i="1"/>
  <c r="G1864" i="1" s="1"/>
  <c r="J1848" i="1" s="1"/>
  <c r="T1862" i="1"/>
  <c r="T1861" i="1"/>
  <c r="J1861" i="1"/>
  <c r="E1861" i="1"/>
  <c r="K1861" i="1" s="1"/>
  <c r="T1860" i="1"/>
  <c r="E1860" i="1"/>
  <c r="K1860" i="1" s="1"/>
  <c r="T1859" i="1"/>
  <c r="M1859" i="1"/>
  <c r="T1858" i="1"/>
  <c r="F1858" i="1"/>
  <c r="M1858" i="1" s="1"/>
  <c r="E1858" i="1"/>
  <c r="T1857" i="1"/>
  <c r="F1857" i="1"/>
  <c r="E1857" i="1"/>
  <c r="K1857" i="1" s="1"/>
  <c r="T1856" i="1"/>
  <c r="T1855" i="1"/>
  <c r="F1855" i="1"/>
  <c r="M1855" i="1" s="1"/>
  <c r="E1855" i="1"/>
  <c r="K1855" i="1" s="1"/>
  <c r="T1854" i="1"/>
  <c r="F1854" i="1"/>
  <c r="M1854" i="1" s="1"/>
  <c r="E1854" i="1"/>
  <c r="T1853" i="1"/>
  <c r="M1853" i="1"/>
  <c r="K1853" i="1"/>
  <c r="T1852" i="1"/>
  <c r="F1852" i="1"/>
  <c r="M1852" i="1" s="1"/>
  <c r="E1852" i="1"/>
  <c r="T1851" i="1"/>
  <c r="F1851" i="1"/>
  <c r="M1851" i="1" s="1"/>
  <c r="E1851" i="1"/>
  <c r="T1850" i="1"/>
  <c r="K1850" i="1"/>
  <c r="J1850" i="1"/>
  <c r="T1849" i="1"/>
  <c r="J1849" i="1"/>
  <c r="F1849" i="1"/>
  <c r="M1849" i="1" s="1"/>
  <c r="E1849" i="1"/>
  <c r="T1848" i="1"/>
  <c r="F1848" i="1"/>
  <c r="E1848" i="1"/>
  <c r="K1848" i="1" s="1"/>
  <c r="T1847" i="1"/>
  <c r="K1847" i="1"/>
  <c r="T1846" i="1"/>
  <c r="F1846" i="1"/>
  <c r="E1846" i="1"/>
  <c r="T1845" i="1"/>
  <c r="J1845" i="1"/>
  <c r="F1845" i="1"/>
  <c r="E1845" i="1"/>
  <c r="T1844" i="1"/>
  <c r="K1844" i="1"/>
  <c r="T1843" i="1"/>
  <c r="J1843" i="1"/>
  <c r="F1843" i="1"/>
  <c r="E1843" i="1"/>
  <c r="K1843" i="1" s="1"/>
  <c r="T1842" i="1"/>
  <c r="F1842" i="1"/>
  <c r="E1842" i="1"/>
  <c r="K1842" i="1" s="1"/>
  <c r="T1841" i="1"/>
  <c r="T1840" i="1"/>
  <c r="F1840" i="1"/>
  <c r="E1840" i="1"/>
  <c r="K1840" i="1" s="1"/>
  <c r="T1839" i="1"/>
  <c r="F1839" i="1"/>
  <c r="M1839" i="1" s="1"/>
  <c r="E1839" i="1"/>
  <c r="T1838" i="1"/>
  <c r="T1837" i="1"/>
  <c r="F1837" i="1"/>
  <c r="M1837" i="1" s="1"/>
  <c r="E1837" i="1"/>
  <c r="K1837" i="1" s="1"/>
  <c r="T1836" i="1"/>
  <c r="M1836" i="1"/>
  <c r="F1836" i="1"/>
  <c r="E1836" i="1"/>
  <c r="T1835" i="1"/>
  <c r="J1835" i="1"/>
  <c r="T1834" i="1"/>
  <c r="F1834" i="1"/>
  <c r="M1834" i="1" s="1"/>
  <c r="E1834" i="1"/>
  <c r="T1833" i="1"/>
  <c r="J1833" i="1"/>
  <c r="F1833" i="1"/>
  <c r="M1833" i="1" s="1"/>
  <c r="E1833" i="1"/>
  <c r="K1833" i="1" s="1"/>
  <c r="T1832" i="1"/>
  <c r="T1831" i="1"/>
  <c r="F1831" i="1"/>
  <c r="E1831" i="1"/>
  <c r="K1831" i="1" s="1"/>
  <c r="T1830" i="1"/>
  <c r="F1830" i="1"/>
  <c r="E1830" i="1"/>
  <c r="T1829" i="1"/>
  <c r="J1829" i="1"/>
  <c r="T1828" i="1"/>
  <c r="F1828" i="1"/>
  <c r="M1828" i="1" s="1"/>
  <c r="E1828" i="1"/>
  <c r="T1827" i="1"/>
  <c r="F1827" i="1"/>
  <c r="M1827" i="1" s="1"/>
  <c r="E1827" i="1"/>
  <c r="T1826" i="1"/>
  <c r="K1826" i="1"/>
  <c r="T1825" i="1"/>
  <c r="J1825" i="1"/>
  <c r="F1825" i="1"/>
  <c r="M1825" i="1" s="1"/>
  <c r="E1825" i="1"/>
  <c r="K1825" i="1" s="1"/>
  <c r="T1824" i="1"/>
  <c r="J1824" i="1"/>
  <c r="F1824" i="1"/>
  <c r="M1824" i="1" s="1"/>
  <c r="E1824" i="1"/>
  <c r="T1823" i="1"/>
  <c r="T1822" i="1"/>
  <c r="F1822" i="1"/>
  <c r="M1822" i="1" s="1"/>
  <c r="E1822" i="1"/>
  <c r="K1822" i="1" s="1"/>
  <c r="T1821" i="1"/>
  <c r="F1821" i="1"/>
  <c r="M1821" i="1" s="1"/>
  <c r="E1821" i="1"/>
  <c r="K1821" i="1" s="1"/>
  <c r="T1820" i="1"/>
  <c r="T1819" i="1"/>
  <c r="F1819" i="1"/>
  <c r="E1819" i="1"/>
  <c r="K1819" i="1" s="1"/>
  <c r="T1818" i="1"/>
  <c r="F1818" i="1"/>
  <c r="E1818" i="1"/>
  <c r="T1817" i="1"/>
  <c r="M1817" i="1"/>
  <c r="K1817" i="1"/>
  <c r="T1816" i="1"/>
  <c r="G1816" i="1"/>
  <c r="F1816" i="1"/>
  <c r="M1816" i="1" s="1"/>
  <c r="E1816" i="1"/>
  <c r="T1815" i="1"/>
  <c r="F1815" i="1"/>
  <c r="E1815" i="1"/>
  <c r="T1814" i="1"/>
  <c r="T1813" i="1"/>
  <c r="J1813" i="1"/>
  <c r="F1813" i="1"/>
  <c r="E1813" i="1"/>
  <c r="T1812" i="1"/>
  <c r="F1812" i="1"/>
  <c r="M1812" i="1" s="1"/>
  <c r="E1812" i="1"/>
  <c r="K1812" i="1" s="1"/>
  <c r="T1811" i="1"/>
  <c r="M1811" i="1"/>
  <c r="K1811" i="1"/>
  <c r="T1810" i="1"/>
  <c r="F1810" i="1"/>
  <c r="E1810" i="1"/>
  <c r="T1809" i="1"/>
  <c r="F1809" i="1"/>
  <c r="M1809" i="1" s="1"/>
  <c r="E1809" i="1"/>
  <c r="K1809" i="1" s="1"/>
  <c r="T1808" i="1"/>
  <c r="T1807" i="1"/>
  <c r="F1807" i="1"/>
  <c r="T1806" i="1"/>
  <c r="F1806" i="1"/>
  <c r="M1806" i="1" s="1"/>
  <c r="T1805" i="1"/>
  <c r="M1805" i="1"/>
  <c r="E1805" i="1"/>
  <c r="T1804" i="1"/>
  <c r="F1804" i="1"/>
  <c r="M1804" i="1" s="1"/>
  <c r="T1803" i="1"/>
  <c r="J1803" i="1"/>
  <c r="F1803" i="1"/>
  <c r="T1802" i="1"/>
  <c r="K1802" i="1"/>
  <c r="T1801" i="1"/>
  <c r="J1801" i="1"/>
  <c r="F1801" i="1"/>
  <c r="E1801" i="1"/>
  <c r="T1800" i="1"/>
  <c r="J1800" i="1"/>
  <c r="F1800" i="1"/>
  <c r="E1800" i="1"/>
  <c r="K1800" i="1" s="1"/>
  <c r="T1799" i="1"/>
  <c r="T1798" i="1"/>
  <c r="F1798" i="1"/>
  <c r="E1798" i="1"/>
  <c r="K1798" i="1" s="1"/>
  <c r="T1797" i="1"/>
  <c r="F1797" i="1"/>
  <c r="M1797" i="1" s="1"/>
  <c r="E1797" i="1"/>
  <c r="K1797" i="1" s="1"/>
  <c r="T1796" i="1"/>
  <c r="K1796" i="1"/>
  <c r="J1796" i="1"/>
  <c r="T1795" i="1"/>
  <c r="F1795" i="1"/>
  <c r="M1795" i="1" s="1"/>
  <c r="E1795" i="1"/>
  <c r="K1795" i="1" s="1"/>
  <c r="T1794" i="1"/>
  <c r="M1794" i="1"/>
  <c r="J1794" i="1"/>
  <c r="F1794" i="1"/>
  <c r="E1794" i="1"/>
  <c r="K1794" i="1" s="1"/>
  <c r="T1793" i="1"/>
  <c r="T1792" i="1"/>
  <c r="J1792" i="1"/>
  <c r="F1792" i="1"/>
  <c r="M1792" i="1" s="1"/>
  <c r="E1792" i="1"/>
  <c r="T1791" i="1"/>
  <c r="F1791" i="1"/>
  <c r="E1791" i="1"/>
  <c r="K1791" i="1" s="1"/>
  <c r="T1790" i="1"/>
  <c r="T1789" i="1"/>
  <c r="F1789" i="1"/>
  <c r="M1789" i="1" s="1"/>
  <c r="E1789" i="1"/>
  <c r="T1788" i="1"/>
  <c r="F1788" i="1"/>
  <c r="M1788" i="1" s="1"/>
  <c r="E1788" i="1"/>
  <c r="K1788" i="1" s="1"/>
  <c r="T1787" i="1"/>
  <c r="M1787" i="1"/>
  <c r="K1787" i="1"/>
  <c r="T1786" i="1"/>
  <c r="J1786" i="1"/>
  <c r="F1786" i="1"/>
  <c r="M1786" i="1" s="1"/>
  <c r="E1786" i="1"/>
  <c r="K1786" i="1" s="1"/>
  <c r="T1785" i="1"/>
  <c r="J1785" i="1"/>
  <c r="F1785" i="1"/>
  <c r="E1785" i="1"/>
  <c r="K1785" i="1" s="1"/>
  <c r="T1784" i="1"/>
  <c r="K1784" i="1"/>
  <c r="T1783" i="1"/>
  <c r="F1783" i="1"/>
  <c r="M1783" i="1" s="1"/>
  <c r="E1783" i="1"/>
  <c r="T1782" i="1"/>
  <c r="F1782" i="1"/>
  <c r="E1782" i="1"/>
  <c r="K1782" i="1" s="1"/>
  <c r="T1781" i="1"/>
  <c r="K1781" i="1"/>
  <c r="T1780" i="1"/>
  <c r="F1780" i="1"/>
  <c r="E1780" i="1"/>
  <c r="K1780" i="1" s="1"/>
  <c r="T1779" i="1"/>
  <c r="J1779" i="1"/>
  <c r="F1779" i="1"/>
  <c r="M1779" i="1" s="1"/>
  <c r="E1779" i="1"/>
  <c r="K1779" i="1" s="1"/>
  <c r="T1778" i="1"/>
  <c r="T1777" i="1"/>
  <c r="M1777" i="1"/>
  <c r="F1777" i="1"/>
  <c r="E1777" i="1"/>
  <c r="T1776" i="1"/>
  <c r="F1776" i="1"/>
  <c r="E1776" i="1"/>
  <c r="K1776" i="1" s="1"/>
  <c r="T1775" i="1"/>
  <c r="M1775" i="1"/>
  <c r="T1774" i="1"/>
  <c r="F1774" i="1"/>
  <c r="E1774" i="1"/>
  <c r="K1774" i="1" s="1"/>
  <c r="T1773" i="1"/>
  <c r="F1773" i="1"/>
  <c r="E1773" i="1"/>
  <c r="T1772" i="1"/>
  <c r="T1771" i="1"/>
  <c r="F1771" i="1"/>
  <c r="M1771" i="1" s="1"/>
  <c r="E1771" i="1"/>
  <c r="T1770" i="1"/>
  <c r="F1770" i="1"/>
  <c r="E1770" i="1"/>
  <c r="K1770" i="1" s="1"/>
  <c r="T1769" i="1"/>
  <c r="T1768" i="1"/>
  <c r="F1768" i="1"/>
  <c r="E1768" i="1"/>
  <c r="K1768" i="1" s="1"/>
  <c r="T1767" i="1"/>
  <c r="F1767" i="1"/>
  <c r="E1767" i="1"/>
  <c r="K1767" i="1" s="1"/>
  <c r="T1766" i="1"/>
  <c r="K1766" i="1"/>
  <c r="T1765" i="1"/>
  <c r="J1765" i="1"/>
  <c r="F1765" i="1"/>
  <c r="M1765" i="1" s="1"/>
  <c r="E1765" i="1"/>
  <c r="K1765" i="1" s="1"/>
  <c r="T1764" i="1"/>
  <c r="K1764" i="1"/>
  <c r="J1764" i="1"/>
  <c r="F1764" i="1"/>
  <c r="E1764" i="1"/>
  <c r="T1763" i="1"/>
  <c r="M1763" i="1"/>
  <c r="T1762" i="1"/>
  <c r="J1762" i="1"/>
  <c r="F1762" i="1"/>
  <c r="M1762" i="1" s="1"/>
  <c r="E1762" i="1"/>
  <c r="K1762" i="1" s="1"/>
  <c r="T1761" i="1"/>
  <c r="F1761" i="1"/>
  <c r="M1761" i="1" s="1"/>
  <c r="E1761" i="1"/>
  <c r="K1761" i="1" s="1"/>
  <c r="T1760" i="1"/>
  <c r="M1760" i="1"/>
  <c r="T1759" i="1"/>
  <c r="F1759" i="1"/>
  <c r="M1759" i="1" s="1"/>
  <c r="E1759" i="1"/>
  <c r="K1759" i="1" s="1"/>
  <c r="T1758" i="1"/>
  <c r="F1758" i="1"/>
  <c r="M1758" i="1" s="1"/>
  <c r="E1758" i="1"/>
  <c r="T1757" i="1"/>
  <c r="M1757" i="1"/>
  <c r="K1757" i="1"/>
  <c r="T1756" i="1"/>
  <c r="J1756" i="1"/>
  <c r="F1756" i="1"/>
  <c r="E1756" i="1"/>
  <c r="K1756" i="1" s="1"/>
  <c r="T1755" i="1"/>
  <c r="F1755" i="1"/>
  <c r="M1755" i="1" s="1"/>
  <c r="E1755" i="1"/>
  <c r="K1755" i="1" s="1"/>
  <c r="T1754" i="1"/>
  <c r="K1754" i="1"/>
  <c r="J1754" i="1"/>
  <c r="T1753" i="1"/>
  <c r="F1753" i="1"/>
  <c r="M1753" i="1" s="1"/>
  <c r="E1753" i="1"/>
  <c r="T1752" i="1"/>
  <c r="F1752" i="1"/>
  <c r="M1752" i="1" s="1"/>
  <c r="E1752" i="1"/>
  <c r="K1752" i="1" s="1"/>
  <c r="T1751" i="1"/>
  <c r="J1751" i="1"/>
  <c r="T1750" i="1"/>
  <c r="F1750" i="1"/>
  <c r="M1750" i="1" s="1"/>
  <c r="E1750" i="1"/>
  <c r="K1750" i="1" s="1"/>
  <c r="T1749" i="1"/>
  <c r="F1749" i="1"/>
  <c r="M1749" i="1" s="1"/>
  <c r="E1749" i="1"/>
  <c r="K1749" i="1" s="1"/>
  <c r="T1748" i="1"/>
  <c r="T1747" i="1"/>
  <c r="F1747" i="1"/>
  <c r="M1747" i="1" s="1"/>
  <c r="E1747" i="1"/>
  <c r="K1747" i="1" s="1"/>
  <c r="T1746" i="1"/>
  <c r="F1746" i="1"/>
  <c r="M1746" i="1" s="1"/>
  <c r="E1746" i="1"/>
  <c r="K1746" i="1" s="1"/>
  <c r="T1745" i="1"/>
  <c r="J1745" i="1"/>
  <c r="T1744" i="1"/>
  <c r="F1744" i="1"/>
  <c r="E1744" i="1"/>
  <c r="T1743" i="1"/>
  <c r="J1743" i="1"/>
  <c r="F1743" i="1"/>
  <c r="M1743" i="1" s="1"/>
  <c r="E1743" i="1"/>
  <c r="K1743" i="1" s="1"/>
  <c r="T1742" i="1"/>
  <c r="M1742" i="1"/>
  <c r="J1742" i="1"/>
  <c r="T1741" i="1"/>
  <c r="J1741" i="1"/>
  <c r="F1741" i="1"/>
  <c r="M1741" i="1" s="1"/>
  <c r="E1741" i="1"/>
  <c r="K1741" i="1" s="1"/>
  <c r="T1740" i="1"/>
  <c r="J1740" i="1"/>
  <c r="F1740" i="1"/>
  <c r="M1740" i="1" s="1"/>
  <c r="E1740" i="1"/>
  <c r="K1740" i="1" s="1"/>
  <c r="T1739" i="1"/>
  <c r="M1739" i="1"/>
  <c r="K1739" i="1"/>
  <c r="T1738" i="1"/>
  <c r="F1738" i="1"/>
  <c r="M1738" i="1" s="1"/>
  <c r="E1738" i="1"/>
  <c r="K1738" i="1" s="1"/>
  <c r="T1737" i="1"/>
  <c r="J1737" i="1"/>
  <c r="F1737" i="1"/>
  <c r="E1737" i="1"/>
  <c r="K1737" i="1" s="1"/>
  <c r="T1736" i="1"/>
  <c r="M1736" i="1"/>
  <c r="K1736" i="1"/>
  <c r="J1736" i="1"/>
  <c r="T1735" i="1"/>
  <c r="J1735" i="1"/>
  <c r="F1735" i="1"/>
  <c r="M1735" i="1" s="1"/>
  <c r="E1735" i="1"/>
  <c r="K1735" i="1" s="1"/>
  <c r="T1734" i="1"/>
  <c r="J1734" i="1"/>
  <c r="F1734" i="1"/>
  <c r="E1734" i="1"/>
  <c r="T1733" i="1"/>
  <c r="M1733" i="1"/>
  <c r="T1732" i="1"/>
  <c r="F1732" i="1"/>
  <c r="M1732" i="1" s="1"/>
  <c r="E1732" i="1"/>
  <c r="K1732" i="1" s="1"/>
  <c r="T1731" i="1"/>
  <c r="J1731" i="1"/>
  <c r="F1731" i="1"/>
  <c r="M1731" i="1" s="1"/>
  <c r="E1731" i="1"/>
  <c r="K1731" i="1" s="1"/>
  <c r="T1730" i="1"/>
  <c r="M1730" i="1"/>
  <c r="K1730" i="1"/>
  <c r="J1730" i="1"/>
  <c r="T1729" i="1"/>
  <c r="F1729" i="1"/>
  <c r="M1729" i="1" s="1"/>
  <c r="E1729" i="1"/>
  <c r="K1729" i="1" s="1"/>
  <c r="T1728" i="1"/>
  <c r="J1728" i="1"/>
  <c r="F1728" i="1"/>
  <c r="M1728" i="1" s="1"/>
  <c r="E1728" i="1"/>
  <c r="K1728" i="1" s="1"/>
  <c r="T1727" i="1"/>
  <c r="M1727" i="1"/>
  <c r="K1727" i="1"/>
  <c r="J1727" i="1"/>
  <c r="T1726" i="1"/>
  <c r="J1726" i="1"/>
  <c r="F1726" i="1"/>
  <c r="M1726" i="1" s="1"/>
  <c r="E1726" i="1"/>
  <c r="K1726" i="1" s="1"/>
  <c r="T1725" i="1"/>
  <c r="F1725" i="1"/>
  <c r="M1725" i="1" s="1"/>
  <c r="E1725" i="1"/>
  <c r="K1725" i="1" s="1"/>
  <c r="T1724" i="1"/>
  <c r="M1724" i="1"/>
  <c r="K1724" i="1"/>
  <c r="J1724" i="1"/>
  <c r="T1723" i="1"/>
  <c r="J1723" i="1"/>
  <c r="F1723" i="1"/>
  <c r="E1723" i="1"/>
  <c r="K1723" i="1" s="1"/>
  <c r="T1722" i="1"/>
  <c r="F1722" i="1"/>
  <c r="M1722" i="1" s="1"/>
  <c r="E1722" i="1"/>
  <c r="K1722" i="1" s="1"/>
  <c r="T1721" i="1"/>
  <c r="K1721" i="1"/>
  <c r="J1721" i="1"/>
  <c r="T1720" i="1"/>
  <c r="J1720" i="1"/>
  <c r="F1720" i="1"/>
  <c r="E1720" i="1"/>
  <c r="K1720" i="1" s="1"/>
  <c r="T1719" i="1"/>
  <c r="J1719" i="1"/>
  <c r="F1719" i="1"/>
  <c r="M1719" i="1" s="1"/>
  <c r="E1719" i="1"/>
  <c r="K1719" i="1" s="1"/>
  <c r="T1718" i="1"/>
  <c r="M1718" i="1"/>
  <c r="J1718" i="1"/>
  <c r="T1717" i="1"/>
  <c r="F1717" i="1"/>
  <c r="M1717" i="1" s="1"/>
  <c r="E1717" i="1"/>
  <c r="K1717" i="1" s="1"/>
  <c r="T1716" i="1"/>
  <c r="J1716" i="1"/>
  <c r="F1716" i="1"/>
  <c r="M1716" i="1" s="1"/>
  <c r="E1716" i="1"/>
  <c r="K1716" i="1" s="1"/>
  <c r="T1715" i="1"/>
  <c r="M1715" i="1"/>
  <c r="K1715" i="1"/>
  <c r="J1715" i="1"/>
  <c r="T1714" i="1"/>
  <c r="J1714" i="1"/>
  <c r="F1714" i="1"/>
  <c r="M1714" i="1" s="1"/>
  <c r="E1714" i="1"/>
  <c r="K1714" i="1" s="1"/>
  <c r="T1713" i="1"/>
  <c r="J1713" i="1"/>
  <c r="F1713" i="1"/>
  <c r="M1713" i="1" s="1"/>
  <c r="E1713" i="1"/>
  <c r="K1713" i="1" s="1"/>
  <c r="T1712" i="1"/>
  <c r="K1712" i="1"/>
  <c r="J1712" i="1"/>
  <c r="T1711" i="1"/>
  <c r="J1711" i="1"/>
  <c r="F1711" i="1"/>
  <c r="M1711" i="1" s="1"/>
  <c r="E1711" i="1"/>
  <c r="K1711" i="1" s="1"/>
  <c r="T1710" i="1"/>
  <c r="J1710" i="1"/>
  <c r="F1710" i="1"/>
  <c r="M1710" i="1" s="1"/>
  <c r="E1710" i="1"/>
  <c r="K1710" i="1" s="1"/>
  <c r="T1709" i="1"/>
  <c r="M1709" i="1"/>
  <c r="K1709" i="1"/>
  <c r="J1709" i="1"/>
  <c r="T1708" i="1"/>
  <c r="J1708" i="1"/>
  <c r="F1708" i="1"/>
  <c r="M1708" i="1" s="1"/>
  <c r="E1708" i="1"/>
  <c r="K1708" i="1" s="1"/>
  <c r="T1707" i="1"/>
  <c r="J1707" i="1"/>
  <c r="F1707" i="1"/>
  <c r="E1707" i="1"/>
  <c r="K1707" i="1" s="1"/>
  <c r="T1706" i="1"/>
  <c r="M1706" i="1"/>
  <c r="K1706" i="1"/>
  <c r="J1706" i="1"/>
  <c r="T1705" i="1"/>
  <c r="J1705" i="1"/>
  <c r="F1705" i="1"/>
  <c r="M1705" i="1" s="1"/>
  <c r="E1705" i="1"/>
  <c r="K1705" i="1" s="1"/>
  <c r="T1704" i="1"/>
  <c r="J1704" i="1"/>
  <c r="F1704" i="1"/>
  <c r="E1704" i="1"/>
  <c r="K1704" i="1" s="1"/>
  <c r="T1703" i="1"/>
  <c r="M1703" i="1"/>
  <c r="K1703" i="1"/>
  <c r="J1703" i="1"/>
  <c r="T1702" i="1"/>
  <c r="J1702" i="1"/>
  <c r="F1702" i="1"/>
  <c r="M1702" i="1" s="1"/>
  <c r="E1702" i="1"/>
  <c r="K1702" i="1" s="1"/>
  <c r="T1701" i="1"/>
  <c r="J1701" i="1"/>
  <c r="F1701" i="1"/>
  <c r="M1701" i="1" s="1"/>
  <c r="E1701" i="1"/>
  <c r="K1701" i="1" s="1"/>
  <c r="T1700" i="1"/>
  <c r="M1700" i="1"/>
  <c r="K1700" i="1"/>
  <c r="J1700" i="1"/>
  <c r="T1699" i="1"/>
  <c r="J1699" i="1"/>
  <c r="F1699" i="1"/>
  <c r="M1699" i="1" s="1"/>
  <c r="E1699" i="1"/>
  <c r="K1699" i="1" s="1"/>
  <c r="T1698" i="1"/>
  <c r="J1698" i="1"/>
  <c r="F1698" i="1"/>
  <c r="M1698" i="1" s="1"/>
  <c r="E1698" i="1"/>
  <c r="K1698" i="1" s="1"/>
  <c r="T1697" i="1"/>
  <c r="M1697" i="1"/>
  <c r="K1697" i="1"/>
  <c r="J1697" i="1"/>
  <c r="T1696" i="1"/>
  <c r="J1696" i="1"/>
  <c r="F1696" i="1"/>
  <c r="E1696" i="1"/>
  <c r="K1696" i="1" s="1"/>
  <c r="T1695" i="1"/>
  <c r="J1695" i="1"/>
  <c r="F1695" i="1"/>
  <c r="M1695" i="1" s="1"/>
  <c r="E1695" i="1"/>
  <c r="K1695" i="1" s="1"/>
  <c r="T1694" i="1"/>
  <c r="M1694" i="1"/>
  <c r="K1694" i="1"/>
  <c r="J1694" i="1"/>
  <c r="T1693" i="1"/>
  <c r="J1693" i="1"/>
  <c r="F1693" i="1"/>
  <c r="M1693" i="1" s="1"/>
  <c r="E1693" i="1"/>
  <c r="K1693" i="1" s="1"/>
  <c r="T1692" i="1"/>
  <c r="J1692" i="1"/>
  <c r="F1692" i="1"/>
  <c r="M1692" i="1" s="1"/>
  <c r="E1692" i="1"/>
  <c r="K1692" i="1" s="1"/>
  <c r="T1691" i="1"/>
  <c r="M1691" i="1"/>
  <c r="J1691" i="1"/>
  <c r="T1690" i="1"/>
  <c r="J1690" i="1"/>
  <c r="F1690" i="1"/>
  <c r="M1690" i="1" s="1"/>
  <c r="E1690" i="1"/>
  <c r="K1690" i="1" s="1"/>
  <c r="T1689" i="1"/>
  <c r="J1689" i="1"/>
  <c r="F1689" i="1"/>
  <c r="M1689" i="1" s="1"/>
  <c r="E1689" i="1"/>
  <c r="K1689" i="1" s="1"/>
  <c r="T1688" i="1"/>
  <c r="M1688" i="1"/>
  <c r="K1688" i="1"/>
  <c r="J1688" i="1"/>
  <c r="T1687" i="1"/>
  <c r="J1687" i="1"/>
  <c r="F1687" i="1"/>
  <c r="M1687" i="1" s="1"/>
  <c r="E1687" i="1"/>
  <c r="K1687" i="1" s="1"/>
  <c r="T1686" i="1"/>
  <c r="J1686" i="1"/>
  <c r="F1686" i="1"/>
  <c r="M1686" i="1" s="1"/>
  <c r="E1686" i="1"/>
  <c r="T1685" i="1"/>
  <c r="M1685" i="1"/>
  <c r="K1685" i="1"/>
  <c r="J1685" i="1"/>
  <c r="T1684" i="1"/>
  <c r="J1684" i="1"/>
  <c r="F1684" i="1"/>
  <c r="M1684" i="1" s="1"/>
  <c r="E1684" i="1"/>
  <c r="K1684" i="1" s="1"/>
  <c r="T1683" i="1"/>
  <c r="F1683" i="1"/>
  <c r="M1683" i="1" s="1"/>
  <c r="E1683" i="1"/>
  <c r="K1683" i="1" s="1"/>
  <c r="T1682" i="1"/>
  <c r="M1682" i="1"/>
  <c r="K1682" i="1"/>
  <c r="J1682" i="1"/>
  <c r="T1681" i="1"/>
  <c r="J1681" i="1"/>
  <c r="F1681" i="1"/>
  <c r="M1681" i="1" s="1"/>
  <c r="E1681" i="1"/>
  <c r="K1681" i="1" s="1"/>
  <c r="T1680" i="1"/>
  <c r="J1680" i="1"/>
  <c r="F1680" i="1"/>
  <c r="M1680" i="1" s="1"/>
  <c r="E1680" i="1"/>
  <c r="K1680" i="1" s="1"/>
  <c r="T1679" i="1"/>
  <c r="M1679" i="1"/>
  <c r="K1679" i="1"/>
  <c r="J1679" i="1"/>
  <c r="T1678" i="1"/>
  <c r="J1678" i="1"/>
  <c r="F1678" i="1"/>
  <c r="E1678" i="1"/>
  <c r="K1678" i="1" s="1"/>
  <c r="T1677" i="1"/>
  <c r="J1677" i="1"/>
  <c r="F1677" i="1"/>
  <c r="M1677" i="1" s="1"/>
  <c r="E1677" i="1"/>
  <c r="K1677" i="1" s="1"/>
  <c r="T1676" i="1"/>
  <c r="M1676" i="1"/>
  <c r="K1676" i="1"/>
  <c r="J1676" i="1"/>
  <c r="T1675" i="1"/>
  <c r="M1675" i="1"/>
  <c r="J1675" i="1"/>
  <c r="F1675" i="1"/>
  <c r="E1675" i="1"/>
  <c r="K1675" i="1" s="1"/>
  <c r="T1674" i="1"/>
  <c r="J1674" i="1"/>
  <c r="F1674" i="1"/>
  <c r="M1674" i="1" s="1"/>
  <c r="E1674" i="1"/>
  <c r="K1674" i="1" s="1"/>
  <c r="T1673" i="1"/>
  <c r="M1673" i="1"/>
  <c r="K1673" i="1"/>
  <c r="T1672" i="1"/>
  <c r="J1672" i="1"/>
  <c r="F1672" i="1"/>
  <c r="M1672" i="1" s="1"/>
  <c r="E1672" i="1"/>
  <c r="K1672" i="1" s="1"/>
  <c r="T1671" i="1"/>
  <c r="J1671" i="1"/>
  <c r="F1671" i="1"/>
  <c r="M1671" i="1" s="1"/>
  <c r="E1671" i="1"/>
  <c r="K1671" i="1" s="1"/>
  <c r="T1670" i="1"/>
  <c r="M1670" i="1"/>
  <c r="K1670" i="1"/>
  <c r="J1670" i="1"/>
  <c r="T1669" i="1"/>
  <c r="J1669" i="1"/>
  <c r="F1669" i="1"/>
  <c r="M1669" i="1" s="1"/>
  <c r="E1669" i="1"/>
  <c r="K1669" i="1" s="1"/>
  <c r="T1668" i="1"/>
  <c r="J1668" i="1"/>
  <c r="F1668" i="1"/>
  <c r="M1668" i="1" s="1"/>
  <c r="E1668" i="1"/>
  <c r="K1668" i="1" s="1"/>
  <c r="T1667" i="1"/>
  <c r="M1667" i="1"/>
  <c r="K1667" i="1"/>
  <c r="J1667" i="1"/>
  <c r="T1666" i="1"/>
  <c r="J1666" i="1"/>
  <c r="F1666" i="1"/>
  <c r="M1666" i="1" s="1"/>
  <c r="E1666" i="1"/>
  <c r="K1666" i="1" s="1"/>
  <c r="T1665" i="1"/>
  <c r="J1665" i="1"/>
  <c r="F1665" i="1"/>
  <c r="M1665" i="1" s="1"/>
  <c r="E1665" i="1"/>
  <c r="K1665" i="1" s="1"/>
  <c r="T1664" i="1"/>
  <c r="M1664" i="1"/>
  <c r="K1664" i="1"/>
  <c r="J1664" i="1"/>
  <c r="T1663" i="1"/>
  <c r="K1663" i="1"/>
  <c r="J1663" i="1"/>
  <c r="E1663" i="1"/>
  <c r="T1662" i="1"/>
  <c r="J1662" i="1"/>
  <c r="E1662" i="1"/>
  <c r="K1662" i="1" s="1"/>
  <c r="T1661" i="1"/>
  <c r="K1661" i="1"/>
  <c r="J1661" i="1"/>
  <c r="F1661" i="1"/>
  <c r="F1663" i="1" s="1"/>
  <c r="M1663" i="1" s="1"/>
  <c r="T1660" i="1"/>
  <c r="J1660" i="1"/>
  <c r="E1660" i="1"/>
  <c r="K1660" i="1" s="1"/>
  <c r="T1659" i="1"/>
  <c r="J1659" i="1"/>
  <c r="E1659" i="1"/>
  <c r="K1659" i="1" s="1"/>
  <c r="T1658" i="1"/>
  <c r="M1658" i="1"/>
  <c r="K1658" i="1"/>
  <c r="J1658" i="1"/>
  <c r="T1657" i="1"/>
  <c r="J1657" i="1"/>
  <c r="F1657" i="1"/>
  <c r="M1657" i="1" s="1"/>
  <c r="E1657" i="1"/>
  <c r="K1657" i="1" s="1"/>
  <c r="T1656" i="1"/>
  <c r="J1656" i="1"/>
  <c r="F1656" i="1"/>
  <c r="M1656" i="1" s="1"/>
  <c r="E1656" i="1"/>
  <c r="K1656" i="1" s="1"/>
  <c r="T1655" i="1"/>
  <c r="M1655" i="1"/>
  <c r="K1655" i="1"/>
  <c r="J1655" i="1"/>
  <c r="T1654" i="1"/>
  <c r="J1654" i="1"/>
  <c r="F1654" i="1"/>
  <c r="M1654" i="1" s="1"/>
  <c r="E1654" i="1"/>
  <c r="K1654" i="1" s="1"/>
  <c r="T1653" i="1"/>
  <c r="J1653" i="1"/>
  <c r="F1653" i="1"/>
  <c r="M1653" i="1" s="1"/>
  <c r="E1653" i="1"/>
  <c r="K1653" i="1" s="1"/>
  <c r="T1652" i="1"/>
  <c r="M1652" i="1"/>
  <c r="K1652" i="1"/>
  <c r="J1652" i="1"/>
  <c r="T1651" i="1"/>
  <c r="K1651" i="1"/>
  <c r="J1651" i="1"/>
  <c r="F1651" i="1"/>
  <c r="M1651" i="1" s="1"/>
  <c r="E1651" i="1"/>
  <c r="T1650" i="1"/>
  <c r="J1650" i="1"/>
  <c r="F1650" i="1"/>
  <c r="M1650" i="1" s="1"/>
  <c r="E1650" i="1"/>
  <c r="K1650" i="1" s="1"/>
  <c r="T1649" i="1"/>
  <c r="M1649" i="1"/>
  <c r="K1649" i="1"/>
  <c r="J1649" i="1"/>
  <c r="T1648" i="1"/>
  <c r="K1648" i="1"/>
  <c r="J1648" i="1"/>
  <c r="F1648" i="1"/>
  <c r="M1648" i="1" s="1"/>
  <c r="E1648" i="1"/>
  <c r="T1647" i="1"/>
  <c r="J1647" i="1"/>
  <c r="F1647" i="1"/>
  <c r="M1647" i="1" s="1"/>
  <c r="E1647" i="1"/>
  <c r="K1647" i="1" s="1"/>
  <c r="T1646" i="1"/>
  <c r="M1646" i="1"/>
  <c r="K1646" i="1"/>
  <c r="J1646" i="1"/>
  <c r="T1645" i="1"/>
  <c r="J1645" i="1"/>
  <c r="F1645" i="1"/>
  <c r="M1645" i="1" s="1"/>
  <c r="E1645" i="1"/>
  <c r="K1645" i="1" s="1"/>
  <c r="T1644" i="1"/>
  <c r="J1644" i="1"/>
  <c r="F1644" i="1"/>
  <c r="M1644" i="1" s="1"/>
  <c r="E1644" i="1"/>
  <c r="K1644" i="1" s="1"/>
  <c r="T1643" i="1"/>
  <c r="M1643" i="1"/>
  <c r="K1643" i="1"/>
  <c r="J1643" i="1"/>
  <c r="T1642" i="1"/>
  <c r="J1642" i="1"/>
  <c r="F1642" i="1"/>
  <c r="M1642" i="1" s="1"/>
  <c r="E1642" i="1"/>
  <c r="K1642" i="1" s="1"/>
  <c r="T1641" i="1"/>
  <c r="J1641" i="1"/>
  <c r="F1641" i="1"/>
  <c r="M1641" i="1" s="1"/>
  <c r="E1641" i="1"/>
  <c r="K1641" i="1" s="1"/>
  <c r="T1640" i="1"/>
  <c r="M1640" i="1"/>
  <c r="K1640" i="1"/>
  <c r="J1640" i="1"/>
  <c r="T1639" i="1"/>
  <c r="J1639" i="1"/>
  <c r="F1639" i="1"/>
  <c r="M1639" i="1" s="1"/>
  <c r="E1639" i="1"/>
  <c r="K1639" i="1" s="1"/>
  <c r="T1638" i="1"/>
  <c r="J1638" i="1"/>
  <c r="F1638" i="1"/>
  <c r="M1638" i="1" s="1"/>
  <c r="E1638" i="1"/>
  <c r="K1638" i="1" s="1"/>
  <c r="T1637" i="1"/>
  <c r="M1637" i="1"/>
  <c r="K1637" i="1"/>
  <c r="J1637" i="1"/>
  <c r="T1636" i="1"/>
  <c r="K1636" i="1"/>
  <c r="J1636" i="1"/>
  <c r="F1636" i="1"/>
  <c r="M1636" i="1" s="1"/>
  <c r="E1636" i="1"/>
  <c r="T1635" i="1"/>
  <c r="J1635" i="1"/>
  <c r="F1635" i="1"/>
  <c r="M1635" i="1" s="1"/>
  <c r="E1635" i="1"/>
  <c r="K1635" i="1" s="1"/>
  <c r="T1634" i="1"/>
  <c r="M1634" i="1"/>
  <c r="K1634" i="1"/>
  <c r="J1634" i="1"/>
  <c r="T1633" i="1"/>
  <c r="J1633" i="1"/>
  <c r="F1633" i="1"/>
  <c r="M1633" i="1" s="1"/>
  <c r="E1633" i="1"/>
  <c r="K1633" i="1" s="1"/>
  <c r="T1632" i="1"/>
  <c r="J1632" i="1"/>
  <c r="F1632" i="1"/>
  <c r="M1632" i="1" s="1"/>
  <c r="E1632" i="1"/>
  <c r="K1632" i="1" s="1"/>
  <c r="T1631" i="1"/>
  <c r="M1631" i="1"/>
  <c r="K1631" i="1"/>
  <c r="J1631" i="1"/>
  <c r="T1630" i="1"/>
  <c r="J1630" i="1"/>
  <c r="F1630" i="1"/>
  <c r="M1630" i="1" s="1"/>
  <c r="E1630" i="1"/>
  <c r="K1630" i="1" s="1"/>
  <c r="T1629" i="1"/>
  <c r="J1629" i="1"/>
  <c r="F1629" i="1"/>
  <c r="M1629" i="1" s="1"/>
  <c r="E1629" i="1"/>
  <c r="K1629" i="1" s="1"/>
  <c r="T1628" i="1"/>
  <c r="M1628" i="1"/>
  <c r="K1628" i="1"/>
  <c r="J1628" i="1"/>
  <c r="T1627" i="1"/>
  <c r="J1627" i="1"/>
  <c r="F1627" i="1"/>
  <c r="M1627" i="1" s="1"/>
  <c r="E1627" i="1"/>
  <c r="K1627" i="1" s="1"/>
  <c r="T1626" i="1"/>
  <c r="J1626" i="1"/>
  <c r="F1626" i="1"/>
  <c r="M1626" i="1" s="1"/>
  <c r="E1626" i="1"/>
  <c r="K1626" i="1" s="1"/>
  <c r="T1625" i="1"/>
  <c r="M1625" i="1"/>
  <c r="K1625" i="1"/>
  <c r="J1625" i="1"/>
  <c r="T1624" i="1"/>
  <c r="J1624" i="1"/>
  <c r="F1624" i="1"/>
  <c r="M1624" i="1" s="1"/>
  <c r="E1624" i="1"/>
  <c r="K1624" i="1" s="1"/>
  <c r="T1623" i="1"/>
  <c r="J1623" i="1"/>
  <c r="F1623" i="1"/>
  <c r="M1623" i="1" s="1"/>
  <c r="E1623" i="1"/>
  <c r="K1623" i="1" s="1"/>
  <c r="T1622" i="1"/>
  <c r="M1622" i="1"/>
  <c r="K1622" i="1"/>
  <c r="J1622" i="1"/>
  <c r="T1621" i="1"/>
  <c r="J1621" i="1"/>
  <c r="F1621" i="1"/>
  <c r="M1621" i="1" s="1"/>
  <c r="E1621" i="1"/>
  <c r="K1621" i="1" s="1"/>
  <c r="T1620" i="1"/>
  <c r="J1620" i="1"/>
  <c r="F1620" i="1"/>
  <c r="M1620" i="1" s="1"/>
  <c r="E1620" i="1"/>
  <c r="K1620" i="1" s="1"/>
  <c r="T1619" i="1"/>
  <c r="M1619" i="1"/>
  <c r="K1619" i="1"/>
  <c r="J1619" i="1"/>
  <c r="T1618" i="1"/>
  <c r="J1618" i="1"/>
  <c r="F1618" i="1"/>
  <c r="M1618" i="1" s="1"/>
  <c r="E1618" i="1"/>
  <c r="K1618" i="1" s="1"/>
  <c r="T1617" i="1"/>
  <c r="J1617" i="1"/>
  <c r="F1617" i="1"/>
  <c r="M1617" i="1" s="1"/>
  <c r="E1617" i="1"/>
  <c r="K1617" i="1" s="1"/>
  <c r="T1616" i="1"/>
  <c r="M1616" i="1"/>
  <c r="K1616" i="1"/>
  <c r="J1616" i="1"/>
  <c r="T1615" i="1"/>
  <c r="J1615" i="1"/>
  <c r="F1615" i="1"/>
  <c r="M1615" i="1" s="1"/>
  <c r="E1615" i="1"/>
  <c r="K1615" i="1" s="1"/>
  <c r="T1614" i="1"/>
  <c r="J1614" i="1"/>
  <c r="F1614" i="1"/>
  <c r="M1614" i="1" s="1"/>
  <c r="E1614" i="1"/>
  <c r="K1614" i="1" s="1"/>
  <c r="T1613" i="1"/>
  <c r="M1613" i="1"/>
  <c r="K1613" i="1"/>
  <c r="J1613" i="1"/>
  <c r="T1612" i="1"/>
  <c r="J1612" i="1"/>
  <c r="F1612" i="1"/>
  <c r="M1612" i="1" s="1"/>
  <c r="E1612" i="1"/>
  <c r="K1612" i="1" s="1"/>
  <c r="T1611" i="1"/>
  <c r="J1611" i="1"/>
  <c r="F1611" i="1"/>
  <c r="M1611" i="1" s="1"/>
  <c r="E1611" i="1"/>
  <c r="K1611" i="1" s="1"/>
  <c r="T1610" i="1"/>
  <c r="M1610" i="1"/>
  <c r="K1610" i="1"/>
  <c r="J1610" i="1"/>
  <c r="T1609" i="1"/>
  <c r="J1609" i="1"/>
  <c r="F1609" i="1"/>
  <c r="M1609" i="1" s="1"/>
  <c r="E1609" i="1"/>
  <c r="K1609" i="1" s="1"/>
  <c r="T1608" i="1"/>
  <c r="J1608" i="1"/>
  <c r="F1608" i="1"/>
  <c r="M1608" i="1" s="1"/>
  <c r="E1608" i="1"/>
  <c r="K1608" i="1" s="1"/>
  <c r="T1607" i="1"/>
  <c r="M1607" i="1"/>
  <c r="K1607" i="1"/>
  <c r="J1607" i="1"/>
  <c r="T1606" i="1"/>
  <c r="J1606" i="1"/>
  <c r="F1606" i="1"/>
  <c r="M1606" i="1" s="1"/>
  <c r="E1606" i="1"/>
  <c r="K1606" i="1" s="1"/>
  <c r="T1605" i="1"/>
  <c r="J1605" i="1"/>
  <c r="F1605" i="1"/>
  <c r="M1605" i="1" s="1"/>
  <c r="E1605" i="1"/>
  <c r="K1605" i="1" s="1"/>
  <c r="T1604" i="1"/>
  <c r="M1604" i="1"/>
  <c r="K1604" i="1"/>
  <c r="J1604" i="1"/>
  <c r="T1603" i="1"/>
  <c r="J1603" i="1"/>
  <c r="F1603" i="1"/>
  <c r="M1603" i="1" s="1"/>
  <c r="E1603" i="1"/>
  <c r="K1603" i="1" s="1"/>
  <c r="T1602" i="1"/>
  <c r="J1602" i="1"/>
  <c r="F1602" i="1"/>
  <c r="M1602" i="1" s="1"/>
  <c r="E1602" i="1"/>
  <c r="K1602" i="1" s="1"/>
  <c r="T1601" i="1"/>
  <c r="M1601" i="1"/>
  <c r="K1601" i="1"/>
  <c r="J1601" i="1"/>
  <c r="T1600" i="1"/>
  <c r="J1600" i="1"/>
  <c r="F1600" i="1"/>
  <c r="M1600" i="1" s="1"/>
  <c r="E1600" i="1"/>
  <c r="K1600" i="1" s="1"/>
  <c r="T1599" i="1"/>
  <c r="J1599" i="1"/>
  <c r="F1599" i="1"/>
  <c r="M1599" i="1" s="1"/>
  <c r="E1599" i="1"/>
  <c r="K1599" i="1" s="1"/>
  <c r="T1598" i="1"/>
  <c r="M1598" i="1"/>
  <c r="K1598" i="1"/>
  <c r="J1598" i="1"/>
  <c r="T1597" i="1"/>
  <c r="J1597" i="1"/>
  <c r="F1597" i="1"/>
  <c r="M1597" i="1" s="1"/>
  <c r="E1597" i="1"/>
  <c r="K1597" i="1" s="1"/>
  <c r="T1596" i="1"/>
  <c r="J1596" i="1"/>
  <c r="F1596" i="1"/>
  <c r="M1596" i="1" s="1"/>
  <c r="E1596" i="1"/>
  <c r="K1596" i="1" s="1"/>
  <c r="T1595" i="1"/>
  <c r="M1595" i="1"/>
  <c r="K1595" i="1"/>
  <c r="J1595" i="1"/>
  <c r="T1594" i="1"/>
  <c r="J1594" i="1"/>
  <c r="F1594" i="1"/>
  <c r="M1594" i="1" s="1"/>
  <c r="E1594" i="1"/>
  <c r="K1594" i="1" s="1"/>
  <c r="T1593" i="1"/>
  <c r="J1593" i="1"/>
  <c r="F1593" i="1"/>
  <c r="M1593" i="1" s="1"/>
  <c r="E1593" i="1"/>
  <c r="K1593" i="1" s="1"/>
  <c r="T1592" i="1"/>
  <c r="M1592" i="1"/>
  <c r="K1592" i="1"/>
  <c r="J1592" i="1"/>
  <c r="T1591" i="1"/>
  <c r="J1591" i="1"/>
  <c r="F1591" i="1"/>
  <c r="M1591" i="1" s="1"/>
  <c r="E1591" i="1"/>
  <c r="K1591" i="1" s="1"/>
  <c r="T1590" i="1"/>
  <c r="J1590" i="1"/>
  <c r="F1590" i="1"/>
  <c r="M1590" i="1" s="1"/>
  <c r="E1590" i="1"/>
  <c r="K1590" i="1" s="1"/>
  <c r="T1589" i="1"/>
  <c r="M1589" i="1"/>
  <c r="K1589" i="1"/>
  <c r="J1589" i="1"/>
  <c r="T1588" i="1"/>
  <c r="J1588" i="1"/>
  <c r="F1588" i="1"/>
  <c r="M1588" i="1" s="1"/>
  <c r="E1588" i="1"/>
  <c r="K1588" i="1" s="1"/>
  <c r="T1587" i="1"/>
  <c r="J1587" i="1"/>
  <c r="F1587" i="1"/>
  <c r="M1587" i="1" s="1"/>
  <c r="E1587" i="1"/>
  <c r="K1587" i="1" s="1"/>
  <c r="T1586" i="1"/>
  <c r="M1586" i="1"/>
  <c r="K1586" i="1"/>
  <c r="J1586" i="1"/>
  <c r="T1585" i="1"/>
  <c r="J1585" i="1"/>
  <c r="F1585" i="1"/>
  <c r="M1585" i="1" s="1"/>
  <c r="E1585" i="1"/>
  <c r="K1585" i="1" s="1"/>
  <c r="T1584" i="1"/>
  <c r="J1584" i="1"/>
  <c r="F1584" i="1"/>
  <c r="M1584" i="1" s="1"/>
  <c r="E1584" i="1"/>
  <c r="K1584" i="1" s="1"/>
  <c r="T1583" i="1"/>
  <c r="M1583" i="1"/>
  <c r="K1583" i="1"/>
  <c r="J1583" i="1"/>
  <c r="T1582" i="1"/>
  <c r="J1582" i="1"/>
  <c r="F1582" i="1"/>
  <c r="M1582" i="1" s="1"/>
  <c r="E1582" i="1"/>
  <c r="K1582" i="1" s="1"/>
  <c r="T1581" i="1"/>
  <c r="J1581" i="1"/>
  <c r="F1581" i="1"/>
  <c r="M1581" i="1" s="1"/>
  <c r="E1581" i="1"/>
  <c r="K1581" i="1" s="1"/>
  <c r="T1580" i="1"/>
  <c r="M1580" i="1"/>
  <c r="K1580" i="1"/>
  <c r="J1580" i="1"/>
  <c r="T1579" i="1"/>
  <c r="J1579" i="1"/>
  <c r="F1579" i="1"/>
  <c r="M1579" i="1" s="1"/>
  <c r="E1579" i="1"/>
  <c r="K1579" i="1" s="1"/>
  <c r="T1578" i="1"/>
  <c r="J1578" i="1"/>
  <c r="F1578" i="1"/>
  <c r="M1578" i="1" s="1"/>
  <c r="E1578" i="1"/>
  <c r="K1578" i="1" s="1"/>
  <c r="T1577" i="1"/>
  <c r="M1577" i="1"/>
  <c r="K1577" i="1"/>
  <c r="J1577" i="1"/>
  <c r="T1576" i="1"/>
  <c r="J1576" i="1"/>
  <c r="F1576" i="1"/>
  <c r="M1576" i="1" s="1"/>
  <c r="E1576" i="1"/>
  <c r="K1576" i="1" s="1"/>
  <c r="T1575" i="1"/>
  <c r="J1575" i="1"/>
  <c r="F1575" i="1"/>
  <c r="M1575" i="1" s="1"/>
  <c r="E1575" i="1"/>
  <c r="K1575" i="1" s="1"/>
  <c r="T1574" i="1"/>
  <c r="M1574" i="1"/>
  <c r="K1574" i="1"/>
  <c r="J1574" i="1"/>
  <c r="T1573" i="1"/>
  <c r="J1573" i="1"/>
  <c r="F1573" i="1"/>
  <c r="M1573" i="1" s="1"/>
  <c r="E1573" i="1"/>
  <c r="K1573" i="1" s="1"/>
  <c r="T1572" i="1"/>
  <c r="J1572" i="1"/>
  <c r="F1572" i="1"/>
  <c r="M1572" i="1" s="1"/>
  <c r="E1572" i="1"/>
  <c r="K1572" i="1" s="1"/>
  <c r="T1571" i="1"/>
  <c r="M1571" i="1"/>
  <c r="K1571" i="1"/>
  <c r="J1571" i="1"/>
  <c r="T1570" i="1"/>
  <c r="J1570" i="1"/>
  <c r="F1570" i="1"/>
  <c r="M1570" i="1" s="1"/>
  <c r="E1570" i="1"/>
  <c r="K1570" i="1" s="1"/>
  <c r="T1569" i="1"/>
  <c r="J1569" i="1"/>
  <c r="F1569" i="1"/>
  <c r="M1569" i="1" s="1"/>
  <c r="E1569" i="1"/>
  <c r="K1569" i="1" s="1"/>
  <c r="T1568" i="1"/>
  <c r="M1568" i="1"/>
  <c r="K1568" i="1"/>
  <c r="J1568" i="1"/>
  <c r="T1567" i="1"/>
  <c r="J1567" i="1"/>
  <c r="F1567" i="1"/>
  <c r="M1567" i="1" s="1"/>
  <c r="E1567" i="1"/>
  <c r="K1567" i="1" s="1"/>
  <c r="T1566" i="1"/>
  <c r="J1566" i="1"/>
  <c r="F1566" i="1"/>
  <c r="M1566" i="1" s="1"/>
  <c r="E1566" i="1"/>
  <c r="K1566" i="1" s="1"/>
  <c r="T1565" i="1"/>
  <c r="M1565" i="1"/>
  <c r="K1565" i="1"/>
  <c r="J1565" i="1"/>
  <c r="T1564" i="1"/>
  <c r="J1564" i="1"/>
  <c r="F1564" i="1"/>
  <c r="M1564" i="1" s="1"/>
  <c r="E1564" i="1"/>
  <c r="K1564" i="1" s="1"/>
  <c r="T1563" i="1"/>
  <c r="K1563" i="1"/>
  <c r="J1563" i="1"/>
  <c r="F1563" i="1"/>
  <c r="M1563" i="1" s="1"/>
  <c r="E1563" i="1"/>
  <c r="T1562" i="1"/>
  <c r="M1562" i="1"/>
  <c r="K1562" i="1"/>
  <c r="J1562" i="1"/>
  <c r="T1561" i="1"/>
  <c r="J1561" i="1"/>
  <c r="F1561" i="1"/>
  <c r="M1561" i="1" s="1"/>
  <c r="E1561" i="1"/>
  <c r="K1561" i="1" s="1"/>
  <c r="T1560" i="1"/>
  <c r="J1560" i="1"/>
  <c r="F1560" i="1"/>
  <c r="M1560" i="1" s="1"/>
  <c r="E1560" i="1"/>
  <c r="K1560" i="1" s="1"/>
  <c r="T1559" i="1"/>
  <c r="M1559" i="1"/>
  <c r="K1559" i="1"/>
  <c r="J1559" i="1"/>
  <c r="T1558" i="1"/>
  <c r="J1558" i="1"/>
  <c r="F1558" i="1"/>
  <c r="M1558" i="1" s="1"/>
  <c r="E1558" i="1"/>
  <c r="K1558" i="1" s="1"/>
  <c r="T1557" i="1"/>
  <c r="J1557" i="1"/>
  <c r="F1557" i="1"/>
  <c r="M1557" i="1" s="1"/>
  <c r="E1557" i="1"/>
  <c r="K1557" i="1" s="1"/>
  <c r="T1556" i="1"/>
  <c r="M1556" i="1"/>
  <c r="K1556" i="1"/>
  <c r="J1556" i="1"/>
  <c r="T1555" i="1"/>
  <c r="J1555" i="1"/>
  <c r="F1555" i="1"/>
  <c r="M1555" i="1" s="1"/>
  <c r="E1555" i="1"/>
  <c r="K1555" i="1" s="1"/>
  <c r="T1554" i="1"/>
  <c r="J1554" i="1"/>
  <c r="F1554" i="1"/>
  <c r="M1554" i="1" s="1"/>
  <c r="E1554" i="1"/>
  <c r="K1554" i="1" s="1"/>
  <c r="T1553" i="1"/>
  <c r="M1553" i="1"/>
  <c r="K1553" i="1"/>
  <c r="J1553" i="1"/>
  <c r="T1552" i="1"/>
  <c r="M1552" i="1"/>
  <c r="J1552" i="1"/>
  <c r="E1552" i="1"/>
  <c r="K1552" i="1" s="1"/>
  <c r="T1551" i="1"/>
  <c r="M1551" i="1"/>
  <c r="J1551" i="1"/>
  <c r="E1551" i="1"/>
  <c r="K1551" i="1" s="1"/>
  <c r="T1550" i="1"/>
  <c r="M1550" i="1"/>
  <c r="K1550" i="1"/>
  <c r="J1550" i="1"/>
  <c r="T1549" i="1"/>
  <c r="M1549" i="1"/>
  <c r="J1549" i="1"/>
  <c r="E1549" i="1"/>
  <c r="K1549" i="1" s="1"/>
  <c r="T1548" i="1"/>
  <c r="M1548" i="1"/>
  <c r="J1548" i="1"/>
  <c r="E1548" i="1"/>
  <c r="K1548" i="1" s="1"/>
  <c r="T1547" i="1"/>
  <c r="M1547" i="1"/>
  <c r="K1547" i="1"/>
  <c r="J1547" i="1"/>
  <c r="T1546" i="1"/>
  <c r="M1546" i="1"/>
  <c r="K1546" i="1"/>
  <c r="J1546" i="1"/>
  <c r="T1545" i="1"/>
  <c r="M1545" i="1"/>
  <c r="K1545" i="1"/>
  <c r="J1545" i="1"/>
  <c r="T1544" i="1"/>
  <c r="M1544" i="1"/>
  <c r="K1544" i="1"/>
  <c r="J1544" i="1"/>
  <c r="T1543" i="1"/>
  <c r="M1543" i="1"/>
  <c r="K1543" i="1"/>
  <c r="J1543" i="1"/>
  <c r="T1542" i="1"/>
  <c r="M1542" i="1"/>
  <c r="K1542" i="1"/>
  <c r="J1542" i="1"/>
  <c r="T1541" i="1"/>
  <c r="M1541" i="1"/>
  <c r="K1541" i="1"/>
  <c r="J1541" i="1"/>
  <c r="T1540" i="1"/>
  <c r="M1540" i="1"/>
  <c r="K1540" i="1"/>
  <c r="J1540" i="1"/>
  <c r="T1539" i="1"/>
  <c r="M1539" i="1"/>
  <c r="K1539" i="1"/>
  <c r="J1539" i="1"/>
  <c r="T1538" i="1"/>
  <c r="M1538" i="1"/>
  <c r="K1538" i="1"/>
  <c r="J1538" i="1"/>
  <c r="T1537" i="1"/>
  <c r="M1537" i="1"/>
  <c r="K1537" i="1"/>
  <c r="J1537" i="1"/>
  <c r="T1536" i="1"/>
  <c r="M1536" i="1"/>
  <c r="K1536" i="1"/>
  <c r="J1536" i="1"/>
  <c r="T1535" i="1"/>
  <c r="M1535" i="1"/>
  <c r="K1535" i="1"/>
  <c r="J1535" i="1"/>
  <c r="T1534" i="1"/>
  <c r="M1534" i="1"/>
  <c r="K1534" i="1"/>
  <c r="J1534" i="1"/>
  <c r="T1533" i="1"/>
  <c r="M1533" i="1"/>
  <c r="K1533" i="1"/>
  <c r="J1533" i="1"/>
  <c r="T1532" i="1"/>
  <c r="M1532" i="1"/>
  <c r="K1532" i="1"/>
  <c r="J1532" i="1"/>
  <c r="T1531" i="1"/>
  <c r="M1531" i="1"/>
  <c r="K1531" i="1"/>
  <c r="J1531" i="1"/>
  <c r="T1530" i="1"/>
  <c r="M1530" i="1"/>
  <c r="K1530" i="1"/>
  <c r="J1530" i="1"/>
  <c r="T1529" i="1"/>
  <c r="M1529" i="1"/>
  <c r="K1529" i="1"/>
  <c r="J1529" i="1"/>
  <c r="T1528" i="1"/>
  <c r="M1528" i="1"/>
  <c r="K1528" i="1"/>
  <c r="J1528" i="1"/>
  <c r="T1527" i="1"/>
  <c r="M1527" i="1"/>
  <c r="K1527" i="1"/>
  <c r="J1527" i="1"/>
  <c r="T1526" i="1"/>
  <c r="M1526" i="1"/>
  <c r="K1526" i="1"/>
  <c r="J1526" i="1"/>
  <c r="T1525" i="1"/>
  <c r="M1525" i="1"/>
  <c r="K1525" i="1"/>
  <c r="J1525" i="1"/>
  <c r="T1524" i="1"/>
  <c r="M1524" i="1"/>
  <c r="K1524" i="1"/>
  <c r="J1524" i="1"/>
  <c r="T1523" i="1"/>
  <c r="M1523" i="1"/>
  <c r="K1523" i="1"/>
  <c r="J1523" i="1"/>
  <c r="T1522" i="1"/>
  <c r="M1522" i="1"/>
  <c r="K1522" i="1"/>
  <c r="J1522" i="1"/>
  <c r="T1521" i="1"/>
  <c r="M1521" i="1"/>
  <c r="K1521" i="1"/>
  <c r="J1521" i="1"/>
  <c r="T1520" i="1"/>
  <c r="M1520" i="1"/>
  <c r="K1520" i="1"/>
  <c r="J1520" i="1"/>
  <c r="T1519" i="1"/>
  <c r="M1519" i="1"/>
  <c r="K1519" i="1"/>
  <c r="J1519" i="1"/>
  <c r="T1518" i="1"/>
  <c r="M1518" i="1"/>
  <c r="K1518" i="1"/>
  <c r="J1518" i="1"/>
  <c r="T1517" i="1"/>
  <c r="M1517" i="1"/>
  <c r="K1517" i="1"/>
  <c r="J1517" i="1"/>
  <c r="T1516" i="1"/>
  <c r="M1516" i="1"/>
  <c r="K1516" i="1"/>
  <c r="J1516" i="1"/>
  <c r="T1515" i="1"/>
  <c r="M1515" i="1"/>
  <c r="K1515" i="1"/>
  <c r="J1515" i="1"/>
  <c r="T1514" i="1"/>
  <c r="M1514" i="1"/>
  <c r="K1514" i="1"/>
  <c r="J1514" i="1"/>
  <c r="T1513" i="1"/>
  <c r="M1513" i="1"/>
  <c r="K1513" i="1"/>
  <c r="J1513" i="1"/>
  <c r="T1512" i="1"/>
  <c r="M1512" i="1"/>
  <c r="K1512" i="1"/>
  <c r="J1512" i="1"/>
  <c r="T1511" i="1"/>
  <c r="M1511" i="1"/>
  <c r="K1511" i="1"/>
  <c r="J1511" i="1"/>
  <c r="T1510" i="1"/>
  <c r="M1510" i="1"/>
  <c r="K1510" i="1"/>
  <c r="J1510" i="1"/>
  <c r="T1509" i="1"/>
  <c r="M1509" i="1"/>
  <c r="K1509" i="1"/>
  <c r="J1509" i="1"/>
  <c r="T1508" i="1"/>
  <c r="M1508" i="1"/>
  <c r="K1508" i="1"/>
  <c r="J1508" i="1"/>
  <c r="T1507" i="1"/>
  <c r="M1507" i="1"/>
  <c r="K1507" i="1"/>
  <c r="J1507" i="1"/>
  <c r="T1506" i="1"/>
  <c r="M1506" i="1"/>
  <c r="K1506" i="1"/>
  <c r="J1506" i="1"/>
  <c r="T1505" i="1"/>
  <c r="M1505" i="1"/>
  <c r="K1505" i="1"/>
  <c r="J1505" i="1"/>
  <c r="T1504" i="1"/>
  <c r="M1504" i="1"/>
  <c r="K1504" i="1"/>
  <c r="J1504" i="1"/>
  <c r="T1503" i="1"/>
  <c r="M1503" i="1"/>
  <c r="K1503" i="1"/>
  <c r="J1503" i="1"/>
  <c r="T1502" i="1"/>
  <c r="M1502" i="1"/>
  <c r="K1502" i="1"/>
  <c r="J1502" i="1"/>
  <c r="T1501" i="1"/>
  <c r="M1501" i="1"/>
  <c r="K1501" i="1"/>
  <c r="J1501" i="1"/>
  <c r="T1500" i="1"/>
  <c r="M1500" i="1"/>
  <c r="K1500" i="1"/>
  <c r="J1500" i="1"/>
  <c r="T1499" i="1"/>
  <c r="M1499" i="1"/>
  <c r="K1499" i="1"/>
  <c r="J1499" i="1"/>
  <c r="T1498" i="1"/>
  <c r="M1498" i="1"/>
  <c r="K1498" i="1"/>
  <c r="J1498" i="1"/>
  <c r="T1497" i="1"/>
  <c r="M1497" i="1"/>
  <c r="K1497" i="1"/>
  <c r="J1497" i="1"/>
  <c r="T1496" i="1"/>
  <c r="M1496" i="1"/>
  <c r="K1496" i="1"/>
  <c r="J1496" i="1"/>
  <c r="T1495" i="1"/>
  <c r="M1495" i="1"/>
  <c r="K1495" i="1"/>
  <c r="J1495" i="1"/>
  <c r="T1494" i="1"/>
  <c r="M1494" i="1"/>
  <c r="K1494" i="1"/>
  <c r="J1494" i="1"/>
  <c r="T1493" i="1"/>
  <c r="M1493" i="1"/>
  <c r="K1493" i="1"/>
  <c r="J1493" i="1"/>
  <c r="T1492" i="1"/>
  <c r="M1492" i="1"/>
  <c r="K1492" i="1"/>
  <c r="J1492" i="1"/>
  <c r="T1491" i="1"/>
  <c r="M1491" i="1"/>
  <c r="K1491" i="1"/>
  <c r="J1491" i="1"/>
  <c r="T1490" i="1"/>
  <c r="M1490" i="1"/>
  <c r="K1490" i="1"/>
  <c r="J1490" i="1"/>
  <c r="T1489" i="1"/>
  <c r="M1489" i="1"/>
  <c r="K1489" i="1"/>
  <c r="J1489" i="1"/>
  <c r="T1488" i="1"/>
  <c r="M1488" i="1"/>
  <c r="K1488" i="1"/>
  <c r="J1488" i="1"/>
  <c r="T1487" i="1"/>
  <c r="M1487" i="1"/>
  <c r="K1487" i="1"/>
  <c r="J1487" i="1"/>
  <c r="T1486" i="1"/>
  <c r="M1486" i="1"/>
  <c r="K1486" i="1"/>
  <c r="J1486" i="1"/>
  <c r="T1485" i="1"/>
  <c r="M1485" i="1"/>
  <c r="K1485" i="1"/>
  <c r="J1485" i="1"/>
  <c r="T1484" i="1"/>
  <c r="M1484" i="1"/>
  <c r="K1484" i="1"/>
  <c r="J1484" i="1"/>
  <c r="T1483" i="1"/>
  <c r="M1483" i="1"/>
  <c r="K1483" i="1"/>
  <c r="J1483" i="1"/>
  <c r="T1482" i="1"/>
  <c r="M1482" i="1"/>
  <c r="K1482" i="1"/>
  <c r="J1482" i="1"/>
  <c r="T1481" i="1"/>
  <c r="M1481" i="1"/>
  <c r="K1481" i="1"/>
  <c r="J1481" i="1"/>
  <c r="T1480" i="1"/>
  <c r="M1480" i="1"/>
  <c r="K1480" i="1"/>
  <c r="J1480" i="1"/>
  <c r="T1479" i="1"/>
  <c r="M1479" i="1"/>
  <c r="K1479" i="1"/>
  <c r="J1479" i="1"/>
  <c r="T1478" i="1"/>
  <c r="M1478" i="1"/>
  <c r="K1478" i="1"/>
  <c r="J1478" i="1"/>
  <c r="T1477" i="1"/>
  <c r="M1477" i="1"/>
  <c r="K1477" i="1"/>
  <c r="J1477" i="1"/>
  <c r="T1476" i="1"/>
  <c r="M1476" i="1"/>
  <c r="K1476" i="1"/>
  <c r="J1476" i="1"/>
  <c r="T1475" i="1"/>
  <c r="M1475" i="1"/>
  <c r="K1475" i="1"/>
  <c r="J1475" i="1"/>
  <c r="T1474" i="1"/>
  <c r="M1474" i="1"/>
  <c r="K1474" i="1"/>
  <c r="J1474" i="1"/>
  <c r="T1473" i="1"/>
  <c r="M1473" i="1"/>
  <c r="K1473" i="1"/>
  <c r="J1473" i="1"/>
  <c r="T1472" i="1"/>
  <c r="M1472" i="1"/>
  <c r="K1472" i="1"/>
  <c r="J1472" i="1"/>
  <c r="T1471" i="1"/>
  <c r="M1471" i="1"/>
  <c r="K1471" i="1"/>
  <c r="J1471" i="1"/>
  <c r="T1470" i="1"/>
  <c r="M1470" i="1"/>
  <c r="K1470" i="1"/>
  <c r="J1470" i="1"/>
  <c r="T1469" i="1"/>
  <c r="M1469" i="1"/>
  <c r="K1469" i="1"/>
  <c r="J1469" i="1"/>
  <c r="T1468" i="1"/>
  <c r="M1468" i="1"/>
  <c r="K1468" i="1"/>
  <c r="J1468" i="1"/>
  <c r="T1467" i="1"/>
  <c r="M1467" i="1"/>
  <c r="K1467" i="1"/>
  <c r="J1467" i="1"/>
  <c r="T1466" i="1"/>
  <c r="M1466" i="1"/>
  <c r="K1466" i="1"/>
  <c r="J1466" i="1"/>
  <c r="T1465" i="1"/>
  <c r="M1465" i="1"/>
  <c r="K1465" i="1"/>
  <c r="J1465" i="1"/>
  <c r="T1464" i="1"/>
  <c r="M1464" i="1"/>
  <c r="K1464" i="1"/>
  <c r="J1464" i="1"/>
  <c r="T1463" i="1"/>
  <c r="M1463" i="1"/>
  <c r="K1463" i="1"/>
  <c r="J1463" i="1"/>
  <c r="T1462" i="1"/>
  <c r="M1462" i="1"/>
  <c r="K1462" i="1"/>
  <c r="J1462" i="1"/>
  <c r="T1461" i="1"/>
  <c r="M1461" i="1"/>
  <c r="K1461" i="1"/>
  <c r="J1461" i="1"/>
  <c r="T1460" i="1"/>
  <c r="M1460" i="1"/>
  <c r="K1460" i="1"/>
  <c r="J1460" i="1"/>
  <c r="T1459" i="1"/>
  <c r="M1459" i="1"/>
  <c r="K1459" i="1"/>
  <c r="J1459" i="1"/>
  <c r="T1458" i="1"/>
  <c r="M1458" i="1"/>
  <c r="K1458" i="1"/>
  <c r="J1458" i="1"/>
  <c r="T1457" i="1"/>
  <c r="M1457" i="1"/>
  <c r="K1457" i="1"/>
  <c r="J1457" i="1"/>
  <c r="T1456" i="1"/>
  <c r="M1456" i="1"/>
  <c r="K1456" i="1"/>
  <c r="J1456" i="1"/>
  <c r="T1455" i="1"/>
  <c r="M1455" i="1"/>
  <c r="K1455" i="1"/>
  <c r="J1455" i="1"/>
  <c r="T1454" i="1"/>
  <c r="M1454" i="1"/>
  <c r="K1454" i="1"/>
  <c r="J1454" i="1"/>
  <c r="T1453" i="1"/>
  <c r="M1453" i="1"/>
  <c r="K1453" i="1"/>
  <c r="J1453" i="1"/>
  <c r="T1452" i="1"/>
  <c r="M1452" i="1"/>
  <c r="K1452" i="1"/>
  <c r="J1452" i="1"/>
  <c r="T1451" i="1"/>
  <c r="M1451" i="1"/>
  <c r="K1451" i="1"/>
  <c r="J1451" i="1"/>
  <c r="T1450" i="1"/>
  <c r="M1450" i="1"/>
  <c r="K1450" i="1"/>
  <c r="J1450" i="1"/>
  <c r="T1449" i="1"/>
  <c r="M1449" i="1"/>
  <c r="K1449" i="1"/>
  <c r="J1449" i="1"/>
  <c r="T1448" i="1"/>
  <c r="M1448" i="1"/>
  <c r="K1448" i="1"/>
  <c r="J1448" i="1"/>
  <c r="T1447" i="1"/>
  <c r="M1447" i="1"/>
  <c r="K1447" i="1"/>
  <c r="J1447" i="1"/>
  <c r="T1446" i="1"/>
  <c r="M1446" i="1"/>
  <c r="K1446" i="1"/>
  <c r="J1446" i="1"/>
  <c r="T1445" i="1"/>
  <c r="M1445" i="1"/>
  <c r="K1445" i="1"/>
  <c r="J1445" i="1"/>
  <c r="T1444" i="1"/>
  <c r="M1444" i="1"/>
  <c r="K1444" i="1"/>
  <c r="J1444" i="1"/>
  <c r="T1443" i="1"/>
  <c r="M1443" i="1"/>
  <c r="K1443" i="1"/>
  <c r="J1443" i="1"/>
  <c r="T1442" i="1"/>
  <c r="M1442" i="1"/>
  <c r="K1442" i="1"/>
  <c r="J1442" i="1"/>
  <c r="T1441" i="1"/>
  <c r="M1441" i="1"/>
  <c r="K1441" i="1"/>
  <c r="J1441" i="1"/>
  <c r="T1440" i="1"/>
  <c r="M1440" i="1"/>
  <c r="K1440" i="1"/>
  <c r="J1440" i="1"/>
  <c r="T1439" i="1"/>
  <c r="M1439" i="1"/>
  <c r="K1439" i="1"/>
  <c r="J1439" i="1"/>
  <c r="T1438" i="1"/>
  <c r="M1438" i="1"/>
  <c r="K1438" i="1"/>
  <c r="J1438" i="1"/>
  <c r="T1437" i="1"/>
  <c r="M1437" i="1"/>
  <c r="K1437" i="1"/>
  <c r="J1437" i="1"/>
  <c r="T1436" i="1"/>
  <c r="M1436" i="1"/>
  <c r="K1436" i="1"/>
  <c r="J1436" i="1"/>
  <c r="T1435" i="1"/>
  <c r="M1435" i="1"/>
  <c r="K1435" i="1"/>
  <c r="J1435" i="1"/>
  <c r="T1434" i="1"/>
  <c r="M1434" i="1"/>
  <c r="K1434" i="1"/>
  <c r="J1434" i="1"/>
  <c r="T1433" i="1"/>
  <c r="M1433" i="1"/>
  <c r="K1433" i="1"/>
  <c r="J1433" i="1"/>
  <c r="T1432" i="1"/>
  <c r="M1432" i="1"/>
  <c r="K1432" i="1"/>
  <c r="J1432" i="1"/>
  <c r="T1431" i="1"/>
  <c r="M1431" i="1"/>
  <c r="K1431" i="1"/>
  <c r="J1431" i="1"/>
  <c r="T1430" i="1"/>
  <c r="M1430" i="1"/>
  <c r="K1430" i="1"/>
  <c r="J1430" i="1"/>
  <c r="T1429" i="1"/>
  <c r="M1429" i="1"/>
  <c r="K1429" i="1"/>
  <c r="J1429" i="1"/>
  <c r="T1428" i="1"/>
  <c r="M1428" i="1"/>
  <c r="K1428" i="1"/>
  <c r="J1428" i="1"/>
  <c r="T1427" i="1"/>
  <c r="M1427" i="1"/>
  <c r="K1427" i="1"/>
  <c r="J1427" i="1"/>
  <c r="T1426" i="1"/>
  <c r="M1426" i="1"/>
  <c r="K1426" i="1"/>
  <c r="J1426" i="1"/>
  <c r="T1425" i="1"/>
  <c r="M1425" i="1"/>
  <c r="K1425" i="1"/>
  <c r="J1425" i="1"/>
  <c r="T1424" i="1"/>
  <c r="M1424" i="1"/>
  <c r="K1424" i="1"/>
  <c r="J1424" i="1"/>
  <c r="T1423" i="1"/>
  <c r="M1423" i="1"/>
  <c r="K1423" i="1"/>
  <c r="J1423" i="1"/>
  <c r="T1422" i="1"/>
  <c r="M1422" i="1"/>
  <c r="K1422" i="1"/>
  <c r="J1422" i="1"/>
  <c r="T1421" i="1"/>
  <c r="M1421" i="1"/>
  <c r="K1421" i="1"/>
  <c r="J1421" i="1"/>
  <c r="T1420" i="1"/>
  <c r="M1420" i="1"/>
  <c r="K1420" i="1"/>
  <c r="J1420" i="1"/>
  <c r="T1419" i="1"/>
  <c r="M1419" i="1"/>
  <c r="K1419" i="1"/>
  <c r="J1419" i="1"/>
  <c r="T1418" i="1"/>
  <c r="M1418" i="1"/>
  <c r="K1418" i="1"/>
  <c r="J1418" i="1"/>
  <c r="T1417" i="1"/>
  <c r="M1417" i="1"/>
  <c r="K1417" i="1"/>
  <c r="J1417" i="1"/>
  <c r="T1416" i="1"/>
  <c r="M1416" i="1"/>
  <c r="K1416" i="1"/>
  <c r="J1416" i="1"/>
  <c r="T1415" i="1"/>
  <c r="M1415" i="1"/>
  <c r="K1415" i="1"/>
  <c r="J1415" i="1"/>
  <c r="T1414" i="1"/>
  <c r="M1414" i="1"/>
  <c r="K1414" i="1"/>
  <c r="J1414" i="1"/>
  <c r="T1413" i="1"/>
  <c r="M1413" i="1"/>
  <c r="K1413" i="1"/>
  <c r="J1413" i="1"/>
  <c r="T1412" i="1"/>
  <c r="M1412" i="1"/>
  <c r="K1412" i="1"/>
  <c r="J1412" i="1"/>
  <c r="T1411" i="1"/>
  <c r="M1411" i="1"/>
  <c r="K1411" i="1"/>
  <c r="J1411" i="1"/>
  <c r="T1410" i="1"/>
  <c r="M1410" i="1"/>
  <c r="K1410" i="1"/>
  <c r="J1410" i="1"/>
  <c r="T1409" i="1"/>
  <c r="M1409" i="1"/>
  <c r="K1409" i="1"/>
  <c r="J1409" i="1"/>
  <c r="T1408" i="1"/>
  <c r="M1408" i="1"/>
  <c r="K1408" i="1"/>
  <c r="J1408" i="1"/>
  <c r="T1407" i="1"/>
  <c r="M1407" i="1"/>
  <c r="K1407" i="1"/>
  <c r="J1407" i="1"/>
  <c r="T1406" i="1"/>
  <c r="M1406" i="1"/>
  <c r="K1406" i="1"/>
  <c r="J1406" i="1"/>
  <c r="T1405" i="1"/>
  <c r="M1405" i="1"/>
  <c r="K1405" i="1"/>
  <c r="J1405" i="1"/>
  <c r="T1404" i="1"/>
  <c r="M1404" i="1"/>
  <c r="K1404" i="1"/>
  <c r="J1404" i="1"/>
  <c r="T1403" i="1"/>
  <c r="M1403" i="1"/>
  <c r="K1403" i="1"/>
  <c r="J1403" i="1"/>
  <c r="T1402" i="1"/>
  <c r="M1402" i="1"/>
  <c r="K1402" i="1"/>
  <c r="J1402" i="1"/>
  <c r="T1401" i="1"/>
  <c r="M1401" i="1"/>
  <c r="K1401" i="1"/>
  <c r="J1401" i="1"/>
  <c r="T1400" i="1"/>
  <c r="M1400" i="1"/>
  <c r="K1400" i="1"/>
  <c r="J1400" i="1"/>
  <c r="T1399" i="1"/>
  <c r="M1399" i="1"/>
  <c r="K1399" i="1"/>
  <c r="J1399" i="1"/>
  <c r="T1398" i="1"/>
  <c r="M1398" i="1"/>
  <c r="K1398" i="1"/>
  <c r="J1398" i="1"/>
  <c r="T1397" i="1"/>
  <c r="M1397" i="1"/>
  <c r="K1397" i="1"/>
  <c r="J1397" i="1"/>
  <c r="T1396" i="1"/>
  <c r="M1396" i="1"/>
  <c r="K1396" i="1"/>
  <c r="J1396" i="1"/>
  <c r="T1395" i="1"/>
  <c r="M1395" i="1"/>
  <c r="K1395" i="1"/>
  <c r="J1395" i="1"/>
  <c r="T1394" i="1"/>
  <c r="M1394" i="1"/>
  <c r="K1394" i="1"/>
  <c r="J1394" i="1"/>
  <c r="T1393" i="1"/>
  <c r="M1393" i="1"/>
  <c r="K1393" i="1"/>
  <c r="J1393" i="1"/>
  <c r="T1392" i="1"/>
  <c r="M1392" i="1"/>
  <c r="K1392" i="1"/>
  <c r="J1392" i="1"/>
  <c r="T1391" i="1"/>
  <c r="M1391" i="1"/>
  <c r="K1391" i="1"/>
  <c r="J1391" i="1"/>
  <c r="T1390" i="1"/>
  <c r="M1390" i="1"/>
  <c r="K1390" i="1"/>
  <c r="J1390" i="1"/>
  <c r="T1389" i="1"/>
  <c r="M1389" i="1"/>
  <c r="K1389" i="1"/>
  <c r="J1389" i="1"/>
  <c r="T1388" i="1"/>
  <c r="M1388" i="1"/>
  <c r="K1388" i="1"/>
  <c r="J1388" i="1"/>
  <c r="T1387" i="1"/>
  <c r="M1387" i="1"/>
  <c r="K1387" i="1"/>
  <c r="J1387" i="1"/>
  <c r="T1386" i="1"/>
  <c r="M1386" i="1"/>
  <c r="K1386" i="1"/>
  <c r="J1386" i="1"/>
  <c r="T1385" i="1"/>
  <c r="M1385" i="1"/>
  <c r="K1385" i="1"/>
  <c r="J1385" i="1"/>
  <c r="T1384" i="1"/>
  <c r="M1384" i="1"/>
  <c r="K1384" i="1"/>
  <c r="J1384" i="1"/>
  <c r="T1383" i="1"/>
  <c r="M1383" i="1"/>
  <c r="K1383" i="1"/>
  <c r="J1383" i="1"/>
  <c r="T1382" i="1"/>
  <c r="M1382" i="1"/>
  <c r="K1382" i="1"/>
  <c r="J1382" i="1"/>
  <c r="T1381" i="1"/>
  <c r="M1381" i="1"/>
  <c r="K1381" i="1"/>
  <c r="J1381" i="1"/>
  <c r="T1380" i="1"/>
  <c r="M1380" i="1"/>
  <c r="K1380" i="1"/>
  <c r="J1380" i="1"/>
  <c r="T1379" i="1"/>
  <c r="M1379" i="1"/>
  <c r="K1379" i="1"/>
  <c r="J1379" i="1"/>
  <c r="T1378" i="1"/>
  <c r="M1378" i="1"/>
  <c r="K1378" i="1"/>
  <c r="J1378" i="1"/>
  <c r="T1377" i="1"/>
  <c r="M1377" i="1"/>
  <c r="K1377" i="1"/>
  <c r="J1377" i="1"/>
  <c r="T1376" i="1"/>
  <c r="M1376" i="1"/>
  <c r="K1376" i="1"/>
  <c r="J1376" i="1"/>
  <c r="T1375" i="1"/>
  <c r="M1375" i="1"/>
  <c r="K1375" i="1"/>
  <c r="J1375" i="1"/>
  <c r="T1374" i="1"/>
  <c r="M1374" i="1"/>
  <c r="K1374" i="1"/>
  <c r="J1374" i="1"/>
  <c r="T1373" i="1"/>
  <c r="M1373" i="1"/>
  <c r="K1373" i="1"/>
  <c r="J1373" i="1"/>
  <c r="T1372" i="1"/>
  <c r="M1372" i="1"/>
  <c r="K1372" i="1"/>
  <c r="J1372" i="1"/>
  <c r="T1371" i="1"/>
  <c r="M1371" i="1"/>
  <c r="K1371" i="1"/>
  <c r="J1371" i="1"/>
  <c r="T1370" i="1"/>
  <c r="M1370" i="1"/>
  <c r="K1370" i="1"/>
  <c r="J1370" i="1"/>
  <c r="T1369" i="1"/>
  <c r="M1369" i="1"/>
  <c r="K1369" i="1"/>
  <c r="J1369" i="1"/>
  <c r="T1368" i="1"/>
  <c r="M1368" i="1"/>
  <c r="K1368" i="1"/>
  <c r="J1368" i="1"/>
  <c r="T1367" i="1"/>
  <c r="M1367" i="1"/>
  <c r="K1367" i="1"/>
  <c r="J1367" i="1"/>
  <c r="T1366" i="1"/>
  <c r="M1366" i="1"/>
  <c r="K1366" i="1"/>
  <c r="J1366" i="1"/>
  <c r="T1365" i="1"/>
  <c r="M1365" i="1"/>
  <c r="K1365" i="1"/>
  <c r="J1365" i="1"/>
  <c r="T1364" i="1"/>
  <c r="M1364" i="1"/>
  <c r="K1364" i="1"/>
  <c r="J1364" i="1"/>
  <c r="T1363" i="1"/>
  <c r="M1363" i="1"/>
  <c r="K1363" i="1"/>
  <c r="J1363" i="1"/>
  <c r="T1362" i="1"/>
  <c r="M1362" i="1"/>
  <c r="K1362" i="1"/>
  <c r="J1362" i="1"/>
  <c r="T1361" i="1"/>
  <c r="M1361" i="1"/>
  <c r="K1361" i="1"/>
  <c r="J1361" i="1"/>
  <c r="T1360" i="1"/>
  <c r="M1360" i="1"/>
  <c r="K1360" i="1"/>
  <c r="J1360" i="1"/>
  <c r="T1359" i="1"/>
  <c r="M1359" i="1"/>
  <c r="K1359" i="1"/>
  <c r="J1359" i="1"/>
  <c r="T1358" i="1"/>
  <c r="M1358" i="1"/>
  <c r="K1358" i="1"/>
  <c r="J1358" i="1"/>
  <c r="T1357" i="1"/>
  <c r="M1357" i="1"/>
  <c r="K1357" i="1"/>
  <c r="J1357" i="1"/>
  <c r="T1356" i="1"/>
  <c r="M1356" i="1"/>
  <c r="K1356" i="1"/>
  <c r="J1356" i="1"/>
  <c r="T1355" i="1"/>
  <c r="M1355" i="1"/>
  <c r="K1355" i="1"/>
  <c r="J1355" i="1"/>
  <c r="T1354" i="1"/>
  <c r="M1354" i="1"/>
  <c r="K1354" i="1"/>
  <c r="J1354" i="1"/>
  <c r="T1353" i="1"/>
  <c r="M1353" i="1"/>
  <c r="K1353" i="1"/>
  <c r="J1353" i="1"/>
  <c r="T1352" i="1"/>
  <c r="M1352" i="1"/>
  <c r="K1352" i="1"/>
  <c r="J1352" i="1"/>
  <c r="T1351" i="1"/>
  <c r="M1351" i="1"/>
  <c r="K1351" i="1"/>
  <c r="J1351" i="1"/>
  <c r="T1350" i="1"/>
  <c r="M1350" i="1"/>
  <c r="K1350" i="1"/>
  <c r="J1350" i="1"/>
  <c r="T1349" i="1"/>
  <c r="M1349" i="1"/>
  <c r="K1349" i="1"/>
  <c r="J1349" i="1"/>
  <c r="T1348" i="1"/>
  <c r="M1348" i="1"/>
  <c r="K1348" i="1"/>
  <c r="J1348" i="1"/>
  <c r="T1347" i="1"/>
  <c r="M1347" i="1"/>
  <c r="K1347" i="1"/>
  <c r="J1347" i="1"/>
  <c r="T1346" i="1"/>
  <c r="M1346" i="1"/>
  <c r="K1346" i="1"/>
  <c r="J1346" i="1"/>
  <c r="T1345" i="1"/>
  <c r="M1345" i="1"/>
  <c r="K1345" i="1"/>
  <c r="J1345" i="1"/>
  <c r="T1344" i="1"/>
  <c r="M1344" i="1"/>
  <c r="K1344" i="1"/>
  <c r="J1344" i="1"/>
  <c r="T1343" i="1"/>
  <c r="M1343" i="1"/>
  <c r="K1343" i="1"/>
  <c r="J1343" i="1"/>
  <c r="T1342" i="1"/>
  <c r="M1342" i="1"/>
  <c r="K1342" i="1"/>
  <c r="J1342" i="1"/>
  <c r="T1341" i="1"/>
  <c r="M1341" i="1"/>
  <c r="K1341" i="1"/>
  <c r="J1341" i="1"/>
  <c r="T1340" i="1"/>
  <c r="M1340" i="1"/>
  <c r="K1340" i="1"/>
  <c r="J1340" i="1"/>
  <c r="T1339" i="1"/>
  <c r="M1339" i="1"/>
  <c r="K1339" i="1"/>
  <c r="J1339" i="1"/>
  <c r="T1338" i="1"/>
  <c r="M1338" i="1"/>
  <c r="K1338" i="1"/>
  <c r="J1338" i="1"/>
  <c r="T1337" i="1"/>
  <c r="M1337" i="1"/>
  <c r="K1337" i="1"/>
  <c r="J1337" i="1"/>
  <c r="T1336" i="1"/>
  <c r="M1336" i="1"/>
  <c r="K1336" i="1"/>
  <c r="J1336" i="1"/>
  <c r="T1335" i="1"/>
  <c r="M1335" i="1"/>
  <c r="K1335" i="1"/>
  <c r="J1335" i="1"/>
  <c r="T1334" i="1"/>
  <c r="M1334" i="1"/>
  <c r="K1334" i="1"/>
  <c r="J1334" i="1"/>
  <c r="T1333" i="1"/>
  <c r="M1333" i="1"/>
  <c r="K1333" i="1"/>
  <c r="J1333" i="1"/>
  <c r="T1332" i="1"/>
  <c r="M1332" i="1"/>
  <c r="K1332" i="1"/>
  <c r="J1332" i="1"/>
  <c r="T1331" i="1"/>
  <c r="M1331" i="1"/>
  <c r="K1331" i="1"/>
  <c r="J1331" i="1"/>
  <c r="T1330" i="1"/>
  <c r="M1330" i="1"/>
  <c r="K1330" i="1"/>
  <c r="J1330" i="1"/>
  <c r="T1329" i="1"/>
  <c r="M1329" i="1"/>
  <c r="K1329" i="1"/>
  <c r="J1329" i="1"/>
  <c r="T1328" i="1"/>
  <c r="M1328" i="1"/>
  <c r="K1328" i="1"/>
  <c r="J1328" i="1"/>
  <c r="T1327" i="1"/>
  <c r="M1327" i="1"/>
  <c r="K1327" i="1"/>
  <c r="J1327" i="1"/>
  <c r="T1326" i="1"/>
  <c r="M1326" i="1"/>
  <c r="K1326" i="1"/>
  <c r="J1326" i="1"/>
  <c r="T1325" i="1"/>
  <c r="M1325" i="1"/>
  <c r="K1325" i="1"/>
  <c r="J1325" i="1"/>
  <c r="T1324" i="1"/>
  <c r="M1324" i="1"/>
  <c r="K1324" i="1"/>
  <c r="J1324" i="1"/>
  <c r="T1323" i="1"/>
  <c r="M1323" i="1"/>
  <c r="K1323" i="1"/>
  <c r="J1323" i="1"/>
  <c r="T1322" i="1"/>
  <c r="M1322" i="1"/>
  <c r="K1322" i="1"/>
  <c r="J1322" i="1"/>
  <c r="T1321" i="1"/>
  <c r="M1321" i="1"/>
  <c r="K1321" i="1"/>
  <c r="J1321" i="1"/>
  <c r="T1320" i="1"/>
  <c r="M1320" i="1"/>
  <c r="K1320" i="1"/>
  <c r="J1320" i="1"/>
  <c r="T1319" i="1"/>
  <c r="M1319" i="1"/>
  <c r="K1319" i="1"/>
  <c r="J1319" i="1"/>
  <c r="T1318" i="1"/>
  <c r="M1318" i="1"/>
  <c r="K1318" i="1"/>
  <c r="J1318" i="1"/>
  <c r="T1317" i="1"/>
  <c r="M1317" i="1"/>
  <c r="K1317" i="1"/>
  <c r="J1317" i="1"/>
  <c r="T1316" i="1"/>
  <c r="M1316" i="1"/>
  <c r="K1316" i="1"/>
  <c r="J1316" i="1"/>
  <c r="T1315" i="1"/>
  <c r="M1315" i="1"/>
  <c r="K1315" i="1"/>
  <c r="J1315" i="1"/>
  <c r="T1314" i="1"/>
  <c r="M1314" i="1"/>
  <c r="K1314" i="1"/>
  <c r="J1314" i="1"/>
  <c r="T1313" i="1"/>
  <c r="M1313" i="1"/>
  <c r="K1313" i="1"/>
  <c r="J1313" i="1"/>
  <c r="T1312" i="1"/>
  <c r="M1312" i="1"/>
  <c r="K1312" i="1"/>
  <c r="J1312" i="1"/>
  <c r="T1311" i="1"/>
  <c r="M1311" i="1"/>
  <c r="K1311" i="1"/>
  <c r="J1311" i="1"/>
  <c r="T1310" i="1"/>
  <c r="M1310" i="1"/>
  <c r="K1310" i="1"/>
  <c r="J1310" i="1"/>
  <c r="T1309" i="1"/>
  <c r="M1309" i="1"/>
  <c r="K1309" i="1"/>
  <c r="J1309" i="1"/>
  <c r="T1308" i="1"/>
  <c r="M1308" i="1"/>
  <c r="K1308" i="1"/>
  <c r="J1308" i="1"/>
  <c r="T1307" i="1"/>
  <c r="M1307" i="1"/>
  <c r="K1307" i="1"/>
  <c r="J1307" i="1"/>
  <c r="T1306" i="1"/>
  <c r="M1306" i="1"/>
  <c r="K1306" i="1"/>
  <c r="J1306" i="1"/>
  <c r="T1305" i="1"/>
  <c r="M1305" i="1"/>
  <c r="K1305" i="1"/>
  <c r="J1305" i="1"/>
  <c r="T1304" i="1"/>
  <c r="M1304" i="1"/>
  <c r="K1304" i="1"/>
  <c r="J1304" i="1"/>
  <c r="T1303" i="1"/>
  <c r="M1303" i="1"/>
  <c r="K1303" i="1"/>
  <c r="J1303" i="1"/>
  <c r="T1302" i="1"/>
  <c r="M1302" i="1"/>
  <c r="K1302" i="1"/>
  <c r="J1302" i="1"/>
  <c r="T1301" i="1"/>
  <c r="M1301" i="1"/>
  <c r="K1301" i="1"/>
  <c r="J1301" i="1"/>
  <c r="T1300" i="1"/>
  <c r="M1300" i="1"/>
  <c r="K1300" i="1"/>
  <c r="J1300" i="1"/>
  <c r="T1299" i="1"/>
  <c r="M1299" i="1"/>
  <c r="K1299" i="1"/>
  <c r="J1299" i="1"/>
  <c r="T1298" i="1"/>
  <c r="M1298" i="1"/>
  <c r="K1298" i="1"/>
  <c r="J1298" i="1"/>
  <c r="T1297" i="1"/>
  <c r="M1297" i="1"/>
  <c r="K1297" i="1"/>
  <c r="J1297" i="1"/>
  <c r="T1296" i="1"/>
  <c r="M1296" i="1"/>
  <c r="K1296" i="1"/>
  <c r="J1296" i="1"/>
  <c r="T1295" i="1"/>
  <c r="M1295" i="1"/>
  <c r="K1295" i="1"/>
  <c r="J1295" i="1"/>
  <c r="T1294" i="1"/>
  <c r="M1294" i="1"/>
  <c r="K1294" i="1"/>
  <c r="J1294" i="1"/>
  <c r="T1293" i="1"/>
  <c r="M1293" i="1"/>
  <c r="K1293" i="1"/>
  <c r="J1293" i="1"/>
  <c r="T1292" i="1"/>
  <c r="M1292" i="1"/>
  <c r="K1292" i="1"/>
  <c r="J1292" i="1"/>
  <c r="T1291" i="1"/>
  <c r="M1291" i="1"/>
  <c r="K1291" i="1"/>
  <c r="J1291" i="1"/>
  <c r="T1290" i="1"/>
  <c r="M1290" i="1"/>
  <c r="K1290" i="1"/>
  <c r="J1290" i="1"/>
  <c r="T1289" i="1"/>
  <c r="M1289" i="1"/>
  <c r="K1289" i="1"/>
  <c r="J1289" i="1"/>
  <c r="T1288" i="1"/>
  <c r="M1288" i="1"/>
  <c r="K1288" i="1"/>
  <c r="J1288" i="1"/>
  <c r="T1287" i="1"/>
  <c r="M1287" i="1"/>
  <c r="K1287" i="1"/>
  <c r="J1287" i="1"/>
  <c r="T1286" i="1"/>
  <c r="M1286" i="1"/>
  <c r="K1286" i="1"/>
  <c r="J1286" i="1"/>
  <c r="T1285" i="1"/>
  <c r="M1285" i="1"/>
  <c r="K1285" i="1"/>
  <c r="J1285" i="1"/>
  <c r="T1284" i="1"/>
  <c r="M1284" i="1"/>
  <c r="K1284" i="1"/>
  <c r="J1284" i="1"/>
  <c r="T1283" i="1"/>
  <c r="M1283" i="1"/>
  <c r="K1283" i="1"/>
  <c r="J1283" i="1"/>
  <c r="T1282" i="1"/>
  <c r="M1282" i="1"/>
  <c r="K1282" i="1"/>
  <c r="J1282" i="1"/>
  <c r="T1281" i="1"/>
  <c r="M1281" i="1"/>
  <c r="K1281" i="1"/>
  <c r="J1281" i="1"/>
  <c r="T1280" i="1"/>
  <c r="M1280" i="1"/>
  <c r="K1280" i="1"/>
  <c r="J1280" i="1"/>
  <c r="T1279" i="1"/>
  <c r="M1279" i="1"/>
  <c r="K1279" i="1"/>
  <c r="J1279" i="1"/>
  <c r="T1278" i="1"/>
  <c r="M1278" i="1"/>
  <c r="K1278" i="1"/>
  <c r="J1278" i="1"/>
  <c r="T1277" i="1"/>
  <c r="M1277" i="1"/>
  <c r="K1277" i="1"/>
  <c r="J1277" i="1"/>
  <c r="T1276" i="1"/>
  <c r="M1276" i="1"/>
  <c r="K1276" i="1"/>
  <c r="J1276" i="1"/>
  <c r="T1275" i="1"/>
  <c r="M1275" i="1"/>
  <c r="K1275" i="1"/>
  <c r="J1275" i="1"/>
  <c r="T1274" i="1"/>
  <c r="M1274" i="1"/>
  <c r="K1274" i="1"/>
  <c r="J1274" i="1"/>
  <c r="T1273" i="1"/>
  <c r="M1273" i="1"/>
  <c r="K1273" i="1"/>
  <c r="J1273" i="1"/>
  <c r="T1272" i="1"/>
  <c r="M1272" i="1"/>
  <c r="K1272" i="1"/>
  <c r="J1272" i="1"/>
  <c r="T1271" i="1"/>
  <c r="M1271" i="1"/>
  <c r="K1271" i="1"/>
  <c r="J1271" i="1"/>
  <c r="T1270" i="1"/>
  <c r="M1270" i="1"/>
  <c r="K1270" i="1"/>
  <c r="J1270" i="1"/>
  <c r="T1269" i="1"/>
  <c r="M1269" i="1"/>
  <c r="K1269" i="1"/>
  <c r="J1269" i="1"/>
  <c r="T1268" i="1"/>
  <c r="M1268" i="1"/>
  <c r="K1268" i="1"/>
  <c r="J1268" i="1"/>
  <c r="T1267" i="1"/>
  <c r="M1267" i="1"/>
  <c r="K1267" i="1"/>
  <c r="J1267" i="1"/>
  <c r="T1266" i="1"/>
  <c r="M1266" i="1"/>
  <c r="K1266" i="1"/>
  <c r="J1266" i="1"/>
  <c r="T1265" i="1"/>
  <c r="M1265" i="1"/>
  <c r="K1265" i="1"/>
  <c r="J1265" i="1"/>
  <c r="T1264" i="1"/>
  <c r="M1264" i="1"/>
  <c r="K1264" i="1"/>
  <c r="J1264" i="1"/>
  <c r="T1263" i="1"/>
  <c r="M1263" i="1"/>
  <c r="K1263" i="1"/>
  <c r="J1263" i="1"/>
  <c r="T1262" i="1"/>
  <c r="M1262" i="1"/>
  <c r="K1262" i="1"/>
  <c r="J1262" i="1"/>
  <c r="T1261" i="1"/>
  <c r="M1261" i="1"/>
  <c r="K1261" i="1"/>
  <c r="J1261" i="1"/>
  <c r="T1260" i="1"/>
  <c r="M1260" i="1"/>
  <c r="K1260" i="1"/>
  <c r="J1260" i="1"/>
  <c r="T1259" i="1"/>
  <c r="M1259" i="1"/>
  <c r="K1259" i="1"/>
  <c r="J1259" i="1"/>
  <c r="T1258" i="1"/>
  <c r="M1258" i="1"/>
  <c r="K1258" i="1"/>
  <c r="J1258" i="1"/>
  <c r="T1257" i="1"/>
  <c r="M1257" i="1"/>
  <c r="K1257" i="1"/>
  <c r="J1257" i="1"/>
  <c r="T1256" i="1"/>
  <c r="M1256" i="1"/>
  <c r="K1256" i="1"/>
  <c r="J1256" i="1"/>
  <c r="T1255" i="1"/>
  <c r="M1255" i="1"/>
  <c r="K1255" i="1"/>
  <c r="J1255" i="1"/>
  <c r="T1254" i="1"/>
  <c r="M1254" i="1"/>
  <c r="K1254" i="1"/>
  <c r="J1254" i="1"/>
  <c r="T1253" i="1"/>
  <c r="M1253" i="1"/>
  <c r="K1253" i="1"/>
  <c r="J1253" i="1"/>
  <c r="T1252" i="1"/>
  <c r="M1252" i="1"/>
  <c r="K1252" i="1"/>
  <c r="J1252" i="1"/>
  <c r="T1251" i="1"/>
  <c r="M1251" i="1"/>
  <c r="K1251" i="1"/>
  <c r="J1251" i="1"/>
  <c r="T1250" i="1"/>
  <c r="M1250" i="1"/>
  <c r="K1250" i="1"/>
  <c r="J1250" i="1"/>
  <c r="T1249" i="1"/>
  <c r="M1249" i="1"/>
  <c r="K1249" i="1"/>
  <c r="J1249" i="1"/>
  <c r="T1248" i="1"/>
  <c r="M1248" i="1"/>
  <c r="K1248" i="1"/>
  <c r="J1248" i="1"/>
  <c r="T1247" i="1"/>
  <c r="M1247" i="1"/>
  <c r="K1247" i="1"/>
  <c r="J1247" i="1"/>
  <c r="T1246" i="1"/>
  <c r="M1246" i="1"/>
  <c r="K1246" i="1"/>
  <c r="J1246" i="1"/>
  <c r="T1245" i="1"/>
  <c r="M1245" i="1"/>
  <c r="K1245" i="1"/>
  <c r="J1245" i="1"/>
  <c r="T1244" i="1"/>
  <c r="M1244" i="1"/>
  <c r="K1244" i="1"/>
  <c r="J1244" i="1"/>
  <c r="T1243" i="1"/>
  <c r="M1243" i="1"/>
  <c r="K1243" i="1"/>
  <c r="J1243" i="1"/>
  <c r="T1242" i="1"/>
  <c r="M1242" i="1"/>
  <c r="K1242" i="1"/>
  <c r="J1242" i="1"/>
  <c r="T1241" i="1"/>
  <c r="M1241" i="1"/>
  <c r="K1241" i="1"/>
  <c r="J1241" i="1"/>
  <c r="T1240" i="1"/>
  <c r="M1240" i="1"/>
  <c r="K1240" i="1"/>
  <c r="J1240" i="1"/>
  <c r="T1239" i="1"/>
  <c r="M1239" i="1"/>
  <c r="K1239" i="1"/>
  <c r="J1239" i="1"/>
  <c r="T1238" i="1"/>
  <c r="M1238" i="1"/>
  <c r="K1238" i="1"/>
  <c r="J1238" i="1"/>
  <c r="T1237" i="1"/>
  <c r="M1237" i="1"/>
  <c r="K1237" i="1"/>
  <c r="J1237" i="1"/>
  <c r="T1236" i="1"/>
  <c r="M1236" i="1"/>
  <c r="K1236" i="1"/>
  <c r="J1236" i="1"/>
  <c r="T1235" i="1"/>
  <c r="M1235" i="1"/>
  <c r="K1235" i="1"/>
  <c r="J1235" i="1"/>
  <c r="T1234" i="1"/>
  <c r="M1234" i="1"/>
  <c r="K1234" i="1"/>
  <c r="J1234" i="1"/>
  <c r="T1233" i="1"/>
  <c r="M1233" i="1"/>
  <c r="K1233" i="1"/>
  <c r="J1233" i="1"/>
  <c r="T1232" i="1"/>
  <c r="M1232" i="1"/>
  <c r="K1232" i="1"/>
  <c r="J1232" i="1"/>
  <c r="T1231" i="1"/>
  <c r="M1231" i="1"/>
  <c r="K1231" i="1"/>
  <c r="J1231" i="1"/>
  <c r="T1230" i="1"/>
  <c r="M1230" i="1"/>
  <c r="K1230" i="1"/>
  <c r="J1230" i="1"/>
  <c r="T1229" i="1"/>
  <c r="M1229" i="1"/>
  <c r="K1229" i="1"/>
  <c r="J1229" i="1"/>
  <c r="T1228" i="1"/>
  <c r="M1228" i="1"/>
  <c r="K1228" i="1"/>
  <c r="J1228" i="1"/>
  <c r="T1227" i="1"/>
  <c r="M1227" i="1"/>
  <c r="K1227" i="1"/>
  <c r="J1227" i="1"/>
  <c r="T1226" i="1"/>
  <c r="M1226" i="1"/>
  <c r="K1226" i="1"/>
  <c r="J1226" i="1"/>
  <c r="T1225" i="1"/>
  <c r="M1225" i="1"/>
  <c r="K1225" i="1"/>
  <c r="J1225" i="1"/>
  <c r="T1224" i="1"/>
  <c r="M1224" i="1"/>
  <c r="K1224" i="1"/>
  <c r="J1224" i="1"/>
  <c r="T1223" i="1"/>
  <c r="M1223" i="1"/>
  <c r="K1223" i="1"/>
  <c r="J1223" i="1"/>
  <c r="T1222" i="1"/>
  <c r="M1222" i="1"/>
  <c r="K1222" i="1"/>
  <c r="J1222" i="1"/>
  <c r="T1221" i="1"/>
  <c r="M1221" i="1"/>
  <c r="K1221" i="1"/>
  <c r="J1221" i="1"/>
  <c r="T1220" i="1"/>
  <c r="M1220" i="1"/>
  <c r="K1220" i="1"/>
  <c r="J1220" i="1"/>
  <c r="T1219" i="1"/>
  <c r="M1219" i="1"/>
  <c r="K1219" i="1"/>
  <c r="J1219" i="1"/>
  <c r="T1218" i="1"/>
  <c r="M1218" i="1"/>
  <c r="K1218" i="1"/>
  <c r="J1218" i="1"/>
  <c r="T1217" i="1"/>
  <c r="M1217" i="1"/>
  <c r="K1217" i="1"/>
  <c r="J1217" i="1"/>
  <c r="T1216" i="1"/>
  <c r="M1216" i="1"/>
  <c r="K1216" i="1"/>
  <c r="J1216" i="1"/>
  <c r="T1215" i="1"/>
  <c r="M1215" i="1"/>
  <c r="K1215" i="1"/>
  <c r="J1215" i="1"/>
  <c r="T1214" i="1"/>
  <c r="M1214" i="1"/>
  <c r="K1214" i="1"/>
  <c r="J1214" i="1"/>
  <c r="T1213" i="1"/>
  <c r="M1213" i="1"/>
  <c r="K1213" i="1"/>
  <c r="J1213" i="1"/>
  <c r="T1212" i="1"/>
  <c r="M1212" i="1"/>
  <c r="K1212" i="1"/>
  <c r="J1212" i="1"/>
  <c r="T1211" i="1"/>
  <c r="M1211" i="1"/>
  <c r="K1211" i="1"/>
  <c r="J1211" i="1"/>
  <c r="T1210" i="1"/>
  <c r="M1210" i="1"/>
  <c r="K1210" i="1"/>
  <c r="J1210" i="1"/>
  <c r="T1209" i="1"/>
  <c r="M1209" i="1"/>
  <c r="K1209" i="1"/>
  <c r="J1209" i="1"/>
  <c r="T1208" i="1"/>
  <c r="M1208" i="1"/>
  <c r="K1208" i="1"/>
  <c r="J1208" i="1"/>
  <c r="T1207" i="1"/>
  <c r="M1207" i="1"/>
  <c r="K1207" i="1"/>
  <c r="J1207" i="1"/>
  <c r="T1206" i="1"/>
  <c r="M1206" i="1"/>
  <c r="K1206" i="1"/>
  <c r="J1206" i="1"/>
  <c r="T1205" i="1"/>
  <c r="M1205" i="1"/>
  <c r="K1205" i="1"/>
  <c r="J1205" i="1"/>
  <c r="T1204" i="1"/>
  <c r="M1204" i="1"/>
  <c r="K1204" i="1"/>
  <c r="J1204" i="1"/>
  <c r="T1203" i="1"/>
  <c r="M1203" i="1"/>
  <c r="K1203" i="1"/>
  <c r="J1203" i="1"/>
  <c r="T1202" i="1"/>
  <c r="M1202" i="1"/>
  <c r="K1202" i="1"/>
  <c r="J1202" i="1"/>
  <c r="T1201" i="1"/>
  <c r="M1201" i="1"/>
  <c r="K1201" i="1"/>
  <c r="J1201" i="1"/>
  <c r="T1200" i="1"/>
  <c r="M1200" i="1"/>
  <c r="K1200" i="1"/>
  <c r="J1200" i="1"/>
  <c r="T1199" i="1"/>
  <c r="M1199" i="1"/>
  <c r="K1199" i="1"/>
  <c r="J1199" i="1"/>
  <c r="T1198" i="1"/>
  <c r="M1198" i="1"/>
  <c r="K1198" i="1"/>
  <c r="J1198" i="1"/>
  <c r="T1197" i="1"/>
  <c r="M1197" i="1"/>
  <c r="K1197" i="1"/>
  <c r="J1197" i="1"/>
  <c r="T1196" i="1"/>
  <c r="M1196" i="1"/>
  <c r="K1196" i="1"/>
  <c r="J1196" i="1"/>
  <c r="T1195" i="1"/>
  <c r="M1195" i="1"/>
  <c r="K1195" i="1"/>
  <c r="J1195" i="1"/>
  <c r="T1194" i="1"/>
  <c r="M1194" i="1"/>
  <c r="K1194" i="1"/>
  <c r="J1194" i="1"/>
  <c r="T1193" i="1"/>
  <c r="M1193" i="1"/>
  <c r="K1193" i="1"/>
  <c r="J1193" i="1"/>
  <c r="T1192" i="1"/>
  <c r="M1192" i="1"/>
  <c r="K1192" i="1"/>
  <c r="J1192" i="1"/>
  <c r="T1191" i="1"/>
  <c r="M1191" i="1"/>
  <c r="K1191" i="1"/>
  <c r="J1191" i="1"/>
  <c r="T1190" i="1"/>
  <c r="M1190" i="1"/>
  <c r="K1190" i="1"/>
  <c r="J1190" i="1"/>
  <c r="T1189" i="1"/>
  <c r="M1189" i="1"/>
  <c r="K1189" i="1"/>
  <c r="J1189" i="1"/>
  <c r="T1188" i="1"/>
  <c r="M1188" i="1"/>
  <c r="K1188" i="1"/>
  <c r="J1188" i="1"/>
  <c r="T1187" i="1"/>
  <c r="M1187" i="1"/>
  <c r="K1187" i="1"/>
  <c r="J1187" i="1"/>
  <c r="T1186" i="1"/>
  <c r="M1186" i="1"/>
  <c r="K1186" i="1"/>
  <c r="J1186" i="1"/>
  <c r="T1185" i="1"/>
  <c r="M1185" i="1"/>
  <c r="K1185" i="1"/>
  <c r="J1185" i="1"/>
  <c r="T1184" i="1"/>
  <c r="M1184" i="1"/>
  <c r="K1184" i="1"/>
  <c r="J1184" i="1"/>
  <c r="T1183" i="1"/>
  <c r="M1183" i="1"/>
  <c r="K1183" i="1"/>
  <c r="J1183" i="1"/>
  <c r="T1182" i="1"/>
  <c r="M1182" i="1"/>
  <c r="K1182" i="1"/>
  <c r="J1182" i="1"/>
  <c r="T1181" i="1"/>
  <c r="M1181" i="1"/>
  <c r="K1181" i="1"/>
  <c r="J1181" i="1"/>
  <c r="T1180" i="1"/>
  <c r="M1180" i="1"/>
  <c r="K1180" i="1"/>
  <c r="J1180" i="1"/>
  <c r="T1179" i="1"/>
  <c r="M1179" i="1"/>
  <c r="K1179" i="1"/>
  <c r="J1179" i="1"/>
  <c r="T1178" i="1"/>
  <c r="M1178" i="1"/>
  <c r="K1178" i="1"/>
  <c r="J1178" i="1"/>
  <c r="T1177" i="1"/>
  <c r="M1177" i="1"/>
  <c r="K1177" i="1"/>
  <c r="J1177" i="1"/>
  <c r="T1176" i="1"/>
  <c r="M1176" i="1"/>
  <c r="K1176" i="1"/>
  <c r="J1176" i="1"/>
  <c r="T1175" i="1"/>
  <c r="M1175" i="1"/>
  <c r="K1175" i="1"/>
  <c r="J1175" i="1"/>
  <c r="T1174" i="1"/>
  <c r="M1174" i="1"/>
  <c r="K1174" i="1"/>
  <c r="J1174" i="1"/>
  <c r="T1173" i="1"/>
  <c r="M1173" i="1"/>
  <c r="K1173" i="1"/>
  <c r="J1173" i="1"/>
  <c r="T1172" i="1"/>
  <c r="M1172" i="1"/>
  <c r="K1172" i="1"/>
  <c r="J1172" i="1"/>
  <c r="T1171" i="1"/>
  <c r="M1171" i="1"/>
  <c r="K1171" i="1"/>
  <c r="J1171" i="1"/>
  <c r="T1170" i="1"/>
  <c r="M1170" i="1"/>
  <c r="K1170" i="1"/>
  <c r="J1170" i="1"/>
  <c r="T1169" i="1"/>
  <c r="M1169" i="1"/>
  <c r="K1169" i="1"/>
  <c r="J1169" i="1"/>
  <c r="T1168" i="1"/>
  <c r="M1168" i="1"/>
  <c r="K1168" i="1"/>
  <c r="J1168" i="1"/>
  <c r="T1167" i="1"/>
  <c r="M1167" i="1"/>
  <c r="K1167" i="1"/>
  <c r="J1167" i="1"/>
  <c r="T1166" i="1"/>
  <c r="M1166" i="1"/>
  <c r="K1166" i="1"/>
  <c r="J1166" i="1"/>
  <c r="T1165" i="1"/>
  <c r="M1165" i="1"/>
  <c r="K1165" i="1"/>
  <c r="J1165" i="1"/>
  <c r="T1164" i="1"/>
  <c r="M1164" i="1"/>
  <c r="K1164" i="1"/>
  <c r="J1164" i="1"/>
  <c r="T1163" i="1"/>
  <c r="M1163" i="1"/>
  <c r="K1163" i="1"/>
  <c r="J1163" i="1"/>
  <c r="T1162" i="1"/>
  <c r="M1162" i="1"/>
  <c r="K1162" i="1"/>
  <c r="J1162" i="1"/>
  <c r="T1161" i="1"/>
  <c r="M1161" i="1"/>
  <c r="K1161" i="1"/>
  <c r="J1161" i="1"/>
  <c r="T1160" i="1"/>
  <c r="M1160" i="1"/>
  <c r="K1160" i="1"/>
  <c r="J1160" i="1"/>
  <c r="T1159" i="1"/>
  <c r="M1159" i="1"/>
  <c r="K1159" i="1"/>
  <c r="J1159" i="1"/>
  <c r="T1158" i="1"/>
  <c r="M1158" i="1"/>
  <c r="K1158" i="1"/>
  <c r="J1158" i="1"/>
  <c r="T1157" i="1"/>
  <c r="M1157" i="1"/>
  <c r="K1157" i="1"/>
  <c r="J1157" i="1"/>
  <c r="T1156" i="1"/>
  <c r="M1156" i="1"/>
  <c r="K1156" i="1"/>
  <c r="J1156" i="1"/>
  <c r="T1155" i="1"/>
  <c r="M1155" i="1"/>
  <c r="K1155" i="1"/>
  <c r="J1155" i="1"/>
  <c r="T1154" i="1"/>
  <c r="M1154" i="1"/>
  <c r="K1154" i="1"/>
  <c r="J1154" i="1"/>
  <c r="T1153" i="1"/>
  <c r="M1153" i="1"/>
  <c r="K1153" i="1"/>
  <c r="J1153" i="1"/>
  <c r="T1152" i="1"/>
  <c r="M1152" i="1"/>
  <c r="K1152" i="1"/>
  <c r="J1152" i="1"/>
  <c r="T1151" i="1"/>
  <c r="M1151" i="1"/>
  <c r="K1151" i="1"/>
  <c r="J1151" i="1"/>
  <c r="T1150" i="1"/>
  <c r="M1150" i="1"/>
  <c r="K1150" i="1"/>
  <c r="J1150" i="1"/>
  <c r="T1149" i="1"/>
  <c r="M1149" i="1"/>
  <c r="K1149" i="1"/>
  <c r="J1149" i="1"/>
  <c r="T1148" i="1"/>
  <c r="M1148" i="1"/>
  <c r="K1148" i="1"/>
  <c r="J1148" i="1"/>
  <c r="T1147" i="1"/>
  <c r="M1147" i="1"/>
  <c r="K1147" i="1"/>
  <c r="J1147" i="1"/>
  <c r="T1146" i="1"/>
  <c r="M1146" i="1"/>
  <c r="K1146" i="1"/>
  <c r="J1146" i="1"/>
  <c r="T1145" i="1"/>
  <c r="M1145" i="1"/>
  <c r="K1145" i="1"/>
  <c r="J1145" i="1"/>
  <c r="T1144" i="1"/>
  <c r="M1144" i="1"/>
  <c r="K1144" i="1"/>
  <c r="J1144" i="1"/>
  <c r="T1143" i="1"/>
  <c r="M1143" i="1"/>
  <c r="K1143" i="1"/>
  <c r="J1143" i="1"/>
  <c r="T1142" i="1"/>
  <c r="M1142" i="1"/>
  <c r="K1142" i="1"/>
  <c r="J1142" i="1"/>
  <c r="T1141" i="1"/>
  <c r="M1141" i="1"/>
  <c r="K1141" i="1"/>
  <c r="J1141" i="1"/>
  <c r="T1140" i="1"/>
  <c r="M1140" i="1"/>
  <c r="K1140" i="1"/>
  <c r="J1140" i="1"/>
  <c r="T1139" i="1"/>
  <c r="M1139" i="1"/>
  <c r="K1139" i="1"/>
  <c r="J1139" i="1"/>
  <c r="T1138" i="1"/>
  <c r="M1138" i="1"/>
  <c r="K1138" i="1"/>
  <c r="J1138" i="1"/>
  <c r="T1137" i="1"/>
  <c r="M1137" i="1"/>
  <c r="K1137" i="1"/>
  <c r="J1137" i="1"/>
  <c r="T1136" i="1"/>
  <c r="M1136" i="1"/>
  <c r="K1136" i="1"/>
  <c r="J1136" i="1"/>
  <c r="T1135" i="1"/>
  <c r="M1135" i="1"/>
  <c r="K1135" i="1"/>
  <c r="J1135" i="1"/>
  <c r="T1134" i="1"/>
  <c r="M1134" i="1"/>
  <c r="K1134" i="1"/>
  <c r="J1134" i="1"/>
  <c r="T1133" i="1"/>
  <c r="M1133" i="1"/>
  <c r="K1133" i="1"/>
  <c r="J1133" i="1"/>
  <c r="T1132" i="1"/>
  <c r="M1132" i="1"/>
  <c r="K1132" i="1"/>
  <c r="J1132" i="1"/>
  <c r="T1131" i="1"/>
  <c r="M1131" i="1"/>
  <c r="K1131" i="1"/>
  <c r="J1131" i="1"/>
  <c r="T1130" i="1"/>
  <c r="M1130" i="1"/>
  <c r="K1130" i="1"/>
  <c r="J1130" i="1"/>
  <c r="T1129" i="1"/>
  <c r="M1129" i="1"/>
  <c r="K1129" i="1"/>
  <c r="J1129" i="1"/>
  <c r="T1128" i="1"/>
  <c r="M1128" i="1"/>
  <c r="K1128" i="1"/>
  <c r="J1128" i="1"/>
  <c r="T1127" i="1"/>
  <c r="M1127" i="1"/>
  <c r="K1127" i="1"/>
  <c r="J1127" i="1"/>
  <c r="T1126" i="1"/>
  <c r="M1126" i="1"/>
  <c r="K1126" i="1"/>
  <c r="J1126" i="1"/>
  <c r="T1125" i="1"/>
  <c r="M1125" i="1"/>
  <c r="K1125" i="1"/>
  <c r="J1125" i="1"/>
  <c r="T1124" i="1"/>
  <c r="M1124" i="1"/>
  <c r="K1124" i="1"/>
  <c r="J1124" i="1"/>
  <c r="T1123" i="1"/>
  <c r="M1123" i="1"/>
  <c r="K1123" i="1"/>
  <c r="J1123" i="1"/>
  <c r="T1122" i="1"/>
  <c r="M1122" i="1"/>
  <c r="K1122" i="1"/>
  <c r="J1122" i="1"/>
  <c r="T1121" i="1"/>
  <c r="M1121" i="1"/>
  <c r="K1121" i="1"/>
  <c r="J1121" i="1"/>
  <c r="T1120" i="1"/>
  <c r="M1120" i="1"/>
  <c r="K1120" i="1"/>
  <c r="J1120" i="1"/>
  <c r="T1119" i="1"/>
  <c r="M1119" i="1"/>
  <c r="K1119" i="1"/>
  <c r="J1119" i="1"/>
  <c r="T1118" i="1"/>
  <c r="M1118" i="1"/>
  <c r="K1118" i="1"/>
  <c r="J1118" i="1"/>
  <c r="T1117" i="1"/>
  <c r="M1117" i="1"/>
  <c r="K1117" i="1"/>
  <c r="J1117" i="1"/>
  <c r="T1116" i="1"/>
  <c r="M1116" i="1"/>
  <c r="K1116" i="1"/>
  <c r="J1116" i="1"/>
  <c r="T1115" i="1"/>
  <c r="M1115" i="1"/>
  <c r="K1115" i="1"/>
  <c r="J1115" i="1"/>
  <c r="T1114" i="1"/>
  <c r="M1114" i="1"/>
  <c r="K1114" i="1"/>
  <c r="J1114" i="1"/>
  <c r="T1113" i="1"/>
  <c r="M1113" i="1"/>
  <c r="K1113" i="1"/>
  <c r="J1113" i="1"/>
  <c r="T1112" i="1"/>
  <c r="M1112" i="1"/>
  <c r="K1112" i="1"/>
  <c r="J1112" i="1"/>
  <c r="T1111" i="1"/>
  <c r="M1111" i="1"/>
  <c r="K1111" i="1"/>
  <c r="J1111" i="1"/>
  <c r="T1110" i="1"/>
  <c r="M1110" i="1"/>
  <c r="K1110" i="1"/>
  <c r="J1110" i="1"/>
  <c r="T1109" i="1"/>
  <c r="M1109" i="1"/>
  <c r="K1109" i="1"/>
  <c r="J1109" i="1"/>
  <c r="T1108" i="1"/>
  <c r="M1108" i="1"/>
  <c r="K1108" i="1"/>
  <c r="J1108" i="1"/>
  <c r="T1107" i="1"/>
  <c r="M1107" i="1"/>
  <c r="K1107" i="1"/>
  <c r="J1107" i="1"/>
  <c r="T1106" i="1"/>
  <c r="M1106" i="1"/>
  <c r="K1106" i="1"/>
  <c r="J1106" i="1"/>
  <c r="T1105" i="1"/>
  <c r="M1105" i="1"/>
  <c r="K1105" i="1"/>
  <c r="J1105" i="1"/>
  <c r="T1104" i="1"/>
  <c r="M1104" i="1"/>
  <c r="K1104" i="1"/>
  <c r="J1104" i="1"/>
  <c r="T1103" i="1"/>
  <c r="M1103" i="1"/>
  <c r="K1103" i="1"/>
  <c r="J1103" i="1"/>
  <c r="T1102" i="1"/>
  <c r="M1102" i="1"/>
  <c r="K1102" i="1"/>
  <c r="J1102" i="1"/>
  <c r="T1101" i="1"/>
  <c r="M1101" i="1"/>
  <c r="K1101" i="1"/>
  <c r="J1101" i="1"/>
  <c r="T1100" i="1"/>
  <c r="M1100" i="1"/>
  <c r="K1100" i="1"/>
  <c r="J1100" i="1"/>
  <c r="T1099" i="1"/>
  <c r="M1099" i="1"/>
  <c r="K1099" i="1"/>
  <c r="J1099" i="1"/>
  <c r="T1098" i="1"/>
  <c r="M1098" i="1"/>
  <c r="K1098" i="1"/>
  <c r="J1098" i="1"/>
  <c r="T1097" i="1"/>
  <c r="M1097" i="1"/>
  <c r="K1097" i="1"/>
  <c r="J1097" i="1"/>
  <c r="T1096" i="1"/>
  <c r="M1096" i="1"/>
  <c r="K1096" i="1"/>
  <c r="J1096" i="1"/>
  <c r="T1095" i="1"/>
  <c r="M1095" i="1"/>
  <c r="K1095" i="1"/>
  <c r="J1095" i="1"/>
  <c r="T1094" i="1"/>
  <c r="M1094" i="1"/>
  <c r="K1094" i="1"/>
  <c r="J1094" i="1"/>
  <c r="T1093" i="1"/>
  <c r="M1093" i="1"/>
  <c r="K1093" i="1"/>
  <c r="J1093" i="1"/>
  <c r="T1092" i="1"/>
  <c r="M1092" i="1"/>
  <c r="K1092" i="1"/>
  <c r="J1092" i="1"/>
  <c r="T1091" i="1"/>
  <c r="M1091" i="1"/>
  <c r="K1091" i="1"/>
  <c r="J1091" i="1"/>
  <c r="T1090" i="1"/>
  <c r="M1090" i="1"/>
  <c r="K1090" i="1"/>
  <c r="J1090" i="1"/>
  <c r="T1089" i="1"/>
  <c r="M1089" i="1"/>
  <c r="K1089" i="1"/>
  <c r="J1089" i="1"/>
  <c r="T1088" i="1"/>
  <c r="M1088" i="1"/>
  <c r="K1088" i="1"/>
  <c r="J1088" i="1"/>
  <c r="T1087" i="1"/>
  <c r="M1087" i="1"/>
  <c r="K1087" i="1"/>
  <c r="J1087" i="1"/>
  <c r="T1086" i="1"/>
  <c r="M1086" i="1"/>
  <c r="K1086" i="1"/>
  <c r="J1086" i="1"/>
  <c r="T1085" i="1"/>
  <c r="M1085" i="1"/>
  <c r="K1085" i="1"/>
  <c r="J1085" i="1"/>
  <c r="T1084" i="1"/>
  <c r="M1084" i="1"/>
  <c r="K1084" i="1"/>
  <c r="J1084" i="1"/>
  <c r="T1083" i="1"/>
  <c r="M1083" i="1"/>
  <c r="K1083" i="1"/>
  <c r="J1083" i="1"/>
  <c r="T1082" i="1"/>
  <c r="M1082" i="1"/>
  <c r="K1082" i="1"/>
  <c r="J1082" i="1"/>
  <c r="T1081" i="1"/>
  <c r="M1081" i="1"/>
  <c r="K1081" i="1"/>
  <c r="J1081" i="1"/>
  <c r="T1080" i="1"/>
  <c r="M1080" i="1"/>
  <c r="K1080" i="1"/>
  <c r="J1080" i="1"/>
  <c r="T1079" i="1"/>
  <c r="M1079" i="1"/>
  <c r="K1079" i="1"/>
  <c r="J1079" i="1"/>
  <c r="T1078" i="1"/>
  <c r="M1078" i="1"/>
  <c r="K1078" i="1"/>
  <c r="J1078" i="1"/>
  <c r="T1077" i="1"/>
  <c r="M1077" i="1"/>
  <c r="K1077" i="1"/>
  <c r="J1077" i="1"/>
  <c r="T1076" i="1"/>
  <c r="M1076" i="1"/>
  <c r="K1076" i="1"/>
  <c r="J1076" i="1"/>
  <c r="T1075" i="1"/>
  <c r="M1075" i="1"/>
  <c r="K1075" i="1"/>
  <c r="J1075" i="1"/>
  <c r="T1074" i="1"/>
  <c r="M1074" i="1"/>
  <c r="K1074" i="1"/>
  <c r="J1074" i="1"/>
  <c r="T1073" i="1"/>
  <c r="M1073" i="1"/>
  <c r="K1073" i="1"/>
  <c r="J1073" i="1"/>
  <c r="T1072" i="1"/>
  <c r="M1072" i="1"/>
  <c r="K1072" i="1"/>
  <c r="J1072" i="1"/>
  <c r="T1071" i="1"/>
  <c r="M1071" i="1"/>
  <c r="K1071" i="1"/>
  <c r="J1071" i="1"/>
  <c r="T1070" i="1"/>
  <c r="M1070" i="1"/>
  <c r="K1070" i="1"/>
  <c r="J1070" i="1"/>
  <c r="T1069" i="1"/>
  <c r="M1069" i="1"/>
  <c r="K1069" i="1"/>
  <c r="J1069" i="1"/>
  <c r="T1068" i="1"/>
  <c r="M1068" i="1"/>
  <c r="K1068" i="1"/>
  <c r="J1068" i="1"/>
  <c r="T1067" i="1"/>
  <c r="M1067" i="1"/>
  <c r="K1067" i="1"/>
  <c r="J1067" i="1"/>
  <c r="T1066" i="1"/>
  <c r="M1066" i="1"/>
  <c r="K1066" i="1"/>
  <c r="J1066" i="1"/>
  <c r="T1065" i="1"/>
  <c r="M1065" i="1"/>
  <c r="K1065" i="1"/>
  <c r="J1065" i="1"/>
  <c r="T1064" i="1"/>
  <c r="M1064" i="1"/>
  <c r="K1064" i="1"/>
  <c r="J1064" i="1"/>
  <c r="T1063" i="1"/>
  <c r="M1063" i="1"/>
  <c r="K1063" i="1"/>
  <c r="J1063" i="1"/>
  <c r="T1062" i="1"/>
  <c r="M1062" i="1"/>
  <c r="K1062" i="1"/>
  <c r="J1062" i="1"/>
  <c r="T1061" i="1"/>
  <c r="M1061" i="1"/>
  <c r="K1061" i="1"/>
  <c r="J1061" i="1"/>
  <c r="T1060" i="1"/>
  <c r="M1060" i="1"/>
  <c r="K1060" i="1"/>
  <c r="J1060" i="1"/>
  <c r="T1059" i="1"/>
  <c r="M1059" i="1"/>
  <c r="K1059" i="1"/>
  <c r="J1059" i="1"/>
  <c r="T1058" i="1"/>
  <c r="M1058" i="1"/>
  <c r="K1058" i="1"/>
  <c r="J1058" i="1"/>
  <c r="T1057" i="1"/>
  <c r="M1057" i="1"/>
  <c r="K1057" i="1"/>
  <c r="J1057" i="1"/>
  <c r="T1056" i="1"/>
  <c r="M1056" i="1"/>
  <c r="K1056" i="1"/>
  <c r="J1056" i="1"/>
  <c r="T1055" i="1"/>
  <c r="M1055" i="1"/>
  <c r="K1055" i="1"/>
  <c r="J1055" i="1"/>
  <c r="T1054" i="1"/>
  <c r="M1054" i="1"/>
  <c r="K1054" i="1"/>
  <c r="J1054" i="1"/>
  <c r="T1053" i="1"/>
  <c r="M1053" i="1"/>
  <c r="K1053" i="1"/>
  <c r="J1053" i="1"/>
  <c r="T1052" i="1"/>
  <c r="M1052" i="1"/>
  <c r="K1052" i="1"/>
  <c r="J1052" i="1"/>
  <c r="T1051" i="1"/>
  <c r="M1051" i="1"/>
  <c r="K1051" i="1"/>
  <c r="J1051" i="1"/>
  <c r="T1050" i="1"/>
  <c r="M1050" i="1"/>
  <c r="K1050" i="1"/>
  <c r="J1050" i="1"/>
  <c r="T1049" i="1"/>
  <c r="M1049" i="1"/>
  <c r="K1049" i="1"/>
  <c r="J1049" i="1"/>
  <c r="T1048" i="1"/>
  <c r="M1048" i="1"/>
  <c r="K1048" i="1"/>
  <c r="J1048" i="1"/>
  <c r="T1047" i="1"/>
  <c r="M1047" i="1"/>
  <c r="K1047" i="1"/>
  <c r="J1047" i="1"/>
  <c r="T1046" i="1"/>
  <c r="M1046" i="1"/>
  <c r="K1046" i="1"/>
  <c r="J1046" i="1"/>
  <c r="T1045" i="1"/>
  <c r="M1045" i="1"/>
  <c r="K1045" i="1"/>
  <c r="J1045" i="1"/>
  <c r="T1044" i="1"/>
  <c r="M1044" i="1"/>
  <c r="K1044" i="1"/>
  <c r="J1044" i="1"/>
  <c r="T1043" i="1"/>
  <c r="M1043" i="1"/>
  <c r="K1043" i="1"/>
  <c r="J1043" i="1"/>
  <c r="T1042" i="1"/>
  <c r="M1042" i="1"/>
  <c r="K1042" i="1"/>
  <c r="J1042" i="1"/>
  <c r="T1041" i="1"/>
  <c r="M1041" i="1"/>
  <c r="K1041" i="1"/>
  <c r="J1041" i="1"/>
  <c r="T1040" i="1"/>
  <c r="M1040" i="1"/>
  <c r="K1040" i="1"/>
  <c r="J1040" i="1"/>
  <c r="T1039" i="1"/>
  <c r="M1039" i="1"/>
  <c r="K1039" i="1"/>
  <c r="J1039" i="1"/>
  <c r="T1038" i="1"/>
  <c r="M1038" i="1"/>
  <c r="K1038" i="1"/>
  <c r="J1038" i="1"/>
  <c r="T1037" i="1"/>
  <c r="M1037" i="1"/>
  <c r="K1037" i="1"/>
  <c r="J1037" i="1"/>
  <c r="T1036" i="1"/>
  <c r="M1036" i="1"/>
  <c r="K1036" i="1"/>
  <c r="J1036" i="1"/>
  <c r="T1035" i="1"/>
  <c r="M1035" i="1"/>
  <c r="K1035" i="1"/>
  <c r="J1035" i="1"/>
  <c r="T1034" i="1"/>
  <c r="M1034" i="1"/>
  <c r="K1034" i="1"/>
  <c r="J1034" i="1"/>
  <c r="T1033" i="1"/>
  <c r="M1033" i="1"/>
  <c r="K1033" i="1"/>
  <c r="J1033" i="1"/>
  <c r="T1032" i="1"/>
  <c r="M1032" i="1"/>
  <c r="K1032" i="1"/>
  <c r="J1032" i="1"/>
  <c r="T1031" i="1"/>
  <c r="M1031" i="1"/>
  <c r="K1031" i="1"/>
  <c r="J1031" i="1"/>
  <c r="T1030" i="1"/>
  <c r="M1030" i="1"/>
  <c r="K1030" i="1"/>
  <c r="J1030" i="1"/>
  <c r="T1029" i="1"/>
  <c r="M1029" i="1"/>
  <c r="K1029" i="1"/>
  <c r="J1029" i="1"/>
  <c r="T1028" i="1"/>
  <c r="M1028" i="1"/>
  <c r="K1028" i="1"/>
  <c r="J1028" i="1"/>
  <c r="T1027" i="1"/>
  <c r="M1027" i="1"/>
  <c r="K1027" i="1"/>
  <c r="J1027" i="1"/>
  <c r="T1026" i="1"/>
  <c r="M1026" i="1"/>
  <c r="K1026" i="1"/>
  <c r="J1026" i="1"/>
  <c r="T1025" i="1"/>
  <c r="M1025" i="1"/>
  <c r="K1025" i="1"/>
  <c r="J1025" i="1"/>
  <c r="T1024" i="1"/>
  <c r="M1024" i="1"/>
  <c r="K1024" i="1"/>
  <c r="J1024" i="1"/>
  <c r="T1023" i="1"/>
  <c r="M1023" i="1"/>
  <c r="K1023" i="1"/>
  <c r="J1023" i="1"/>
  <c r="T1022" i="1"/>
  <c r="M1022" i="1"/>
  <c r="K1022" i="1"/>
  <c r="J1022" i="1"/>
  <c r="T1021" i="1"/>
  <c r="M1021" i="1"/>
  <c r="K1021" i="1"/>
  <c r="J1021" i="1"/>
  <c r="T1020" i="1"/>
  <c r="M1020" i="1"/>
  <c r="K1020" i="1"/>
  <c r="J1020" i="1"/>
  <c r="T1019" i="1"/>
  <c r="M1019" i="1"/>
  <c r="K1019" i="1"/>
  <c r="J1019" i="1"/>
  <c r="T1018" i="1"/>
  <c r="M1018" i="1"/>
  <c r="K1018" i="1"/>
  <c r="J1018" i="1"/>
  <c r="T1017" i="1"/>
  <c r="M1017" i="1"/>
  <c r="K1017" i="1"/>
  <c r="J1017" i="1"/>
  <c r="T1016" i="1"/>
  <c r="M1016" i="1"/>
  <c r="K1016" i="1"/>
  <c r="J1016" i="1"/>
  <c r="T1015" i="1"/>
  <c r="M1015" i="1"/>
  <c r="K1015" i="1"/>
  <c r="J1015" i="1"/>
  <c r="T1014" i="1"/>
  <c r="M1014" i="1"/>
  <c r="K1014" i="1"/>
  <c r="J1014" i="1"/>
  <c r="T1013" i="1"/>
  <c r="M1013" i="1"/>
  <c r="K1013" i="1"/>
  <c r="J1013" i="1"/>
  <c r="T1012" i="1"/>
  <c r="M1012" i="1"/>
  <c r="K1012" i="1"/>
  <c r="J1012" i="1"/>
  <c r="T1011" i="1"/>
  <c r="M1011" i="1"/>
  <c r="K1011" i="1"/>
  <c r="J1011" i="1"/>
  <c r="T1010" i="1"/>
  <c r="M1010" i="1"/>
  <c r="K1010" i="1"/>
  <c r="J1010" i="1"/>
  <c r="T1009" i="1"/>
  <c r="M1009" i="1"/>
  <c r="K1009" i="1"/>
  <c r="J1009" i="1"/>
  <c r="T1008" i="1"/>
  <c r="M1008" i="1"/>
  <c r="K1008" i="1"/>
  <c r="J1008" i="1"/>
  <c r="T1007" i="1"/>
  <c r="M1007" i="1"/>
  <c r="K1007" i="1"/>
  <c r="J1007" i="1"/>
  <c r="T1006" i="1"/>
  <c r="M1006" i="1"/>
  <c r="K1006" i="1"/>
  <c r="J1006" i="1"/>
  <c r="T1005" i="1"/>
  <c r="M1005" i="1"/>
  <c r="K1005" i="1"/>
  <c r="J1005" i="1"/>
  <c r="T1004" i="1"/>
  <c r="M1004" i="1"/>
  <c r="K1004" i="1"/>
  <c r="J1004" i="1"/>
  <c r="T1003" i="1"/>
  <c r="M1003" i="1"/>
  <c r="K1003" i="1"/>
  <c r="J1003" i="1"/>
  <c r="T1002" i="1"/>
  <c r="M1002" i="1"/>
  <c r="K1002" i="1"/>
  <c r="J1002" i="1"/>
  <c r="T1001" i="1"/>
  <c r="M1001" i="1"/>
  <c r="K1001" i="1"/>
  <c r="J1001" i="1"/>
  <c r="T1000" i="1"/>
  <c r="M1000" i="1"/>
  <c r="K1000" i="1"/>
  <c r="J1000" i="1"/>
  <c r="T999" i="1"/>
  <c r="M999" i="1"/>
  <c r="K999" i="1"/>
  <c r="J999" i="1"/>
  <c r="T998" i="1"/>
  <c r="M998" i="1"/>
  <c r="K998" i="1"/>
  <c r="J998" i="1"/>
  <c r="T997" i="1"/>
  <c r="M997" i="1"/>
  <c r="K997" i="1"/>
  <c r="J997" i="1"/>
  <c r="T996" i="1"/>
  <c r="M996" i="1"/>
  <c r="K996" i="1"/>
  <c r="J996" i="1"/>
  <c r="T995" i="1"/>
  <c r="M995" i="1"/>
  <c r="K995" i="1"/>
  <c r="J995" i="1"/>
  <c r="T994" i="1"/>
  <c r="M994" i="1"/>
  <c r="K994" i="1"/>
  <c r="J994" i="1"/>
  <c r="T993" i="1"/>
  <c r="M993" i="1"/>
  <c r="K993" i="1"/>
  <c r="J993" i="1"/>
  <c r="M992" i="1"/>
  <c r="K992" i="1"/>
  <c r="J992" i="1"/>
  <c r="I992" i="1"/>
  <c r="T992" i="1" s="1"/>
  <c r="M991" i="1"/>
  <c r="K991" i="1"/>
  <c r="J991" i="1"/>
  <c r="I991" i="1"/>
  <c r="T991" i="1" s="1"/>
  <c r="M990" i="1"/>
  <c r="K990" i="1"/>
  <c r="J990" i="1"/>
  <c r="I990" i="1"/>
  <c r="M989" i="1"/>
  <c r="K989" i="1"/>
  <c r="J989" i="1"/>
  <c r="I989" i="1"/>
  <c r="M988" i="1"/>
  <c r="K988" i="1"/>
  <c r="J988" i="1"/>
  <c r="I988" i="1"/>
  <c r="T988" i="1" s="1"/>
  <c r="M987" i="1"/>
  <c r="K987" i="1"/>
  <c r="J987" i="1"/>
  <c r="I987" i="1"/>
  <c r="M986" i="1"/>
  <c r="K986" i="1"/>
  <c r="J986" i="1"/>
  <c r="I986" i="1"/>
  <c r="M985" i="1"/>
  <c r="K985" i="1"/>
  <c r="J985" i="1"/>
  <c r="I985" i="1"/>
  <c r="M984" i="1"/>
  <c r="K984" i="1"/>
  <c r="J984" i="1"/>
  <c r="I984" i="1"/>
  <c r="M983" i="1"/>
  <c r="K983" i="1"/>
  <c r="J983" i="1"/>
  <c r="I983" i="1"/>
  <c r="M982" i="1"/>
  <c r="K982" i="1"/>
  <c r="J982" i="1"/>
  <c r="I982" i="1"/>
  <c r="M981" i="1"/>
  <c r="K981" i="1"/>
  <c r="J981" i="1"/>
  <c r="M980" i="1"/>
  <c r="K980" i="1"/>
  <c r="J980" i="1"/>
  <c r="I980" i="1"/>
  <c r="T980" i="1" s="1"/>
  <c r="M979" i="1"/>
  <c r="K979" i="1"/>
  <c r="J979" i="1"/>
  <c r="I979" i="1"/>
  <c r="M978" i="1"/>
  <c r="K978" i="1"/>
  <c r="J978" i="1"/>
  <c r="I978" i="1"/>
  <c r="M977" i="1"/>
  <c r="K977" i="1"/>
  <c r="J977" i="1"/>
  <c r="I977" i="1"/>
  <c r="M976" i="1"/>
  <c r="K976" i="1"/>
  <c r="J976" i="1"/>
  <c r="I976" i="1"/>
  <c r="M975" i="1"/>
  <c r="K975" i="1"/>
  <c r="J975" i="1"/>
  <c r="I975" i="1"/>
  <c r="M974" i="1"/>
  <c r="K974" i="1"/>
  <c r="J974" i="1"/>
  <c r="I974" i="1"/>
  <c r="M973" i="1"/>
  <c r="K973" i="1"/>
  <c r="J973" i="1"/>
  <c r="I973" i="1"/>
  <c r="M972" i="1"/>
  <c r="K972" i="1"/>
  <c r="J972" i="1"/>
  <c r="I972" i="1"/>
  <c r="M971" i="1"/>
  <c r="K971" i="1"/>
  <c r="J971" i="1"/>
  <c r="I971" i="1"/>
  <c r="M970" i="1"/>
  <c r="K970" i="1"/>
  <c r="J970" i="1"/>
  <c r="I970" i="1"/>
  <c r="T969" i="1" s="1"/>
  <c r="M969" i="1"/>
  <c r="K969" i="1"/>
  <c r="J969" i="1"/>
  <c r="M968" i="1"/>
  <c r="K968" i="1"/>
  <c r="J968" i="1"/>
  <c r="I968" i="1"/>
  <c r="T968" i="1" s="1"/>
  <c r="M967" i="1"/>
  <c r="K967" i="1"/>
  <c r="J967" i="1"/>
  <c r="I967" i="1"/>
  <c r="M966" i="1"/>
  <c r="K966" i="1"/>
  <c r="J966" i="1"/>
  <c r="I966" i="1"/>
  <c r="M965" i="1"/>
  <c r="K965" i="1"/>
  <c r="J965" i="1"/>
  <c r="I965" i="1"/>
  <c r="M964" i="1"/>
  <c r="K964" i="1"/>
  <c r="J964" i="1"/>
  <c r="I964" i="1"/>
  <c r="T964" i="1" s="1"/>
  <c r="M963" i="1"/>
  <c r="K963" i="1"/>
  <c r="J963" i="1"/>
  <c r="I963" i="1"/>
  <c r="M962" i="1"/>
  <c r="K962" i="1"/>
  <c r="J962" i="1"/>
  <c r="I962" i="1"/>
  <c r="M961" i="1"/>
  <c r="K961" i="1"/>
  <c r="J961" i="1"/>
  <c r="I961" i="1"/>
  <c r="M960" i="1"/>
  <c r="K960" i="1"/>
  <c r="J960" i="1"/>
  <c r="I960" i="1"/>
  <c r="M959" i="1"/>
  <c r="K959" i="1"/>
  <c r="J959" i="1"/>
  <c r="I959" i="1"/>
  <c r="M958" i="1"/>
  <c r="K958" i="1"/>
  <c r="J958" i="1"/>
  <c r="I958" i="1"/>
  <c r="M957" i="1"/>
  <c r="K957" i="1"/>
  <c r="J957" i="1"/>
  <c r="M956" i="1"/>
  <c r="K956" i="1"/>
  <c r="J956" i="1"/>
  <c r="I956" i="1"/>
  <c r="T956" i="1" s="1"/>
  <c r="M955" i="1"/>
  <c r="K955" i="1"/>
  <c r="J955" i="1"/>
  <c r="I955" i="1"/>
  <c r="M954" i="1"/>
  <c r="K954" i="1"/>
  <c r="J954" i="1"/>
  <c r="I954" i="1"/>
  <c r="M953" i="1"/>
  <c r="K953" i="1"/>
  <c r="J953" i="1"/>
  <c r="I953" i="1"/>
  <c r="M952" i="1"/>
  <c r="K952" i="1"/>
  <c r="J952" i="1"/>
  <c r="I952" i="1"/>
  <c r="M951" i="1"/>
  <c r="K951" i="1"/>
  <c r="J951" i="1"/>
  <c r="I951" i="1"/>
  <c r="M950" i="1"/>
  <c r="K950" i="1"/>
  <c r="J950" i="1"/>
  <c r="I950" i="1"/>
  <c r="M949" i="1"/>
  <c r="K949" i="1"/>
  <c r="J949" i="1"/>
  <c r="I949" i="1"/>
  <c r="M948" i="1"/>
  <c r="K948" i="1"/>
  <c r="J948" i="1"/>
  <c r="I948" i="1"/>
  <c r="M947" i="1"/>
  <c r="K947" i="1"/>
  <c r="J947" i="1"/>
  <c r="I947" i="1"/>
  <c r="M946" i="1"/>
  <c r="K946" i="1"/>
  <c r="J946" i="1"/>
  <c r="I946" i="1"/>
  <c r="M945" i="1"/>
  <c r="K945" i="1"/>
  <c r="J945" i="1"/>
  <c r="M944" i="1"/>
  <c r="K944" i="1"/>
  <c r="J944" i="1"/>
  <c r="I944" i="1"/>
  <c r="M943" i="1"/>
  <c r="K943" i="1"/>
  <c r="J943" i="1"/>
  <c r="I943" i="1"/>
  <c r="M942" i="1"/>
  <c r="K942" i="1"/>
  <c r="J942" i="1"/>
  <c r="I942" i="1"/>
  <c r="M941" i="1"/>
  <c r="K941" i="1"/>
  <c r="J941" i="1"/>
  <c r="I941" i="1"/>
  <c r="M940" i="1"/>
  <c r="K940" i="1"/>
  <c r="J940" i="1"/>
  <c r="I940" i="1"/>
  <c r="T940" i="1" s="1"/>
  <c r="M939" i="1"/>
  <c r="K939" i="1"/>
  <c r="J939" i="1"/>
  <c r="I939" i="1"/>
  <c r="M938" i="1"/>
  <c r="K938" i="1"/>
  <c r="J938" i="1"/>
  <c r="I938" i="1"/>
  <c r="M937" i="1"/>
  <c r="K937" i="1"/>
  <c r="J937" i="1"/>
  <c r="I937" i="1"/>
  <c r="T937" i="1" s="1"/>
  <c r="M936" i="1"/>
  <c r="K936" i="1"/>
  <c r="J936" i="1"/>
  <c r="I936" i="1"/>
  <c r="M935" i="1"/>
  <c r="K935" i="1"/>
  <c r="J935" i="1"/>
  <c r="I935" i="1"/>
  <c r="M934" i="1"/>
  <c r="K934" i="1"/>
  <c r="J934" i="1"/>
  <c r="I934" i="1"/>
  <c r="M933" i="1"/>
  <c r="K933" i="1"/>
  <c r="J933" i="1"/>
  <c r="M932" i="1"/>
  <c r="K932" i="1"/>
  <c r="J932" i="1"/>
  <c r="I932" i="1"/>
  <c r="T932" i="1" s="1"/>
  <c r="M931" i="1"/>
  <c r="K931" i="1"/>
  <c r="J931" i="1"/>
  <c r="I931" i="1"/>
  <c r="M930" i="1"/>
  <c r="K930" i="1"/>
  <c r="J930" i="1"/>
  <c r="I930" i="1"/>
  <c r="M929" i="1"/>
  <c r="K929" i="1"/>
  <c r="J929" i="1"/>
  <c r="I929" i="1"/>
  <c r="M928" i="1"/>
  <c r="K928" i="1"/>
  <c r="J928" i="1"/>
  <c r="I928" i="1"/>
  <c r="M927" i="1"/>
  <c r="K927" i="1"/>
  <c r="J927" i="1"/>
  <c r="I927" i="1"/>
  <c r="M926" i="1"/>
  <c r="K926" i="1"/>
  <c r="J926" i="1"/>
  <c r="I926" i="1"/>
  <c r="M925" i="1"/>
  <c r="K925" i="1"/>
  <c r="J925" i="1"/>
  <c r="I925" i="1"/>
  <c r="M924" i="1"/>
  <c r="K924" i="1"/>
  <c r="J924" i="1"/>
  <c r="I924" i="1"/>
  <c r="T924" i="1" s="1"/>
  <c r="M923" i="1"/>
  <c r="K923" i="1"/>
  <c r="J923" i="1"/>
  <c r="I923" i="1"/>
  <c r="M922" i="1"/>
  <c r="K922" i="1"/>
  <c r="J922" i="1"/>
  <c r="I922" i="1"/>
  <c r="M921" i="1"/>
  <c r="K921" i="1"/>
  <c r="J921" i="1"/>
  <c r="M920" i="1"/>
  <c r="K920" i="1"/>
  <c r="J920" i="1"/>
  <c r="I920" i="1"/>
  <c r="T920" i="1" s="1"/>
  <c r="M919" i="1"/>
  <c r="K919" i="1"/>
  <c r="J919" i="1"/>
  <c r="I919" i="1"/>
  <c r="M918" i="1"/>
  <c r="K918" i="1"/>
  <c r="J918" i="1"/>
  <c r="I918" i="1"/>
  <c r="M917" i="1"/>
  <c r="K917" i="1"/>
  <c r="J917" i="1"/>
  <c r="I917" i="1"/>
  <c r="T917" i="1" s="1"/>
  <c r="M916" i="1"/>
  <c r="K916" i="1"/>
  <c r="J916" i="1"/>
  <c r="I916" i="1"/>
  <c r="M915" i="1"/>
  <c r="K915" i="1"/>
  <c r="J915" i="1"/>
  <c r="I915" i="1"/>
  <c r="M914" i="1"/>
  <c r="K914" i="1"/>
  <c r="J914" i="1"/>
  <c r="I914" i="1"/>
  <c r="T914" i="1" s="1"/>
  <c r="M913" i="1"/>
  <c r="K913" i="1"/>
  <c r="J913" i="1"/>
  <c r="I913" i="1"/>
  <c r="M912" i="1"/>
  <c r="K912" i="1"/>
  <c r="J912" i="1"/>
  <c r="I912" i="1"/>
  <c r="T912" i="1" s="1"/>
  <c r="M911" i="1"/>
  <c r="K911" i="1"/>
  <c r="J911" i="1"/>
  <c r="I911" i="1"/>
  <c r="M910" i="1"/>
  <c r="K910" i="1"/>
  <c r="J910" i="1"/>
  <c r="I910" i="1"/>
  <c r="T909" i="1"/>
  <c r="M909" i="1"/>
  <c r="K909" i="1"/>
  <c r="J909" i="1"/>
  <c r="M908" i="1"/>
  <c r="K908" i="1"/>
  <c r="J908" i="1"/>
  <c r="I908" i="1"/>
  <c r="M907" i="1"/>
  <c r="K907" i="1"/>
  <c r="J907" i="1"/>
  <c r="I907" i="1"/>
  <c r="M906" i="1"/>
  <c r="K906" i="1"/>
  <c r="J906" i="1"/>
  <c r="I906" i="1"/>
  <c r="M905" i="1"/>
  <c r="K905" i="1"/>
  <c r="J905" i="1"/>
  <c r="I905" i="1"/>
  <c r="M904" i="1"/>
  <c r="K904" i="1"/>
  <c r="J904" i="1"/>
  <c r="I904" i="1"/>
  <c r="M903" i="1"/>
  <c r="K903" i="1"/>
  <c r="J903" i="1"/>
  <c r="I903" i="1"/>
  <c r="M902" i="1"/>
  <c r="K902" i="1"/>
  <c r="J902" i="1"/>
  <c r="I902" i="1"/>
  <c r="M901" i="1"/>
  <c r="K901" i="1"/>
  <c r="J901" i="1"/>
  <c r="I901" i="1"/>
  <c r="M900" i="1"/>
  <c r="K900" i="1"/>
  <c r="J900" i="1"/>
  <c r="I900" i="1"/>
  <c r="M899" i="1"/>
  <c r="K899" i="1"/>
  <c r="J899" i="1"/>
  <c r="I899" i="1"/>
  <c r="T899" i="1" s="1"/>
  <c r="M898" i="1"/>
  <c r="K898" i="1"/>
  <c r="J898" i="1"/>
  <c r="I898" i="1"/>
  <c r="M897" i="1"/>
  <c r="K897" i="1"/>
  <c r="J897" i="1"/>
  <c r="M896" i="1"/>
  <c r="K896" i="1"/>
  <c r="J896" i="1"/>
  <c r="I896" i="1"/>
  <c r="T896" i="1" s="1"/>
  <c r="M895" i="1"/>
  <c r="K895" i="1"/>
  <c r="J895" i="1"/>
  <c r="I895" i="1"/>
  <c r="M894" i="1"/>
  <c r="K894" i="1"/>
  <c r="J894" i="1"/>
  <c r="I894" i="1"/>
  <c r="M893" i="1"/>
  <c r="K893" i="1"/>
  <c r="J893" i="1"/>
  <c r="I893" i="1"/>
  <c r="M892" i="1"/>
  <c r="K892" i="1"/>
  <c r="J892" i="1"/>
  <c r="I892" i="1"/>
  <c r="M891" i="1"/>
  <c r="K891" i="1"/>
  <c r="J891" i="1"/>
  <c r="I891" i="1"/>
  <c r="M890" i="1"/>
  <c r="K890" i="1"/>
  <c r="J890" i="1"/>
  <c r="I890" i="1"/>
  <c r="M889" i="1"/>
  <c r="K889" i="1"/>
  <c r="J889" i="1"/>
  <c r="I889" i="1"/>
  <c r="M888" i="1"/>
  <c r="K888" i="1"/>
  <c r="J888" i="1"/>
  <c r="I888" i="1"/>
  <c r="M887" i="1"/>
  <c r="K887" i="1"/>
  <c r="J887" i="1"/>
  <c r="I887" i="1"/>
  <c r="M886" i="1"/>
  <c r="K886" i="1"/>
  <c r="J886" i="1"/>
  <c r="I886" i="1"/>
  <c r="T885" i="1"/>
  <c r="M885" i="1"/>
  <c r="K885" i="1"/>
  <c r="J885" i="1"/>
  <c r="M884" i="1"/>
  <c r="K884" i="1"/>
  <c r="J884" i="1"/>
  <c r="I884" i="1"/>
  <c r="T884" i="1" s="1"/>
  <c r="M883" i="1"/>
  <c r="K883" i="1"/>
  <c r="J883" i="1"/>
  <c r="I883" i="1"/>
  <c r="M882" i="1"/>
  <c r="K882" i="1"/>
  <c r="J882" i="1"/>
  <c r="I882" i="1"/>
  <c r="T882" i="1" s="1"/>
  <c r="M881" i="1"/>
  <c r="K881" i="1"/>
  <c r="J881" i="1"/>
  <c r="I881" i="1"/>
  <c r="T881" i="1" s="1"/>
  <c r="M880" i="1"/>
  <c r="K880" i="1"/>
  <c r="J880" i="1"/>
  <c r="I880" i="1"/>
  <c r="M879" i="1"/>
  <c r="K879" i="1"/>
  <c r="J879" i="1"/>
  <c r="I879" i="1"/>
  <c r="M878" i="1"/>
  <c r="K878" i="1"/>
  <c r="J878" i="1"/>
  <c r="I878" i="1"/>
  <c r="M877" i="1"/>
  <c r="K877" i="1"/>
  <c r="J877" i="1"/>
  <c r="I877" i="1"/>
  <c r="M876" i="1"/>
  <c r="K876" i="1"/>
  <c r="J876" i="1"/>
  <c r="I876" i="1"/>
  <c r="M875" i="1"/>
  <c r="K875" i="1"/>
  <c r="J875" i="1"/>
  <c r="I875" i="1"/>
  <c r="T875" i="1" s="1"/>
  <c r="M874" i="1"/>
  <c r="K874" i="1"/>
  <c r="J874" i="1"/>
  <c r="I874" i="1"/>
  <c r="M873" i="1"/>
  <c r="K873" i="1"/>
  <c r="J873" i="1"/>
  <c r="M872" i="1"/>
  <c r="K872" i="1"/>
  <c r="J872" i="1"/>
  <c r="I872" i="1"/>
  <c r="T872" i="1" s="1"/>
  <c r="T871" i="1"/>
  <c r="M871" i="1"/>
  <c r="K871" i="1"/>
  <c r="J871" i="1"/>
  <c r="I871" i="1"/>
  <c r="M870" i="1"/>
  <c r="K870" i="1"/>
  <c r="J870" i="1"/>
  <c r="I870" i="1"/>
  <c r="T870" i="1" s="1"/>
  <c r="M869" i="1"/>
  <c r="K869" i="1"/>
  <c r="J869" i="1"/>
  <c r="I869" i="1"/>
  <c r="T869" i="1" s="1"/>
  <c r="M868" i="1"/>
  <c r="K868" i="1"/>
  <c r="J868" i="1"/>
  <c r="I868" i="1"/>
  <c r="M867" i="1"/>
  <c r="K867" i="1"/>
  <c r="J867" i="1"/>
  <c r="I867" i="1"/>
  <c r="T867" i="1" s="1"/>
  <c r="M866" i="1"/>
  <c r="K866" i="1"/>
  <c r="J866" i="1"/>
  <c r="I866" i="1"/>
  <c r="T866" i="1" s="1"/>
  <c r="M865" i="1"/>
  <c r="K865" i="1"/>
  <c r="J865" i="1"/>
  <c r="I865" i="1"/>
  <c r="M864" i="1"/>
  <c r="K864" i="1"/>
  <c r="J864" i="1"/>
  <c r="I864" i="1"/>
  <c r="M863" i="1"/>
  <c r="K863" i="1"/>
  <c r="J863" i="1"/>
  <c r="I863" i="1"/>
  <c r="M862" i="1"/>
  <c r="K862" i="1"/>
  <c r="J862" i="1"/>
  <c r="I862" i="1"/>
  <c r="T861" i="1"/>
  <c r="M861" i="1"/>
  <c r="K861" i="1"/>
  <c r="J861" i="1"/>
  <c r="M860" i="1"/>
  <c r="K860" i="1"/>
  <c r="J860" i="1"/>
  <c r="I860" i="1"/>
  <c r="T859" i="1" s="1"/>
  <c r="M859" i="1"/>
  <c r="K859" i="1"/>
  <c r="J859" i="1"/>
  <c r="I859" i="1"/>
  <c r="M858" i="1"/>
  <c r="K858" i="1"/>
  <c r="J858" i="1"/>
  <c r="I858" i="1"/>
  <c r="T858" i="1" s="1"/>
  <c r="M857" i="1"/>
  <c r="K857" i="1"/>
  <c r="J857" i="1"/>
  <c r="I857" i="1"/>
  <c r="T857" i="1" s="1"/>
  <c r="M856" i="1"/>
  <c r="K856" i="1"/>
  <c r="J856" i="1"/>
  <c r="I856" i="1"/>
  <c r="M855" i="1"/>
  <c r="K855" i="1"/>
  <c r="J855" i="1"/>
  <c r="I855" i="1"/>
  <c r="M854" i="1"/>
  <c r="K854" i="1"/>
  <c r="J854" i="1"/>
  <c r="I854" i="1"/>
  <c r="M853" i="1"/>
  <c r="K853" i="1"/>
  <c r="J853" i="1"/>
  <c r="I853" i="1"/>
  <c r="M852" i="1"/>
  <c r="K852" i="1"/>
  <c r="J852" i="1"/>
  <c r="I852" i="1"/>
  <c r="M851" i="1"/>
  <c r="K851" i="1"/>
  <c r="J851" i="1"/>
  <c r="I851" i="1"/>
  <c r="M850" i="1"/>
  <c r="K850" i="1"/>
  <c r="J850" i="1"/>
  <c r="I850" i="1"/>
  <c r="M849" i="1"/>
  <c r="K849" i="1"/>
  <c r="J849" i="1"/>
  <c r="M848" i="1"/>
  <c r="K848" i="1"/>
  <c r="J848" i="1"/>
  <c r="I848" i="1"/>
  <c r="T848" i="1" s="1"/>
  <c r="M847" i="1"/>
  <c r="K847" i="1"/>
  <c r="J847" i="1"/>
  <c r="I847" i="1"/>
  <c r="M846" i="1"/>
  <c r="K846" i="1"/>
  <c r="J846" i="1"/>
  <c r="I846" i="1"/>
  <c r="M845" i="1"/>
  <c r="K845" i="1"/>
  <c r="J845" i="1"/>
  <c r="I845" i="1"/>
  <c r="T845" i="1" s="1"/>
  <c r="M844" i="1"/>
  <c r="K844" i="1"/>
  <c r="J844" i="1"/>
  <c r="I844" i="1"/>
  <c r="M843" i="1"/>
  <c r="K843" i="1"/>
  <c r="J843" i="1"/>
  <c r="I843" i="1"/>
  <c r="M842" i="1"/>
  <c r="K842" i="1"/>
  <c r="J842" i="1"/>
  <c r="I842" i="1"/>
  <c r="M841" i="1"/>
  <c r="K841" i="1"/>
  <c r="J841" i="1"/>
  <c r="I841" i="1"/>
  <c r="M840" i="1"/>
  <c r="K840" i="1"/>
  <c r="J840" i="1"/>
  <c r="I840" i="1"/>
  <c r="T840" i="1" s="1"/>
  <c r="M839" i="1"/>
  <c r="K839" i="1"/>
  <c r="J839" i="1"/>
  <c r="I839" i="1"/>
  <c r="M838" i="1"/>
  <c r="K838" i="1"/>
  <c r="J838" i="1"/>
  <c r="I838" i="1"/>
  <c r="T837" i="1"/>
  <c r="M837" i="1"/>
  <c r="K837" i="1"/>
  <c r="J837" i="1"/>
  <c r="M836" i="1"/>
  <c r="K836" i="1"/>
  <c r="J836" i="1"/>
  <c r="I836" i="1"/>
  <c r="M835" i="1"/>
  <c r="K835" i="1"/>
  <c r="J835" i="1"/>
  <c r="I835" i="1"/>
  <c r="M834" i="1"/>
  <c r="K834" i="1"/>
  <c r="J834" i="1"/>
  <c r="I834" i="1"/>
  <c r="T834" i="1" s="1"/>
  <c r="M833" i="1"/>
  <c r="K833" i="1"/>
  <c r="J833" i="1"/>
  <c r="I833" i="1"/>
  <c r="M832" i="1"/>
  <c r="K832" i="1"/>
  <c r="J832" i="1"/>
  <c r="I832" i="1"/>
  <c r="M831" i="1"/>
  <c r="K831" i="1"/>
  <c r="J831" i="1"/>
  <c r="I831" i="1"/>
  <c r="M830" i="1"/>
  <c r="K830" i="1"/>
  <c r="J830" i="1"/>
  <c r="I830" i="1"/>
  <c r="M829" i="1"/>
  <c r="K829" i="1"/>
  <c r="J829" i="1"/>
  <c r="I829" i="1"/>
  <c r="M828" i="1"/>
  <c r="K828" i="1"/>
  <c r="J828" i="1"/>
  <c r="I828" i="1"/>
  <c r="M827" i="1"/>
  <c r="K827" i="1"/>
  <c r="J827" i="1"/>
  <c r="I827" i="1"/>
  <c r="M826" i="1"/>
  <c r="K826" i="1"/>
  <c r="J826" i="1"/>
  <c r="I826" i="1"/>
  <c r="M825" i="1"/>
  <c r="K825" i="1"/>
  <c r="J825" i="1"/>
  <c r="M824" i="1"/>
  <c r="K824" i="1"/>
  <c r="J824" i="1"/>
  <c r="I824" i="1"/>
  <c r="T824" i="1" s="1"/>
  <c r="M823" i="1"/>
  <c r="K823" i="1"/>
  <c r="J823" i="1"/>
  <c r="I823" i="1"/>
  <c r="M822" i="1"/>
  <c r="K822" i="1"/>
  <c r="J822" i="1"/>
  <c r="I822" i="1"/>
  <c r="T822" i="1" s="1"/>
  <c r="M821" i="1"/>
  <c r="K821" i="1"/>
  <c r="J821" i="1"/>
  <c r="I821" i="1"/>
  <c r="M820" i="1"/>
  <c r="K820" i="1"/>
  <c r="J820" i="1"/>
  <c r="I820" i="1"/>
  <c r="M819" i="1"/>
  <c r="K819" i="1"/>
  <c r="J819" i="1"/>
  <c r="I819" i="1"/>
  <c r="T819" i="1" s="1"/>
  <c r="M818" i="1"/>
  <c r="K818" i="1"/>
  <c r="J818" i="1"/>
  <c r="I818" i="1"/>
  <c r="T818" i="1" s="1"/>
  <c r="M817" i="1"/>
  <c r="K817" i="1"/>
  <c r="J817" i="1"/>
  <c r="I817" i="1"/>
  <c r="M816" i="1"/>
  <c r="K816" i="1"/>
  <c r="J816" i="1"/>
  <c r="I816" i="1"/>
  <c r="M815" i="1"/>
  <c r="K815" i="1"/>
  <c r="J815" i="1"/>
  <c r="I815" i="1"/>
  <c r="M814" i="1"/>
  <c r="K814" i="1"/>
  <c r="J814" i="1"/>
  <c r="I814" i="1"/>
  <c r="T813" i="1" s="1"/>
  <c r="M813" i="1"/>
  <c r="K813" i="1"/>
  <c r="J813" i="1"/>
  <c r="M812" i="1"/>
  <c r="K812" i="1"/>
  <c r="J812" i="1"/>
  <c r="I812" i="1"/>
  <c r="M811" i="1"/>
  <c r="K811" i="1"/>
  <c r="J811" i="1"/>
  <c r="I811" i="1"/>
  <c r="M810" i="1"/>
  <c r="K810" i="1"/>
  <c r="J810" i="1"/>
  <c r="I810" i="1"/>
  <c r="T810" i="1" s="1"/>
  <c r="M809" i="1"/>
  <c r="K809" i="1"/>
  <c r="J809" i="1"/>
  <c r="I809" i="1"/>
  <c r="T809" i="1" s="1"/>
  <c r="M808" i="1"/>
  <c r="K808" i="1"/>
  <c r="J808" i="1"/>
  <c r="I808" i="1"/>
  <c r="M807" i="1"/>
  <c r="K807" i="1"/>
  <c r="J807" i="1"/>
  <c r="I807" i="1"/>
  <c r="M806" i="1"/>
  <c r="K806" i="1"/>
  <c r="J806" i="1"/>
  <c r="I806" i="1"/>
  <c r="M805" i="1"/>
  <c r="K805" i="1"/>
  <c r="J805" i="1"/>
  <c r="I805" i="1"/>
  <c r="M804" i="1"/>
  <c r="K804" i="1"/>
  <c r="J804" i="1"/>
  <c r="I804" i="1"/>
  <c r="T804" i="1" s="1"/>
  <c r="M803" i="1"/>
  <c r="K803" i="1"/>
  <c r="J803" i="1"/>
  <c r="I803" i="1"/>
  <c r="M802" i="1"/>
  <c r="K802" i="1"/>
  <c r="J802" i="1"/>
  <c r="I802" i="1"/>
  <c r="T801" i="1" s="1"/>
  <c r="M801" i="1"/>
  <c r="K801" i="1"/>
  <c r="J801" i="1"/>
  <c r="M800" i="1"/>
  <c r="K800" i="1"/>
  <c r="J800" i="1"/>
  <c r="I800" i="1"/>
  <c r="T800" i="1" s="1"/>
  <c r="M799" i="1"/>
  <c r="K799" i="1"/>
  <c r="J799" i="1"/>
  <c r="I799" i="1"/>
  <c r="M798" i="1"/>
  <c r="K798" i="1"/>
  <c r="J798" i="1"/>
  <c r="I798" i="1"/>
  <c r="M797" i="1"/>
  <c r="K797" i="1"/>
  <c r="J797" i="1"/>
  <c r="I797" i="1"/>
  <c r="M796" i="1"/>
  <c r="K796" i="1"/>
  <c r="J796" i="1"/>
  <c r="I796" i="1"/>
  <c r="M795" i="1"/>
  <c r="K795" i="1"/>
  <c r="J795" i="1"/>
  <c r="I795" i="1"/>
  <c r="M794" i="1"/>
  <c r="K794" i="1"/>
  <c r="J794" i="1"/>
  <c r="I794" i="1"/>
  <c r="M793" i="1"/>
  <c r="K793" i="1"/>
  <c r="J793" i="1"/>
  <c r="I793" i="1"/>
  <c r="T793" i="1" s="1"/>
  <c r="M792" i="1"/>
  <c r="K792" i="1"/>
  <c r="J792" i="1"/>
  <c r="I792" i="1"/>
  <c r="M791" i="1"/>
  <c r="K791" i="1"/>
  <c r="J791" i="1"/>
  <c r="I791" i="1"/>
  <c r="M790" i="1"/>
  <c r="K790" i="1"/>
  <c r="J790" i="1"/>
  <c r="I790" i="1"/>
  <c r="T789" i="1" s="1"/>
  <c r="M789" i="1"/>
  <c r="K789" i="1"/>
  <c r="J789" i="1"/>
  <c r="M788" i="1"/>
  <c r="K788" i="1"/>
  <c r="J788" i="1"/>
  <c r="I788" i="1"/>
  <c r="T788" i="1" s="1"/>
  <c r="M787" i="1"/>
  <c r="K787" i="1"/>
  <c r="J787" i="1"/>
  <c r="I787" i="1"/>
  <c r="T787" i="1" s="1"/>
  <c r="M786" i="1"/>
  <c r="K786" i="1"/>
  <c r="J786" i="1"/>
  <c r="I786" i="1"/>
  <c r="M785" i="1"/>
  <c r="K785" i="1"/>
  <c r="J785" i="1"/>
  <c r="I785" i="1"/>
  <c r="M784" i="1"/>
  <c r="K784" i="1"/>
  <c r="J784" i="1"/>
  <c r="I784" i="1"/>
  <c r="M783" i="1"/>
  <c r="K783" i="1"/>
  <c r="J783" i="1"/>
  <c r="I783" i="1"/>
  <c r="M782" i="1"/>
  <c r="K782" i="1"/>
  <c r="J782" i="1"/>
  <c r="I782" i="1"/>
  <c r="M781" i="1"/>
  <c r="K781" i="1"/>
  <c r="J781" i="1"/>
  <c r="I781" i="1"/>
  <c r="T781" i="1" s="1"/>
  <c r="M780" i="1"/>
  <c r="K780" i="1"/>
  <c r="J780" i="1"/>
  <c r="I780" i="1"/>
  <c r="M779" i="1"/>
  <c r="K779" i="1"/>
  <c r="J779" i="1"/>
  <c r="I779" i="1"/>
  <c r="M778" i="1"/>
  <c r="K778" i="1"/>
  <c r="J778" i="1"/>
  <c r="I778" i="1"/>
  <c r="T777" i="1" s="1"/>
  <c r="M777" i="1"/>
  <c r="K777" i="1"/>
  <c r="J777" i="1"/>
  <c r="M776" i="1"/>
  <c r="K776" i="1"/>
  <c r="J776" i="1"/>
  <c r="I776" i="1"/>
  <c r="M775" i="1"/>
  <c r="K775" i="1"/>
  <c r="J775" i="1"/>
  <c r="I775" i="1"/>
  <c r="T774" i="1" s="1"/>
  <c r="M774" i="1"/>
  <c r="K774" i="1"/>
  <c r="J774" i="1"/>
  <c r="I774" i="1"/>
  <c r="M773" i="1"/>
  <c r="K773" i="1"/>
  <c r="J773" i="1"/>
  <c r="I773" i="1"/>
  <c r="T773" i="1" s="1"/>
  <c r="M772" i="1"/>
  <c r="K772" i="1"/>
  <c r="J772" i="1"/>
  <c r="I772" i="1"/>
  <c r="T772" i="1" s="1"/>
  <c r="M771" i="1"/>
  <c r="K771" i="1"/>
  <c r="J771" i="1"/>
  <c r="I771" i="1"/>
  <c r="M770" i="1"/>
  <c r="K770" i="1"/>
  <c r="J770" i="1"/>
  <c r="I770" i="1"/>
  <c r="M769" i="1"/>
  <c r="K769" i="1"/>
  <c r="J769" i="1"/>
  <c r="I769" i="1"/>
  <c r="M768" i="1"/>
  <c r="K768" i="1"/>
  <c r="J768" i="1"/>
  <c r="I768" i="1"/>
  <c r="M767" i="1"/>
  <c r="K767" i="1"/>
  <c r="J767" i="1"/>
  <c r="I767" i="1"/>
  <c r="M766" i="1"/>
  <c r="K766" i="1"/>
  <c r="J766" i="1"/>
  <c r="I766" i="1"/>
  <c r="T765" i="1" s="1"/>
  <c r="M765" i="1"/>
  <c r="K765" i="1"/>
  <c r="J765" i="1"/>
  <c r="M764" i="1"/>
  <c r="K764" i="1"/>
  <c r="J764" i="1"/>
  <c r="I764" i="1"/>
  <c r="T764" i="1" s="1"/>
  <c r="M763" i="1"/>
  <c r="K763" i="1"/>
  <c r="J763" i="1"/>
  <c r="I763" i="1"/>
  <c r="M762" i="1"/>
  <c r="K762" i="1"/>
  <c r="J762" i="1"/>
  <c r="I762" i="1"/>
  <c r="M761" i="1"/>
  <c r="K761" i="1"/>
  <c r="J761" i="1"/>
  <c r="I761" i="1"/>
  <c r="M760" i="1"/>
  <c r="K760" i="1"/>
  <c r="J760" i="1"/>
  <c r="I760" i="1"/>
  <c r="M759" i="1"/>
  <c r="K759" i="1"/>
  <c r="J759" i="1"/>
  <c r="I759" i="1"/>
  <c r="M758" i="1"/>
  <c r="K758" i="1"/>
  <c r="J758" i="1"/>
  <c r="I758" i="1"/>
  <c r="T758" i="1" s="1"/>
  <c r="M757" i="1"/>
  <c r="K757" i="1"/>
  <c r="J757" i="1"/>
  <c r="I757" i="1"/>
  <c r="M756" i="1"/>
  <c r="K756" i="1"/>
  <c r="J756" i="1"/>
  <c r="I756" i="1"/>
  <c r="M755" i="1"/>
  <c r="K755" i="1"/>
  <c r="J755" i="1"/>
  <c r="I755" i="1"/>
  <c r="M754" i="1"/>
  <c r="K754" i="1"/>
  <c r="J754" i="1"/>
  <c r="I754" i="1"/>
  <c r="T753" i="1" s="1"/>
  <c r="M753" i="1"/>
  <c r="K753" i="1"/>
  <c r="J753" i="1"/>
  <c r="M752" i="1"/>
  <c r="K752" i="1"/>
  <c r="J752" i="1"/>
  <c r="I752" i="1"/>
  <c r="T752" i="1" s="1"/>
  <c r="M751" i="1"/>
  <c r="K751" i="1"/>
  <c r="J751" i="1"/>
  <c r="I751" i="1"/>
  <c r="M750" i="1"/>
  <c r="K750" i="1"/>
  <c r="J750" i="1"/>
  <c r="I750" i="1"/>
  <c r="M749" i="1"/>
  <c r="K749" i="1"/>
  <c r="J749" i="1"/>
  <c r="I749" i="1"/>
  <c r="M748" i="1"/>
  <c r="K748" i="1"/>
  <c r="J748" i="1"/>
  <c r="I748" i="1"/>
  <c r="M747" i="1"/>
  <c r="K747" i="1"/>
  <c r="J747" i="1"/>
  <c r="I747" i="1"/>
  <c r="M746" i="1"/>
  <c r="K746" i="1"/>
  <c r="J746" i="1"/>
  <c r="I746" i="1"/>
  <c r="M745" i="1"/>
  <c r="K745" i="1"/>
  <c r="J745" i="1"/>
  <c r="I745" i="1"/>
  <c r="M744" i="1"/>
  <c r="K744" i="1"/>
  <c r="J744" i="1"/>
  <c r="I744" i="1"/>
  <c r="M743" i="1"/>
  <c r="K743" i="1"/>
  <c r="J743" i="1"/>
  <c r="I743" i="1"/>
  <c r="M742" i="1"/>
  <c r="K742" i="1"/>
  <c r="J742" i="1"/>
  <c r="I742" i="1"/>
  <c r="T741" i="1" s="1"/>
  <c r="M741" i="1"/>
  <c r="K741" i="1"/>
  <c r="J741" i="1"/>
  <c r="T740" i="1"/>
  <c r="M740" i="1"/>
  <c r="K740" i="1"/>
  <c r="J740" i="1"/>
  <c r="I740" i="1"/>
  <c r="M739" i="1"/>
  <c r="K739" i="1"/>
  <c r="J739" i="1"/>
  <c r="I739" i="1"/>
  <c r="T739" i="1" s="1"/>
  <c r="M738" i="1"/>
  <c r="K738" i="1"/>
  <c r="J738" i="1"/>
  <c r="I738" i="1"/>
  <c r="M737" i="1"/>
  <c r="K737" i="1"/>
  <c r="J737" i="1"/>
  <c r="I737" i="1"/>
  <c r="M736" i="1"/>
  <c r="K736" i="1"/>
  <c r="J736" i="1"/>
  <c r="I736" i="1"/>
  <c r="T736" i="1" s="1"/>
  <c r="M735" i="1"/>
  <c r="K735" i="1"/>
  <c r="J735" i="1"/>
  <c r="I735" i="1"/>
  <c r="T735" i="1" s="1"/>
  <c r="M734" i="1"/>
  <c r="K734" i="1"/>
  <c r="J734" i="1"/>
  <c r="I734" i="1"/>
  <c r="M733" i="1"/>
  <c r="K733" i="1"/>
  <c r="J733" i="1"/>
  <c r="I733" i="1"/>
  <c r="M732" i="1"/>
  <c r="K732" i="1"/>
  <c r="J732" i="1"/>
  <c r="I732" i="1"/>
  <c r="T732" i="1" s="1"/>
  <c r="M731" i="1"/>
  <c r="K731" i="1"/>
  <c r="J731" i="1"/>
  <c r="I731" i="1"/>
  <c r="M730" i="1"/>
  <c r="K730" i="1"/>
  <c r="J730" i="1"/>
  <c r="I730" i="1"/>
  <c r="T730" i="1" s="1"/>
  <c r="T729" i="1"/>
  <c r="M729" i="1"/>
  <c r="K729" i="1"/>
  <c r="J729" i="1"/>
  <c r="M728" i="1"/>
  <c r="K728" i="1"/>
  <c r="J728" i="1"/>
  <c r="I728" i="1"/>
  <c r="T728" i="1" s="1"/>
  <c r="M727" i="1"/>
  <c r="K727" i="1"/>
  <c r="J727" i="1"/>
  <c r="I727" i="1"/>
  <c r="M726" i="1"/>
  <c r="K726" i="1"/>
  <c r="J726" i="1"/>
  <c r="I726" i="1"/>
  <c r="M725" i="1"/>
  <c r="K725" i="1"/>
  <c r="J725" i="1"/>
  <c r="I725" i="1"/>
  <c r="M724" i="1"/>
  <c r="K724" i="1"/>
  <c r="J724" i="1"/>
  <c r="I724" i="1"/>
  <c r="T724" i="1" s="1"/>
  <c r="M723" i="1"/>
  <c r="K723" i="1"/>
  <c r="J723" i="1"/>
  <c r="I723" i="1"/>
  <c r="M722" i="1"/>
  <c r="K722" i="1"/>
  <c r="J722" i="1"/>
  <c r="I722" i="1"/>
  <c r="M721" i="1"/>
  <c r="K721" i="1"/>
  <c r="J721" i="1"/>
  <c r="I721" i="1"/>
  <c r="T721" i="1" s="1"/>
  <c r="M720" i="1"/>
  <c r="K720" i="1"/>
  <c r="J720" i="1"/>
  <c r="I720" i="1"/>
  <c r="M719" i="1"/>
  <c r="K719" i="1"/>
  <c r="J719" i="1"/>
  <c r="I719" i="1"/>
  <c r="M718" i="1"/>
  <c r="K718" i="1"/>
  <c r="J718" i="1"/>
  <c r="I718" i="1"/>
  <c r="M717" i="1"/>
  <c r="K717" i="1"/>
  <c r="J717" i="1"/>
  <c r="M716" i="1"/>
  <c r="K716" i="1"/>
  <c r="J716" i="1"/>
  <c r="I716" i="1"/>
  <c r="T716" i="1" s="1"/>
  <c r="M715" i="1"/>
  <c r="K715" i="1"/>
  <c r="J715" i="1"/>
  <c r="I715" i="1"/>
  <c r="T715" i="1" s="1"/>
  <c r="M714" i="1"/>
  <c r="K714" i="1"/>
  <c r="J714" i="1"/>
  <c r="I714" i="1"/>
  <c r="M713" i="1"/>
  <c r="K713" i="1"/>
  <c r="J713" i="1"/>
  <c r="I713" i="1"/>
  <c r="M712" i="1"/>
  <c r="K712" i="1"/>
  <c r="J712" i="1"/>
  <c r="I712" i="1"/>
  <c r="T712" i="1" s="1"/>
  <c r="M711" i="1"/>
  <c r="K711" i="1"/>
  <c r="J711" i="1"/>
  <c r="I711" i="1"/>
  <c r="M710" i="1"/>
  <c r="K710" i="1"/>
  <c r="J710" i="1"/>
  <c r="I710" i="1"/>
  <c r="M709" i="1"/>
  <c r="K709" i="1"/>
  <c r="J709" i="1"/>
  <c r="I709" i="1"/>
  <c r="M708" i="1"/>
  <c r="K708" i="1"/>
  <c r="J708" i="1"/>
  <c r="I708" i="1"/>
  <c r="T707" i="1" s="1"/>
  <c r="M707" i="1"/>
  <c r="K707" i="1"/>
  <c r="J707" i="1"/>
  <c r="I707" i="1"/>
  <c r="M706" i="1"/>
  <c r="K706" i="1"/>
  <c r="J706" i="1"/>
  <c r="I706" i="1"/>
  <c r="M705" i="1"/>
  <c r="K705" i="1"/>
  <c r="J705" i="1"/>
  <c r="T704" i="1"/>
  <c r="M704" i="1"/>
  <c r="K704" i="1"/>
  <c r="J704" i="1"/>
  <c r="I704" i="1"/>
  <c r="M703" i="1"/>
  <c r="K703" i="1"/>
  <c r="J703" i="1"/>
  <c r="I703" i="1"/>
  <c r="T703" i="1" s="1"/>
  <c r="M702" i="1"/>
  <c r="K702" i="1"/>
  <c r="J702" i="1"/>
  <c r="I702" i="1"/>
  <c r="M701" i="1"/>
  <c r="K701" i="1"/>
  <c r="J701" i="1"/>
  <c r="I701" i="1"/>
  <c r="M700" i="1"/>
  <c r="K700" i="1"/>
  <c r="J700" i="1"/>
  <c r="I700" i="1"/>
  <c r="M699" i="1"/>
  <c r="K699" i="1"/>
  <c r="J699" i="1"/>
  <c r="I699" i="1"/>
  <c r="M698" i="1"/>
  <c r="K698" i="1"/>
  <c r="J698" i="1"/>
  <c r="I698" i="1"/>
  <c r="M697" i="1"/>
  <c r="K697" i="1"/>
  <c r="J697" i="1"/>
  <c r="I697" i="1"/>
  <c r="M696" i="1"/>
  <c r="K696" i="1"/>
  <c r="J696" i="1"/>
  <c r="I696" i="1"/>
  <c r="M695" i="1"/>
  <c r="K695" i="1"/>
  <c r="J695" i="1"/>
  <c r="I695" i="1"/>
  <c r="M694" i="1"/>
  <c r="K694" i="1"/>
  <c r="J694" i="1"/>
  <c r="I694" i="1"/>
  <c r="T693" i="1" s="1"/>
  <c r="M693" i="1"/>
  <c r="K693" i="1"/>
  <c r="J693" i="1"/>
  <c r="M692" i="1"/>
  <c r="K692" i="1"/>
  <c r="J692" i="1"/>
  <c r="I692" i="1"/>
  <c r="T692" i="1" s="1"/>
  <c r="M691" i="1"/>
  <c r="K691" i="1"/>
  <c r="J691" i="1"/>
  <c r="I691" i="1"/>
  <c r="M690" i="1"/>
  <c r="K690" i="1"/>
  <c r="J690" i="1"/>
  <c r="I690" i="1"/>
  <c r="T690" i="1" s="1"/>
  <c r="M689" i="1"/>
  <c r="K689" i="1"/>
  <c r="J689" i="1"/>
  <c r="I689" i="1"/>
  <c r="M688" i="1"/>
  <c r="K688" i="1"/>
  <c r="J688" i="1"/>
  <c r="I688" i="1"/>
  <c r="M687" i="1"/>
  <c r="K687" i="1"/>
  <c r="J687" i="1"/>
  <c r="I687" i="1"/>
  <c r="T687" i="1" s="1"/>
  <c r="M686" i="1"/>
  <c r="K686" i="1"/>
  <c r="J686" i="1"/>
  <c r="I686" i="1"/>
  <c r="M685" i="1"/>
  <c r="K685" i="1"/>
  <c r="J685" i="1"/>
  <c r="I685" i="1"/>
  <c r="M684" i="1"/>
  <c r="K684" i="1"/>
  <c r="J684" i="1"/>
  <c r="I684" i="1"/>
  <c r="T684" i="1" s="1"/>
  <c r="M683" i="1"/>
  <c r="K683" i="1"/>
  <c r="J683" i="1"/>
  <c r="I683" i="1"/>
  <c r="M682" i="1"/>
  <c r="K682" i="1"/>
  <c r="J682" i="1"/>
  <c r="I682" i="1"/>
  <c r="T681" i="1" s="1"/>
  <c r="M681" i="1"/>
  <c r="K681" i="1"/>
  <c r="J681" i="1"/>
  <c r="T680" i="1"/>
  <c r="M680" i="1"/>
  <c r="K680" i="1"/>
  <c r="J680" i="1"/>
  <c r="I680" i="1"/>
  <c r="M679" i="1"/>
  <c r="K679" i="1"/>
  <c r="J679" i="1"/>
  <c r="I679" i="1"/>
  <c r="T679" i="1" s="1"/>
  <c r="M678" i="1"/>
  <c r="K678" i="1"/>
  <c r="J678" i="1"/>
  <c r="I678" i="1"/>
  <c r="M677" i="1"/>
  <c r="K677" i="1"/>
  <c r="J677" i="1"/>
  <c r="I677" i="1"/>
  <c r="M676" i="1"/>
  <c r="K676" i="1"/>
  <c r="J676" i="1"/>
  <c r="I676" i="1"/>
  <c r="M675" i="1"/>
  <c r="K675" i="1"/>
  <c r="J675" i="1"/>
  <c r="I675" i="1"/>
  <c r="M674" i="1"/>
  <c r="K674" i="1"/>
  <c r="J674" i="1"/>
  <c r="I674" i="1"/>
  <c r="M673" i="1"/>
  <c r="K673" i="1"/>
  <c r="J673" i="1"/>
  <c r="I673" i="1"/>
  <c r="M672" i="1"/>
  <c r="K672" i="1"/>
  <c r="J672" i="1"/>
  <c r="I672" i="1"/>
  <c r="M671" i="1"/>
  <c r="K671" i="1"/>
  <c r="J671" i="1"/>
  <c r="I671" i="1"/>
  <c r="M670" i="1"/>
  <c r="K670" i="1"/>
  <c r="J670" i="1"/>
  <c r="I670" i="1"/>
  <c r="T669" i="1" s="1"/>
  <c r="M669" i="1"/>
  <c r="K669" i="1"/>
  <c r="J669" i="1"/>
  <c r="M668" i="1"/>
  <c r="K668" i="1"/>
  <c r="J668" i="1"/>
  <c r="I668" i="1"/>
  <c r="T668" i="1" s="1"/>
  <c r="M667" i="1"/>
  <c r="K667" i="1"/>
  <c r="J667" i="1"/>
  <c r="I667" i="1"/>
  <c r="T667" i="1" s="1"/>
  <c r="M666" i="1"/>
  <c r="K666" i="1"/>
  <c r="J666" i="1"/>
  <c r="I666" i="1"/>
  <c r="M665" i="1"/>
  <c r="K665" i="1"/>
  <c r="J665" i="1"/>
  <c r="I665" i="1"/>
  <c r="M664" i="1"/>
  <c r="K664" i="1"/>
  <c r="J664" i="1"/>
  <c r="I664" i="1"/>
  <c r="M663" i="1"/>
  <c r="K663" i="1"/>
  <c r="J663" i="1"/>
  <c r="I663" i="1"/>
  <c r="T663" i="1" s="1"/>
  <c r="M662" i="1"/>
  <c r="K662" i="1"/>
  <c r="J662" i="1"/>
  <c r="I662" i="1"/>
  <c r="M661" i="1"/>
  <c r="K661" i="1"/>
  <c r="J661" i="1"/>
  <c r="I661" i="1"/>
  <c r="T661" i="1" s="1"/>
  <c r="M660" i="1"/>
  <c r="K660" i="1"/>
  <c r="J660" i="1"/>
  <c r="I660" i="1"/>
  <c r="M659" i="1"/>
  <c r="K659" i="1"/>
  <c r="J659" i="1"/>
  <c r="I659" i="1"/>
  <c r="M658" i="1"/>
  <c r="K658" i="1"/>
  <c r="J658" i="1"/>
  <c r="I658" i="1"/>
  <c r="T657" i="1" s="1"/>
  <c r="M657" i="1"/>
  <c r="K657" i="1"/>
  <c r="J657" i="1"/>
  <c r="M656" i="1"/>
  <c r="K656" i="1"/>
  <c r="J656" i="1"/>
  <c r="I656" i="1"/>
  <c r="T656" i="1" s="1"/>
  <c r="M655" i="1"/>
  <c r="K655" i="1"/>
  <c r="J655" i="1"/>
  <c r="I655" i="1"/>
  <c r="M654" i="1"/>
  <c r="K654" i="1"/>
  <c r="J654" i="1"/>
  <c r="I654" i="1"/>
  <c r="T654" i="1" s="1"/>
  <c r="M653" i="1"/>
  <c r="K653" i="1"/>
  <c r="J653" i="1"/>
  <c r="I653" i="1"/>
  <c r="M652" i="1"/>
  <c r="K652" i="1"/>
  <c r="J652" i="1"/>
  <c r="I652" i="1"/>
  <c r="M651" i="1"/>
  <c r="K651" i="1"/>
  <c r="J651" i="1"/>
  <c r="I651" i="1"/>
  <c r="M650" i="1"/>
  <c r="K650" i="1"/>
  <c r="J650" i="1"/>
  <c r="I650" i="1"/>
  <c r="M649" i="1"/>
  <c r="K649" i="1"/>
  <c r="J649" i="1"/>
  <c r="I649" i="1"/>
  <c r="M648" i="1"/>
  <c r="K648" i="1"/>
  <c r="J648" i="1"/>
  <c r="I648" i="1"/>
  <c r="M647" i="1"/>
  <c r="K647" i="1"/>
  <c r="J647" i="1"/>
  <c r="I647" i="1"/>
  <c r="M646" i="1"/>
  <c r="K646" i="1"/>
  <c r="J646" i="1"/>
  <c r="I646" i="1"/>
  <c r="M645" i="1"/>
  <c r="K645" i="1"/>
  <c r="J645" i="1"/>
  <c r="M644" i="1"/>
  <c r="K644" i="1"/>
  <c r="J644" i="1"/>
  <c r="I644" i="1"/>
  <c r="T644" i="1" s="1"/>
  <c r="M643" i="1"/>
  <c r="K643" i="1"/>
  <c r="J643" i="1"/>
  <c r="I643" i="1"/>
  <c r="T643" i="1" s="1"/>
  <c r="M642" i="1"/>
  <c r="K642" i="1"/>
  <c r="J642" i="1"/>
  <c r="I642" i="1"/>
  <c r="M641" i="1"/>
  <c r="K641" i="1"/>
  <c r="J641" i="1"/>
  <c r="I641" i="1"/>
  <c r="M640" i="1"/>
  <c r="K640" i="1"/>
  <c r="J640" i="1"/>
  <c r="I640" i="1"/>
  <c r="M639" i="1"/>
  <c r="K639" i="1"/>
  <c r="J639" i="1"/>
  <c r="I639" i="1"/>
  <c r="M638" i="1"/>
  <c r="K638" i="1"/>
  <c r="J638" i="1"/>
  <c r="I638" i="1"/>
  <c r="M637" i="1"/>
  <c r="K637" i="1"/>
  <c r="J637" i="1"/>
  <c r="I637" i="1"/>
  <c r="T637" i="1" s="1"/>
  <c r="M636" i="1"/>
  <c r="K636" i="1"/>
  <c r="J636" i="1"/>
  <c r="I636" i="1"/>
  <c r="M635" i="1"/>
  <c r="K635" i="1"/>
  <c r="J635" i="1"/>
  <c r="I635" i="1"/>
  <c r="M634" i="1"/>
  <c r="K634" i="1"/>
  <c r="J634" i="1"/>
  <c r="I634" i="1"/>
  <c r="M633" i="1"/>
  <c r="K633" i="1"/>
  <c r="J633" i="1"/>
  <c r="M632" i="1"/>
  <c r="K632" i="1"/>
  <c r="J632" i="1"/>
  <c r="I632" i="1"/>
  <c r="T632" i="1" s="1"/>
  <c r="M631" i="1"/>
  <c r="K631" i="1"/>
  <c r="J631" i="1"/>
  <c r="I631" i="1"/>
  <c r="M630" i="1"/>
  <c r="K630" i="1"/>
  <c r="J630" i="1"/>
  <c r="I630" i="1"/>
  <c r="M629" i="1"/>
  <c r="K629" i="1"/>
  <c r="J629" i="1"/>
  <c r="I629" i="1"/>
  <c r="M628" i="1"/>
  <c r="K628" i="1"/>
  <c r="J628" i="1"/>
  <c r="I628" i="1"/>
  <c r="M627" i="1"/>
  <c r="K627" i="1"/>
  <c r="J627" i="1"/>
  <c r="I627" i="1"/>
  <c r="M626" i="1"/>
  <c r="K626" i="1"/>
  <c r="J626" i="1"/>
  <c r="I626" i="1"/>
  <c r="M625" i="1"/>
  <c r="K625" i="1"/>
  <c r="J625" i="1"/>
  <c r="I625" i="1"/>
  <c r="M624" i="1"/>
  <c r="K624" i="1"/>
  <c r="J624" i="1"/>
  <c r="I624" i="1"/>
  <c r="M623" i="1"/>
  <c r="K623" i="1"/>
  <c r="J623" i="1"/>
  <c r="I623" i="1"/>
  <c r="M622" i="1"/>
  <c r="K622" i="1"/>
  <c r="J622" i="1"/>
  <c r="I622" i="1"/>
  <c r="M621" i="1"/>
  <c r="K621" i="1"/>
  <c r="J621" i="1"/>
  <c r="M620" i="1"/>
  <c r="K620" i="1"/>
  <c r="J620" i="1"/>
  <c r="I620" i="1"/>
  <c r="T620" i="1" s="1"/>
  <c r="M619" i="1"/>
  <c r="K619" i="1"/>
  <c r="J619" i="1"/>
  <c r="I619" i="1"/>
  <c r="M618" i="1"/>
  <c r="K618" i="1"/>
  <c r="J618" i="1"/>
  <c r="I618" i="1"/>
  <c r="M617" i="1"/>
  <c r="K617" i="1"/>
  <c r="J617" i="1"/>
  <c r="I617" i="1"/>
  <c r="M616" i="1"/>
  <c r="K616" i="1"/>
  <c r="J616" i="1"/>
  <c r="I616" i="1"/>
  <c r="M615" i="1"/>
  <c r="K615" i="1"/>
  <c r="J615" i="1"/>
  <c r="I615" i="1"/>
  <c r="M614" i="1"/>
  <c r="K614" i="1"/>
  <c r="J614" i="1"/>
  <c r="I614" i="1"/>
  <c r="M613" i="1"/>
  <c r="K613" i="1"/>
  <c r="J613" i="1"/>
  <c r="I613" i="1"/>
  <c r="M612" i="1"/>
  <c r="K612" i="1"/>
  <c r="J612" i="1"/>
  <c r="I612" i="1"/>
  <c r="M611" i="1"/>
  <c r="K611" i="1"/>
  <c r="J611" i="1"/>
  <c r="I611" i="1"/>
  <c r="M610" i="1"/>
  <c r="K610" i="1"/>
  <c r="J610" i="1"/>
  <c r="I610" i="1"/>
  <c r="T609" i="1"/>
  <c r="M609" i="1"/>
  <c r="K609" i="1"/>
  <c r="J609" i="1"/>
  <c r="M608" i="1"/>
  <c r="K608" i="1"/>
  <c r="J608" i="1"/>
  <c r="I608" i="1"/>
  <c r="T608" i="1" s="1"/>
  <c r="M607" i="1"/>
  <c r="K607" i="1"/>
  <c r="J607" i="1"/>
  <c r="I607" i="1"/>
  <c r="M606" i="1"/>
  <c r="K606" i="1"/>
  <c r="J606" i="1"/>
  <c r="I606" i="1"/>
  <c r="M605" i="1"/>
  <c r="K605" i="1"/>
  <c r="J605" i="1"/>
  <c r="I605" i="1"/>
  <c r="M604" i="1"/>
  <c r="K604" i="1"/>
  <c r="J604" i="1"/>
  <c r="I604" i="1"/>
  <c r="M603" i="1"/>
  <c r="K603" i="1"/>
  <c r="J603" i="1"/>
  <c r="I603" i="1"/>
  <c r="M602" i="1"/>
  <c r="K602" i="1"/>
  <c r="J602" i="1"/>
  <c r="I602" i="1"/>
  <c r="M601" i="1"/>
  <c r="K601" i="1"/>
  <c r="J601" i="1"/>
  <c r="I601" i="1"/>
  <c r="M600" i="1"/>
  <c r="K600" i="1"/>
  <c r="J600" i="1"/>
  <c r="I600" i="1"/>
  <c r="M599" i="1"/>
  <c r="K599" i="1"/>
  <c r="J599" i="1"/>
  <c r="I599" i="1"/>
  <c r="M598" i="1"/>
  <c r="K598" i="1"/>
  <c r="J598" i="1"/>
  <c r="I598" i="1"/>
  <c r="T597" i="1" s="1"/>
  <c r="M597" i="1"/>
  <c r="K597" i="1"/>
  <c r="J597" i="1"/>
  <c r="M596" i="1"/>
  <c r="K596" i="1"/>
  <c r="J596" i="1"/>
  <c r="I596" i="1"/>
  <c r="M595" i="1"/>
  <c r="K595" i="1"/>
  <c r="J595" i="1"/>
  <c r="I595" i="1"/>
  <c r="M594" i="1"/>
  <c r="K594" i="1"/>
  <c r="J594" i="1"/>
  <c r="I594" i="1"/>
  <c r="T594" i="1" s="1"/>
  <c r="M593" i="1"/>
  <c r="K593" i="1"/>
  <c r="J593" i="1"/>
  <c r="I593" i="1"/>
  <c r="M592" i="1"/>
  <c r="K592" i="1"/>
  <c r="J592" i="1"/>
  <c r="I592" i="1"/>
  <c r="M591" i="1"/>
  <c r="K591" i="1"/>
  <c r="J591" i="1"/>
  <c r="I591" i="1"/>
  <c r="M590" i="1"/>
  <c r="K590" i="1"/>
  <c r="J590" i="1"/>
  <c r="I590" i="1"/>
  <c r="M589" i="1"/>
  <c r="K589" i="1"/>
  <c r="J589" i="1"/>
  <c r="I589" i="1"/>
  <c r="M588" i="1"/>
  <c r="K588" i="1"/>
  <c r="J588" i="1"/>
  <c r="I588" i="1"/>
  <c r="M587" i="1"/>
  <c r="K587" i="1"/>
  <c r="J587" i="1"/>
  <c r="I587" i="1"/>
  <c r="M586" i="1"/>
  <c r="K586" i="1"/>
  <c r="J586" i="1"/>
  <c r="I586" i="1"/>
  <c r="T585" i="1" s="1"/>
  <c r="M585" i="1"/>
  <c r="K585" i="1"/>
  <c r="J585" i="1"/>
  <c r="M584" i="1"/>
  <c r="K584" i="1"/>
  <c r="J584" i="1"/>
  <c r="I584" i="1"/>
  <c r="T584" i="1" s="1"/>
  <c r="M583" i="1"/>
  <c r="K583" i="1"/>
  <c r="J583" i="1"/>
  <c r="I583" i="1"/>
  <c r="M582" i="1"/>
  <c r="K582" i="1"/>
  <c r="J582" i="1"/>
  <c r="I582" i="1"/>
  <c r="M581" i="1"/>
  <c r="K581" i="1"/>
  <c r="J581" i="1"/>
  <c r="I581" i="1"/>
  <c r="M580" i="1"/>
  <c r="K580" i="1"/>
  <c r="J580" i="1"/>
  <c r="I580" i="1"/>
  <c r="M579" i="1"/>
  <c r="K579" i="1"/>
  <c r="J579" i="1"/>
  <c r="I579" i="1"/>
  <c r="M578" i="1"/>
  <c r="K578" i="1"/>
  <c r="J578" i="1"/>
  <c r="I578" i="1"/>
  <c r="M577" i="1"/>
  <c r="K577" i="1"/>
  <c r="J577" i="1"/>
  <c r="I577" i="1"/>
  <c r="M576" i="1"/>
  <c r="K576" i="1"/>
  <c r="J576" i="1"/>
  <c r="I576" i="1"/>
  <c r="M575" i="1"/>
  <c r="K575" i="1"/>
  <c r="J575" i="1"/>
  <c r="I575" i="1"/>
  <c r="M574" i="1"/>
  <c r="K574" i="1"/>
  <c r="J574" i="1"/>
  <c r="I574" i="1"/>
  <c r="T573" i="1" s="1"/>
  <c r="M573" i="1"/>
  <c r="K573" i="1"/>
  <c r="J573" i="1"/>
  <c r="M572" i="1"/>
  <c r="K572" i="1"/>
  <c r="J572" i="1"/>
  <c r="I572" i="1"/>
  <c r="M571" i="1"/>
  <c r="K571" i="1"/>
  <c r="J571" i="1"/>
  <c r="I571" i="1"/>
  <c r="M570" i="1"/>
  <c r="K570" i="1"/>
  <c r="J570" i="1"/>
  <c r="I570" i="1"/>
  <c r="M569" i="1"/>
  <c r="K569" i="1"/>
  <c r="J569" i="1"/>
  <c r="I569" i="1"/>
  <c r="M568" i="1"/>
  <c r="K568" i="1"/>
  <c r="J568" i="1"/>
  <c r="I568" i="1"/>
  <c r="M567" i="1"/>
  <c r="K567" i="1"/>
  <c r="J567" i="1"/>
  <c r="I567" i="1"/>
  <c r="M566" i="1"/>
  <c r="K566" i="1"/>
  <c r="J566" i="1"/>
  <c r="I566" i="1"/>
  <c r="M565" i="1"/>
  <c r="K565" i="1"/>
  <c r="J565" i="1"/>
  <c r="I565" i="1"/>
  <c r="M564" i="1"/>
  <c r="K564" i="1"/>
  <c r="J564" i="1"/>
  <c r="I564" i="1"/>
  <c r="M563" i="1"/>
  <c r="K563" i="1"/>
  <c r="J563" i="1"/>
  <c r="I563" i="1"/>
  <c r="M562" i="1"/>
  <c r="K562" i="1"/>
  <c r="J562" i="1"/>
  <c r="I562" i="1"/>
  <c r="T561" i="1" s="1"/>
  <c r="M561" i="1"/>
  <c r="K561" i="1"/>
  <c r="J561" i="1"/>
  <c r="M560" i="1"/>
  <c r="K560" i="1"/>
  <c r="J560" i="1"/>
  <c r="I560" i="1"/>
  <c r="T560" i="1" s="1"/>
  <c r="M559" i="1"/>
  <c r="K559" i="1"/>
  <c r="J559" i="1"/>
  <c r="I559" i="1"/>
  <c r="T559" i="1" s="1"/>
  <c r="M558" i="1"/>
  <c r="K558" i="1"/>
  <c r="J558" i="1"/>
  <c r="I558" i="1"/>
  <c r="M557" i="1"/>
  <c r="K557" i="1"/>
  <c r="J557" i="1"/>
  <c r="I557" i="1"/>
  <c r="M556" i="1"/>
  <c r="K556" i="1"/>
  <c r="J556" i="1"/>
  <c r="I556" i="1"/>
  <c r="M555" i="1"/>
  <c r="K555" i="1"/>
  <c r="J555" i="1"/>
  <c r="I555" i="1"/>
  <c r="M554" i="1"/>
  <c r="K554" i="1"/>
  <c r="J554" i="1"/>
  <c r="I554" i="1"/>
  <c r="M553" i="1"/>
  <c r="K553" i="1"/>
  <c r="J553" i="1"/>
  <c r="I553" i="1"/>
  <c r="M552" i="1"/>
  <c r="K552" i="1"/>
  <c r="J552" i="1"/>
  <c r="I552" i="1"/>
  <c r="M551" i="1"/>
  <c r="K551" i="1"/>
  <c r="J551" i="1"/>
  <c r="I551" i="1"/>
  <c r="M550" i="1"/>
  <c r="K550" i="1"/>
  <c r="J550" i="1"/>
  <c r="I550" i="1"/>
  <c r="T549" i="1" s="1"/>
  <c r="M549" i="1"/>
  <c r="K549" i="1"/>
  <c r="J549" i="1"/>
  <c r="M548" i="1"/>
  <c r="K548" i="1"/>
  <c r="J548" i="1"/>
  <c r="I548" i="1"/>
  <c r="T548" i="1" s="1"/>
  <c r="M547" i="1"/>
  <c r="K547" i="1"/>
  <c r="J547" i="1"/>
  <c r="I547" i="1"/>
  <c r="T547" i="1" s="1"/>
  <c r="M546" i="1"/>
  <c r="K546" i="1"/>
  <c r="J546" i="1"/>
  <c r="I546" i="1"/>
  <c r="M545" i="1"/>
  <c r="K545" i="1"/>
  <c r="J545" i="1"/>
  <c r="I545" i="1"/>
  <c r="M544" i="1"/>
  <c r="K544" i="1"/>
  <c r="J544" i="1"/>
  <c r="I544" i="1"/>
  <c r="T544" i="1" s="1"/>
  <c r="M543" i="1"/>
  <c r="K543" i="1"/>
  <c r="J543" i="1"/>
  <c r="I543" i="1"/>
  <c r="M542" i="1"/>
  <c r="K542" i="1"/>
  <c r="J542" i="1"/>
  <c r="I542" i="1"/>
  <c r="M541" i="1"/>
  <c r="K541" i="1"/>
  <c r="J541" i="1"/>
  <c r="I541" i="1"/>
  <c r="M540" i="1"/>
  <c r="K540" i="1"/>
  <c r="J540" i="1"/>
  <c r="I540" i="1"/>
  <c r="M539" i="1"/>
  <c r="K539" i="1"/>
  <c r="J539" i="1"/>
  <c r="I539" i="1"/>
  <c r="T539" i="1" s="1"/>
  <c r="M538" i="1"/>
  <c r="K538" i="1"/>
  <c r="J538" i="1"/>
  <c r="I538" i="1"/>
  <c r="M537" i="1"/>
  <c r="K537" i="1"/>
  <c r="J537" i="1"/>
  <c r="M536" i="1"/>
  <c r="K536" i="1"/>
  <c r="J536" i="1"/>
  <c r="I536" i="1"/>
  <c r="T536" i="1" s="1"/>
  <c r="M535" i="1"/>
  <c r="K535" i="1"/>
  <c r="J535" i="1"/>
  <c r="I535" i="1"/>
  <c r="M534" i="1"/>
  <c r="K534" i="1"/>
  <c r="J534" i="1"/>
  <c r="I534" i="1"/>
  <c r="M533" i="1"/>
  <c r="K533" i="1"/>
  <c r="J533" i="1"/>
  <c r="I533" i="1"/>
  <c r="M532" i="1"/>
  <c r="K532" i="1"/>
  <c r="J532" i="1"/>
  <c r="I532" i="1"/>
  <c r="T532" i="1" s="1"/>
  <c r="T531" i="1"/>
  <c r="M531" i="1"/>
  <c r="K531" i="1"/>
  <c r="J531" i="1"/>
  <c r="I531" i="1"/>
  <c r="M530" i="1"/>
  <c r="K530" i="1"/>
  <c r="J530" i="1"/>
  <c r="I530" i="1"/>
  <c r="T530" i="1" s="1"/>
  <c r="M529" i="1"/>
  <c r="K529" i="1"/>
  <c r="J529" i="1"/>
  <c r="I529" i="1"/>
  <c r="M528" i="1"/>
  <c r="K528" i="1"/>
  <c r="J528" i="1"/>
  <c r="I528" i="1"/>
  <c r="M527" i="1"/>
  <c r="K527" i="1"/>
  <c r="J527" i="1"/>
  <c r="I527" i="1"/>
  <c r="M526" i="1"/>
  <c r="K526" i="1"/>
  <c r="J526" i="1"/>
  <c r="I526" i="1"/>
  <c r="T525" i="1" s="1"/>
  <c r="M525" i="1"/>
  <c r="K525" i="1"/>
  <c r="J525" i="1"/>
  <c r="M524" i="1"/>
  <c r="K524" i="1"/>
  <c r="J524" i="1"/>
  <c r="I524" i="1"/>
  <c r="T524" i="1" s="1"/>
  <c r="M523" i="1"/>
  <c r="K523" i="1"/>
  <c r="J523" i="1"/>
  <c r="I523" i="1"/>
  <c r="M522" i="1"/>
  <c r="K522" i="1"/>
  <c r="J522" i="1"/>
  <c r="I522" i="1"/>
  <c r="M521" i="1"/>
  <c r="K521" i="1"/>
  <c r="J521" i="1"/>
  <c r="I521" i="1"/>
  <c r="M520" i="1"/>
  <c r="K520" i="1"/>
  <c r="J520" i="1"/>
  <c r="I520" i="1"/>
  <c r="M519" i="1"/>
  <c r="K519" i="1"/>
  <c r="J519" i="1"/>
  <c r="I519" i="1"/>
  <c r="M518" i="1"/>
  <c r="K518" i="1"/>
  <c r="J518" i="1"/>
  <c r="I518" i="1"/>
  <c r="T518" i="1" s="1"/>
  <c r="M517" i="1"/>
  <c r="K517" i="1"/>
  <c r="J517" i="1"/>
  <c r="I517" i="1"/>
  <c r="M516" i="1"/>
  <c r="K516" i="1"/>
  <c r="J516" i="1"/>
  <c r="I516" i="1"/>
  <c r="M515" i="1"/>
  <c r="K515" i="1"/>
  <c r="J515" i="1"/>
  <c r="I515" i="1"/>
  <c r="T515" i="1" s="1"/>
  <c r="M514" i="1"/>
  <c r="K514" i="1"/>
  <c r="J514" i="1"/>
  <c r="I514" i="1"/>
  <c r="T513" i="1"/>
  <c r="M513" i="1"/>
  <c r="K513" i="1"/>
  <c r="J513" i="1"/>
  <c r="M512" i="1"/>
  <c r="K512" i="1"/>
  <c r="J512" i="1"/>
  <c r="I512" i="1"/>
  <c r="T512" i="1" s="1"/>
  <c r="M511" i="1"/>
  <c r="K511" i="1"/>
  <c r="J511" i="1"/>
  <c r="I511" i="1"/>
  <c r="M510" i="1"/>
  <c r="K510" i="1"/>
  <c r="J510" i="1"/>
  <c r="I510" i="1"/>
  <c r="M509" i="1"/>
  <c r="K509" i="1"/>
  <c r="J509" i="1"/>
  <c r="I509" i="1"/>
  <c r="M508" i="1"/>
  <c r="K508" i="1"/>
  <c r="J508" i="1"/>
  <c r="I508" i="1"/>
  <c r="M507" i="1"/>
  <c r="K507" i="1"/>
  <c r="J507" i="1"/>
  <c r="I507" i="1"/>
  <c r="M506" i="1"/>
  <c r="K506" i="1"/>
  <c r="J506" i="1"/>
  <c r="I506" i="1"/>
  <c r="M505" i="1"/>
  <c r="K505" i="1"/>
  <c r="J505" i="1"/>
  <c r="I505" i="1"/>
  <c r="M504" i="1"/>
  <c r="K504" i="1"/>
  <c r="J504" i="1"/>
  <c r="I504" i="1"/>
  <c r="M503" i="1"/>
  <c r="K503" i="1"/>
  <c r="J503" i="1"/>
  <c r="I503" i="1"/>
  <c r="M502" i="1"/>
  <c r="K502" i="1"/>
  <c r="J502" i="1"/>
  <c r="I502" i="1"/>
  <c r="M501" i="1"/>
  <c r="K501" i="1"/>
  <c r="J501" i="1"/>
  <c r="M500" i="1"/>
  <c r="K500" i="1"/>
  <c r="J500" i="1"/>
  <c r="I500" i="1"/>
  <c r="T500" i="1" s="1"/>
  <c r="M499" i="1"/>
  <c r="K499" i="1"/>
  <c r="J499" i="1"/>
  <c r="I499" i="1"/>
  <c r="M498" i="1"/>
  <c r="K498" i="1"/>
  <c r="J498" i="1"/>
  <c r="I498" i="1"/>
  <c r="M497" i="1"/>
  <c r="K497" i="1"/>
  <c r="J497" i="1"/>
  <c r="I497" i="1"/>
  <c r="M496" i="1"/>
  <c r="K496" i="1"/>
  <c r="J496" i="1"/>
  <c r="I496" i="1"/>
  <c r="T495" i="1" s="1"/>
  <c r="M495" i="1"/>
  <c r="K495" i="1"/>
  <c r="J495" i="1"/>
  <c r="I495" i="1"/>
  <c r="M494" i="1"/>
  <c r="K494" i="1"/>
  <c r="J494" i="1"/>
  <c r="I494" i="1"/>
  <c r="M493" i="1"/>
  <c r="K493" i="1"/>
  <c r="J493" i="1"/>
  <c r="I493" i="1"/>
  <c r="T493" i="1" s="1"/>
  <c r="M492" i="1"/>
  <c r="K492" i="1"/>
  <c r="J492" i="1"/>
  <c r="I492" i="1"/>
  <c r="M491" i="1"/>
  <c r="K491" i="1"/>
  <c r="J491" i="1"/>
  <c r="I491" i="1"/>
  <c r="M490" i="1"/>
  <c r="K490" i="1"/>
  <c r="J490" i="1"/>
  <c r="I490" i="1"/>
  <c r="T489" i="1" s="1"/>
  <c r="M489" i="1"/>
  <c r="K489" i="1"/>
  <c r="J489" i="1"/>
  <c r="M488" i="1"/>
  <c r="K488" i="1"/>
  <c r="J488" i="1"/>
  <c r="I488" i="1"/>
  <c r="M487" i="1"/>
  <c r="K487" i="1"/>
  <c r="J487" i="1"/>
  <c r="I487" i="1"/>
  <c r="M486" i="1"/>
  <c r="K486" i="1"/>
  <c r="J486" i="1"/>
  <c r="I486" i="1"/>
  <c r="M485" i="1"/>
  <c r="K485" i="1"/>
  <c r="J485" i="1"/>
  <c r="I485" i="1"/>
  <c r="M484" i="1"/>
  <c r="K484" i="1"/>
  <c r="J484" i="1"/>
  <c r="I484" i="1"/>
  <c r="T483" i="1"/>
  <c r="M483" i="1"/>
  <c r="K483" i="1"/>
  <c r="J483" i="1"/>
  <c r="I483" i="1"/>
  <c r="M482" i="1"/>
  <c r="K482" i="1"/>
  <c r="J482" i="1"/>
  <c r="I482" i="1"/>
  <c r="M481" i="1"/>
  <c r="K481" i="1"/>
  <c r="J481" i="1"/>
  <c r="I481" i="1"/>
  <c r="M480" i="1"/>
  <c r="K480" i="1"/>
  <c r="J480" i="1"/>
  <c r="I480" i="1"/>
  <c r="M479" i="1"/>
  <c r="K479" i="1"/>
  <c r="J479" i="1"/>
  <c r="I479" i="1"/>
  <c r="M478" i="1"/>
  <c r="K478" i="1"/>
  <c r="J478" i="1"/>
  <c r="I478" i="1"/>
  <c r="T477" i="1" s="1"/>
  <c r="M477" i="1"/>
  <c r="K477" i="1"/>
  <c r="J477" i="1"/>
  <c r="M476" i="1"/>
  <c r="K476" i="1"/>
  <c r="J476" i="1"/>
  <c r="I476" i="1"/>
  <c r="T476" i="1" s="1"/>
  <c r="M475" i="1"/>
  <c r="K475" i="1"/>
  <c r="J475" i="1"/>
  <c r="I475" i="1"/>
  <c r="M474" i="1"/>
  <c r="K474" i="1"/>
  <c r="J474" i="1"/>
  <c r="I474" i="1"/>
  <c r="M473" i="1"/>
  <c r="K473" i="1"/>
  <c r="J473" i="1"/>
  <c r="I473" i="1"/>
  <c r="M472" i="1"/>
  <c r="K472" i="1"/>
  <c r="J472" i="1"/>
  <c r="I472" i="1"/>
  <c r="M471" i="1"/>
  <c r="K471" i="1"/>
  <c r="J471" i="1"/>
  <c r="I471" i="1"/>
  <c r="M470" i="1"/>
  <c r="K470" i="1"/>
  <c r="J470" i="1"/>
  <c r="I470" i="1"/>
  <c r="M469" i="1"/>
  <c r="K469" i="1"/>
  <c r="J469" i="1"/>
  <c r="I469" i="1"/>
  <c r="T469" i="1" s="1"/>
  <c r="M468" i="1"/>
  <c r="K468" i="1"/>
  <c r="J468" i="1"/>
  <c r="I468" i="1"/>
  <c r="M467" i="1"/>
  <c r="K467" i="1"/>
  <c r="J467" i="1"/>
  <c r="I467" i="1"/>
  <c r="M466" i="1"/>
  <c r="K466" i="1"/>
  <c r="J466" i="1"/>
  <c r="I466" i="1"/>
  <c r="T465" i="1" s="1"/>
  <c r="M465" i="1"/>
  <c r="K465" i="1"/>
  <c r="J465" i="1"/>
  <c r="M464" i="1"/>
  <c r="K464" i="1"/>
  <c r="J464" i="1"/>
  <c r="I464" i="1"/>
  <c r="T464" i="1" s="1"/>
  <c r="M463" i="1"/>
  <c r="K463" i="1"/>
  <c r="J463" i="1"/>
  <c r="I463" i="1"/>
  <c r="M462" i="1"/>
  <c r="K462" i="1"/>
  <c r="J462" i="1"/>
  <c r="I462" i="1"/>
  <c r="M461" i="1"/>
  <c r="K461" i="1"/>
  <c r="J461" i="1"/>
  <c r="I461" i="1"/>
  <c r="M460" i="1"/>
  <c r="K460" i="1"/>
  <c r="J460" i="1"/>
  <c r="I460" i="1"/>
  <c r="M459" i="1"/>
  <c r="K459" i="1"/>
  <c r="J459" i="1"/>
  <c r="I459" i="1"/>
  <c r="T459" i="1" s="1"/>
  <c r="M458" i="1"/>
  <c r="K458" i="1"/>
  <c r="J458" i="1"/>
  <c r="I458" i="1"/>
  <c r="M457" i="1"/>
  <c r="K457" i="1"/>
  <c r="J457" i="1"/>
  <c r="I457" i="1"/>
  <c r="M456" i="1"/>
  <c r="K456" i="1"/>
  <c r="J456" i="1"/>
  <c r="I456" i="1"/>
  <c r="M455" i="1"/>
  <c r="K455" i="1"/>
  <c r="J455" i="1"/>
  <c r="I455" i="1"/>
  <c r="M454" i="1"/>
  <c r="K454" i="1"/>
  <c r="J454" i="1"/>
  <c r="I454" i="1"/>
  <c r="T453" i="1" s="1"/>
  <c r="M453" i="1"/>
  <c r="K453" i="1"/>
  <c r="J453" i="1"/>
  <c r="M452" i="1"/>
  <c r="K452" i="1"/>
  <c r="J452" i="1"/>
  <c r="I452" i="1"/>
  <c r="T452" i="1" s="1"/>
  <c r="M451" i="1"/>
  <c r="K451" i="1"/>
  <c r="J451" i="1"/>
  <c r="I451" i="1"/>
  <c r="M450" i="1"/>
  <c r="K450" i="1"/>
  <c r="J450" i="1"/>
  <c r="I450" i="1"/>
  <c r="M449" i="1"/>
  <c r="K449" i="1"/>
  <c r="J449" i="1"/>
  <c r="I449" i="1"/>
  <c r="M448" i="1"/>
  <c r="K448" i="1"/>
  <c r="J448" i="1"/>
  <c r="I448" i="1"/>
  <c r="M447" i="1"/>
  <c r="K447" i="1"/>
  <c r="J447" i="1"/>
  <c r="I447" i="1"/>
  <c r="M446" i="1"/>
  <c r="K446" i="1"/>
  <c r="J446" i="1"/>
  <c r="I446" i="1"/>
  <c r="M445" i="1"/>
  <c r="K445" i="1"/>
  <c r="J445" i="1"/>
  <c r="I445" i="1"/>
  <c r="M444" i="1"/>
  <c r="K444" i="1"/>
  <c r="J444" i="1"/>
  <c r="I444" i="1"/>
  <c r="M443" i="1"/>
  <c r="K443" i="1"/>
  <c r="J443" i="1"/>
  <c r="I443" i="1"/>
  <c r="M442" i="1"/>
  <c r="K442" i="1"/>
  <c r="J442" i="1"/>
  <c r="I442" i="1"/>
  <c r="T441" i="1" s="1"/>
  <c r="M441" i="1"/>
  <c r="K441" i="1"/>
  <c r="J441" i="1"/>
  <c r="M440" i="1"/>
  <c r="K440" i="1"/>
  <c r="J440" i="1"/>
  <c r="I440" i="1"/>
  <c r="M439" i="1"/>
  <c r="K439" i="1"/>
  <c r="J439" i="1"/>
  <c r="I439" i="1"/>
  <c r="M438" i="1"/>
  <c r="K438" i="1"/>
  <c r="J438" i="1"/>
  <c r="I438" i="1"/>
  <c r="M437" i="1"/>
  <c r="K437" i="1"/>
  <c r="J437" i="1"/>
  <c r="I437" i="1"/>
  <c r="M436" i="1"/>
  <c r="K436" i="1"/>
  <c r="J436" i="1"/>
  <c r="I436" i="1"/>
  <c r="M435" i="1"/>
  <c r="K435" i="1"/>
  <c r="J435" i="1"/>
  <c r="I435" i="1"/>
  <c r="M434" i="1"/>
  <c r="K434" i="1"/>
  <c r="J434" i="1"/>
  <c r="I434" i="1"/>
  <c r="M433" i="1"/>
  <c r="K433" i="1"/>
  <c r="J433" i="1"/>
  <c r="I433" i="1"/>
  <c r="T433" i="1" s="1"/>
  <c r="M432" i="1"/>
  <c r="K432" i="1"/>
  <c r="J432" i="1"/>
  <c r="I432" i="1"/>
  <c r="M431" i="1"/>
  <c r="K431" i="1"/>
  <c r="J431" i="1"/>
  <c r="I431" i="1"/>
  <c r="M430" i="1"/>
  <c r="K430" i="1"/>
  <c r="J430" i="1"/>
  <c r="I430" i="1"/>
  <c r="T429" i="1" s="1"/>
  <c r="M429" i="1"/>
  <c r="K429" i="1"/>
  <c r="J429" i="1"/>
  <c r="M428" i="1"/>
  <c r="K428" i="1"/>
  <c r="J428" i="1"/>
  <c r="I428" i="1"/>
  <c r="T428" i="1" s="1"/>
  <c r="M427" i="1"/>
  <c r="K427" i="1"/>
  <c r="J427" i="1"/>
  <c r="I427" i="1"/>
  <c r="M426" i="1"/>
  <c r="K426" i="1"/>
  <c r="J426" i="1"/>
  <c r="I426" i="1"/>
  <c r="M425" i="1"/>
  <c r="K425" i="1"/>
  <c r="J425" i="1"/>
  <c r="I425" i="1"/>
  <c r="M424" i="1"/>
  <c r="K424" i="1"/>
  <c r="J424" i="1"/>
  <c r="I424" i="1"/>
  <c r="M423" i="1"/>
  <c r="K423" i="1"/>
  <c r="J423" i="1"/>
  <c r="I423" i="1"/>
  <c r="T423" i="1" s="1"/>
  <c r="M422" i="1"/>
  <c r="K422" i="1"/>
  <c r="J422" i="1"/>
  <c r="I422" i="1"/>
  <c r="M421" i="1"/>
  <c r="K421" i="1"/>
  <c r="J421" i="1"/>
  <c r="I421" i="1"/>
  <c r="M420" i="1"/>
  <c r="K420" i="1"/>
  <c r="J420" i="1"/>
  <c r="I420" i="1"/>
  <c r="M419" i="1"/>
  <c r="K419" i="1"/>
  <c r="J419" i="1"/>
  <c r="I419" i="1"/>
  <c r="M418" i="1"/>
  <c r="K418" i="1"/>
  <c r="J418" i="1"/>
  <c r="I418" i="1"/>
  <c r="T417" i="1" s="1"/>
  <c r="M417" i="1"/>
  <c r="K417" i="1"/>
  <c r="J417" i="1"/>
  <c r="M416" i="1"/>
  <c r="K416" i="1"/>
  <c r="J416" i="1"/>
  <c r="I416" i="1"/>
  <c r="T416" i="1" s="1"/>
  <c r="M415" i="1"/>
  <c r="K415" i="1"/>
  <c r="J415" i="1"/>
  <c r="I415" i="1"/>
  <c r="M414" i="1"/>
  <c r="K414" i="1"/>
  <c r="J414" i="1"/>
  <c r="I414" i="1"/>
  <c r="M413" i="1"/>
  <c r="K413" i="1"/>
  <c r="J413" i="1"/>
  <c r="I413" i="1"/>
  <c r="M412" i="1"/>
  <c r="K412" i="1"/>
  <c r="J412" i="1"/>
  <c r="I412" i="1"/>
  <c r="M411" i="1"/>
  <c r="K411" i="1"/>
  <c r="J411" i="1"/>
  <c r="I411" i="1"/>
  <c r="M410" i="1"/>
  <c r="K410" i="1"/>
  <c r="J410" i="1"/>
  <c r="I410" i="1"/>
  <c r="M409" i="1"/>
  <c r="K409" i="1"/>
  <c r="J409" i="1"/>
  <c r="I409" i="1"/>
  <c r="T409" i="1" s="1"/>
  <c r="M408" i="1"/>
  <c r="K408" i="1"/>
  <c r="J408" i="1"/>
  <c r="I408" i="1"/>
  <c r="M407" i="1"/>
  <c r="K407" i="1"/>
  <c r="J407" i="1"/>
  <c r="I407" i="1"/>
  <c r="M406" i="1"/>
  <c r="K406" i="1"/>
  <c r="J406" i="1"/>
  <c r="I406" i="1"/>
  <c r="M405" i="1"/>
  <c r="K405" i="1"/>
  <c r="J405" i="1"/>
  <c r="M404" i="1"/>
  <c r="K404" i="1"/>
  <c r="J404" i="1"/>
  <c r="I404" i="1"/>
  <c r="T404" i="1" s="1"/>
  <c r="M403" i="1"/>
  <c r="K403" i="1"/>
  <c r="J403" i="1"/>
  <c r="I403" i="1"/>
  <c r="M402" i="1"/>
  <c r="K402" i="1"/>
  <c r="J402" i="1"/>
  <c r="I402" i="1"/>
  <c r="M401" i="1"/>
  <c r="K401" i="1"/>
  <c r="J401" i="1"/>
  <c r="I401" i="1"/>
  <c r="M400" i="1"/>
  <c r="K400" i="1"/>
  <c r="J400" i="1"/>
  <c r="I400" i="1"/>
  <c r="M399" i="1"/>
  <c r="K399" i="1"/>
  <c r="J399" i="1"/>
  <c r="I399" i="1"/>
  <c r="M398" i="1"/>
  <c r="K398" i="1"/>
  <c r="J398" i="1"/>
  <c r="I398" i="1"/>
  <c r="M397" i="1"/>
  <c r="K397" i="1"/>
  <c r="J397" i="1"/>
  <c r="I397" i="1"/>
  <c r="M396" i="1"/>
  <c r="K396" i="1"/>
  <c r="J396" i="1"/>
  <c r="I396" i="1"/>
  <c r="M395" i="1"/>
  <c r="K395" i="1"/>
  <c r="J395" i="1"/>
  <c r="I395" i="1"/>
  <c r="T395" i="1" s="1"/>
  <c r="M394" i="1"/>
  <c r="K394" i="1"/>
  <c r="J394" i="1"/>
  <c r="I394" i="1"/>
  <c r="T393" i="1" s="1"/>
  <c r="M393" i="1"/>
  <c r="K393" i="1"/>
  <c r="J393" i="1"/>
  <c r="M392" i="1"/>
  <c r="K392" i="1"/>
  <c r="J392" i="1"/>
  <c r="I392" i="1"/>
  <c r="T392" i="1" s="1"/>
  <c r="M391" i="1"/>
  <c r="K391" i="1"/>
  <c r="J391" i="1"/>
  <c r="I391" i="1"/>
  <c r="M390" i="1"/>
  <c r="K390" i="1"/>
  <c r="J390" i="1"/>
  <c r="I390" i="1"/>
  <c r="M389" i="1"/>
  <c r="K389" i="1"/>
  <c r="J389" i="1"/>
  <c r="I389" i="1"/>
  <c r="M388" i="1"/>
  <c r="K388" i="1"/>
  <c r="J388" i="1"/>
  <c r="I388" i="1"/>
  <c r="M387" i="1"/>
  <c r="K387" i="1"/>
  <c r="J387" i="1"/>
  <c r="I387" i="1"/>
  <c r="M386" i="1"/>
  <c r="K386" i="1"/>
  <c r="J386" i="1"/>
  <c r="I386" i="1"/>
  <c r="T386" i="1" s="1"/>
  <c r="M385" i="1"/>
  <c r="K385" i="1"/>
  <c r="J385" i="1"/>
  <c r="I385" i="1"/>
  <c r="M384" i="1"/>
  <c r="K384" i="1"/>
  <c r="J384" i="1"/>
  <c r="I384" i="1"/>
  <c r="T384" i="1" s="1"/>
  <c r="M383" i="1"/>
  <c r="K383" i="1"/>
  <c r="J383" i="1"/>
  <c r="I383" i="1"/>
  <c r="T383" i="1" s="1"/>
  <c r="M382" i="1"/>
  <c r="K382" i="1"/>
  <c r="J382" i="1"/>
  <c r="I382" i="1"/>
  <c r="M381" i="1"/>
  <c r="K381" i="1"/>
  <c r="J381" i="1"/>
  <c r="M380" i="1"/>
  <c r="K380" i="1"/>
  <c r="J380" i="1"/>
  <c r="I380" i="1"/>
  <c r="T380" i="1" s="1"/>
  <c r="M379" i="1"/>
  <c r="K379" i="1"/>
  <c r="J379" i="1"/>
  <c r="I379" i="1"/>
  <c r="M378" i="1"/>
  <c r="K378" i="1"/>
  <c r="J378" i="1"/>
  <c r="I378" i="1"/>
  <c r="M377" i="1"/>
  <c r="K377" i="1"/>
  <c r="J377" i="1"/>
  <c r="I377" i="1"/>
  <c r="T377" i="1" s="1"/>
  <c r="T376" i="1"/>
  <c r="M376" i="1"/>
  <c r="K376" i="1"/>
  <c r="J376" i="1"/>
  <c r="I376" i="1"/>
  <c r="M375" i="1"/>
  <c r="K375" i="1"/>
  <c r="J375" i="1"/>
  <c r="I375" i="1"/>
  <c r="T375" i="1" s="1"/>
  <c r="M374" i="1"/>
  <c r="K374" i="1"/>
  <c r="J374" i="1"/>
  <c r="I374" i="1"/>
  <c r="M373" i="1"/>
  <c r="K373" i="1"/>
  <c r="J373" i="1"/>
  <c r="I373" i="1"/>
  <c r="M372" i="1"/>
  <c r="K372" i="1"/>
  <c r="J372" i="1"/>
  <c r="I372" i="1"/>
  <c r="M371" i="1"/>
  <c r="K371" i="1"/>
  <c r="J371" i="1"/>
  <c r="I371" i="1"/>
  <c r="M370" i="1"/>
  <c r="K370" i="1"/>
  <c r="J370" i="1"/>
  <c r="I370" i="1"/>
  <c r="T369" i="1" s="1"/>
  <c r="M369" i="1"/>
  <c r="K369" i="1"/>
  <c r="J369" i="1"/>
  <c r="M368" i="1"/>
  <c r="K368" i="1"/>
  <c r="J368" i="1"/>
  <c r="I368" i="1"/>
  <c r="T368" i="1" s="1"/>
  <c r="T367" i="1"/>
  <c r="M367" i="1"/>
  <c r="K367" i="1"/>
  <c r="J367" i="1"/>
  <c r="I367" i="1"/>
  <c r="M366" i="1"/>
  <c r="K366" i="1"/>
  <c r="J366" i="1"/>
  <c r="I366" i="1"/>
  <c r="T366" i="1" s="1"/>
  <c r="M365" i="1"/>
  <c r="K365" i="1"/>
  <c r="J365" i="1"/>
  <c r="I365" i="1"/>
  <c r="M364" i="1"/>
  <c r="K364" i="1"/>
  <c r="J364" i="1"/>
  <c r="I364" i="1"/>
  <c r="M363" i="1"/>
  <c r="K363" i="1"/>
  <c r="J363" i="1"/>
  <c r="I363" i="1"/>
  <c r="T363" i="1" s="1"/>
  <c r="M362" i="1"/>
  <c r="K362" i="1"/>
  <c r="J362" i="1"/>
  <c r="I362" i="1"/>
  <c r="M361" i="1"/>
  <c r="K361" i="1"/>
  <c r="J361" i="1"/>
  <c r="I361" i="1"/>
  <c r="M360" i="1"/>
  <c r="K360" i="1"/>
  <c r="J360" i="1"/>
  <c r="I360" i="1"/>
  <c r="M359" i="1"/>
  <c r="K359" i="1"/>
  <c r="J359" i="1"/>
  <c r="I359" i="1"/>
  <c r="M358" i="1"/>
  <c r="K358" i="1"/>
  <c r="J358" i="1"/>
  <c r="I358" i="1"/>
  <c r="M357" i="1"/>
  <c r="K357" i="1"/>
  <c r="J357" i="1"/>
  <c r="M356" i="1"/>
  <c r="K356" i="1"/>
  <c r="J356" i="1"/>
  <c r="I356" i="1"/>
  <c r="M355" i="1"/>
  <c r="K355" i="1"/>
  <c r="J355" i="1"/>
  <c r="I355" i="1"/>
  <c r="M354" i="1"/>
  <c r="K354" i="1"/>
  <c r="J354" i="1"/>
  <c r="I354" i="1"/>
  <c r="M353" i="1"/>
  <c r="K353" i="1"/>
  <c r="J353" i="1"/>
  <c r="I353" i="1"/>
  <c r="M352" i="1"/>
  <c r="K352" i="1"/>
  <c r="J352" i="1"/>
  <c r="I352" i="1"/>
  <c r="M351" i="1"/>
  <c r="K351" i="1"/>
  <c r="J351" i="1"/>
  <c r="I351" i="1"/>
  <c r="M350" i="1"/>
  <c r="K350" i="1"/>
  <c r="J350" i="1"/>
  <c r="I350" i="1"/>
  <c r="M349" i="1"/>
  <c r="K349" i="1"/>
  <c r="J349" i="1"/>
  <c r="I349" i="1"/>
  <c r="M348" i="1"/>
  <c r="K348" i="1"/>
  <c r="J348" i="1"/>
  <c r="I348" i="1"/>
  <c r="M347" i="1"/>
  <c r="K347" i="1"/>
  <c r="J347" i="1"/>
  <c r="I347" i="1"/>
  <c r="M346" i="1"/>
  <c r="K346" i="1"/>
  <c r="J346" i="1"/>
  <c r="I346" i="1"/>
  <c r="M345" i="1"/>
  <c r="K345" i="1"/>
  <c r="J345" i="1"/>
  <c r="M344" i="1"/>
  <c r="K344" i="1"/>
  <c r="J344" i="1"/>
  <c r="I344" i="1"/>
  <c r="M343" i="1"/>
  <c r="K343" i="1"/>
  <c r="J343" i="1"/>
  <c r="I343" i="1"/>
  <c r="M342" i="1"/>
  <c r="K342" i="1"/>
  <c r="J342" i="1"/>
  <c r="I342" i="1"/>
  <c r="M341" i="1"/>
  <c r="K341" i="1"/>
  <c r="J341" i="1"/>
  <c r="I341" i="1"/>
  <c r="M340" i="1"/>
  <c r="K340" i="1"/>
  <c r="J340" i="1"/>
  <c r="I340" i="1"/>
  <c r="M339" i="1"/>
  <c r="K339" i="1"/>
  <c r="J339" i="1"/>
  <c r="I339" i="1"/>
  <c r="M338" i="1"/>
  <c r="K338" i="1"/>
  <c r="J338" i="1"/>
  <c r="I338" i="1"/>
  <c r="M337" i="1"/>
  <c r="K337" i="1"/>
  <c r="J337" i="1"/>
  <c r="I337" i="1"/>
  <c r="M336" i="1"/>
  <c r="K336" i="1"/>
  <c r="J336" i="1"/>
  <c r="I336" i="1"/>
  <c r="M335" i="1"/>
  <c r="K335" i="1"/>
  <c r="J335" i="1"/>
  <c r="I335" i="1"/>
  <c r="M334" i="1"/>
  <c r="K334" i="1"/>
  <c r="J334" i="1"/>
  <c r="I334" i="1"/>
  <c r="T333" i="1" s="1"/>
  <c r="M333" i="1"/>
  <c r="K333" i="1"/>
  <c r="J333" i="1"/>
  <c r="M332" i="1"/>
  <c r="K332" i="1"/>
  <c r="J332" i="1"/>
  <c r="I332" i="1"/>
  <c r="T332" i="1" s="1"/>
  <c r="M331" i="1"/>
  <c r="K331" i="1"/>
  <c r="J331" i="1"/>
  <c r="I331" i="1"/>
  <c r="M330" i="1"/>
  <c r="K330" i="1"/>
  <c r="J330" i="1"/>
  <c r="I330" i="1"/>
  <c r="M329" i="1"/>
  <c r="K329" i="1"/>
  <c r="J329" i="1"/>
  <c r="I329" i="1"/>
  <c r="M328" i="1"/>
  <c r="K328" i="1"/>
  <c r="J328" i="1"/>
  <c r="I328" i="1"/>
  <c r="M327" i="1"/>
  <c r="K327" i="1"/>
  <c r="J327" i="1"/>
  <c r="I327" i="1"/>
  <c r="M326" i="1"/>
  <c r="K326" i="1"/>
  <c r="J326" i="1"/>
  <c r="I326" i="1"/>
  <c r="M325" i="1"/>
  <c r="K325" i="1"/>
  <c r="J325" i="1"/>
  <c r="I325" i="1"/>
  <c r="M324" i="1"/>
  <c r="K324" i="1"/>
  <c r="J324" i="1"/>
  <c r="I324" i="1"/>
  <c r="M323" i="1"/>
  <c r="K323" i="1"/>
  <c r="J323" i="1"/>
  <c r="I323" i="1"/>
  <c r="M322" i="1"/>
  <c r="K322" i="1"/>
  <c r="J322" i="1"/>
  <c r="I322" i="1"/>
  <c r="T321" i="1" s="1"/>
  <c r="M321" i="1"/>
  <c r="K321" i="1"/>
  <c r="J321" i="1"/>
  <c r="M320" i="1"/>
  <c r="K320" i="1"/>
  <c r="J320" i="1"/>
  <c r="I320" i="1"/>
  <c r="M319" i="1"/>
  <c r="K319" i="1"/>
  <c r="J319" i="1"/>
  <c r="I319" i="1"/>
  <c r="M318" i="1"/>
  <c r="K318" i="1"/>
  <c r="J318" i="1"/>
  <c r="I318" i="1"/>
  <c r="M317" i="1"/>
  <c r="K317" i="1"/>
  <c r="J317" i="1"/>
  <c r="I317" i="1"/>
  <c r="M316" i="1"/>
  <c r="K316" i="1"/>
  <c r="J316" i="1"/>
  <c r="I316" i="1"/>
  <c r="M315" i="1"/>
  <c r="K315" i="1"/>
  <c r="J315" i="1"/>
  <c r="I315" i="1"/>
  <c r="M314" i="1"/>
  <c r="K314" i="1"/>
  <c r="J314" i="1"/>
  <c r="I314" i="1"/>
  <c r="T314" i="1" s="1"/>
  <c r="M313" i="1"/>
  <c r="K313" i="1"/>
  <c r="J313" i="1"/>
  <c r="I313" i="1"/>
  <c r="M312" i="1"/>
  <c r="K312" i="1"/>
  <c r="J312" i="1"/>
  <c r="I312" i="1"/>
  <c r="M311" i="1"/>
  <c r="K311" i="1"/>
  <c r="J311" i="1"/>
  <c r="I311" i="1"/>
  <c r="M310" i="1"/>
  <c r="K310" i="1"/>
  <c r="J310" i="1"/>
  <c r="I310" i="1"/>
  <c r="T309" i="1" s="1"/>
  <c r="M309" i="1"/>
  <c r="K309" i="1"/>
  <c r="J309" i="1"/>
  <c r="M308" i="1"/>
  <c r="K308" i="1"/>
  <c r="J308" i="1"/>
  <c r="I308" i="1"/>
  <c r="T308" i="1" s="1"/>
  <c r="M307" i="1"/>
  <c r="K307" i="1"/>
  <c r="J307" i="1"/>
  <c r="I307" i="1"/>
  <c r="M306" i="1"/>
  <c r="K306" i="1"/>
  <c r="J306" i="1"/>
  <c r="I306" i="1"/>
  <c r="M305" i="1"/>
  <c r="K305" i="1"/>
  <c r="J305" i="1"/>
  <c r="I305" i="1"/>
  <c r="T305" i="1" s="1"/>
  <c r="M304" i="1"/>
  <c r="K304" i="1"/>
  <c r="J304" i="1"/>
  <c r="I304" i="1"/>
  <c r="M303" i="1"/>
  <c r="K303" i="1"/>
  <c r="J303" i="1"/>
  <c r="I303" i="1"/>
  <c r="M302" i="1"/>
  <c r="K302" i="1"/>
  <c r="J302" i="1"/>
  <c r="I302" i="1"/>
  <c r="T302" i="1" s="1"/>
  <c r="M301" i="1"/>
  <c r="K301" i="1"/>
  <c r="J301" i="1"/>
  <c r="I301" i="1"/>
  <c r="M300" i="1"/>
  <c r="K300" i="1"/>
  <c r="J300" i="1"/>
  <c r="I300" i="1"/>
  <c r="M299" i="1"/>
  <c r="K299" i="1"/>
  <c r="J299" i="1"/>
  <c r="I299" i="1"/>
  <c r="M298" i="1"/>
  <c r="K298" i="1"/>
  <c r="J298" i="1"/>
  <c r="I298" i="1"/>
  <c r="T297" i="1"/>
  <c r="M297" i="1"/>
  <c r="K297" i="1"/>
  <c r="J297" i="1"/>
  <c r="M296" i="1"/>
  <c r="K296" i="1"/>
  <c r="J296" i="1"/>
  <c r="I296" i="1"/>
  <c r="T296" i="1" s="1"/>
  <c r="M295" i="1"/>
  <c r="K295" i="1"/>
  <c r="J295" i="1"/>
  <c r="I295" i="1"/>
  <c r="M294" i="1"/>
  <c r="K294" i="1"/>
  <c r="J294" i="1"/>
  <c r="I294" i="1"/>
  <c r="M293" i="1"/>
  <c r="K293" i="1"/>
  <c r="J293" i="1"/>
  <c r="I293" i="1"/>
  <c r="T293" i="1" s="1"/>
  <c r="M292" i="1"/>
  <c r="K292" i="1"/>
  <c r="J292" i="1"/>
  <c r="I292" i="1"/>
  <c r="T292" i="1" s="1"/>
  <c r="M291" i="1"/>
  <c r="K291" i="1"/>
  <c r="J291" i="1"/>
  <c r="I291" i="1"/>
  <c r="M290" i="1"/>
  <c r="K290" i="1"/>
  <c r="J290" i="1"/>
  <c r="I290" i="1"/>
  <c r="M289" i="1"/>
  <c r="K289" i="1"/>
  <c r="J289" i="1"/>
  <c r="I289" i="1"/>
  <c r="M288" i="1"/>
  <c r="K288" i="1"/>
  <c r="J288" i="1"/>
  <c r="I288" i="1"/>
  <c r="M287" i="1"/>
  <c r="K287" i="1"/>
  <c r="J287" i="1"/>
  <c r="I287" i="1"/>
  <c r="M286" i="1"/>
  <c r="K286" i="1"/>
  <c r="J286" i="1"/>
  <c r="I286" i="1"/>
  <c r="T286" i="1" s="1"/>
  <c r="M285" i="1"/>
  <c r="K285" i="1"/>
  <c r="J285" i="1"/>
  <c r="M284" i="1"/>
  <c r="K284" i="1"/>
  <c r="J284" i="1"/>
  <c r="I284" i="1"/>
  <c r="T284" i="1" s="1"/>
  <c r="M283" i="1"/>
  <c r="K283" i="1"/>
  <c r="J283" i="1"/>
  <c r="I283" i="1"/>
  <c r="T283" i="1" s="1"/>
  <c r="M282" i="1"/>
  <c r="K282" i="1"/>
  <c r="J282" i="1"/>
  <c r="I282" i="1"/>
  <c r="M281" i="1"/>
  <c r="K281" i="1"/>
  <c r="J281" i="1"/>
  <c r="I281" i="1"/>
  <c r="T281" i="1" s="1"/>
  <c r="M280" i="1"/>
  <c r="K280" i="1"/>
  <c r="J280" i="1"/>
  <c r="I280" i="1"/>
  <c r="M279" i="1"/>
  <c r="K279" i="1"/>
  <c r="J279" i="1"/>
  <c r="I279" i="1"/>
  <c r="M278" i="1"/>
  <c r="K278" i="1"/>
  <c r="J278" i="1"/>
  <c r="I278" i="1"/>
  <c r="M277" i="1"/>
  <c r="K277" i="1"/>
  <c r="J277" i="1"/>
  <c r="I277" i="1"/>
  <c r="M276" i="1"/>
  <c r="K276" i="1"/>
  <c r="J276" i="1"/>
  <c r="I276" i="1"/>
  <c r="M275" i="1"/>
  <c r="K275" i="1"/>
  <c r="J275" i="1"/>
  <c r="I275" i="1"/>
  <c r="M274" i="1"/>
  <c r="K274" i="1"/>
  <c r="J274" i="1"/>
  <c r="I274" i="1"/>
  <c r="M273" i="1"/>
  <c r="K273" i="1"/>
  <c r="J273" i="1"/>
  <c r="M272" i="1"/>
  <c r="K272" i="1"/>
  <c r="J272" i="1"/>
  <c r="I272" i="1"/>
  <c r="T272" i="1" s="1"/>
  <c r="M271" i="1"/>
  <c r="K271" i="1"/>
  <c r="J271" i="1"/>
  <c r="I271" i="1"/>
  <c r="M270" i="1"/>
  <c r="K270" i="1"/>
  <c r="J270" i="1"/>
  <c r="I270" i="1"/>
  <c r="M269" i="1"/>
  <c r="K269" i="1"/>
  <c r="J269" i="1"/>
  <c r="I269" i="1"/>
  <c r="T269" i="1" s="1"/>
  <c r="M268" i="1"/>
  <c r="K268" i="1"/>
  <c r="J268" i="1"/>
  <c r="I268" i="1"/>
  <c r="M267" i="1"/>
  <c r="K267" i="1"/>
  <c r="J267" i="1"/>
  <c r="I267" i="1"/>
  <c r="M266" i="1"/>
  <c r="K266" i="1"/>
  <c r="J266" i="1"/>
  <c r="I266" i="1"/>
  <c r="M265" i="1"/>
  <c r="K265" i="1"/>
  <c r="J265" i="1"/>
  <c r="I265" i="1"/>
  <c r="T265" i="1" s="1"/>
  <c r="M264" i="1"/>
  <c r="K264" i="1"/>
  <c r="J264" i="1"/>
  <c r="I264" i="1"/>
  <c r="M263" i="1"/>
  <c r="K263" i="1"/>
  <c r="J263" i="1"/>
  <c r="I263" i="1"/>
  <c r="M262" i="1"/>
  <c r="K262" i="1"/>
  <c r="J262" i="1"/>
  <c r="I262" i="1"/>
  <c r="T261" i="1" s="1"/>
  <c r="M261" i="1"/>
  <c r="K261" i="1"/>
  <c r="J261" i="1"/>
  <c r="M260" i="1"/>
  <c r="K260" i="1"/>
  <c r="J260" i="1"/>
  <c r="I260" i="1"/>
  <c r="T260" i="1" s="1"/>
  <c r="M259" i="1"/>
  <c r="K259" i="1"/>
  <c r="J259" i="1"/>
  <c r="I259" i="1"/>
  <c r="M258" i="1"/>
  <c r="K258" i="1"/>
  <c r="J258" i="1"/>
  <c r="I258" i="1"/>
  <c r="M257" i="1"/>
  <c r="K257" i="1"/>
  <c r="J257" i="1"/>
  <c r="I257" i="1"/>
  <c r="M256" i="1"/>
  <c r="K256" i="1"/>
  <c r="J256" i="1"/>
  <c r="I256" i="1"/>
  <c r="M255" i="1"/>
  <c r="K255" i="1"/>
  <c r="J255" i="1"/>
  <c r="I255" i="1"/>
  <c r="M254" i="1"/>
  <c r="K254" i="1"/>
  <c r="J254" i="1"/>
  <c r="I254" i="1"/>
  <c r="M253" i="1"/>
  <c r="K253" i="1"/>
  <c r="J253" i="1"/>
  <c r="I253" i="1"/>
  <c r="M252" i="1"/>
  <c r="K252" i="1"/>
  <c r="J252" i="1"/>
  <c r="I252" i="1"/>
  <c r="M251" i="1"/>
  <c r="K251" i="1"/>
  <c r="J251" i="1"/>
  <c r="I251" i="1"/>
  <c r="M250" i="1"/>
  <c r="K250" i="1"/>
  <c r="J250" i="1"/>
  <c r="I250" i="1"/>
  <c r="M249" i="1"/>
  <c r="K249" i="1"/>
  <c r="J249" i="1"/>
  <c r="M248" i="1"/>
  <c r="K248" i="1"/>
  <c r="J248" i="1"/>
  <c r="I248" i="1"/>
  <c r="T248" i="1" s="1"/>
  <c r="M247" i="1"/>
  <c r="K247" i="1"/>
  <c r="J247" i="1"/>
  <c r="I247" i="1"/>
  <c r="M246" i="1"/>
  <c r="K246" i="1"/>
  <c r="J246" i="1"/>
  <c r="I246" i="1"/>
  <c r="M245" i="1"/>
  <c r="K245" i="1"/>
  <c r="J245" i="1"/>
  <c r="I245" i="1"/>
  <c r="M244" i="1"/>
  <c r="K244" i="1"/>
  <c r="J244" i="1"/>
  <c r="I244" i="1"/>
  <c r="M243" i="1"/>
  <c r="K243" i="1"/>
  <c r="J243" i="1"/>
  <c r="I243" i="1"/>
  <c r="T243" i="1" s="1"/>
  <c r="M242" i="1"/>
  <c r="K242" i="1"/>
  <c r="J242" i="1"/>
  <c r="I242" i="1"/>
  <c r="M241" i="1"/>
  <c r="K241" i="1"/>
  <c r="J241" i="1"/>
  <c r="I241" i="1"/>
  <c r="M240" i="1"/>
  <c r="K240" i="1"/>
  <c r="J240" i="1"/>
  <c r="I240" i="1"/>
  <c r="M239" i="1"/>
  <c r="K239" i="1"/>
  <c r="J239" i="1"/>
  <c r="I239" i="1"/>
  <c r="M238" i="1"/>
  <c r="K238" i="1"/>
  <c r="J238" i="1"/>
  <c r="I238" i="1"/>
  <c r="T237" i="1" s="1"/>
  <c r="M237" i="1"/>
  <c r="K237" i="1"/>
  <c r="J237" i="1"/>
  <c r="T236" i="1"/>
  <c r="M236" i="1"/>
  <c r="K236" i="1"/>
  <c r="J236" i="1"/>
  <c r="I236" i="1"/>
  <c r="M235" i="1"/>
  <c r="K235" i="1"/>
  <c r="J235" i="1"/>
  <c r="I235" i="1"/>
  <c r="T235" i="1" s="1"/>
  <c r="M234" i="1"/>
  <c r="K234" i="1"/>
  <c r="J234" i="1"/>
  <c r="I234" i="1"/>
  <c r="T234" i="1" s="1"/>
  <c r="M233" i="1"/>
  <c r="K233" i="1"/>
  <c r="J233" i="1"/>
  <c r="I233" i="1"/>
  <c r="M232" i="1"/>
  <c r="K232" i="1"/>
  <c r="J232" i="1"/>
  <c r="I232" i="1"/>
  <c r="M231" i="1"/>
  <c r="K231" i="1"/>
  <c r="J231" i="1"/>
  <c r="I231" i="1"/>
  <c r="T231" i="1" s="1"/>
  <c r="M230" i="1"/>
  <c r="K230" i="1"/>
  <c r="J230" i="1"/>
  <c r="I230" i="1"/>
  <c r="M229" i="1"/>
  <c r="K229" i="1"/>
  <c r="J229" i="1"/>
  <c r="I229" i="1"/>
  <c r="M228" i="1"/>
  <c r="K228" i="1"/>
  <c r="J228" i="1"/>
  <c r="I228" i="1"/>
  <c r="M227" i="1"/>
  <c r="K227" i="1"/>
  <c r="J227" i="1"/>
  <c r="I227" i="1"/>
  <c r="M226" i="1"/>
  <c r="K226" i="1"/>
  <c r="J226" i="1"/>
  <c r="I226" i="1"/>
  <c r="T225" i="1" s="1"/>
  <c r="M225" i="1"/>
  <c r="K225" i="1"/>
  <c r="J225" i="1"/>
  <c r="T224" i="1"/>
  <c r="M224" i="1"/>
  <c r="K224" i="1"/>
  <c r="J224" i="1"/>
  <c r="I224" i="1"/>
  <c r="M223" i="1"/>
  <c r="K223" i="1"/>
  <c r="J223" i="1"/>
  <c r="I223" i="1"/>
  <c r="M222" i="1"/>
  <c r="K222" i="1"/>
  <c r="J222" i="1"/>
  <c r="I222" i="1"/>
  <c r="M221" i="1"/>
  <c r="K221" i="1"/>
  <c r="J221" i="1"/>
  <c r="I221" i="1"/>
  <c r="M220" i="1"/>
  <c r="K220" i="1"/>
  <c r="J220" i="1"/>
  <c r="I220" i="1"/>
  <c r="M219" i="1"/>
  <c r="K219" i="1"/>
  <c r="J219" i="1"/>
  <c r="I219" i="1"/>
  <c r="M218" i="1"/>
  <c r="K218" i="1"/>
  <c r="J218" i="1"/>
  <c r="I218" i="1"/>
  <c r="M217" i="1"/>
  <c r="K217" i="1"/>
  <c r="J217" i="1"/>
  <c r="I217" i="1"/>
  <c r="T217" i="1" s="1"/>
  <c r="M216" i="1"/>
  <c r="K216" i="1"/>
  <c r="J216" i="1"/>
  <c r="I216" i="1"/>
  <c r="M215" i="1"/>
  <c r="K215" i="1"/>
  <c r="J215" i="1"/>
  <c r="I215" i="1"/>
  <c r="M214" i="1"/>
  <c r="K214" i="1"/>
  <c r="J214" i="1"/>
  <c r="I214" i="1"/>
  <c r="T213" i="1" s="1"/>
  <c r="M213" i="1"/>
  <c r="K213" i="1"/>
  <c r="J213" i="1"/>
  <c r="M212" i="1"/>
  <c r="K212" i="1"/>
  <c r="J212" i="1"/>
  <c r="I212" i="1"/>
  <c r="T212" i="1" s="1"/>
  <c r="M211" i="1"/>
  <c r="K211" i="1"/>
  <c r="J211" i="1"/>
  <c r="I211" i="1"/>
  <c r="M210" i="1"/>
  <c r="K210" i="1"/>
  <c r="J210" i="1"/>
  <c r="I210" i="1"/>
  <c r="M209" i="1"/>
  <c r="K209" i="1"/>
  <c r="J209" i="1"/>
  <c r="I209" i="1"/>
  <c r="M208" i="1"/>
  <c r="K208" i="1"/>
  <c r="J208" i="1"/>
  <c r="I208" i="1"/>
  <c r="M207" i="1"/>
  <c r="K207" i="1"/>
  <c r="J207" i="1"/>
  <c r="I207" i="1"/>
  <c r="M206" i="1"/>
  <c r="K206" i="1"/>
  <c r="J206" i="1"/>
  <c r="I206" i="1"/>
  <c r="M205" i="1"/>
  <c r="K205" i="1"/>
  <c r="J205" i="1"/>
  <c r="I205" i="1"/>
  <c r="M204" i="1"/>
  <c r="K204" i="1"/>
  <c r="J204" i="1"/>
  <c r="I204" i="1"/>
  <c r="M203" i="1"/>
  <c r="K203" i="1"/>
  <c r="J203" i="1"/>
  <c r="I203" i="1"/>
  <c r="M202" i="1"/>
  <c r="K202" i="1"/>
  <c r="J202" i="1"/>
  <c r="I202" i="1"/>
  <c r="T201" i="1" s="1"/>
  <c r="M201" i="1"/>
  <c r="K201" i="1"/>
  <c r="J201" i="1"/>
  <c r="M200" i="1"/>
  <c r="K200" i="1"/>
  <c r="J200" i="1"/>
  <c r="I200" i="1"/>
  <c r="T200" i="1" s="1"/>
  <c r="M199" i="1"/>
  <c r="K199" i="1"/>
  <c r="J199" i="1"/>
  <c r="I199" i="1"/>
  <c r="M198" i="1"/>
  <c r="K198" i="1"/>
  <c r="J198" i="1"/>
  <c r="I198" i="1"/>
  <c r="T198" i="1" s="1"/>
  <c r="M197" i="1"/>
  <c r="K197" i="1"/>
  <c r="J197" i="1"/>
  <c r="I197" i="1"/>
  <c r="M196" i="1"/>
  <c r="K196" i="1"/>
  <c r="J196" i="1"/>
  <c r="I196" i="1"/>
  <c r="M195" i="1"/>
  <c r="K195" i="1"/>
  <c r="J195" i="1"/>
  <c r="I195" i="1"/>
  <c r="T195" i="1" s="1"/>
  <c r="M194" i="1"/>
  <c r="K194" i="1"/>
  <c r="J194" i="1"/>
  <c r="I194" i="1"/>
  <c r="M193" i="1"/>
  <c r="K193" i="1"/>
  <c r="J193" i="1"/>
  <c r="I193" i="1"/>
  <c r="M192" i="1"/>
  <c r="K192" i="1"/>
  <c r="J192" i="1"/>
  <c r="I192" i="1"/>
  <c r="M191" i="1"/>
  <c r="K191" i="1"/>
  <c r="J191" i="1"/>
  <c r="I191" i="1"/>
  <c r="M190" i="1"/>
  <c r="K190" i="1"/>
  <c r="J190" i="1"/>
  <c r="I190" i="1"/>
  <c r="T190" i="1" s="1"/>
  <c r="M189" i="1"/>
  <c r="K189" i="1"/>
  <c r="J189" i="1"/>
  <c r="M188" i="1"/>
  <c r="K188" i="1"/>
  <c r="J188" i="1"/>
  <c r="I188" i="1"/>
  <c r="T188" i="1" s="1"/>
  <c r="M187" i="1"/>
  <c r="K187" i="1"/>
  <c r="J187" i="1"/>
  <c r="I187" i="1"/>
  <c r="M186" i="1"/>
  <c r="K186" i="1"/>
  <c r="J186" i="1"/>
  <c r="I186" i="1"/>
  <c r="M185" i="1"/>
  <c r="K185" i="1"/>
  <c r="J185" i="1"/>
  <c r="I185" i="1"/>
  <c r="M184" i="1"/>
  <c r="K184" i="1"/>
  <c r="J184" i="1"/>
  <c r="I184" i="1"/>
  <c r="T184" i="1" s="1"/>
  <c r="M183" i="1"/>
  <c r="K183" i="1"/>
  <c r="J183" i="1"/>
  <c r="I183" i="1"/>
  <c r="M182" i="1"/>
  <c r="K182" i="1"/>
  <c r="J182" i="1"/>
  <c r="I182" i="1"/>
  <c r="M181" i="1"/>
  <c r="K181" i="1"/>
  <c r="J181" i="1"/>
  <c r="I181" i="1"/>
  <c r="M180" i="1"/>
  <c r="K180" i="1"/>
  <c r="J180" i="1"/>
  <c r="I180" i="1"/>
  <c r="M179" i="1"/>
  <c r="K179" i="1"/>
  <c r="J179" i="1"/>
  <c r="I179" i="1"/>
  <c r="M178" i="1"/>
  <c r="K178" i="1"/>
  <c r="J178" i="1"/>
  <c r="I178" i="1"/>
  <c r="T178" i="1" s="1"/>
  <c r="M177" i="1"/>
  <c r="K177" i="1"/>
  <c r="J177" i="1"/>
  <c r="M176" i="1"/>
  <c r="K176" i="1"/>
  <c r="J176" i="1"/>
  <c r="I176" i="1"/>
  <c r="T176" i="1" s="1"/>
  <c r="M175" i="1"/>
  <c r="K175" i="1"/>
  <c r="J175" i="1"/>
  <c r="I175" i="1"/>
  <c r="M174" i="1"/>
  <c r="K174" i="1"/>
  <c r="J174" i="1"/>
  <c r="I174" i="1"/>
  <c r="M173" i="1"/>
  <c r="K173" i="1"/>
  <c r="J173" i="1"/>
  <c r="I173" i="1"/>
  <c r="M172" i="1"/>
  <c r="K172" i="1"/>
  <c r="J172" i="1"/>
  <c r="I172" i="1"/>
  <c r="M171" i="1"/>
  <c r="K171" i="1"/>
  <c r="J171" i="1"/>
  <c r="I171" i="1"/>
  <c r="T171" i="1" s="1"/>
  <c r="M170" i="1"/>
  <c r="K170" i="1"/>
  <c r="J170" i="1"/>
  <c r="I170" i="1"/>
  <c r="M169" i="1"/>
  <c r="K169" i="1"/>
  <c r="J169" i="1"/>
  <c r="I169" i="1"/>
  <c r="M168" i="1"/>
  <c r="K168" i="1"/>
  <c r="J168" i="1"/>
  <c r="I168" i="1"/>
  <c r="T168" i="1" s="1"/>
  <c r="M167" i="1"/>
  <c r="K167" i="1"/>
  <c r="J167" i="1"/>
  <c r="I167" i="1"/>
  <c r="M166" i="1"/>
  <c r="K166" i="1"/>
  <c r="J166" i="1"/>
  <c r="I166" i="1"/>
  <c r="T165" i="1" s="1"/>
  <c r="M165" i="1"/>
  <c r="K165" i="1"/>
  <c r="J165" i="1"/>
  <c r="M164" i="1"/>
  <c r="K164" i="1"/>
  <c r="J164" i="1"/>
  <c r="I164" i="1"/>
  <c r="T164" i="1" s="1"/>
  <c r="M163" i="1"/>
  <c r="K163" i="1"/>
  <c r="J163" i="1"/>
  <c r="I163" i="1"/>
  <c r="M162" i="1"/>
  <c r="K162" i="1"/>
  <c r="J162" i="1"/>
  <c r="I162" i="1"/>
  <c r="M161" i="1"/>
  <c r="K161" i="1"/>
  <c r="J161" i="1"/>
  <c r="I161" i="1"/>
  <c r="M160" i="1"/>
  <c r="K160" i="1"/>
  <c r="J160" i="1"/>
  <c r="I160" i="1"/>
  <c r="M159" i="1"/>
  <c r="K159" i="1"/>
  <c r="J159" i="1"/>
  <c r="I159" i="1"/>
  <c r="M158" i="1"/>
  <c r="K158" i="1"/>
  <c r="J158" i="1"/>
  <c r="I158" i="1"/>
  <c r="M157" i="1"/>
  <c r="K157" i="1"/>
  <c r="J157" i="1"/>
  <c r="I157" i="1"/>
  <c r="M156" i="1"/>
  <c r="K156" i="1"/>
  <c r="J156" i="1"/>
  <c r="I156" i="1"/>
  <c r="M155" i="1"/>
  <c r="K155" i="1"/>
  <c r="J155" i="1"/>
  <c r="I155" i="1"/>
  <c r="M154" i="1"/>
  <c r="K154" i="1"/>
  <c r="J154" i="1"/>
  <c r="I154" i="1"/>
  <c r="T153" i="1" s="1"/>
  <c r="M153" i="1"/>
  <c r="K153" i="1"/>
  <c r="J153" i="1"/>
  <c r="M152" i="1"/>
  <c r="K152" i="1"/>
  <c r="J152" i="1"/>
  <c r="I152" i="1"/>
  <c r="T152" i="1" s="1"/>
  <c r="M151" i="1"/>
  <c r="K151" i="1"/>
  <c r="J151" i="1"/>
  <c r="I151" i="1"/>
  <c r="M150" i="1"/>
  <c r="K150" i="1"/>
  <c r="J150" i="1"/>
  <c r="I150" i="1"/>
  <c r="M149" i="1"/>
  <c r="K149" i="1"/>
  <c r="J149" i="1"/>
  <c r="I149" i="1"/>
  <c r="M148" i="1"/>
  <c r="K148" i="1"/>
  <c r="J148" i="1"/>
  <c r="I148" i="1"/>
  <c r="M147" i="1"/>
  <c r="K147" i="1"/>
  <c r="J147" i="1"/>
  <c r="I147" i="1"/>
  <c r="M146" i="1"/>
  <c r="K146" i="1"/>
  <c r="J146" i="1"/>
  <c r="I146" i="1"/>
  <c r="T146" i="1" s="1"/>
  <c r="M145" i="1"/>
  <c r="K145" i="1"/>
  <c r="J145" i="1"/>
  <c r="I145" i="1"/>
  <c r="M144" i="1"/>
  <c r="K144" i="1"/>
  <c r="J144" i="1"/>
  <c r="I144" i="1"/>
  <c r="M143" i="1"/>
  <c r="K143" i="1"/>
  <c r="J143" i="1"/>
  <c r="I143" i="1"/>
  <c r="T143" i="1" s="1"/>
  <c r="M142" i="1"/>
  <c r="K142" i="1"/>
  <c r="J142" i="1"/>
  <c r="I142" i="1"/>
  <c r="T141" i="1" s="1"/>
  <c r="M141" i="1"/>
  <c r="K141" i="1"/>
  <c r="J141" i="1"/>
  <c r="M140" i="1"/>
  <c r="K140" i="1"/>
  <c r="J140" i="1"/>
  <c r="I140" i="1"/>
  <c r="T140" i="1" s="1"/>
  <c r="M139" i="1"/>
  <c r="K139" i="1"/>
  <c r="J139" i="1"/>
  <c r="I139" i="1"/>
  <c r="M138" i="1"/>
  <c r="K138" i="1"/>
  <c r="J138" i="1"/>
  <c r="I138" i="1"/>
  <c r="M137" i="1"/>
  <c r="K137" i="1"/>
  <c r="J137" i="1"/>
  <c r="I137" i="1"/>
  <c r="T137" i="1" s="1"/>
  <c r="M136" i="1"/>
  <c r="K136" i="1"/>
  <c r="J136" i="1"/>
  <c r="I136" i="1"/>
  <c r="M135" i="1"/>
  <c r="K135" i="1"/>
  <c r="J135" i="1"/>
  <c r="I135" i="1"/>
  <c r="M134" i="1"/>
  <c r="K134" i="1"/>
  <c r="J134" i="1"/>
  <c r="I134" i="1"/>
  <c r="T134" i="1" s="1"/>
  <c r="M133" i="1"/>
  <c r="K133" i="1"/>
  <c r="J133" i="1"/>
  <c r="I133" i="1"/>
  <c r="M132" i="1"/>
  <c r="K132" i="1"/>
  <c r="J132" i="1"/>
  <c r="I132" i="1"/>
  <c r="M131" i="1"/>
  <c r="K131" i="1"/>
  <c r="J131" i="1"/>
  <c r="I131" i="1"/>
  <c r="M130" i="1"/>
  <c r="K130" i="1"/>
  <c r="J130" i="1"/>
  <c r="I130" i="1"/>
  <c r="T129" i="1" s="1"/>
  <c r="M129" i="1"/>
  <c r="K129" i="1"/>
  <c r="J129" i="1"/>
  <c r="M128" i="1"/>
  <c r="K128" i="1"/>
  <c r="J128" i="1"/>
  <c r="I128" i="1"/>
  <c r="T128" i="1" s="1"/>
  <c r="M127" i="1"/>
  <c r="K127" i="1"/>
  <c r="J127" i="1"/>
  <c r="I127" i="1"/>
  <c r="M126" i="1"/>
  <c r="K126" i="1"/>
  <c r="J126" i="1"/>
  <c r="I126" i="1"/>
  <c r="M125" i="1"/>
  <c r="K125" i="1"/>
  <c r="J125" i="1"/>
  <c r="I125" i="1"/>
  <c r="T125" i="1" s="1"/>
  <c r="M124" i="1"/>
  <c r="K124" i="1"/>
  <c r="J124" i="1"/>
  <c r="I124" i="1"/>
  <c r="M123" i="1"/>
  <c r="K123" i="1"/>
  <c r="J123" i="1"/>
  <c r="I123" i="1"/>
  <c r="M122" i="1"/>
  <c r="K122" i="1"/>
  <c r="J122" i="1"/>
  <c r="I122" i="1"/>
  <c r="T122" i="1" s="1"/>
  <c r="M121" i="1"/>
  <c r="K121" i="1"/>
  <c r="J121" i="1"/>
  <c r="I121" i="1"/>
  <c r="M120" i="1"/>
  <c r="K120" i="1"/>
  <c r="J120" i="1"/>
  <c r="I120" i="1"/>
  <c r="M119" i="1"/>
  <c r="K119" i="1"/>
  <c r="J119" i="1"/>
  <c r="I119" i="1"/>
  <c r="T119" i="1" s="1"/>
  <c r="M118" i="1"/>
  <c r="K118" i="1"/>
  <c r="J118" i="1"/>
  <c r="I118" i="1"/>
  <c r="M117" i="1"/>
  <c r="K117" i="1"/>
  <c r="J117" i="1"/>
  <c r="M116" i="1"/>
  <c r="K116" i="1"/>
  <c r="J116" i="1"/>
  <c r="I116" i="1"/>
  <c r="T116" i="1" s="1"/>
  <c r="M115" i="1"/>
  <c r="K115" i="1"/>
  <c r="J115" i="1"/>
  <c r="I115" i="1"/>
  <c r="M114" i="1"/>
  <c r="K114" i="1"/>
  <c r="J114" i="1"/>
  <c r="I114" i="1"/>
  <c r="M113" i="1"/>
  <c r="K113" i="1"/>
  <c r="J113" i="1"/>
  <c r="I113" i="1"/>
  <c r="T113" i="1" s="1"/>
  <c r="M112" i="1"/>
  <c r="K112" i="1"/>
  <c r="J112" i="1"/>
  <c r="I112" i="1"/>
  <c r="M111" i="1"/>
  <c r="K111" i="1"/>
  <c r="J111" i="1"/>
  <c r="I111" i="1"/>
  <c r="M110" i="1"/>
  <c r="K110" i="1"/>
  <c r="J110" i="1"/>
  <c r="I110" i="1"/>
  <c r="T110" i="1" s="1"/>
  <c r="M109" i="1"/>
  <c r="K109" i="1"/>
  <c r="J109" i="1"/>
  <c r="I109" i="1"/>
  <c r="M108" i="1"/>
  <c r="K108" i="1"/>
  <c r="J108" i="1"/>
  <c r="I108" i="1"/>
  <c r="M107" i="1"/>
  <c r="K107" i="1"/>
  <c r="J107" i="1"/>
  <c r="I107" i="1"/>
  <c r="M106" i="1"/>
  <c r="K106" i="1"/>
  <c r="J106" i="1"/>
  <c r="I106" i="1"/>
  <c r="M105" i="1"/>
  <c r="K105" i="1"/>
  <c r="J105" i="1"/>
  <c r="M104" i="1"/>
  <c r="K104" i="1"/>
  <c r="J104" i="1"/>
  <c r="I104" i="1"/>
  <c r="M103" i="1"/>
  <c r="K103" i="1"/>
  <c r="J103" i="1"/>
  <c r="I103" i="1"/>
  <c r="M102" i="1"/>
  <c r="K102" i="1"/>
  <c r="J102" i="1"/>
  <c r="I102" i="1"/>
  <c r="M101" i="1"/>
  <c r="K101" i="1"/>
  <c r="J101" i="1"/>
  <c r="I101" i="1"/>
  <c r="T101" i="1" s="1"/>
  <c r="M100" i="1"/>
  <c r="K100" i="1"/>
  <c r="J100" i="1"/>
  <c r="I100" i="1"/>
  <c r="M99" i="1"/>
  <c r="K99" i="1"/>
  <c r="J99" i="1"/>
  <c r="I99" i="1"/>
  <c r="M98" i="1"/>
  <c r="K98" i="1"/>
  <c r="J98" i="1"/>
  <c r="I98" i="1"/>
  <c r="T98" i="1" s="1"/>
  <c r="M97" i="1"/>
  <c r="K97" i="1"/>
  <c r="J97" i="1"/>
  <c r="I97" i="1"/>
  <c r="M96" i="1"/>
  <c r="K96" i="1"/>
  <c r="J96" i="1"/>
  <c r="I96" i="1"/>
  <c r="M95" i="1"/>
  <c r="K95" i="1"/>
  <c r="J95" i="1"/>
  <c r="I95" i="1"/>
  <c r="M94" i="1"/>
  <c r="K94" i="1"/>
  <c r="J94" i="1"/>
  <c r="I94" i="1"/>
  <c r="T93" i="1" s="1"/>
  <c r="M93" i="1"/>
  <c r="K93" i="1"/>
  <c r="J93" i="1"/>
  <c r="M92" i="1"/>
  <c r="K92" i="1"/>
  <c r="J92" i="1"/>
  <c r="I92" i="1"/>
  <c r="T92" i="1" s="1"/>
  <c r="M91" i="1"/>
  <c r="K91" i="1"/>
  <c r="J91" i="1"/>
  <c r="I91" i="1"/>
  <c r="M90" i="1"/>
  <c r="K90" i="1"/>
  <c r="J90" i="1"/>
  <c r="I90" i="1"/>
  <c r="M89" i="1"/>
  <c r="K89" i="1"/>
  <c r="J89" i="1"/>
  <c r="I89" i="1"/>
  <c r="M88" i="1"/>
  <c r="K88" i="1"/>
  <c r="J88" i="1"/>
  <c r="I88" i="1"/>
  <c r="M87" i="1"/>
  <c r="K87" i="1"/>
  <c r="J87" i="1"/>
  <c r="I87" i="1"/>
  <c r="M86" i="1"/>
  <c r="K86" i="1"/>
  <c r="J86" i="1"/>
  <c r="I86" i="1"/>
  <c r="M85" i="1"/>
  <c r="K85" i="1"/>
  <c r="J85" i="1"/>
  <c r="I85" i="1"/>
  <c r="M84" i="1"/>
  <c r="K84" i="1"/>
  <c r="J84" i="1"/>
  <c r="I84" i="1"/>
  <c r="M83" i="1"/>
  <c r="K83" i="1"/>
  <c r="J83" i="1"/>
  <c r="I83" i="1"/>
  <c r="M82" i="1"/>
  <c r="K82" i="1"/>
  <c r="J82" i="1"/>
  <c r="I82" i="1"/>
  <c r="M81" i="1"/>
  <c r="K81" i="1"/>
  <c r="J81" i="1"/>
  <c r="M80" i="1"/>
  <c r="K80" i="1"/>
  <c r="J80" i="1"/>
  <c r="I80" i="1"/>
  <c r="T80" i="1" s="1"/>
  <c r="M79" i="1"/>
  <c r="K79" i="1"/>
  <c r="J79" i="1"/>
  <c r="I79" i="1"/>
  <c r="T79" i="1" s="1"/>
  <c r="M78" i="1"/>
  <c r="K78" i="1"/>
  <c r="J78" i="1"/>
  <c r="I78" i="1"/>
  <c r="M77" i="1"/>
  <c r="K77" i="1"/>
  <c r="J77" i="1"/>
  <c r="I77" i="1"/>
  <c r="M76" i="1"/>
  <c r="K76" i="1"/>
  <c r="J76" i="1"/>
  <c r="I76" i="1"/>
  <c r="T75" i="1" s="1"/>
  <c r="M75" i="1"/>
  <c r="K75" i="1"/>
  <c r="J75" i="1"/>
  <c r="I75" i="1"/>
  <c r="M74" i="1"/>
  <c r="K74" i="1"/>
  <c r="J74" i="1"/>
  <c r="I74" i="1"/>
  <c r="M73" i="1"/>
  <c r="K73" i="1"/>
  <c r="J73" i="1"/>
  <c r="I73" i="1"/>
  <c r="T73" i="1" s="1"/>
  <c r="M72" i="1"/>
  <c r="K72" i="1"/>
  <c r="J72" i="1"/>
  <c r="I72" i="1"/>
  <c r="M71" i="1"/>
  <c r="K71" i="1"/>
  <c r="J71" i="1"/>
  <c r="I71" i="1"/>
  <c r="M70" i="1"/>
  <c r="K70" i="1"/>
  <c r="J70" i="1"/>
  <c r="I70" i="1"/>
  <c r="M69" i="1"/>
  <c r="K69" i="1"/>
  <c r="J69" i="1"/>
  <c r="M68" i="1"/>
  <c r="K68" i="1"/>
  <c r="J68" i="1"/>
  <c r="I68" i="1"/>
  <c r="T68" i="1" s="1"/>
  <c r="M67" i="1"/>
  <c r="K67" i="1"/>
  <c r="J67" i="1"/>
  <c r="I67" i="1"/>
  <c r="T66" i="1" s="1"/>
  <c r="M66" i="1"/>
  <c r="K66" i="1"/>
  <c r="J66" i="1"/>
  <c r="I66" i="1"/>
  <c r="M65" i="1"/>
  <c r="K65" i="1"/>
  <c r="J65" i="1"/>
  <c r="I65" i="1"/>
  <c r="T65" i="1" s="1"/>
  <c r="M64" i="1"/>
  <c r="K64" i="1"/>
  <c r="J64" i="1"/>
  <c r="I64" i="1"/>
  <c r="T64" i="1" s="1"/>
  <c r="M63" i="1"/>
  <c r="K63" i="1"/>
  <c r="J63" i="1"/>
  <c r="I63" i="1"/>
  <c r="M62" i="1"/>
  <c r="K62" i="1"/>
  <c r="J62" i="1"/>
  <c r="I62" i="1"/>
  <c r="M61" i="1"/>
  <c r="K61" i="1"/>
  <c r="J61" i="1"/>
  <c r="I61" i="1"/>
  <c r="M60" i="1"/>
  <c r="K60" i="1"/>
  <c r="J60" i="1"/>
  <c r="I60" i="1"/>
  <c r="M59" i="1"/>
  <c r="K59" i="1"/>
  <c r="J59" i="1"/>
  <c r="I59" i="1"/>
  <c r="M58" i="1"/>
  <c r="K58" i="1"/>
  <c r="J58" i="1"/>
  <c r="I58" i="1"/>
  <c r="T58" i="1" s="1"/>
  <c r="M57" i="1"/>
  <c r="K57" i="1"/>
  <c r="J57" i="1"/>
  <c r="M56" i="1"/>
  <c r="K56" i="1"/>
  <c r="J56" i="1"/>
  <c r="I56" i="1"/>
  <c r="T56" i="1" s="1"/>
  <c r="M55" i="1"/>
  <c r="K55" i="1"/>
  <c r="J55" i="1"/>
  <c r="I55" i="1"/>
  <c r="T55" i="1" s="1"/>
  <c r="M54" i="1"/>
  <c r="K54" i="1"/>
  <c r="J54" i="1"/>
  <c r="I54" i="1"/>
  <c r="M53" i="1"/>
  <c r="K53" i="1"/>
  <c r="J53" i="1"/>
  <c r="I53" i="1"/>
  <c r="M52" i="1"/>
  <c r="K52" i="1"/>
  <c r="J52" i="1"/>
  <c r="I52" i="1"/>
  <c r="M51" i="1"/>
  <c r="K51" i="1"/>
  <c r="J51" i="1"/>
  <c r="I51" i="1"/>
  <c r="M50" i="1"/>
  <c r="K50" i="1"/>
  <c r="J50" i="1"/>
  <c r="I50" i="1"/>
  <c r="M49" i="1"/>
  <c r="K49" i="1"/>
  <c r="J49" i="1"/>
  <c r="I49" i="1"/>
  <c r="M48" i="1"/>
  <c r="K48" i="1"/>
  <c r="J48" i="1"/>
  <c r="I48" i="1"/>
  <c r="M47" i="1"/>
  <c r="K47" i="1"/>
  <c r="J47" i="1"/>
  <c r="I47" i="1"/>
  <c r="M46" i="1"/>
  <c r="K46" i="1"/>
  <c r="J46" i="1"/>
  <c r="I46" i="1"/>
  <c r="T45" i="1"/>
  <c r="M45" i="1"/>
  <c r="K45" i="1"/>
  <c r="J45" i="1"/>
  <c r="M44" i="1"/>
  <c r="K44" i="1"/>
  <c r="J44" i="1"/>
  <c r="I44" i="1"/>
  <c r="T44" i="1" s="1"/>
  <c r="M43" i="1"/>
  <c r="K43" i="1"/>
  <c r="J43" i="1"/>
  <c r="I43" i="1"/>
  <c r="T43" i="1" s="1"/>
  <c r="M42" i="1"/>
  <c r="K42" i="1"/>
  <c r="J42" i="1"/>
  <c r="I42" i="1"/>
  <c r="M41" i="1"/>
  <c r="K41" i="1"/>
  <c r="J41" i="1"/>
  <c r="I41" i="1"/>
  <c r="M40" i="1"/>
  <c r="K40" i="1"/>
  <c r="J40" i="1"/>
  <c r="I40" i="1"/>
  <c r="T39" i="1" s="1"/>
  <c r="M39" i="1"/>
  <c r="K39" i="1"/>
  <c r="J39" i="1"/>
  <c r="I39" i="1"/>
  <c r="M38" i="1"/>
  <c r="K38" i="1"/>
  <c r="J38" i="1"/>
  <c r="I38" i="1"/>
  <c r="T38" i="1" s="1"/>
  <c r="M37" i="1"/>
  <c r="K37" i="1"/>
  <c r="J37" i="1"/>
  <c r="I37" i="1"/>
  <c r="M36" i="1"/>
  <c r="K36" i="1"/>
  <c r="J36" i="1"/>
  <c r="I36" i="1"/>
  <c r="M35" i="1"/>
  <c r="K35" i="1"/>
  <c r="J35" i="1"/>
  <c r="I35" i="1"/>
  <c r="M34" i="1"/>
  <c r="K34" i="1"/>
  <c r="J34" i="1"/>
  <c r="I34" i="1"/>
  <c r="T34" i="1" s="1"/>
  <c r="M33" i="1"/>
  <c r="K33" i="1"/>
  <c r="J33" i="1"/>
  <c r="M32" i="1"/>
  <c r="K32" i="1"/>
  <c r="J32" i="1"/>
  <c r="I32" i="1"/>
  <c r="T32" i="1" s="1"/>
  <c r="M31" i="1"/>
  <c r="K31" i="1"/>
  <c r="J31" i="1"/>
  <c r="I31" i="1"/>
  <c r="T31" i="1" s="1"/>
  <c r="M30" i="1"/>
  <c r="K30" i="1"/>
  <c r="J30" i="1"/>
  <c r="I30" i="1"/>
  <c r="M29" i="1"/>
  <c r="K29" i="1"/>
  <c r="J29" i="1"/>
  <c r="I29" i="1"/>
  <c r="M28" i="1"/>
  <c r="K28" i="1"/>
  <c r="J28" i="1"/>
  <c r="I28" i="1"/>
  <c r="M27" i="1"/>
  <c r="K27" i="1"/>
  <c r="J27" i="1"/>
  <c r="I27" i="1"/>
  <c r="M26" i="1"/>
  <c r="K26" i="1"/>
  <c r="J26" i="1"/>
  <c r="I26" i="1"/>
  <c r="M25" i="1"/>
  <c r="K25" i="1"/>
  <c r="J25" i="1"/>
  <c r="I25" i="1"/>
  <c r="T25" i="1" s="1"/>
  <c r="M24" i="1"/>
  <c r="K24" i="1"/>
  <c r="J24" i="1"/>
  <c r="I24" i="1"/>
  <c r="M23" i="1"/>
  <c r="K23" i="1"/>
  <c r="J23" i="1"/>
  <c r="I23" i="1"/>
  <c r="M22" i="1"/>
  <c r="K22" i="1"/>
  <c r="J22" i="1"/>
  <c r="I22" i="1"/>
  <c r="T21" i="1" s="1"/>
  <c r="M21" i="1"/>
  <c r="K21" i="1"/>
  <c r="J21" i="1"/>
  <c r="M20" i="1"/>
  <c r="K20" i="1"/>
  <c r="J20" i="1"/>
  <c r="I20" i="1"/>
  <c r="T20" i="1" s="1"/>
  <c r="M19" i="1"/>
  <c r="K19" i="1"/>
  <c r="J19" i="1"/>
  <c r="I19" i="1"/>
  <c r="M18" i="1"/>
  <c r="K18" i="1"/>
  <c r="J18" i="1"/>
  <c r="I18" i="1"/>
  <c r="M17" i="1"/>
  <c r="K17" i="1"/>
  <c r="J17" i="1"/>
  <c r="I17" i="1"/>
  <c r="M16" i="1"/>
  <c r="K16" i="1"/>
  <c r="J16" i="1"/>
  <c r="I16" i="1"/>
  <c r="T16" i="1" s="1"/>
  <c r="M15" i="1"/>
  <c r="K15" i="1"/>
  <c r="J15" i="1"/>
  <c r="I15" i="1"/>
  <c r="M14" i="1"/>
  <c r="K14" i="1"/>
  <c r="J14" i="1"/>
  <c r="I14" i="1"/>
  <c r="M13" i="1"/>
  <c r="K13" i="1"/>
  <c r="J13" i="1"/>
  <c r="I13" i="1"/>
  <c r="T13" i="1" s="1"/>
  <c r="M12" i="1"/>
  <c r="K12" i="1"/>
  <c r="J12" i="1"/>
  <c r="I12" i="1"/>
  <c r="M11" i="1"/>
  <c r="K11" i="1"/>
  <c r="J11" i="1"/>
  <c r="I11" i="1"/>
  <c r="M10" i="1"/>
  <c r="K10" i="1"/>
  <c r="J10" i="1"/>
  <c r="I10" i="1"/>
  <c r="T9" i="1" s="1"/>
  <c r="U10" i="1" s="1"/>
  <c r="M9" i="1"/>
  <c r="N9" i="1" s="1"/>
  <c r="K9" i="1"/>
  <c r="J9" i="1"/>
  <c r="L9" i="1" s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H293" i="1" s="1"/>
  <c r="H294" i="1" s="1"/>
  <c r="H295" i="1" s="1"/>
  <c r="H296" i="1" s="1"/>
  <c r="H297" i="1" s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321" i="1" s="1"/>
  <c r="H322" i="1" s="1"/>
  <c r="H323" i="1" s="1"/>
  <c r="H324" i="1" s="1"/>
  <c r="H325" i="1" s="1"/>
  <c r="H326" i="1" s="1"/>
  <c r="H327" i="1" s="1"/>
  <c r="H328" i="1" s="1"/>
  <c r="H329" i="1" s="1"/>
  <c r="H330" i="1" s="1"/>
  <c r="H331" i="1" s="1"/>
  <c r="H332" i="1" s="1"/>
  <c r="H333" i="1" s="1"/>
  <c r="H334" i="1" s="1"/>
  <c r="H335" i="1" s="1"/>
  <c r="H336" i="1" s="1"/>
  <c r="H337" i="1" s="1"/>
  <c r="H338" i="1" s="1"/>
  <c r="H339" i="1" s="1"/>
  <c r="H340" i="1" s="1"/>
  <c r="H341" i="1" s="1"/>
  <c r="H342" i="1" s="1"/>
  <c r="H343" i="1" s="1"/>
  <c r="H344" i="1" s="1"/>
  <c r="H345" i="1" s="1"/>
  <c r="H346" i="1" s="1"/>
  <c r="H347" i="1" s="1"/>
  <c r="H348" i="1" s="1"/>
  <c r="H349" i="1" s="1"/>
  <c r="H350" i="1" s="1"/>
  <c r="H351" i="1" s="1"/>
  <c r="H352" i="1" s="1"/>
  <c r="H353" i="1" s="1"/>
  <c r="H354" i="1" s="1"/>
  <c r="H355" i="1" s="1"/>
  <c r="H356" i="1" s="1"/>
  <c r="H357" i="1" s="1"/>
  <c r="H358" i="1" s="1"/>
  <c r="H359" i="1" s="1"/>
  <c r="H360" i="1" s="1"/>
  <c r="H361" i="1" s="1"/>
  <c r="H362" i="1" s="1"/>
  <c r="H363" i="1" s="1"/>
  <c r="H364" i="1" s="1"/>
  <c r="H365" i="1" s="1"/>
  <c r="H366" i="1" s="1"/>
  <c r="H367" i="1" s="1"/>
  <c r="H368" i="1" s="1"/>
  <c r="H369" i="1" s="1"/>
  <c r="H370" i="1" s="1"/>
  <c r="H371" i="1" s="1"/>
  <c r="H372" i="1" s="1"/>
  <c r="H373" i="1" s="1"/>
  <c r="H374" i="1" s="1"/>
  <c r="H375" i="1" s="1"/>
  <c r="H376" i="1" s="1"/>
  <c r="H377" i="1" s="1"/>
  <c r="H378" i="1" s="1"/>
  <c r="H379" i="1" s="1"/>
  <c r="H380" i="1" s="1"/>
  <c r="H381" i="1" s="1"/>
  <c r="H382" i="1" s="1"/>
  <c r="H383" i="1" s="1"/>
  <c r="H384" i="1" s="1"/>
  <c r="H385" i="1" s="1"/>
  <c r="H386" i="1" s="1"/>
  <c r="H387" i="1" s="1"/>
  <c r="H388" i="1" s="1"/>
  <c r="H389" i="1" s="1"/>
  <c r="H390" i="1" s="1"/>
  <c r="H391" i="1" s="1"/>
  <c r="H392" i="1" s="1"/>
  <c r="H393" i="1" s="1"/>
  <c r="H394" i="1" s="1"/>
  <c r="H395" i="1" s="1"/>
  <c r="H396" i="1" s="1"/>
  <c r="H397" i="1" s="1"/>
  <c r="H398" i="1" s="1"/>
  <c r="H399" i="1" s="1"/>
  <c r="H400" i="1" s="1"/>
  <c r="H401" i="1" s="1"/>
  <c r="H402" i="1" s="1"/>
  <c r="H403" i="1" s="1"/>
  <c r="H404" i="1" s="1"/>
  <c r="H405" i="1" s="1"/>
  <c r="H406" i="1" s="1"/>
  <c r="H407" i="1" s="1"/>
  <c r="H408" i="1" s="1"/>
  <c r="H409" i="1" s="1"/>
  <c r="H410" i="1" s="1"/>
  <c r="H411" i="1" s="1"/>
  <c r="H412" i="1" s="1"/>
  <c r="H413" i="1" s="1"/>
  <c r="H414" i="1" s="1"/>
  <c r="H415" i="1" s="1"/>
  <c r="H416" i="1" s="1"/>
  <c r="H417" i="1" s="1"/>
  <c r="H418" i="1" s="1"/>
  <c r="H419" i="1" s="1"/>
  <c r="H420" i="1" s="1"/>
  <c r="H421" i="1" s="1"/>
  <c r="H422" i="1" s="1"/>
  <c r="H423" i="1" s="1"/>
  <c r="H424" i="1" s="1"/>
  <c r="H425" i="1" s="1"/>
  <c r="H426" i="1" s="1"/>
  <c r="H427" i="1" s="1"/>
  <c r="H428" i="1" s="1"/>
  <c r="H429" i="1" s="1"/>
  <c r="H430" i="1" s="1"/>
  <c r="H431" i="1" s="1"/>
  <c r="H432" i="1" s="1"/>
  <c r="H433" i="1" s="1"/>
  <c r="H434" i="1" s="1"/>
  <c r="H435" i="1" s="1"/>
  <c r="H436" i="1" s="1"/>
  <c r="H437" i="1" s="1"/>
  <c r="H438" i="1" s="1"/>
  <c r="H439" i="1" s="1"/>
  <c r="H440" i="1" s="1"/>
  <c r="H441" i="1" s="1"/>
  <c r="H442" i="1" s="1"/>
  <c r="H443" i="1" s="1"/>
  <c r="H444" i="1" s="1"/>
  <c r="H445" i="1" s="1"/>
  <c r="H446" i="1" s="1"/>
  <c r="H447" i="1" s="1"/>
  <c r="H448" i="1" s="1"/>
  <c r="H449" i="1" s="1"/>
  <c r="H450" i="1" s="1"/>
  <c r="H451" i="1" s="1"/>
  <c r="H452" i="1" s="1"/>
  <c r="H453" i="1" s="1"/>
  <c r="H454" i="1" s="1"/>
  <c r="H455" i="1" s="1"/>
  <c r="H456" i="1" s="1"/>
  <c r="H457" i="1" s="1"/>
  <c r="H458" i="1" s="1"/>
  <c r="H459" i="1" s="1"/>
  <c r="H460" i="1" s="1"/>
  <c r="H461" i="1" s="1"/>
  <c r="H462" i="1" s="1"/>
  <c r="H463" i="1" s="1"/>
  <c r="H464" i="1" s="1"/>
  <c r="H465" i="1" s="1"/>
  <c r="H466" i="1" s="1"/>
  <c r="H467" i="1" s="1"/>
  <c r="H468" i="1" s="1"/>
  <c r="H469" i="1" s="1"/>
  <c r="H470" i="1" s="1"/>
  <c r="H471" i="1" s="1"/>
  <c r="H472" i="1" s="1"/>
  <c r="H473" i="1" s="1"/>
  <c r="H474" i="1" s="1"/>
  <c r="H475" i="1" s="1"/>
  <c r="H476" i="1" s="1"/>
  <c r="H477" i="1" s="1"/>
  <c r="H478" i="1" s="1"/>
  <c r="H479" i="1" s="1"/>
  <c r="H480" i="1" s="1"/>
  <c r="H481" i="1" s="1"/>
  <c r="H482" i="1" s="1"/>
  <c r="H483" i="1" s="1"/>
  <c r="H484" i="1" s="1"/>
  <c r="H485" i="1" s="1"/>
  <c r="H486" i="1" s="1"/>
  <c r="H487" i="1" s="1"/>
  <c r="H488" i="1" s="1"/>
  <c r="H489" i="1" s="1"/>
  <c r="H490" i="1" s="1"/>
  <c r="H491" i="1" s="1"/>
  <c r="H492" i="1" s="1"/>
  <c r="H493" i="1" s="1"/>
  <c r="H494" i="1" s="1"/>
  <c r="H495" i="1" s="1"/>
  <c r="H496" i="1" s="1"/>
  <c r="H497" i="1" s="1"/>
  <c r="H498" i="1" s="1"/>
  <c r="H499" i="1" s="1"/>
  <c r="H500" i="1" s="1"/>
  <c r="H501" i="1" s="1"/>
  <c r="H502" i="1" s="1"/>
  <c r="H503" i="1" s="1"/>
  <c r="H504" i="1" s="1"/>
  <c r="H505" i="1" s="1"/>
  <c r="H506" i="1" s="1"/>
  <c r="H507" i="1" s="1"/>
  <c r="H508" i="1" s="1"/>
  <c r="H509" i="1" s="1"/>
  <c r="H510" i="1" s="1"/>
  <c r="H511" i="1" s="1"/>
  <c r="H512" i="1" s="1"/>
  <c r="H513" i="1" s="1"/>
  <c r="H514" i="1" s="1"/>
  <c r="H515" i="1" s="1"/>
  <c r="H516" i="1" s="1"/>
  <c r="H517" i="1" s="1"/>
  <c r="H518" i="1" s="1"/>
  <c r="H519" i="1" s="1"/>
  <c r="H520" i="1" s="1"/>
  <c r="H521" i="1" s="1"/>
  <c r="H522" i="1" s="1"/>
  <c r="H523" i="1" s="1"/>
  <c r="H524" i="1" s="1"/>
  <c r="H525" i="1" s="1"/>
  <c r="H526" i="1" s="1"/>
  <c r="H527" i="1" s="1"/>
  <c r="H528" i="1" s="1"/>
  <c r="H529" i="1" s="1"/>
  <c r="H530" i="1" s="1"/>
  <c r="H531" i="1" s="1"/>
  <c r="H532" i="1" s="1"/>
  <c r="H533" i="1" s="1"/>
  <c r="H534" i="1" s="1"/>
  <c r="H535" i="1" s="1"/>
  <c r="H536" i="1" s="1"/>
  <c r="H537" i="1" s="1"/>
  <c r="H538" i="1" s="1"/>
  <c r="H539" i="1" s="1"/>
  <c r="H540" i="1" s="1"/>
  <c r="H541" i="1" s="1"/>
  <c r="H542" i="1" s="1"/>
  <c r="H543" i="1" s="1"/>
  <c r="H544" i="1" s="1"/>
  <c r="H545" i="1" s="1"/>
  <c r="H546" i="1" s="1"/>
  <c r="H547" i="1" s="1"/>
  <c r="H548" i="1" s="1"/>
  <c r="H549" i="1" s="1"/>
  <c r="H550" i="1" s="1"/>
  <c r="H551" i="1" s="1"/>
  <c r="H552" i="1" s="1"/>
  <c r="H553" i="1" s="1"/>
  <c r="H554" i="1" s="1"/>
  <c r="H555" i="1" s="1"/>
  <c r="H556" i="1" s="1"/>
  <c r="H557" i="1" s="1"/>
  <c r="H558" i="1" s="1"/>
  <c r="H559" i="1" s="1"/>
  <c r="H560" i="1" s="1"/>
  <c r="H561" i="1" s="1"/>
  <c r="H562" i="1" s="1"/>
  <c r="H563" i="1" s="1"/>
  <c r="H564" i="1" s="1"/>
  <c r="H565" i="1" s="1"/>
  <c r="H566" i="1" s="1"/>
  <c r="H567" i="1" s="1"/>
  <c r="H568" i="1" s="1"/>
  <c r="H569" i="1" s="1"/>
  <c r="H570" i="1" s="1"/>
  <c r="H571" i="1" s="1"/>
  <c r="H572" i="1" s="1"/>
  <c r="H573" i="1" s="1"/>
  <c r="H574" i="1" s="1"/>
  <c r="H575" i="1" s="1"/>
  <c r="H576" i="1" s="1"/>
  <c r="H577" i="1" s="1"/>
  <c r="H578" i="1" s="1"/>
  <c r="H579" i="1" s="1"/>
  <c r="H580" i="1" s="1"/>
  <c r="H581" i="1" s="1"/>
  <c r="H582" i="1" s="1"/>
  <c r="H583" i="1" s="1"/>
  <c r="H584" i="1" s="1"/>
  <c r="H585" i="1" s="1"/>
  <c r="H586" i="1" s="1"/>
  <c r="H587" i="1" s="1"/>
  <c r="H588" i="1" s="1"/>
  <c r="H589" i="1" s="1"/>
  <c r="H590" i="1" s="1"/>
  <c r="H591" i="1" s="1"/>
  <c r="H592" i="1" s="1"/>
  <c r="H593" i="1" s="1"/>
  <c r="H594" i="1" s="1"/>
  <c r="H595" i="1" s="1"/>
  <c r="H596" i="1" s="1"/>
  <c r="H597" i="1" s="1"/>
  <c r="H598" i="1" s="1"/>
  <c r="H599" i="1" s="1"/>
  <c r="H600" i="1" s="1"/>
  <c r="H601" i="1" s="1"/>
  <c r="H602" i="1" s="1"/>
  <c r="H603" i="1" s="1"/>
  <c r="H604" i="1" s="1"/>
  <c r="H605" i="1" s="1"/>
  <c r="H606" i="1" s="1"/>
  <c r="H607" i="1" s="1"/>
  <c r="H608" i="1" s="1"/>
  <c r="H609" i="1" s="1"/>
  <c r="H610" i="1" s="1"/>
  <c r="H611" i="1" s="1"/>
  <c r="H612" i="1" s="1"/>
  <c r="H613" i="1" s="1"/>
  <c r="H614" i="1" s="1"/>
  <c r="H615" i="1" s="1"/>
  <c r="H616" i="1" s="1"/>
  <c r="H617" i="1" s="1"/>
  <c r="H618" i="1" s="1"/>
  <c r="H619" i="1" s="1"/>
  <c r="H620" i="1" s="1"/>
  <c r="H621" i="1" s="1"/>
  <c r="H622" i="1" s="1"/>
  <c r="H623" i="1" s="1"/>
  <c r="H624" i="1" s="1"/>
  <c r="H625" i="1" s="1"/>
  <c r="H626" i="1" s="1"/>
  <c r="H627" i="1" s="1"/>
  <c r="H628" i="1" s="1"/>
  <c r="H629" i="1" s="1"/>
  <c r="H630" i="1" s="1"/>
  <c r="H631" i="1" s="1"/>
  <c r="H632" i="1" s="1"/>
  <c r="H633" i="1" s="1"/>
  <c r="H634" i="1" s="1"/>
  <c r="H635" i="1" s="1"/>
  <c r="H636" i="1" s="1"/>
  <c r="H637" i="1" s="1"/>
  <c r="H638" i="1" s="1"/>
  <c r="H639" i="1" s="1"/>
  <c r="H640" i="1" s="1"/>
  <c r="H641" i="1" s="1"/>
  <c r="H642" i="1" s="1"/>
  <c r="H643" i="1" s="1"/>
  <c r="H644" i="1" s="1"/>
  <c r="H645" i="1" s="1"/>
  <c r="H646" i="1" s="1"/>
  <c r="H647" i="1" s="1"/>
  <c r="H648" i="1" s="1"/>
  <c r="H649" i="1" s="1"/>
  <c r="H650" i="1" s="1"/>
  <c r="H651" i="1" s="1"/>
  <c r="H652" i="1" s="1"/>
  <c r="H653" i="1" s="1"/>
  <c r="H654" i="1" s="1"/>
  <c r="H655" i="1" s="1"/>
  <c r="H656" i="1" s="1"/>
  <c r="H657" i="1" s="1"/>
  <c r="H658" i="1" s="1"/>
  <c r="H659" i="1" s="1"/>
  <c r="H660" i="1" s="1"/>
  <c r="H661" i="1" s="1"/>
  <c r="H662" i="1" s="1"/>
  <c r="H663" i="1" s="1"/>
  <c r="H664" i="1" s="1"/>
  <c r="H665" i="1" s="1"/>
  <c r="H666" i="1" s="1"/>
  <c r="H667" i="1" s="1"/>
  <c r="H668" i="1" s="1"/>
  <c r="H669" i="1" s="1"/>
  <c r="H670" i="1" s="1"/>
  <c r="H671" i="1" s="1"/>
  <c r="H672" i="1" s="1"/>
  <c r="H673" i="1" s="1"/>
  <c r="H674" i="1" s="1"/>
  <c r="H675" i="1" s="1"/>
  <c r="H676" i="1" s="1"/>
  <c r="H677" i="1" s="1"/>
  <c r="H678" i="1" s="1"/>
  <c r="H679" i="1" s="1"/>
  <c r="H680" i="1" s="1"/>
  <c r="H681" i="1" s="1"/>
  <c r="H682" i="1" s="1"/>
  <c r="H683" i="1" s="1"/>
  <c r="H684" i="1" s="1"/>
  <c r="H685" i="1" s="1"/>
  <c r="H686" i="1" s="1"/>
  <c r="H687" i="1" s="1"/>
  <c r="H688" i="1" s="1"/>
  <c r="H689" i="1" s="1"/>
  <c r="H690" i="1" s="1"/>
  <c r="H691" i="1" s="1"/>
  <c r="H692" i="1" s="1"/>
  <c r="H693" i="1" s="1"/>
  <c r="H694" i="1" s="1"/>
  <c r="H695" i="1" s="1"/>
  <c r="H696" i="1" s="1"/>
  <c r="H697" i="1" s="1"/>
  <c r="H698" i="1" s="1"/>
  <c r="H699" i="1" s="1"/>
  <c r="H700" i="1" s="1"/>
  <c r="H701" i="1" s="1"/>
  <c r="H702" i="1" s="1"/>
  <c r="H703" i="1" s="1"/>
  <c r="H704" i="1" s="1"/>
  <c r="H705" i="1" s="1"/>
  <c r="H706" i="1" s="1"/>
  <c r="H707" i="1" s="1"/>
  <c r="H708" i="1" s="1"/>
  <c r="H709" i="1" s="1"/>
  <c r="H710" i="1" s="1"/>
  <c r="H711" i="1" s="1"/>
  <c r="H712" i="1" s="1"/>
  <c r="H713" i="1" s="1"/>
  <c r="H714" i="1" s="1"/>
  <c r="H715" i="1" s="1"/>
  <c r="H716" i="1" s="1"/>
  <c r="H717" i="1" s="1"/>
  <c r="H718" i="1" s="1"/>
  <c r="H719" i="1" s="1"/>
  <c r="H720" i="1" s="1"/>
  <c r="H721" i="1" s="1"/>
  <c r="H722" i="1" s="1"/>
  <c r="H723" i="1" s="1"/>
  <c r="H724" i="1" s="1"/>
  <c r="H725" i="1" s="1"/>
  <c r="H726" i="1" s="1"/>
  <c r="H727" i="1" s="1"/>
  <c r="H728" i="1" s="1"/>
  <c r="H729" i="1" s="1"/>
  <c r="H730" i="1" s="1"/>
  <c r="H731" i="1" s="1"/>
  <c r="H732" i="1" s="1"/>
  <c r="H733" i="1" s="1"/>
  <c r="H734" i="1" s="1"/>
  <c r="H735" i="1" s="1"/>
  <c r="H736" i="1" s="1"/>
  <c r="H737" i="1" s="1"/>
  <c r="H738" i="1" s="1"/>
  <c r="H739" i="1" s="1"/>
  <c r="H740" i="1" s="1"/>
  <c r="H741" i="1" s="1"/>
  <c r="H742" i="1" s="1"/>
  <c r="H743" i="1" s="1"/>
  <c r="H744" i="1" s="1"/>
  <c r="H745" i="1" s="1"/>
  <c r="H746" i="1" s="1"/>
  <c r="H747" i="1" s="1"/>
  <c r="H748" i="1" s="1"/>
  <c r="H749" i="1" s="1"/>
  <c r="H750" i="1" s="1"/>
  <c r="H751" i="1" s="1"/>
  <c r="H752" i="1" s="1"/>
  <c r="H753" i="1" s="1"/>
  <c r="H754" i="1" s="1"/>
  <c r="H755" i="1" s="1"/>
  <c r="H756" i="1" s="1"/>
  <c r="H757" i="1" s="1"/>
  <c r="H758" i="1" s="1"/>
  <c r="H759" i="1" s="1"/>
  <c r="H760" i="1" s="1"/>
  <c r="H761" i="1" s="1"/>
  <c r="H762" i="1" s="1"/>
  <c r="H763" i="1" s="1"/>
  <c r="H764" i="1" s="1"/>
  <c r="H765" i="1" s="1"/>
  <c r="H766" i="1" s="1"/>
  <c r="H767" i="1" s="1"/>
  <c r="H768" i="1" s="1"/>
  <c r="H769" i="1" s="1"/>
  <c r="H770" i="1" s="1"/>
  <c r="H771" i="1" s="1"/>
  <c r="H772" i="1" s="1"/>
  <c r="H773" i="1" s="1"/>
  <c r="H774" i="1" s="1"/>
  <c r="H775" i="1" s="1"/>
  <c r="H776" i="1" s="1"/>
  <c r="H777" i="1" s="1"/>
  <c r="H778" i="1" s="1"/>
  <c r="H779" i="1" s="1"/>
  <c r="H780" i="1" s="1"/>
  <c r="H781" i="1" s="1"/>
  <c r="H782" i="1" s="1"/>
  <c r="H783" i="1" s="1"/>
  <c r="H784" i="1" s="1"/>
  <c r="H785" i="1" s="1"/>
  <c r="H786" i="1" s="1"/>
  <c r="H787" i="1" s="1"/>
  <c r="H788" i="1" s="1"/>
  <c r="H789" i="1" s="1"/>
  <c r="H790" i="1" s="1"/>
  <c r="H791" i="1" s="1"/>
  <c r="H792" i="1" s="1"/>
  <c r="H793" i="1" s="1"/>
  <c r="H794" i="1" s="1"/>
  <c r="H795" i="1" s="1"/>
  <c r="H796" i="1" s="1"/>
  <c r="H797" i="1" s="1"/>
  <c r="H798" i="1" s="1"/>
  <c r="H799" i="1" s="1"/>
  <c r="H800" i="1" s="1"/>
  <c r="H801" i="1" s="1"/>
  <c r="H802" i="1" s="1"/>
  <c r="H803" i="1" s="1"/>
  <c r="H804" i="1" s="1"/>
  <c r="H805" i="1" s="1"/>
  <c r="H806" i="1" s="1"/>
  <c r="H807" i="1" s="1"/>
  <c r="H808" i="1" s="1"/>
  <c r="H809" i="1" s="1"/>
  <c r="H810" i="1" s="1"/>
  <c r="H811" i="1" s="1"/>
  <c r="H812" i="1" s="1"/>
  <c r="H813" i="1" s="1"/>
  <c r="H814" i="1" s="1"/>
  <c r="H815" i="1" s="1"/>
  <c r="H816" i="1" s="1"/>
  <c r="H817" i="1" s="1"/>
  <c r="H818" i="1" s="1"/>
  <c r="H819" i="1" s="1"/>
  <c r="H820" i="1" s="1"/>
  <c r="H821" i="1" s="1"/>
  <c r="H822" i="1" s="1"/>
  <c r="H823" i="1" s="1"/>
  <c r="H824" i="1" s="1"/>
  <c r="H825" i="1" s="1"/>
  <c r="H826" i="1" s="1"/>
  <c r="H827" i="1" s="1"/>
  <c r="H828" i="1" s="1"/>
  <c r="H829" i="1" s="1"/>
  <c r="H830" i="1" s="1"/>
  <c r="H831" i="1" s="1"/>
  <c r="H832" i="1" s="1"/>
  <c r="H833" i="1" s="1"/>
  <c r="H834" i="1" s="1"/>
  <c r="H835" i="1" s="1"/>
  <c r="H836" i="1" s="1"/>
  <c r="H837" i="1" s="1"/>
  <c r="H838" i="1" s="1"/>
  <c r="H839" i="1" s="1"/>
  <c r="H840" i="1" s="1"/>
  <c r="H841" i="1" s="1"/>
  <c r="H842" i="1" s="1"/>
  <c r="H843" i="1" s="1"/>
  <c r="H844" i="1" s="1"/>
  <c r="H845" i="1" s="1"/>
  <c r="H846" i="1" s="1"/>
  <c r="H847" i="1" s="1"/>
  <c r="H848" i="1" s="1"/>
  <c r="H849" i="1" s="1"/>
  <c r="H850" i="1" s="1"/>
  <c r="H851" i="1" s="1"/>
  <c r="H852" i="1" s="1"/>
  <c r="H853" i="1" s="1"/>
  <c r="H854" i="1" s="1"/>
  <c r="H855" i="1" s="1"/>
  <c r="H856" i="1" s="1"/>
  <c r="H857" i="1" s="1"/>
  <c r="H858" i="1" s="1"/>
  <c r="H859" i="1" s="1"/>
  <c r="H860" i="1" s="1"/>
  <c r="H861" i="1" s="1"/>
  <c r="H862" i="1" s="1"/>
  <c r="H863" i="1" s="1"/>
  <c r="H864" i="1" s="1"/>
  <c r="H865" i="1" s="1"/>
  <c r="H866" i="1" s="1"/>
  <c r="H867" i="1" s="1"/>
  <c r="H868" i="1" s="1"/>
  <c r="H869" i="1" s="1"/>
  <c r="H870" i="1" s="1"/>
  <c r="H871" i="1" s="1"/>
  <c r="H872" i="1" s="1"/>
  <c r="H873" i="1" s="1"/>
  <c r="H874" i="1" s="1"/>
  <c r="H875" i="1" s="1"/>
  <c r="H876" i="1" s="1"/>
  <c r="H877" i="1" s="1"/>
  <c r="H878" i="1" s="1"/>
  <c r="H879" i="1" s="1"/>
  <c r="H880" i="1" s="1"/>
  <c r="H881" i="1" s="1"/>
  <c r="H882" i="1" s="1"/>
  <c r="H883" i="1" s="1"/>
  <c r="H884" i="1" s="1"/>
  <c r="H885" i="1" s="1"/>
  <c r="H886" i="1" s="1"/>
  <c r="H887" i="1" s="1"/>
  <c r="H888" i="1" s="1"/>
  <c r="H889" i="1" s="1"/>
  <c r="H890" i="1" s="1"/>
  <c r="H891" i="1" s="1"/>
  <c r="H892" i="1" s="1"/>
  <c r="H893" i="1" s="1"/>
  <c r="H894" i="1" s="1"/>
  <c r="H895" i="1" s="1"/>
  <c r="H896" i="1" s="1"/>
  <c r="H897" i="1" s="1"/>
  <c r="H898" i="1" s="1"/>
  <c r="H899" i="1" s="1"/>
  <c r="H900" i="1" s="1"/>
  <c r="H901" i="1" s="1"/>
  <c r="H902" i="1" s="1"/>
  <c r="H903" i="1" s="1"/>
  <c r="H904" i="1" s="1"/>
  <c r="H905" i="1" s="1"/>
  <c r="H906" i="1" s="1"/>
  <c r="H907" i="1" s="1"/>
  <c r="H908" i="1" s="1"/>
  <c r="H909" i="1" s="1"/>
  <c r="H910" i="1" s="1"/>
  <c r="H911" i="1" s="1"/>
  <c r="H912" i="1" s="1"/>
  <c r="H913" i="1" s="1"/>
  <c r="H914" i="1" s="1"/>
  <c r="H915" i="1" s="1"/>
  <c r="H916" i="1" s="1"/>
  <c r="H917" i="1" s="1"/>
  <c r="H918" i="1" s="1"/>
  <c r="H919" i="1" s="1"/>
  <c r="H920" i="1" s="1"/>
  <c r="H921" i="1" s="1"/>
  <c r="H922" i="1" s="1"/>
  <c r="H923" i="1" s="1"/>
  <c r="H924" i="1" s="1"/>
  <c r="H925" i="1" s="1"/>
  <c r="H926" i="1" s="1"/>
  <c r="H927" i="1" s="1"/>
  <c r="H928" i="1" s="1"/>
  <c r="H929" i="1" s="1"/>
  <c r="H930" i="1" s="1"/>
  <c r="H931" i="1" s="1"/>
  <c r="H932" i="1" s="1"/>
  <c r="H933" i="1" s="1"/>
  <c r="H934" i="1" s="1"/>
  <c r="H935" i="1" s="1"/>
  <c r="H936" i="1" s="1"/>
  <c r="H937" i="1" s="1"/>
  <c r="H938" i="1" s="1"/>
  <c r="H939" i="1" s="1"/>
  <c r="H940" i="1" s="1"/>
  <c r="H941" i="1" s="1"/>
  <c r="H942" i="1" s="1"/>
  <c r="H943" i="1" s="1"/>
  <c r="H944" i="1" s="1"/>
  <c r="H945" i="1" s="1"/>
  <c r="H946" i="1" s="1"/>
  <c r="H947" i="1" s="1"/>
  <c r="H948" i="1" s="1"/>
  <c r="H949" i="1" s="1"/>
  <c r="H950" i="1" s="1"/>
  <c r="H951" i="1" s="1"/>
  <c r="H952" i="1" s="1"/>
  <c r="H953" i="1" s="1"/>
  <c r="H954" i="1" s="1"/>
  <c r="H955" i="1" s="1"/>
  <c r="H956" i="1" s="1"/>
  <c r="H957" i="1" s="1"/>
  <c r="H958" i="1" s="1"/>
  <c r="H959" i="1" s="1"/>
  <c r="H960" i="1" s="1"/>
  <c r="H961" i="1" s="1"/>
  <c r="H962" i="1" s="1"/>
  <c r="H963" i="1" s="1"/>
  <c r="H964" i="1" s="1"/>
  <c r="H965" i="1" s="1"/>
  <c r="H966" i="1" s="1"/>
  <c r="H967" i="1" s="1"/>
  <c r="H968" i="1" s="1"/>
  <c r="H969" i="1" s="1"/>
  <c r="H970" i="1" s="1"/>
  <c r="H971" i="1" s="1"/>
  <c r="H972" i="1" s="1"/>
  <c r="H973" i="1" s="1"/>
  <c r="H974" i="1" s="1"/>
  <c r="H975" i="1" s="1"/>
  <c r="H976" i="1" s="1"/>
  <c r="H977" i="1" s="1"/>
  <c r="H978" i="1" s="1"/>
  <c r="H979" i="1" s="1"/>
  <c r="H980" i="1" s="1"/>
  <c r="H981" i="1" s="1"/>
  <c r="H982" i="1" s="1"/>
  <c r="H983" i="1" s="1"/>
  <c r="H984" i="1" s="1"/>
  <c r="H985" i="1" s="1"/>
  <c r="H986" i="1" s="1"/>
  <c r="H987" i="1" s="1"/>
  <c r="H988" i="1" s="1"/>
  <c r="H989" i="1" s="1"/>
  <c r="H990" i="1" s="1"/>
  <c r="H991" i="1" s="1"/>
  <c r="H992" i="1" s="1"/>
  <c r="H993" i="1" s="1"/>
  <c r="H994" i="1" s="1"/>
  <c r="H995" i="1" s="1"/>
  <c r="H996" i="1" s="1"/>
  <c r="H997" i="1" s="1"/>
  <c r="H998" i="1" s="1"/>
  <c r="H999" i="1" s="1"/>
  <c r="H1000" i="1" s="1"/>
  <c r="H1001" i="1" s="1"/>
  <c r="H1002" i="1" s="1"/>
  <c r="H1003" i="1" s="1"/>
  <c r="H1004" i="1" s="1"/>
  <c r="H1005" i="1" s="1"/>
  <c r="H1006" i="1" s="1"/>
  <c r="H1007" i="1" s="1"/>
  <c r="H1008" i="1" s="1"/>
  <c r="H1009" i="1" s="1"/>
  <c r="H1010" i="1" s="1"/>
  <c r="H1011" i="1" s="1"/>
  <c r="H1012" i="1" s="1"/>
  <c r="H1013" i="1" s="1"/>
  <c r="H1014" i="1" s="1"/>
  <c r="H1015" i="1" s="1"/>
  <c r="H1016" i="1" s="1"/>
  <c r="H1017" i="1" s="1"/>
  <c r="H1018" i="1" s="1"/>
  <c r="H1019" i="1" s="1"/>
  <c r="H1020" i="1" s="1"/>
  <c r="H1021" i="1" s="1"/>
  <c r="H1022" i="1" s="1"/>
  <c r="H1023" i="1" s="1"/>
  <c r="H1024" i="1" s="1"/>
  <c r="H1025" i="1" s="1"/>
  <c r="H1026" i="1" s="1"/>
  <c r="H1027" i="1" s="1"/>
  <c r="H1028" i="1" s="1"/>
  <c r="H1029" i="1" s="1"/>
  <c r="H1030" i="1" s="1"/>
  <c r="H1031" i="1" s="1"/>
  <c r="H1032" i="1" s="1"/>
  <c r="H1033" i="1" s="1"/>
  <c r="H1034" i="1" s="1"/>
  <c r="H1035" i="1" s="1"/>
  <c r="H1036" i="1" s="1"/>
  <c r="H1037" i="1" s="1"/>
  <c r="H1038" i="1" s="1"/>
  <c r="H1039" i="1" s="1"/>
  <c r="H1040" i="1" s="1"/>
  <c r="H1041" i="1" s="1"/>
  <c r="H1042" i="1" s="1"/>
  <c r="H1043" i="1" s="1"/>
  <c r="H1044" i="1" s="1"/>
  <c r="H1045" i="1" s="1"/>
  <c r="H1046" i="1" s="1"/>
  <c r="H1047" i="1" s="1"/>
  <c r="H1048" i="1" s="1"/>
  <c r="H1049" i="1" s="1"/>
  <c r="H1050" i="1" s="1"/>
  <c r="H1051" i="1" s="1"/>
  <c r="H1052" i="1" s="1"/>
  <c r="H1053" i="1" s="1"/>
  <c r="H1054" i="1" s="1"/>
  <c r="H1055" i="1" s="1"/>
  <c r="H1056" i="1" s="1"/>
  <c r="H1057" i="1" s="1"/>
  <c r="H1058" i="1" s="1"/>
  <c r="H1059" i="1" s="1"/>
  <c r="H1060" i="1" s="1"/>
  <c r="H1061" i="1" s="1"/>
  <c r="H1062" i="1" s="1"/>
  <c r="H1063" i="1" s="1"/>
  <c r="H1064" i="1" s="1"/>
  <c r="H1065" i="1" s="1"/>
  <c r="H1066" i="1" s="1"/>
  <c r="H1067" i="1" s="1"/>
  <c r="H1068" i="1" s="1"/>
  <c r="H1069" i="1" s="1"/>
  <c r="H1070" i="1" s="1"/>
  <c r="H1071" i="1" s="1"/>
  <c r="H1072" i="1" s="1"/>
  <c r="H1073" i="1" s="1"/>
  <c r="H1074" i="1" s="1"/>
  <c r="H1075" i="1" s="1"/>
  <c r="H1076" i="1" s="1"/>
  <c r="H1077" i="1" s="1"/>
  <c r="H1078" i="1" s="1"/>
  <c r="H1079" i="1" s="1"/>
  <c r="H1080" i="1" s="1"/>
  <c r="H1081" i="1" s="1"/>
  <c r="H1082" i="1" s="1"/>
  <c r="H1083" i="1" s="1"/>
  <c r="H1084" i="1" s="1"/>
  <c r="H1085" i="1" s="1"/>
  <c r="H1086" i="1" s="1"/>
  <c r="H1087" i="1" s="1"/>
  <c r="H1088" i="1" s="1"/>
  <c r="H1089" i="1" s="1"/>
  <c r="H1090" i="1" s="1"/>
  <c r="H1091" i="1" s="1"/>
  <c r="H1092" i="1" s="1"/>
  <c r="H1093" i="1" s="1"/>
  <c r="H1094" i="1" s="1"/>
  <c r="H1095" i="1" s="1"/>
  <c r="H1096" i="1" s="1"/>
  <c r="H1097" i="1" s="1"/>
  <c r="H1098" i="1" s="1"/>
  <c r="H1099" i="1" s="1"/>
  <c r="H1100" i="1" s="1"/>
  <c r="H1101" i="1" s="1"/>
  <c r="H1102" i="1" s="1"/>
  <c r="H1103" i="1" s="1"/>
  <c r="H1104" i="1" s="1"/>
  <c r="H1105" i="1" s="1"/>
  <c r="H1106" i="1" s="1"/>
  <c r="H1107" i="1" s="1"/>
  <c r="H1108" i="1" s="1"/>
  <c r="H1109" i="1" s="1"/>
  <c r="H1110" i="1" s="1"/>
  <c r="H1111" i="1" s="1"/>
  <c r="H1112" i="1" s="1"/>
  <c r="H1113" i="1" s="1"/>
  <c r="H1114" i="1" s="1"/>
  <c r="H1115" i="1" s="1"/>
  <c r="H1116" i="1" s="1"/>
  <c r="H1117" i="1" s="1"/>
  <c r="H1118" i="1" s="1"/>
  <c r="H1119" i="1" s="1"/>
  <c r="H1120" i="1" s="1"/>
  <c r="H1121" i="1" s="1"/>
  <c r="H1122" i="1" s="1"/>
  <c r="H1123" i="1" s="1"/>
  <c r="H1124" i="1" s="1"/>
  <c r="H1125" i="1" s="1"/>
  <c r="H1126" i="1" s="1"/>
  <c r="H1127" i="1" s="1"/>
  <c r="H1128" i="1" s="1"/>
  <c r="H1129" i="1" s="1"/>
  <c r="H1130" i="1" s="1"/>
  <c r="H1131" i="1" s="1"/>
  <c r="H1132" i="1" s="1"/>
  <c r="H1133" i="1" s="1"/>
  <c r="H1134" i="1" s="1"/>
  <c r="H1135" i="1" s="1"/>
  <c r="H1136" i="1" s="1"/>
  <c r="H1137" i="1" s="1"/>
  <c r="H1138" i="1" s="1"/>
  <c r="H1139" i="1" s="1"/>
  <c r="H1140" i="1" s="1"/>
  <c r="H1141" i="1" s="1"/>
  <c r="H1142" i="1" s="1"/>
  <c r="H1143" i="1" s="1"/>
  <c r="H1144" i="1" s="1"/>
  <c r="H1145" i="1" s="1"/>
  <c r="H1146" i="1" s="1"/>
  <c r="H1147" i="1" s="1"/>
  <c r="H1148" i="1" s="1"/>
  <c r="H1149" i="1" s="1"/>
  <c r="H1150" i="1" s="1"/>
  <c r="H1151" i="1" s="1"/>
  <c r="H1152" i="1" s="1"/>
  <c r="H1153" i="1" s="1"/>
  <c r="H1154" i="1" s="1"/>
  <c r="H1155" i="1" s="1"/>
  <c r="H1156" i="1" s="1"/>
  <c r="H1157" i="1" s="1"/>
  <c r="H1158" i="1" s="1"/>
  <c r="H1159" i="1" s="1"/>
  <c r="H1160" i="1" s="1"/>
  <c r="H1161" i="1" s="1"/>
  <c r="H1162" i="1" s="1"/>
  <c r="H1163" i="1" s="1"/>
  <c r="H1164" i="1" s="1"/>
  <c r="H1165" i="1" s="1"/>
  <c r="H1166" i="1" s="1"/>
  <c r="H1167" i="1" s="1"/>
  <c r="H1168" i="1" s="1"/>
  <c r="H1169" i="1" s="1"/>
  <c r="H1170" i="1" s="1"/>
  <c r="H1171" i="1" s="1"/>
  <c r="H1172" i="1" s="1"/>
  <c r="H1173" i="1" s="1"/>
  <c r="H1174" i="1" s="1"/>
  <c r="H1175" i="1" s="1"/>
  <c r="H1176" i="1" s="1"/>
  <c r="H1177" i="1" s="1"/>
  <c r="H1178" i="1" s="1"/>
  <c r="H1179" i="1" s="1"/>
  <c r="H1180" i="1" s="1"/>
  <c r="H1181" i="1" s="1"/>
  <c r="H1182" i="1" s="1"/>
  <c r="H1183" i="1" s="1"/>
  <c r="H1184" i="1" s="1"/>
  <c r="H1185" i="1" s="1"/>
  <c r="H1186" i="1" s="1"/>
  <c r="H1187" i="1" s="1"/>
  <c r="H1188" i="1" s="1"/>
  <c r="H1189" i="1" s="1"/>
  <c r="H1190" i="1" s="1"/>
  <c r="H1191" i="1" s="1"/>
  <c r="H1192" i="1" s="1"/>
  <c r="H1193" i="1" s="1"/>
  <c r="H1194" i="1" s="1"/>
  <c r="H1195" i="1" s="1"/>
  <c r="H1196" i="1" s="1"/>
  <c r="H1197" i="1" s="1"/>
  <c r="H1198" i="1" s="1"/>
  <c r="H1199" i="1" s="1"/>
  <c r="H1200" i="1" s="1"/>
  <c r="H1201" i="1" s="1"/>
  <c r="H1202" i="1" s="1"/>
  <c r="H1203" i="1" s="1"/>
  <c r="H1204" i="1" s="1"/>
  <c r="H1205" i="1" s="1"/>
  <c r="H1206" i="1" s="1"/>
  <c r="H1207" i="1" s="1"/>
  <c r="H1208" i="1" s="1"/>
  <c r="H1209" i="1" s="1"/>
  <c r="H1210" i="1" s="1"/>
  <c r="H1211" i="1" s="1"/>
  <c r="H1212" i="1" s="1"/>
  <c r="H1213" i="1" s="1"/>
  <c r="H1214" i="1" s="1"/>
  <c r="H1215" i="1" s="1"/>
  <c r="H1216" i="1" s="1"/>
  <c r="H1217" i="1" s="1"/>
  <c r="H1218" i="1" s="1"/>
  <c r="H1219" i="1" s="1"/>
  <c r="H1220" i="1" s="1"/>
  <c r="H1221" i="1" s="1"/>
  <c r="H1222" i="1" s="1"/>
  <c r="H1223" i="1" s="1"/>
  <c r="H1224" i="1" s="1"/>
  <c r="H1225" i="1" s="1"/>
  <c r="H1226" i="1" s="1"/>
  <c r="H1227" i="1" s="1"/>
  <c r="H1228" i="1" s="1"/>
  <c r="H1229" i="1" s="1"/>
  <c r="H1230" i="1" s="1"/>
  <c r="H1231" i="1" s="1"/>
  <c r="H1232" i="1" s="1"/>
  <c r="H1233" i="1" s="1"/>
  <c r="H1234" i="1" s="1"/>
  <c r="H1235" i="1" s="1"/>
  <c r="H1236" i="1" s="1"/>
  <c r="H1237" i="1" s="1"/>
  <c r="H1238" i="1" s="1"/>
  <c r="H1239" i="1" s="1"/>
  <c r="H1240" i="1" s="1"/>
  <c r="H1241" i="1" s="1"/>
  <c r="H1242" i="1" s="1"/>
  <c r="H1243" i="1" s="1"/>
  <c r="H1244" i="1" s="1"/>
  <c r="H1245" i="1" s="1"/>
  <c r="H1246" i="1" s="1"/>
  <c r="H1247" i="1" s="1"/>
  <c r="H1248" i="1" s="1"/>
  <c r="H1249" i="1" s="1"/>
  <c r="H1250" i="1" s="1"/>
  <c r="H1251" i="1" s="1"/>
  <c r="H1252" i="1" s="1"/>
  <c r="H1253" i="1" s="1"/>
  <c r="H1254" i="1" s="1"/>
  <c r="H1255" i="1" s="1"/>
  <c r="H1256" i="1" s="1"/>
  <c r="H1257" i="1" s="1"/>
  <c r="H1258" i="1" s="1"/>
  <c r="H1259" i="1" s="1"/>
  <c r="H1260" i="1" s="1"/>
  <c r="H1261" i="1" s="1"/>
  <c r="H1262" i="1" s="1"/>
  <c r="H1263" i="1" s="1"/>
  <c r="H1264" i="1" s="1"/>
  <c r="H1265" i="1" s="1"/>
  <c r="H1266" i="1" s="1"/>
  <c r="H1267" i="1" s="1"/>
  <c r="H1268" i="1" s="1"/>
  <c r="H1269" i="1" s="1"/>
  <c r="H1270" i="1" s="1"/>
  <c r="H1271" i="1" s="1"/>
  <c r="H1272" i="1" s="1"/>
  <c r="H1273" i="1" s="1"/>
  <c r="H1274" i="1" s="1"/>
  <c r="H1275" i="1" s="1"/>
  <c r="H1276" i="1" s="1"/>
  <c r="H1277" i="1" s="1"/>
  <c r="H1278" i="1" s="1"/>
  <c r="H1279" i="1" s="1"/>
  <c r="H1280" i="1" s="1"/>
  <c r="H1281" i="1" s="1"/>
  <c r="H1282" i="1" s="1"/>
  <c r="H1283" i="1" s="1"/>
  <c r="H1284" i="1" s="1"/>
  <c r="H1285" i="1" s="1"/>
  <c r="H1286" i="1" s="1"/>
  <c r="H1287" i="1" s="1"/>
  <c r="H1288" i="1" s="1"/>
  <c r="H1289" i="1" s="1"/>
  <c r="H1290" i="1" s="1"/>
  <c r="H1291" i="1" s="1"/>
  <c r="H1292" i="1" s="1"/>
  <c r="H1293" i="1" s="1"/>
  <c r="H1294" i="1" s="1"/>
  <c r="H1295" i="1" s="1"/>
  <c r="H1296" i="1" s="1"/>
  <c r="H1297" i="1" s="1"/>
  <c r="H1298" i="1" s="1"/>
  <c r="H1299" i="1" s="1"/>
  <c r="H1300" i="1" s="1"/>
  <c r="H1301" i="1" s="1"/>
  <c r="H1302" i="1" s="1"/>
  <c r="H1303" i="1" s="1"/>
  <c r="H1304" i="1" s="1"/>
  <c r="H1305" i="1" s="1"/>
  <c r="H1306" i="1" s="1"/>
  <c r="H1307" i="1" s="1"/>
  <c r="H1308" i="1" s="1"/>
  <c r="H1309" i="1" s="1"/>
  <c r="H1310" i="1" s="1"/>
  <c r="H1311" i="1" s="1"/>
  <c r="H1312" i="1" s="1"/>
  <c r="H1313" i="1" s="1"/>
  <c r="H1314" i="1" s="1"/>
  <c r="H1315" i="1" s="1"/>
  <c r="H1316" i="1" s="1"/>
  <c r="H1317" i="1" s="1"/>
  <c r="H1318" i="1" s="1"/>
  <c r="H1319" i="1" s="1"/>
  <c r="H1320" i="1" s="1"/>
  <c r="H1321" i="1" s="1"/>
  <c r="H1322" i="1" s="1"/>
  <c r="H1323" i="1" s="1"/>
  <c r="H1324" i="1" s="1"/>
  <c r="H1325" i="1" s="1"/>
  <c r="H1326" i="1" s="1"/>
  <c r="H1327" i="1" s="1"/>
  <c r="H1328" i="1" s="1"/>
  <c r="H1329" i="1" s="1"/>
  <c r="H1330" i="1" s="1"/>
  <c r="H1331" i="1" s="1"/>
  <c r="H1332" i="1" s="1"/>
  <c r="H1333" i="1" s="1"/>
  <c r="H1334" i="1" s="1"/>
  <c r="H1335" i="1" s="1"/>
  <c r="H1336" i="1" s="1"/>
  <c r="H1337" i="1" s="1"/>
  <c r="H1338" i="1" s="1"/>
  <c r="H1339" i="1" s="1"/>
  <c r="H1340" i="1" s="1"/>
  <c r="H1341" i="1" s="1"/>
  <c r="H1342" i="1" s="1"/>
  <c r="H1343" i="1" s="1"/>
  <c r="H1344" i="1" s="1"/>
  <c r="H1345" i="1" s="1"/>
  <c r="H1346" i="1" s="1"/>
  <c r="H1347" i="1" s="1"/>
  <c r="H1348" i="1" s="1"/>
  <c r="H1349" i="1" s="1"/>
  <c r="H1350" i="1" s="1"/>
  <c r="H1351" i="1" s="1"/>
  <c r="H1352" i="1" s="1"/>
  <c r="H1353" i="1" s="1"/>
  <c r="H1354" i="1" s="1"/>
  <c r="H1355" i="1" s="1"/>
  <c r="H1356" i="1" s="1"/>
  <c r="H1357" i="1" s="1"/>
  <c r="H1358" i="1" s="1"/>
  <c r="H1359" i="1" s="1"/>
  <c r="H1360" i="1" s="1"/>
  <c r="H1361" i="1" s="1"/>
  <c r="H1362" i="1" s="1"/>
  <c r="H1363" i="1" s="1"/>
  <c r="H1364" i="1" s="1"/>
  <c r="H1365" i="1" s="1"/>
  <c r="H1366" i="1" s="1"/>
  <c r="H1367" i="1" s="1"/>
  <c r="H1368" i="1" s="1"/>
  <c r="H1369" i="1" s="1"/>
  <c r="H1370" i="1" s="1"/>
  <c r="H1371" i="1" s="1"/>
  <c r="H1372" i="1" s="1"/>
  <c r="H1373" i="1" s="1"/>
  <c r="H1374" i="1" s="1"/>
  <c r="H1375" i="1" s="1"/>
  <c r="H1376" i="1" s="1"/>
  <c r="H1377" i="1" s="1"/>
  <c r="H1378" i="1" s="1"/>
  <c r="H1379" i="1" s="1"/>
  <c r="H1380" i="1" s="1"/>
  <c r="H1381" i="1" s="1"/>
  <c r="H1382" i="1" s="1"/>
  <c r="H1383" i="1" s="1"/>
  <c r="H1384" i="1" s="1"/>
  <c r="H1385" i="1" s="1"/>
  <c r="H1386" i="1" s="1"/>
  <c r="H1387" i="1" s="1"/>
  <c r="H1388" i="1" s="1"/>
  <c r="H1389" i="1" s="1"/>
  <c r="H1390" i="1" s="1"/>
  <c r="H1391" i="1" s="1"/>
  <c r="H1392" i="1" s="1"/>
  <c r="H1393" i="1" s="1"/>
  <c r="H1394" i="1" s="1"/>
  <c r="H1395" i="1" s="1"/>
  <c r="H1396" i="1" s="1"/>
  <c r="H1397" i="1" s="1"/>
  <c r="H1398" i="1" s="1"/>
  <c r="H1399" i="1" s="1"/>
  <c r="H1400" i="1" s="1"/>
  <c r="H1401" i="1" s="1"/>
  <c r="H1402" i="1" s="1"/>
  <c r="H1403" i="1" s="1"/>
  <c r="H1404" i="1" s="1"/>
  <c r="H1405" i="1" s="1"/>
  <c r="H1406" i="1" s="1"/>
  <c r="H1407" i="1" s="1"/>
  <c r="H1408" i="1" s="1"/>
  <c r="H1409" i="1" s="1"/>
  <c r="H1410" i="1" s="1"/>
  <c r="H1411" i="1" s="1"/>
  <c r="H1412" i="1" s="1"/>
  <c r="H1413" i="1" s="1"/>
  <c r="H1414" i="1" s="1"/>
  <c r="H1415" i="1" s="1"/>
  <c r="H1416" i="1" s="1"/>
  <c r="H1417" i="1" s="1"/>
  <c r="H1418" i="1" s="1"/>
  <c r="H1419" i="1" s="1"/>
  <c r="H1420" i="1" s="1"/>
  <c r="H1421" i="1" s="1"/>
  <c r="H1422" i="1" s="1"/>
  <c r="H1423" i="1" s="1"/>
  <c r="H1424" i="1" s="1"/>
  <c r="H1425" i="1" s="1"/>
  <c r="H1426" i="1" s="1"/>
  <c r="H1427" i="1" s="1"/>
  <c r="H1428" i="1" s="1"/>
  <c r="H1429" i="1" s="1"/>
  <c r="H1430" i="1" s="1"/>
  <c r="H1431" i="1" s="1"/>
  <c r="H1432" i="1" s="1"/>
  <c r="H1433" i="1" s="1"/>
  <c r="H1434" i="1" s="1"/>
  <c r="H1435" i="1" s="1"/>
  <c r="H1436" i="1" s="1"/>
  <c r="H1437" i="1" s="1"/>
  <c r="H1438" i="1" s="1"/>
  <c r="H1439" i="1" s="1"/>
  <c r="H1440" i="1" s="1"/>
  <c r="H1441" i="1" s="1"/>
  <c r="H1442" i="1" s="1"/>
  <c r="H1443" i="1" s="1"/>
  <c r="H1444" i="1" s="1"/>
  <c r="H1445" i="1" s="1"/>
  <c r="H1446" i="1" s="1"/>
  <c r="H1447" i="1" s="1"/>
  <c r="H1448" i="1" s="1"/>
  <c r="H1449" i="1" s="1"/>
  <c r="H1450" i="1" s="1"/>
  <c r="H1451" i="1" s="1"/>
  <c r="H1452" i="1" s="1"/>
  <c r="H1453" i="1" s="1"/>
  <c r="H1454" i="1" s="1"/>
  <c r="H1455" i="1" s="1"/>
  <c r="H1456" i="1" s="1"/>
  <c r="H1457" i="1" s="1"/>
  <c r="H1458" i="1" s="1"/>
  <c r="H1459" i="1" s="1"/>
  <c r="H1460" i="1" s="1"/>
  <c r="H1461" i="1" s="1"/>
  <c r="H1462" i="1" s="1"/>
  <c r="H1463" i="1" s="1"/>
  <c r="H1464" i="1" s="1"/>
  <c r="H1465" i="1" s="1"/>
  <c r="H1466" i="1" s="1"/>
  <c r="H1467" i="1" s="1"/>
  <c r="H1468" i="1" s="1"/>
  <c r="H1469" i="1" s="1"/>
  <c r="H1470" i="1" s="1"/>
  <c r="H1471" i="1" s="1"/>
  <c r="H1472" i="1" s="1"/>
  <c r="H1473" i="1" s="1"/>
  <c r="H1474" i="1" s="1"/>
  <c r="H1475" i="1" s="1"/>
  <c r="H1476" i="1" s="1"/>
  <c r="H1477" i="1" s="1"/>
  <c r="H1478" i="1" s="1"/>
  <c r="H1479" i="1" s="1"/>
  <c r="H1480" i="1" s="1"/>
  <c r="H1481" i="1" s="1"/>
  <c r="H1482" i="1" s="1"/>
  <c r="H1483" i="1" s="1"/>
  <c r="H1484" i="1" s="1"/>
  <c r="H1485" i="1" s="1"/>
  <c r="H1486" i="1" s="1"/>
  <c r="H1487" i="1" s="1"/>
  <c r="H1488" i="1" s="1"/>
  <c r="H1489" i="1" s="1"/>
  <c r="H1490" i="1" s="1"/>
  <c r="H1491" i="1" s="1"/>
  <c r="H1492" i="1" s="1"/>
  <c r="H1493" i="1" s="1"/>
  <c r="H1494" i="1" s="1"/>
  <c r="H1495" i="1" s="1"/>
  <c r="H1496" i="1" s="1"/>
  <c r="H1497" i="1" s="1"/>
  <c r="H1498" i="1" s="1"/>
  <c r="H1499" i="1" s="1"/>
  <c r="H1500" i="1" s="1"/>
  <c r="H1501" i="1" s="1"/>
  <c r="H1502" i="1" s="1"/>
  <c r="H1503" i="1" s="1"/>
  <c r="H1504" i="1" s="1"/>
  <c r="H1505" i="1" s="1"/>
  <c r="H1506" i="1" s="1"/>
  <c r="H1507" i="1" s="1"/>
  <c r="H1508" i="1" s="1"/>
  <c r="H1509" i="1" s="1"/>
  <c r="H1510" i="1" s="1"/>
  <c r="H1511" i="1" s="1"/>
  <c r="H1512" i="1" s="1"/>
  <c r="H1513" i="1" s="1"/>
  <c r="H1514" i="1" s="1"/>
  <c r="H1515" i="1" s="1"/>
  <c r="H1516" i="1" s="1"/>
  <c r="H1517" i="1" s="1"/>
  <c r="H1518" i="1" s="1"/>
  <c r="H1519" i="1" s="1"/>
  <c r="H1520" i="1" s="1"/>
  <c r="H1521" i="1" s="1"/>
  <c r="H1522" i="1" s="1"/>
  <c r="H1523" i="1" s="1"/>
  <c r="H1524" i="1" s="1"/>
  <c r="H1525" i="1" s="1"/>
  <c r="H1526" i="1" s="1"/>
  <c r="H1527" i="1" s="1"/>
  <c r="H1528" i="1" s="1"/>
  <c r="H1529" i="1" s="1"/>
  <c r="H1530" i="1" s="1"/>
  <c r="H1531" i="1" s="1"/>
  <c r="H1532" i="1" s="1"/>
  <c r="H1533" i="1" s="1"/>
  <c r="H1534" i="1" s="1"/>
  <c r="H1535" i="1" s="1"/>
  <c r="H1536" i="1" s="1"/>
  <c r="H1537" i="1" s="1"/>
  <c r="H1538" i="1" s="1"/>
  <c r="H1539" i="1" s="1"/>
  <c r="H1540" i="1" s="1"/>
  <c r="H1541" i="1" s="1"/>
  <c r="H1542" i="1" s="1"/>
  <c r="H1543" i="1" s="1"/>
  <c r="H1544" i="1" s="1"/>
  <c r="H1545" i="1" s="1"/>
  <c r="H1546" i="1" s="1"/>
  <c r="H1547" i="1" s="1"/>
  <c r="H1548" i="1" s="1"/>
  <c r="H1549" i="1" s="1"/>
  <c r="H1550" i="1" s="1"/>
  <c r="H1551" i="1" s="1"/>
  <c r="H1552" i="1" s="1"/>
  <c r="H1553" i="1" s="1"/>
  <c r="H1554" i="1" s="1"/>
  <c r="H1555" i="1" s="1"/>
  <c r="H1556" i="1" s="1"/>
  <c r="H1557" i="1" s="1"/>
  <c r="H1558" i="1" s="1"/>
  <c r="H1559" i="1" s="1"/>
  <c r="H1560" i="1" s="1"/>
  <c r="H1561" i="1" s="1"/>
  <c r="H1562" i="1" s="1"/>
  <c r="H1563" i="1" s="1"/>
  <c r="H1564" i="1" s="1"/>
  <c r="H1565" i="1" s="1"/>
  <c r="H1566" i="1" s="1"/>
  <c r="H1567" i="1" s="1"/>
  <c r="H1568" i="1" s="1"/>
  <c r="H1569" i="1" s="1"/>
  <c r="H1570" i="1" s="1"/>
  <c r="H1571" i="1" s="1"/>
  <c r="H1572" i="1" s="1"/>
  <c r="H1573" i="1" s="1"/>
  <c r="H1574" i="1" s="1"/>
  <c r="H1575" i="1" s="1"/>
  <c r="H1576" i="1" s="1"/>
  <c r="H1577" i="1" s="1"/>
  <c r="H1578" i="1" s="1"/>
  <c r="H1579" i="1" s="1"/>
  <c r="H1580" i="1" s="1"/>
  <c r="H1581" i="1" s="1"/>
  <c r="H1582" i="1" s="1"/>
  <c r="H1583" i="1" s="1"/>
  <c r="H1584" i="1" s="1"/>
  <c r="H1585" i="1" s="1"/>
  <c r="H1586" i="1" s="1"/>
  <c r="H1587" i="1" s="1"/>
  <c r="H1588" i="1" s="1"/>
  <c r="H1589" i="1" s="1"/>
  <c r="H1590" i="1" s="1"/>
  <c r="H1591" i="1" s="1"/>
  <c r="H1592" i="1" s="1"/>
  <c r="H1593" i="1" s="1"/>
  <c r="H1594" i="1" s="1"/>
  <c r="H1595" i="1" s="1"/>
  <c r="H1596" i="1" s="1"/>
  <c r="H1597" i="1" s="1"/>
  <c r="H1598" i="1" s="1"/>
  <c r="H1599" i="1" s="1"/>
  <c r="H1600" i="1" s="1"/>
  <c r="H1601" i="1" s="1"/>
  <c r="H1602" i="1" s="1"/>
  <c r="H1603" i="1" s="1"/>
  <c r="H1604" i="1" s="1"/>
  <c r="H1605" i="1" s="1"/>
  <c r="H1606" i="1" s="1"/>
  <c r="H1607" i="1" s="1"/>
  <c r="H1608" i="1" s="1"/>
  <c r="H1609" i="1" s="1"/>
  <c r="H1610" i="1" s="1"/>
  <c r="H1611" i="1" s="1"/>
  <c r="H1612" i="1" s="1"/>
  <c r="H1613" i="1" s="1"/>
  <c r="H1614" i="1" s="1"/>
  <c r="H1615" i="1" s="1"/>
  <c r="H1616" i="1" s="1"/>
  <c r="H1617" i="1" s="1"/>
  <c r="H1618" i="1" s="1"/>
  <c r="H1619" i="1" s="1"/>
  <c r="H1620" i="1" s="1"/>
  <c r="H1621" i="1" s="1"/>
  <c r="H1622" i="1" s="1"/>
  <c r="H1623" i="1" s="1"/>
  <c r="H1624" i="1" s="1"/>
  <c r="H1625" i="1" s="1"/>
  <c r="H1626" i="1" s="1"/>
  <c r="H1627" i="1" s="1"/>
  <c r="H1628" i="1" s="1"/>
  <c r="H1629" i="1" s="1"/>
  <c r="H1630" i="1" s="1"/>
  <c r="H1631" i="1" s="1"/>
  <c r="H1632" i="1" s="1"/>
  <c r="H1633" i="1" s="1"/>
  <c r="H1634" i="1" s="1"/>
  <c r="H1635" i="1" s="1"/>
  <c r="H1636" i="1" s="1"/>
  <c r="H1637" i="1" s="1"/>
  <c r="H1638" i="1" s="1"/>
  <c r="H1639" i="1" s="1"/>
  <c r="H1640" i="1" s="1"/>
  <c r="H1641" i="1" s="1"/>
  <c r="H1642" i="1" s="1"/>
  <c r="H1643" i="1" s="1"/>
  <c r="H1644" i="1" s="1"/>
  <c r="H1645" i="1" s="1"/>
  <c r="H1646" i="1" s="1"/>
  <c r="H1647" i="1" s="1"/>
  <c r="H1648" i="1" s="1"/>
  <c r="H1649" i="1" s="1"/>
  <c r="H1650" i="1" s="1"/>
  <c r="H1651" i="1" s="1"/>
  <c r="H1652" i="1" s="1"/>
  <c r="H1653" i="1" s="1"/>
  <c r="H1654" i="1" s="1"/>
  <c r="H1655" i="1" s="1"/>
  <c r="H1656" i="1" s="1"/>
  <c r="H1657" i="1" s="1"/>
  <c r="H1658" i="1" s="1"/>
  <c r="H1659" i="1" s="1"/>
  <c r="H1660" i="1" s="1"/>
  <c r="H1661" i="1" s="1"/>
  <c r="H1662" i="1" s="1"/>
  <c r="H1663" i="1" s="1"/>
  <c r="H1664" i="1" s="1"/>
  <c r="H1665" i="1" s="1"/>
  <c r="H1666" i="1" s="1"/>
  <c r="H1667" i="1" s="1"/>
  <c r="H1668" i="1" s="1"/>
  <c r="H1669" i="1" s="1"/>
  <c r="H1670" i="1" s="1"/>
  <c r="H1671" i="1" s="1"/>
  <c r="H1672" i="1" s="1"/>
  <c r="H1673" i="1" s="1"/>
  <c r="H1674" i="1" s="1"/>
  <c r="H1675" i="1" s="1"/>
  <c r="H1676" i="1" s="1"/>
  <c r="H1677" i="1" s="1"/>
  <c r="H1678" i="1" s="1"/>
  <c r="H1679" i="1" s="1"/>
  <c r="H1680" i="1" s="1"/>
  <c r="H1681" i="1" s="1"/>
  <c r="H1682" i="1" s="1"/>
  <c r="H1683" i="1" s="1"/>
  <c r="H1684" i="1" s="1"/>
  <c r="H1685" i="1" s="1"/>
  <c r="H1686" i="1" s="1"/>
  <c r="H1687" i="1" s="1"/>
  <c r="H1688" i="1" s="1"/>
  <c r="H1689" i="1" s="1"/>
  <c r="H1690" i="1" s="1"/>
  <c r="H1691" i="1" s="1"/>
  <c r="H1692" i="1" s="1"/>
  <c r="H1693" i="1" s="1"/>
  <c r="H1694" i="1" s="1"/>
  <c r="H1695" i="1" s="1"/>
  <c r="H1696" i="1" s="1"/>
  <c r="H1697" i="1" s="1"/>
  <c r="H1698" i="1" s="1"/>
  <c r="H1699" i="1" s="1"/>
  <c r="H1700" i="1" s="1"/>
  <c r="H1701" i="1" s="1"/>
  <c r="H1702" i="1" s="1"/>
  <c r="H1703" i="1" s="1"/>
  <c r="H1704" i="1" s="1"/>
  <c r="H1705" i="1" s="1"/>
  <c r="H1706" i="1" s="1"/>
  <c r="H1707" i="1" s="1"/>
  <c r="H1708" i="1" s="1"/>
  <c r="H1709" i="1" s="1"/>
  <c r="H1710" i="1" s="1"/>
  <c r="H1711" i="1" s="1"/>
  <c r="H1712" i="1" s="1"/>
  <c r="H1713" i="1" s="1"/>
  <c r="H1714" i="1" s="1"/>
  <c r="H1715" i="1" s="1"/>
  <c r="H1716" i="1" s="1"/>
  <c r="H1717" i="1" s="1"/>
  <c r="H1718" i="1" s="1"/>
  <c r="H1719" i="1" s="1"/>
  <c r="H1720" i="1" s="1"/>
  <c r="H1721" i="1" s="1"/>
  <c r="H1722" i="1" s="1"/>
  <c r="H1723" i="1" s="1"/>
  <c r="H1724" i="1" s="1"/>
  <c r="H1725" i="1" s="1"/>
  <c r="H1726" i="1" s="1"/>
  <c r="H1727" i="1" s="1"/>
  <c r="H1728" i="1" s="1"/>
  <c r="H1729" i="1" s="1"/>
  <c r="H1730" i="1" s="1"/>
  <c r="H1731" i="1" s="1"/>
  <c r="H1732" i="1" s="1"/>
  <c r="H1733" i="1" s="1"/>
  <c r="H1734" i="1" s="1"/>
  <c r="H1735" i="1" s="1"/>
  <c r="H1736" i="1" s="1"/>
  <c r="H1737" i="1" s="1"/>
  <c r="H1738" i="1" s="1"/>
  <c r="H1739" i="1" s="1"/>
  <c r="H1740" i="1" s="1"/>
  <c r="H1741" i="1" s="1"/>
  <c r="H1742" i="1" s="1"/>
  <c r="H1743" i="1" s="1"/>
  <c r="H1744" i="1" s="1"/>
  <c r="H1745" i="1" s="1"/>
  <c r="H1746" i="1" s="1"/>
  <c r="H1747" i="1" s="1"/>
  <c r="H1748" i="1" s="1"/>
  <c r="H1749" i="1" s="1"/>
  <c r="H1750" i="1" s="1"/>
  <c r="H1751" i="1" s="1"/>
  <c r="H1752" i="1" s="1"/>
  <c r="H1753" i="1" s="1"/>
  <c r="H1754" i="1" s="1"/>
  <c r="H1755" i="1" s="1"/>
  <c r="H1756" i="1" s="1"/>
  <c r="H1757" i="1" s="1"/>
  <c r="H1758" i="1" s="1"/>
  <c r="H1759" i="1" s="1"/>
  <c r="H1760" i="1" s="1"/>
  <c r="H1761" i="1" s="1"/>
  <c r="H1762" i="1" s="1"/>
  <c r="H1763" i="1" s="1"/>
  <c r="H1764" i="1" s="1"/>
  <c r="H1765" i="1" s="1"/>
  <c r="H1766" i="1" s="1"/>
  <c r="H1767" i="1" s="1"/>
  <c r="H1768" i="1" s="1"/>
  <c r="H1769" i="1" s="1"/>
  <c r="H1770" i="1" s="1"/>
  <c r="H1771" i="1" s="1"/>
  <c r="H1772" i="1" s="1"/>
  <c r="H1773" i="1" s="1"/>
  <c r="H1774" i="1" s="1"/>
  <c r="H1775" i="1" s="1"/>
  <c r="H1776" i="1" s="1"/>
  <c r="H1777" i="1" s="1"/>
  <c r="H1778" i="1" s="1"/>
  <c r="H1779" i="1" s="1"/>
  <c r="H1780" i="1" s="1"/>
  <c r="H1781" i="1" s="1"/>
  <c r="H1782" i="1" s="1"/>
  <c r="H1783" i="1" s="1"/>
  <c r="H1784" i="1" s="1"/>
  <c r="H1785" i="1" s="1"/>
  <c r="H1786" i="1" s="1"/>
  <c r="H1787" i="1" s="1"/>
  <c r="H1788" i="1" s="1"/>
  <c r="H1789" i="1" s="1"/>
  <c r="H1790" i="1" s="1"/>
  <c r="H1791" i="1" s="1"/>
  <c r="H1792" i="1" s="1"/>
  <c r="H1793" i="1" s="1"/>
  <c r="H1794" i="1" s="1"/>
  <c r="H1795" i="1" s="1"/>
  <c r="H1796" i="1" s="1"/>
  <c r="H1797" i="1" s="1"/>
  <c r="H1798" i="1" s="1"/>
  <c r="H1799" i="1" s="1"/>
  <c r="H1800" i="1" s="1"/>
  <c r="H1801" i="1" s="1"/>
  <c r="H1802" i="1" s="1"/>
  <c r="H1803" i="1" s="1"/>
  <c r="H1804" i="1" s="1"/>
  <c r="H1805" i="1" s="1"/>
  <c r="H1806" i="1" s="1"/>
  <c r="H1807" i="1" s="1"/>
  <c r="H1808" i="1" s="1"/>
  <c r="H1809" i="1" s="1"/>
  <c r="H1810" i="1" s="1"/>
  <c r="H1811" i="1" s="1"/>
  <c r="H1812" i="1" s="1"/>
  <c r="H1813" i="1" s="1"/>
  <c r="H1814" i="1" s="1"/>
  <c r="H1815" i="1" s="1"/>
  <c r="H1816" i="1" s="1"/>
  <c r="H1817" i="1" s="1"/>
  <c r="H1818" i="1" s="1"/>
  <c r="H1819" i="1" s="1"/>
  <c r="H1820" i="1" s="1"/>
  <c r="H1821" i="1" s="1"/>
  <c r="H1822" i="1" s="1"/>
  <c r="H1823" i="1" s="1"/>
  <c r="H1824" i="1" s="1"/>
  <c r="H1825" i="1" s="1"/>
  <c r="H1826" i="1" s="1"/>
  <c r="H1827" i="1" s="1"/>
  <c r="H1828" i="1" s="1"/>
  <c r="H1829" i="1" s="1"/>
  <c r="H1830" i="1" s="1"/>
  <c r="H1831" i="1" s="1"/>
  <c r="H1832" i="1" s="1"/>
  <c r="H1833" i="1" s="1"/>
  <c r="H1834" i="1" s="1"/>
  <c r="H1835" i="1" s="1"/>
  <c r="H1836" i="1" s="1"/>
  <c r="H1837" i="1" s="1"/>
  <c r="H1838" i="1" s="1"/>
  <c r="H1839" i="1" s="1"/>
  <c r="H1840" i="1" s="1"/>
  <c r="H1841" i="1" s="1"/>
  <c r="H1842" i="1" s="1"/>
  <c r="H1843" i="1" s="1"/>
  <c r="H1844" i="1" s="1"/>
  <c r="H1845" i="1" s="1"/>
  <c r="H1846" i="1" s="1"/>
  <c r="H1847" i="1" s="1"/>
  <c r="H1848" i="1" s="1"/>
  <c r="H1849" i="1" s="1"/>
  <c r="H1850" i="1" s="1"/>
  <c r="H1851" i="1" s="1"/>
  <c r="H1852" i="1" s="1"/>
  <c r="H1853" i="1" s="1"/>
  <c r="H1854" i="1" s="1"/>
  <c r="H1855" i="1" s="1"/>
  <c r="H1856" i="1" s="1"/>
  <c r="H1857" i="1" s="1"/>
  <c r="H1858" i="1" s="1"/>
  <c r="H1859" i="1" s="1"/>
  <c r="H1860" i="1" s="1"/>
  <c r="H1861" i="1" s="1"/>
  <c r="H1862" i="1" s="1"/>
  <c r="H1863" i="1" s="1"/>
  <c r="H1864" i="1" s="1"/>
  <c r="H155" i="7"/>
  <c r="H154" i="7"/>
  <c r="H153" i="7"/>
  <c r="H152" i="7"/>
  <c r="H151" i="7"/>
  <c r="H150" i="7"/>
  <c r="H149" i="7"/>
  <c r="H148" i="7"/>
  <c r="H147" i="7"/>
  <c r="H146" i="7"/>
  <c r="L155" i="2"/>
  <c r="L154" i="2"/>
  <c r="L153" i="2"/>
  <c r="L152" i="2"/>
  <c r="L151" i="2"/>
  <c r="L150" i="2"/>
  <c r="L149" i="2"/>
  <c r="L148" i="2"/>
  <c r="K155" i="2"/>
  <c r="K154" i="2"/>
  <c r="K153" i="2"/>
  <c r="K152" i="2"/>
  <c r="K151" i="2"/>
  <c r="K150" i="2"/>
  <c r="K149" i="2"/>
  <c r="K148" i="2"/>
  <c r="J155" i="2"/>
  <c r="J154" i="2"/>
  <c r="J153" i="2"/>
  <c r="J152" i="2"/>
  <c r="J151" i="2"/>
  <c r="J150" i="2"/>
  <c r="J149" i="2"/>
  <c r="J148" i="2"/>
  <c r="I155" i="2"/>
  <c r="I154" i="2"/>
  <c r="I153" i="2"/>
  <c r="I152" i="2"/>
  <c r="I151" i="2"/>
  <c r="I150" i="2"/>
  <c r="I149" i="2"/>
  <c r="I148" i="2"/>
  <c r="I147" i="2"/>
  <c r="H155" i="2"/>
  <c r="H154" i="2"/>
  <c r="H153" i="2"/>
  <c r="H152" i="2"/>
  <c r="H151" i="2"/>
  <c r="H150" i="2"/>
  <c r="H149" i="2"/>
  <c r="H148" i="2"/>
  <c r="H147" i="2"/>
  <c r="A149" i="2"/>
  <c r="A150" i="2" s="1"/>
  <c r="A151" i="2" s="1"/>
  <c r="A152" i="2" s="1"/>
  <c r="A153" i="2" s="1"/>
  <c r="A154" i="2" s="1"/>
  <c r="A155" i="2" s="1"/>
  <c r="A148" i="2"/>
  <c r="A147" i="2"/>
  <c r="A146" i="2"/>
  <c r="T155" i="7"/>
  <c r="T154" i="7"/>
  <c r="T153" i="7"/>
  <c r="T152" i="7"/>
  <c r="T151" i="7"/>
  <c r="T150" i="7"/>
  <c r="T149" i="7"/>
  <c r="T148" i="7"/>
  <c r="T147" i="7"/>
  <c r="U155" i="7"/>
  <c r="U154" i="7"/>
  <c r="U153" i="7"/>
  <c r="U152" i="7"/>
  <c r="M152" i="7" s="1"/>
  <c r="U151" i="7"/>
  <c r="M151" i="7" s="1"/>
  <c r="U150" i="7"/>
  <c r="M150" i="7" s="1"/>
  <c r="U149" i="7"/>
  <c r="M149" i="7" s="1"/>
  <c r="U148" i="7"/>
  <c r="M148" i="7" s="1"/>
  <c r="U147" i="7"/>
  <c r="M147" i="7" s="1"/>
  <c r="V155" i="7"/>
  <c r="V154" i="7"/>
  <c r="V153" i="7"/>
  <c r="V152" i="7"/>
  <c r="V151" i="7"/>
  <c r="V150" i="7"/>
  <c r="V149" i="7"/>
  <c r="V148" i="7"/>
  <c r="V147" i="7"/>
  <c r="M155" i="7"/>
  <c r="M154" i="7"/>
  <c r="M153" i="7"/>
  <c r="I155" i="7"/>
  <c r="J155" i="7"/>
  <c r="J154" i="7"/>
  <c r="J153" i="7"/>
  <c r="J152" i="7"/>
  <c r="J151" i="7"/>
  <c r="J150" i="7"/>
  <c r="J149" i="7"/>
  <c r="J148" i="7"/>
  <c r="J147" i="7"/>
  <c r="J146" i="7"/>
  <c r="J145" i="7"/>
  <c r="J144" i="7"/>
  <c r="J143" i="7"/>
  <c r="J142" i="7"/>
  <c r="J141" i="7"/>
  <c r="J140" i="7"/>
  <c r="J139" i="7"/>
  <c r="J138" i="7"/>
  <c r="J137" i="7"/>
  <c r="J136" i="7"/>
  <c r="J135" i="7"/>
  <c r="J134" i="7"/>
  <c r="J133" i="7"/>
  <c r="J132" i="7"/>
  <c r="J131" i="7"/>
  <c r="J130" i="7"/>
  <c r="J129" i="7"/>
  <c r="J128" i="7"/>
  <c r="J127" i="7"/>
  <c r="J126" i="7"/>
  <c r="J125" i="7"/>
  <c r="J124" i="7"/>
  <c r="J123" i="7"/>
  <c r="J122" i="7"/>
  <c r="J121" i="7"/>
  <c r="J120" i="7"/>
  <c r="J119" i="7"/>
  <c r="J118" i="7"/>
  <c r="J117" i="7"/>
  <c r="J116" i="7"/>
  <c r="J115" i="7"/>
  <c r="J114" i="7"/>
  <c r="J113" i="7"/>
  <c r="J112" i="7"/>
  <c r="J111" i="7"/>
  <c r="J110" i="7"/>
  <c r="J109" i="7"/>
  <c r="J108" i="7"/>
  <c r="J107" i="7"/>
  <c r="J106" i="7"/>
  <c r="J105" i="7"/>
  <c r="J104" i="7"/>
  <c r="J103" i="7"/>
  <c r="J102" i="7"/>
  <c r="J101" i="7"/>
  <c r="J100" i="7"/>
  <c r="J99" i="7"/>
  <c r="J98" i="7"/>
  <c r="J97" i="7"/>
  <c r="J96" i="7"/>
  <c r="J95" i="7"/>
  <c r="J94" i="7"/>
  <c r="J93" i="7"/>
  <c r="J92" i="7"/>
  <c r="J91" i="7"/>
  <c r="J90" i="7"/>
  <c r="J89" i="7"/>
  <c r="J88" i="7"/>
  <c r="J87" i="7"/>
  <c r="J86" i="7"/>
  <c r="J85" i="7"/>
  <c r="J84" i="7"/>
  <c r="J83" i="7"/>
  <c r="J82" i="7"/>
  <c r="J81" i="7"/>
  <c r="J80" i="7"/>
  <c r="J79" i="7"/>
  <c r="J78" i="7"/>
  <c r="J77" i="7"/>
  <c r="J76" i="7"/>
  <c r="J75" i="7"/>
  <c r="J74" i="7"/>
  <c r="J73" i="7"/>
  <c r="J72" i="7"/>
  <c r="J71" i="7"/>
  <c r="J70" i="7"/>
  <c r="J69" i="7"/>
  <c r="J68" i="7"/>
  <c r="J67" i="7"/>
  <c r="J66" i="7"/>
  <c r="J65" i="7"/>
  <c r="J64" i="7"/>
  <c r="J63" i="7"/>
  <c r="J62" i="7"/>
  <c r="J61" i="7"/>
  <c r="J60" i="7"/>
  <c r="J59" i="7"/>
  <c r="J58" i="7"/>
  <c r="J57" i="7"/>
  <c r="J56" i="7"/>
  <c r="J55" i="7"/>
  <c r="J54" i="7"/>
  <c r="J53" i="7"/>
  <c r="J52" i="7"/>
  <c r="J51" i="7"/>
  <c r="J50" i="7"/>
  <c r="J49" i="7"/>
  <c r="J48" i="7"/>
  <c r="J47" i="7"/>
  <c r="J46" i="7"/>
  <c r="J45" i="7"/>
  <c r="J44" i="7"/>
  <c r="J43" i="7"/>
  <c r="J42" i="7"/>
  <c r="J41" i="7"/>
  <c r="J40" i="7"/>
  <c r="J39" i="7"/>
  <c r="J38" i="7"/>
  <c r="J37" i="7"/>
  <c r="J36" i="7"/>
  <c r="J35" i="7"/>
  <c r="J34" i="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I154" i="7"/>
  <c r="I153" i="7"/>
  <c r="I152" i="7"/>
  <c r="I151" i="7"/>
  <c r="I150" i="7"/>
  <c r="I149" i="7"/>
  <c r="I148" i="7"/>
  <c r="I147" i="7"/>
  <c r="I146" i="7"/>
  <c r="I145" i="7"/>
  <c r="I144" i="7"/>
  <c r="I143" i="7"/>
  <c r="I142" i="7"/>
  <c r="I141" i="7"/>
  <c r="I140" i="7"/>
  <c r="I139" i="7"/>
  <c r="I138" i="7"/>
  <c r="I137" i="7"/>
  <c r="I136" i="7"/>
  <c r="I135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1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8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90" i="7"/>
  <c r="I89" i="7"/>
  <c r="I88" i="7"/>
  <c r="I87" i="7"/>
  <c r="I86" i="7"/>
  <c r="I85" i="7"/>
  <c r="I84" i="7"/>
  <c r="I83" i="7"/>
  <c r="I82" i="7"/>
  <c r="I81" i="7"/>
  <c r="I80" i="7"/>
  <c r="I79" i="7"/>
  <c r="I78" i="7"/>
  <c r="I77" i="7"/>
  <c r="I76" i="7"/>
  <c r="I75" i="7"/>
  <c r="I74" i="7"/>
  <c r="I73" i="7"/>
  <c r="I72" i="7"/>
  <c r="I71" i="7"/>
  <c r="I70" i="7"/>
  <c r="I69" i="7"/>
  <c r="I68" i="7"/>
  <c r="I67" i="7"/>
  <c r="I66" i="7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W155" i="7"/>
  <c r="W154" i="7"/>
  <c r="W153" i="7"/>
  <c r="W152" i="7"/>
  <c r="W151" i="7"/>
  <c r="W150" i="7"/>
  <c r="W149" i="7"/>
  <c r="W148" i="7"/>
  <c r="W147" i="7"/>
  <c r="W146" i="7"/>
  <c r="W145" i="7"/>
  <c r="W144" i="7"/>
  <c r="W143" i="7"/>
  <c r="W142" i="7"/>
  <c r="W141" i="7"/>
  <c r="W140" i="7"/>
  <c r="W139" i="7"/>
  <c r="W138" i="7"/>
  <c r="W137" i="7"/>
  <c r="W136" i="7"/>
  <c r="W135" i="7"/>
  <c r="W134" i="7"/>
  <c r="W133" i="7"/>
  <c r="W132" i="7"/>
  <c r="W131" i="7"/>
  <c r="W130" i="7"/>
  <c r="W129" i="7"/>
  <c r="W128" i="7"/>
  <c r="W127" i="7"/>
  <c r="W126" i="7"/>
  <c r="W125" i="7"/>
  <c r="W124" i="7"/>
  <c r="W123" i="7"/>
  <c r="W122" i="7"/>
  <c r="W121" i="7"/>
  <c r="W120" i="7"/>
  <c r="W119" i="7"/>
  <c r="W118" i="7"/>
  <c r="W117" i="7"/>
  <c r="W116" i="7"/>
  <c r="W115" i="7"/>
  <c r="W114" i="7"/>
  <c r="W113" i="7"/>
  <c r="W112" i="7"/>
  <c r="W111" i="7"/>
  <c r="W110" i="7"/>
  <c r="W109" i="7"/>
  <c r="W108" i="7"/>
  <c r="W107" i="7"/>
  <c r="W106" i="7"/>
  <c r="W105" i="7"/>
  <c r="W104" i="7"/>
  <c r="W103" i="7"/>
  <c r="W102" i="7"/>
  <c r="W101" i="7"/>
  <c r="W100" i="7"/>
  <c r="W99" i="7"/>
  <c r="W98" i="7"/>
  <c r="W97" i="7"/>
  <c r="W96" i="7"/>
  <c r="W95" i="7"/>
  <c r="W94" i="7"/>
  <c r="W93" i="7"/>
  <c r="W92" i="7"/>
  <c r="W91" i="7"/>
  <c r="W90" i="7"/>
  <c r="W89" i="7"/>
  <c r="W88" i="7"/>
  <c r="W87" i="7"/>
  <c r="W86" i="7"/>
  <c r="W85" i="7"/>
  <c r="W84" i="7"/>
  <c r="W83" i="7"/>
  <c r="W82" i="7"/>
  <c r="W81" i="7"/>
  <c r="W80" i="7"/>
  <c r="W79" i="7"/>
  <c r="W78" i="7"/>
  <c r="W77" i="7"/>
  <c r="W76" i="7"/>
  <c r="W75" i="7"/>
  <c r="W74" i="7"/>
  <c r="W73" i="7"/>
  <c r="W72" i="7"/>
  <c r="W71" i="7"/>
  <c r="W70" i="7"/>
  <c r="W69" i="7"/>
  <c r="W68" i="7"/>
  <c r="W67" i="7"/>
  <c r="W66" i="7"/>
  <c r="W65" i="7"/>
  <c r="W64" i="7"/>
  <c r="W63" i="7"/>
  <c r="W62" i="7"/>
  <c r="W61" i="7"/>
  <c r="W60" i="7"/>
  <c r="W59" i="7"/>
  <c r="W58" i="7"/>
  <c r="W57" i="7"/>
  <c r="W56" i="7"/>
  <c r="W55" i="7"/>
  <c r="W54" i="7"/>
  <c r="W53" i="7"/>
  <c r="W52" i="7"/>
  <c r="W51" i="7"/>
  <c r="W50" i="7"/>
  <c r="W49" i="7"/>
  <c r="W48" i="7"/>
  <c r="W47" i="7"/>
  <c r="W46" i="7"/>
  <c r="W45" i="7"/>
  <c r="W44" i="7"/>
  <c r="W43" i="7"/>
  <c r="W42" i="7"/>
  <c r="W41" i="7"/>
  <c r="W40" i="7"/>
  <c r="W39" i="7"/>
  <c r="W38" i="7"/>
  <c r="W37" i="7"/>
  <c r="W36" i="7"/>
  <c r="W35" i="7"/>
  <c r="W34" i="7"/>
  <c r="W33" i="7"/>
  <c r="W32" i="7"/>
  <c r="W31" i="7"/>
  <c r="W30" i="7"/>
  <c r="W29" i="7"/>
  <c r="W28" i="7"/>
  <c r="W27" i="7"/>
  <c r="W26" i="7"/>
  <c r="W25" i="7"/>
  <c r="W24" i="7"/>
  <c r="W23" i="7"/>
  <c r="W22" i="7"/>
  <c r="W21" i="7"/>
  <c r="W20" i="7"/>
  <c r="W19" i="7"/>
  <c r="W18" i="7"/>
  <c r="W17" i="7"/>
  <c r="W16" i="7"/>
  <c r="W15" i="7"/>
  <c r="W14" i="7"/>
  <c r="W13" i="7"/>
  <c r="T94" i="1" l="1"/>
  <c r="T486" i="1"/>
  <c r="T49" i="1"/>
  <c r="T526" i="1"/>
  <c r="T863" i="1"/>
  <c r="T978" i="1"/>
  <c r="T156" i="1"/>
  <c r="T102" i="1"/>
  <c r="T172" i="1"/>
  <c r="T175" i="1"/>
  <c r="T396" i="1"/>
  <c r="T400" i="1"/>
  <c r="T403" i="1"/>
  <c r="T625" i="1"/>
  <c r="T901" i="1"/>
  <c r="T904" i="1"/>
  <c r="T959" i="1"/>
  <c r="T983" i="1"/>
  <c r="T986" i="1"/>
  <c r="T26" i="1"/>
  <c r="T30" i="1"/>
  <c r="T48" i="1"/>
  <c r="T51" i="1"/>
  <c r="T60" i="1"/>
  <c r="T63" i="1"/>
  <c r="T135" i="1"/>
  <c r="T138" i="1"/>
  <c r="T239" i="1"/>
  <c r="T242" i="1"/>
  <c r="T294" i="1"/>
  <c r="T431" i="1"/>
  <c r="T436" i="1"/>
  <c r="T439" i="1"/>
  <c r="T443" i="1"/>
  <c r="T601" i="1"/>
  <c r="T613" i="1"/>
  <c r="T894" i="1"/>
  <c r="T947" i="1"/>
  <c r="T950" i="1"/>
  <c r="T953" i="1"/>
  <c r="T971" i="1"/>
  <c r="T18" i="1"/>
  <c r="T78" i="1"/>
  <c r="T167" i="1"/>
  <c r="T424" i="1"/>
  <c r="T507" i="1"/>
  <c r="T510" i="1"/>
  <c r="T580" i="1"/>
  <c r="T583" i="1"/>
  <c r="T650" i="1"/>
  <c r="T653" i="1"/>
  <c r="T659" i="1"/>
  <c r="T823" i="1"/>
  <c r="T938" i="1"/>
  <c r="M1734" i="1"/>
  <c r="M1737" i="1"/>
  <c r="K1744" i="1"/>
  <c r="M1756" i="1"/>
  <c r="J1760" i="1"/>
  <c r="M1767" i="1"/>
  <c r="J1781" i="1"/>
  <c r="M1785" i="1"/>
  <c r="M1793" i="1"/>
  <c r="M1796" i="1"/>
  <c r="M1810" i="1"/>
  <c r="K1818" i="1"/>
  <c r="K1827" i="1"/>
  <c r="K1845" i="1"/>
  <c r="K1849" i="1"/>
  <c r="M1857" i="1"/>
  <c r="T185" i="1"/>
  <c r="T267" i="1"/>
  <c r="T337" i="1"/>
  <c r="T407" i="1"/>
  <c r="T565" i="1"/>
  <c r="T635" i="1"/>
  <c r="T638" i="1"/>
  <c r="T805" i="1"/>
  <c r="T808" i="1"/>
  <c r="T923" i="1"/>
  <c r="T926" i="1"/>
  <c r="T929" i="1"/>
  <c r="T33" i="1"/>
  <c r="T50" i="1"/>
  <c r="T67" i="1"/>
  <c r="T166" i="1"/>
  <c r="T289" i="1"/>
  <c r="T421" i="1"/>
  <c r="T567" i="1"/>
  <c r="T860" i="1"/>
  <c r="T907" i="1"/>
  <c r="L10" i="1"/>
  <c r="N10" i="1" s="1"/>
  <c r="T62" i="1"/>
  <c r="T189" i="1"/>
  <c r="T304" i="1"/>
  <c r="T514" i="1"/>
  <c r="T970" i="1"/>
  <c r="T985" i="1"/>
  <c r="T466" i="1"/>
  <c r="T562" i="1"/>
  <c r="T46" i="1"/>
  <c r="T170" i="1"/>
  <c r="T207" i="1"/>
  <c r="T220" i="1"/>
  <c r="T223" i="1"/>
  <c r="T229" i="1"/>
  <c r="T354" i="1"/>
  <c r="T378" i="1"/>
  <c r="T470" i="1"/>
  <c r="T575" i="1"/>
  <c r="T586" i="1"/>
  <c r="T616" i="1"/>
  <c r="T626" i="1"/>
  <c r="T695" i="1"/>
  <c r="T698" i="1"/>
  <c r="T856" i="1"/>
  <c r="T893" i="1"/>
  <c r="T963" i="1"/>
  <c r="T11" i="1"/>
  <c r="T17" i="1"/>
  <c r="T74" i="1"/>
  <c r="T162" i="1"/>
  <c r="T282" i="1"/>
  <c r="T338" i="1"/>
  <c r="T341" i="1"/>
  <c r="T408" i="1"/>
  <c r="T420" i="1"/>
  <c r="T422" i="1"/>
  <c r="T432" i="1"/>
  <c r="T566" i="1"/>
  <c r="T664" i="1"/>
  <c r="T671" i="1"/>
  <c r="T689" i="1"/>
  <c r="T841" i="1"/>
  <c r="T844" i="1"/>
  <c r="T847" i="1"/>
  <c r="T903" i="1"/>
  <c r="T906" i="1"/>
  <c r="T908" i="1"/>
  <c r="T966" i="1"/>
  <c r="T40" i="1"/>
  <c r="O477" i="1"/>
  <c r="S477" i="1" s="1"/>
  <c r="T647" i="1"/>
  <c r="T778" i="1"/>
  <c r="T814" i="1"/>
  <c r="T41" i="1"/>
  <c r="T84" i="1"/>
  <c r="T87" i="1"/>
  <c r="T90" i="1"/>
  <c r="T202" i="1"/>
  <c r="T468" i="1"/>
  <c r="T516" i="1"/>
  <c r="T519" i="1"/>
  <c r="T522" i="1"/>
  <c r="T555" i="1"/>
  <c r="T624" i="1"/>
  <c r="T782" i="1"/>
  <c r="T821" i="1"/>
  <c r="T827" i="1"/>
  <c r="T829" i="1"/>
  <c r="T833" i="1"/>
  <c r="T876" i="1"/>
  <c r="T972" i="1"/>
  <c r="T990" i="1"/>
  <c r="T145" i="1"/>
  <c r="T151" i="1"/>
  <c r="T203" i="1"/>
  <c r="T206" i="1"/>
  <c r="T209" i="1"/>
  <c r="T218" i="1"/>
  <c r="T268" i="1"/>
  <c r="T271" i="1"/>
  <c r="T280" i="1"/>
  <c r="T285" i="1"/>
  <c r="T391" i="1"/>
  <c r="T399" i="1"/>
  <c r="T471" i="1"/>
  <c r="T564" i="1"/>
  <c r="T603" i="1"/>
  <c r="T627" i="1"/>
  <c r="T630" i="1"/>
  <c r="T726" i="1"/>
  <c r="T839" i="1"/>
  <c r="T889" i="1"/>
  <c r="T892" i="1"/>
  <c r="T946" i="1"/>
  <c r="T955" i="1"/>
  <c r="T36" i="1"/>
  <c r="T53" i="1"/>
  <c r="T61" i="1"/>
  <c r="T99" i="1"/>
  <c r="T238" i="1"/>
  <c r="T251" i="1"/>
  <c r="T254" i="1"/>
  <c r="T257" i="1"/>
  <c r="T263" i="1"/>
  <c r="T313" i="1"/>
  <c r="T322" i="1"/>
  <c r="T325" i="1"/>
  <c r="T331" i="1"/>
  <c r="T442" i="1"/>
  <c r="T448" i="1"/>
  <c r="T451" i="1"/>
  <c r="T463" i="1"/>
  <c r="T502" i="1"/>
  <c r="T505" i="1"/>
  <c r="T649" i="1"/>
  <c r="T756" i="1"/>
  <c r="T759" i="1"/>
  <c r="T795" i="1"/>
  <c r="T807" i="1"/>
  <c r="T816" i="1"/>
  <c r="T862" i="1"/>
  <c r="T913" i="1"/>
  <c r="T931" i="1"/>
  <c r="T984" i="1"/>
  <c r="O1380" i="1"/>
  <c r="S1380" i="1" s="1"/>
  <c r="T83" i="1"/>
  <c r="T118" i="1"/>
  <c r="T121" i="1"/>
  <c r="T124" i="1"/>
  <c r="T127" i="1"/>
  <c r="O130" i="1"/>
  <c r="S130" i="1" s="1"/>
  <c r="T161" i="1"/>
  <c r="T169" i="1"/>
  <c r="T199" i="1"/>
  <c r="T211" i="1"/>
  <c r="T222" i="1"/>
  <c r="T298" i="1"/>
  <c r="T301" i="1"/>
  <c r="T318" i="1"/>
  <c r="T359" i="1"/>
  <c r="T362" i="1"/>
  <c r="T444" i="1"/>
  <c r="T447" i="1"/>
  <c r="T511" i="1"/>
  <c r="T534" i="1"/>
  <c r="T543" i="1"/>
  <c r="T623" i="1"/>
  <c r="T642" i="1"/>
  <c r="T655" i="1"/>
  <c r="T675" i="1"/>
  <c r="T749" i="1"/>
  <c r="T786" i="1"/>
  <c r="T852" i="1"/>
  <c r="T855" i="1"/>
  <c r="T916" i="1"/>
  <c r="T962" i="1"/>
  <c r="E1804" i="1"/>
  <c r="K1804" i="1" s="1"/>
  <c r="E1807" i="1"/>
  <c r="K1807" i="1" s="1"/>
  <c r="E1806" i="1"/>
  <c r="K1806" i="1" s="1"/>
  <c r="T89" i="1"/>
  <c r="T279" i="1"/>
  <c r="T498" i="1"/>
  <c r="T591" i="1"/>
  <c r="T600" i="1"/>
  <c r="T634" i="1"/>
  <c r="T723" i="1"/>
  <c r="O135" i="1"/>
  <c r="S135" i="1" s="1"/>
  <c r="O134" i="1"/>
  <c r="S134" i="1" s="1"/>
  <c r="T37" i="1"/>
  <c r="T54" i="1"/>
  <c r="T59" i="1"/>
  <c r="T91" i="1"/>
  <c r="T259" i="1"/>
  <c r="O533" i="1"/>
  <c r="S533" i="1" s="1"/>
  <c r="T506" i="1"/>
  <c r="T702" i="1"/>
  <c r="T820" i="1"/>
  <c r="O894" i="1"/>
  <c r="S894" i="1" s="1"/>
  <c r="O897" i="1"/>
  <c r="S897" i="1" s="1"/>
  <c r="T136" i="1"/>
  <c r="T365" i="1"/>
  <c r="T450" i="1"/>
  <c r="T467" i="1"/>
  <c r="T546" i="1"/>
  <c r="T568" i="1"/>
  <c r="T617" i="1"/>
  <c r="T880" i="1"/>
  <c r="T42" i="1"/>
  <c r="T47" i="1"/>
  <c r="O200" i="1"/>
  <c r="S200" i="1" s="1"/>
  <c r="T150" i="1"/>
  <c r="T183" i="1"/>
  <c r="T197" i="1"/>
  <c r="T219" i="1"/>
  <c r="O354" i="1"/>
  <c r="S354" i="1" s="1"/>
  <c r="O379" i="1"/>
  <c r="S379" i="1" s="1"/>
  <c r="T537" i="1"/>
  <c r="T538" i="1"/>
  <c r="T691" i="1"/>
  <c r="T846" i="1"/>
  <c r="T939" i="1"/>
  <c r="T954" i="1"/>
  <c r="T957" i="1"/>
  <c r="T958" i="1"/>
  <c r="T648" i="1"/>
  <c r="O147" i="1"/>
  <c r="S147" i="1" s="1"/>
  <c r="T35" i="1"/>
  <c r="O163" i="1"/>
  <c r="S163" i="1" s="1"/>
  <c r="T52" i="1"/>
  <c r="T57" i="1"/>
  <c r="O273" i="1"/>
  <c r="S273" i="1" s="1"/>
  <c r="T228" i="1"/>
  <c r="T501" i="1"/>
  <c r="T523" i="1"/>
  <c r="T631" i="1"/>
  <c r="T678" i="1"/>
  <c r="T686" i="1"/>
  <c r="T694" i="1"/>
  <c r="T792" i="1"/>
  <c r="T815" i="1"/>
  <c r="T838" i="1"/>
  <c r="T925" i="1"/>
  <c r="T310" i="1"/>
  <c r="T670" i="1"/>
  <c r="O139" i="1"/>
  <c r="S139" i="1" s="1"/>
  <c r="O1515" i="1"/>
  <c r="S1515" i="1" s="1"/>
  <c r="O244" i="1"/>
  <c r="S244" i="1" s="1"/>
  <c r="T23" i="1"/>
  <c r="O167" i="1"/>
  <c r="S167" i="1" s="1"/>
  <c r="T95" i="1"/>
  <c r="T120" i="1"/>
  <c r="T123" i="1"/>
  <c r="T126" i="1"/>
  <c r="O335" i="1"/>
  <c r="S335" i="1" s="1"/>
  <c r="T264" i="1"/>
  <c r="O459" i="1"/>
  <c r="S459" i="1" s="1"/>
  <c r="T415" i="1"/>
  <c r="T426" i="1"/>
  <c r="T435" i="1"/>
  <c r="T445" i="1"/>
  <c r="T494" i="1"/>
  <c r="T533" i="1"/>
  <c r="T542" i="1"/>
  <c r="T598" i="1"/>
  <c r="T685" i="1"/>
  <c r="T742" i="1"/>
  <c r="T745" i="1"/>
  <c r="T748" i="1"/>
  <c r="T785" i="1"/>
  <c r="T791" i="1"/>
  <c r="T851" i="1"/>
  <c r="T973" i="1"/>
  <c r="T29" i="1"/>
  <c r="T114" i="1"/>
  <c r="T154" i="1"/>
  <c r="T163" i="1"/>
  <c r="T216" i="1"/>
  <c r="T230" i="1"/>
  <c r="T278" i="1"/>
  <c r="T342" i="1"/>
  <c r="T364" i="1"/>
  <c r="T440" i="1"/>
  <c r="O573" i="1"/>
  <c r="S573" i="1" s="1"/>
  <c r="T480" i="1"/>
  <c r="T570" i="1"/>
  <c r="T658" i="1"/>
  <c r="T666" i="1"/>
  <c r="T722" i="1"/>
  <c r="T879" i="1"/>
  <c r="T77" i="1"/>
  <c r="T155" i="1"/>
  <c r="O278" i="1"/>
  <c r="S278" i="1" s="1"/>
  <c r="T255" i="1"/>
  <c r="T258" i="1"/>
  <c r="T326" i="1"/>
  <c r="T334" i="1"/>
  <c r="T387" i="1"/>
  <c r="T550" i="1"/>
  <c r="T576" i="1"/>
  <c r="T579" i="1"/>
  <c r="T602" i="1"/>
  <c r="T636" i="1"/>
  <c r="T660" i="1"/>
  <c r="T682" i="1"/>
  <c r="T688" i="1"/>
  <c r="T699" i="1"/>
  <c r="T757" i="1"/>
  <c r="T865" i="1"/>
  <c r="T927" i="1"/>
  <c r="T930" i="1"/>
  <c r="T987" i="1"/>
  <c r="O155" i="1"/>
  <c r="S155" i="1" s="1"/>
  <c r="T15" i="1"/>
  <c r="O176" i="1"/>
  <c r="S176" i="1" s="1"/>
  <c r="T72" i="1"/>
  <c r="T133" i="1"/>
  <c r="T147" i="1"/>
  <c r="T160" i="1"/>
  <c r="T174" i="1"/>
  <c r="T180" i="1"/>
  <c r="O340" i="1"/>
  <c r="S340" i="1" s="1"/>
  <c r="T247" i="1"/>
  <c r="T311" i="1"/>
  <c r="T312" i="1"/>
  <c r="T492" i="1"/>
  <c r="T683" i="1"/>
  <c r="T843" i="1"/>
  <c r="T888" i="1"/>
  <c r="T905" i="1"/>
  <c r="T922" i="1"/>
  <c r="T921" i="1"/>
  <c r="O1534" i="1"/>
  <c r="S1534" i="1" s="1"/>
  <c r="O1342" i="1"/>
  <c r="S1342" i="1" s="1"/>
  <c r="O1651" i="1"/>
  <c r="S1651" i="1" s="1"/>
  <c r="K1854" i="1"/>
  <c r="T967" i="1"/>
  <c r="K1858" i="1"/>
  <c r="T157" i="1"/>
  <c r="O290" i="1"/>
  <c r="S290" i="1" s="1"/>
  <c r="T179" i="1"/>
  <c r="T196" i="1"/>
  <c r="T246" i="1"/>
  <c r="T277" i="1"/>
  <c r="T288" i="1"/>
  <c r="T350" i="1"/>
  <c r="T353" i="1"/>
  <c r="T379" i="1"/>
  <c r="T410" i="1"/>
  <c r="T606" i="1"/>
  <c r="T612" i="1"/>
  <c r="T629" i="1"/>
  <c r="T708" i="1"/>
  <c r="T720" i="1"/>
  <c r="T763" i="1"/>
  <c r="T797" i="1"/>
  <c r="T828" i="1"/>
  <c r="O1133" i="1"/>
  <c r="S1133" i="1" s="1"/>
  <c r="O1057" i="1"/>
  <c r="S1057" i="1" s="1"/>
  <c r="J1673" i="1"/>
  <c r="M1678" i="1"/>
  <c r="J1683" i="1"/>
  <c r="K1686" i="1"/>
  <c r="K1691" i="1"/>
  <c r="M1696" i="1"/>
  <c r="M1704" i="1"/>
  <c r="M1707" i="1"/>
  <c r="M1712" i="1"/>
  <c r="J1717" i="1"/>
  <c r="M1720" i="1"/>
  <c r="M1723" i="1"/>
  <c r="K1742" i="1"/>
  <c r="M1745" i="1"/>
  <c r="M1748" i="1"/>
  <c r="J1755" i="1"/>
  <c r="K1758" i="1"/>
  <c r="J1784" i="1"/>
  <c r="J1797" i="1"/>
  <c r="M1819" i="1"/>
  <c r="K1824" i="1"/>
  <c r="O165" i="1"/>
  <c r="S165" i="1" s="1"/>
  <c r="O206" i="1"/>
  <c r="S206" i="1" s="1"/>
  <c r="O233" i="1"/>
  <c r="S233" i="1" s="1"/>
  <c r="O237" i="1"/>
  <c r="S237" i="1" s="1"/>
  <c r="O239" i="1"/>
  <c r="S239" i="1" s="1"/>
  <c r="T316" i="1"/>
  <c r="T315" i="1"/>
  <c r="T14" i="1"/>
  <c r="T71" i="1"/>
  <c r="O131" i="1"/>
  <c r="S131" i="1" s="1"/>
  <c r="T144" i="1"/>
  <c r="T149" i="1"/>
  <c r="T148" i="1"/>
  <c r="O159" i="1"/>
  <c r="S159" i="1" s="1"/>
  <c r="O161" i="1"/>
  <c r="S161" i="1" s="1"/>
  <c r="T192" i="1"/>
  <c r="T191" i="1"/>
  <c r="O198" i="1"/>
  <c r="S198" i="1" s="1"/>
  <c r="O202" i="1"/>
  <c r="S202" i="1" s="1"/>
  <c r="T85" i="1"/>
  <c r="T86" i="1"/>
  <c r="T106" i="1"/>
  <c r="T105" i="1"/>
  <c r="O149" i="1"/>
  <c r="S149" i="1" s="1"/>
  <c r="O302" i="1"/>
  <c r="S302" i="1" s="1"/>
  <c r="O192" i="1"/>
  <c r="S192" i="1" s="1"/>
  <c r="O343" i="1"/>
  <c r="S343" i="1" s="1"/>
  <c r="O342" i="1"/>
  <c r="S342" i="1" s="1"/>
  <c r="O242" i="1"/>
  <c r="S242" i="1" s="1"/>
  <c r="O406" i="1"/>
  <c r="S406" i="1" s="1"/>
  <c r="O407" i="1"/>
  <c r="S407" i="1" s="1"/>
  <c r="O714" i="1"/>
  <c r="S714" i="1" s="1"/>
  <c r="O712" i="1"/>
  <c r="S712" i="1" s="1"/>
  <c r="O710" i="1"/>
  <c r="S710" i="1" s="1"/>
  <c r="O143" i="1"/>
  <c r="S143" i="1" s="1"/>
  <c r="O185" i="1"/>
  <c r="S185" i="1" s="1"/>
  <c r="O188" i="1"/>
  <c r="S188" i="1" s="1"/>
  <c r="O197" i="1"/>
  <c r="S197" i="1" s="1"/>
  <c r="O180" i="1"/>
  <c r="S180" i="1" s="1"/>
  <c r="O184" i="1"/>
  <c r="S184" i="1" s="1"/>
  <c r="O196" i="1"/>
  <c r="S196" i="1" s="1"/>
  <c r="O209" i="1"/>
  <c r="S209" i="1" s="1"/>
  <c r="O352" i="1"/>
  <c r="S352" i="1" s="1"/>
  <c r="O238" i="1"/>
  <c r="S238" i="1" s="1"/>
  <c r="T253" i="1"/>
  <c r="T252" i="1"/>
  <c r="O138" i="1"/>
  <c r="S138" i="1" s="1"/>
  <c r="T70" i="1"/>
  <c r="T69" i="1"/>
  <c r="O132" i="1"/>
  <c r="S132" i="1" s="1"/>
  <c r="O166" i="1"/>
  <c r="S166" i="1" s="1"/>
  <c r="O310" i="1"/>
  <c r="S310" i="1" s="1"/>
  <c r="T204" i="1"/>
  <c r="T205" i="1"/>
  <c r="O351" i="1"/>
  <c r="S351" i="1" s="1"/>
  <c r="O357" i="1"/>
  <c r="S357" i="1" s="1"/>
  <c r="O194" i="1"/>
  <c r="S194" i="1" s="1"/>
  <c r="O269" i="1"/>
  <c r="S269" i="1" s="1"/>
  <c r="O162" i="1"/>
  <c r="S162" i="1" s="1"/>
  <c r="O205" i="1"/>
  <c r="S205" i="1" s="1"/>
  <c r="O338" i="1"/>
  <c r="S338" i="1" s="1"/>
  <c r="T227" i="1"/>
  <c r="T226" i="1"/>
  <c r="O384" i="1"/>
  <c r="S384" i="1" s="1"/>
  <c r="T419" i="1"/>
  <c r="T418" i="1"/>
  <c r="O639" i="1"/>
  <c r="S639" i="1" s="1"/>
  <c r="O586" i="1"/>
  <c r="S586" i="1" s="1"/>
  <c r="O622" i="1"/>
  <c r="S622" i="1" s="1"/>
  <c r="O700" i="1"/>
  <c r="S700" i="1" s="1"/>
  <c r="O171" i="1"/>
  <c r="S171" i="1" s="1"/>
  <c r="O172" i="1"/>
  <c r="S172" i="1" s="1"/>
  <c r="T103" i="1"/>
  <c r="T104" i="1"/>
  <c r="O141" i="1"/>
  <c r="S141" i="1" s="1"/>
  <c r="O169" i="1"/>
  <c r="S169" i="1" s="1"/>
  <c r="O179" i="1"/>
  <c r="S179" i="1" s="1"/>
  <c r="O195" i="1"/>
  <c r="S195" i="1" s="1"/>
  <c r="O214" i="1"/>
  <c r="S214" i="1" s="1"/>
  <c r="O218" i="1"/>
  <c r="S218" i="1" s="1"/>
  <c r="T241" i="1"/>
  <c r="T240" i="1"/>
  <c r="O367" i="1"/>
  <c r="S367" i="1" s="1"/>
  <c r="O374" i="1"/>
  <c r="S374" i="1" s="1"/>
  <c r="O419" i="1"/>
  <c r="S419" i="1" s="1"/>
  <c r="O1019" i="1"/>
  <c r="S1019" i="1" s="1"/>
  <c r="O1017" i="1"/>
  <c r="S1017" i="1" s="1"/>
  <c r="O991" i="1"/>
  <c r="S991" i="1" s="1"/>
  <c r="T12" i="1"/>
  <c r="O140" i="1"/>
  <c r="S140" i="1" s="1"/>
  <c r="T27" i="1"/>
  <c r="O151" i="1"/>
  <c r="S151" i="1" s="1"/>
  <c r="T76" i="1"/>
  <c r="T100" i="1"/>
  <c r="O136" i="1"/>
  <c r="S136" i="1" s="1"/>
  <c r="O181" i="1"/>
  <c r="S181" i="1" s="1"/>
  <c r="O381" i="1"/>
  <c r="S381" i="1" s="1"/>
  <c r="O447" i="1"/>
  <c r="S447" i="1" s="1"/>
  <c r="O397" i="1"/>
  <c r="S397" i="1" s="1"/>
  <c r="O433" i="1"/>
  <c r="S433" i="1" s="1"/>
  <c r="T455" i="1"/>
  <c r="T454" i="1"/>
  <c r="T10" i="1"/>
  <c r="U11" i="1" s="1"/>
  <c r="U12" i="1" s="1"/>
  <c r="O241" i="1"/>
  <c r="S241" i="1" s="1"/>
  <c r="O152" i="1"/>
  <c r="S152" i="1" s="1"/>
  <c r="O279" i="1"/>
  <c r="S279" i="1" s="1"/>
  <c r="O280" i="1"/>
  <c r="S280" i="1" s="1"/>
  <c r="O275" i="1"/>
  <c r="S275" i="1" s="1"/>
  <c r="O203" i="1"/>
  <c r="S203" i="1" s="1"/>
  <c r="O232" i="1"/>
  <c r="S232" i="1" s="1"/>
  <c r="O246" i="1"/>
  <c r="S246" i="1" s="1"/>
  <c r="T307" i="1"/>
  <c r="T306" i="1"/>
  <c r="T19" i="1"/>
  <c r="T22" i="1"/>
  <c r="O153" i="1"/>
  <c r="S153" i="1" s="1"/>
  <c r="T96" i="1"/>
  <c r="O133" i="1"/>
  <c r="S133" i="1" s="1"/>
  <c r="T139" i="1"/>
  <c r="O146" i="1"/>
  <c r="S146" i="1" s="1"/>
  <c r="O158" i="1"/>
  <c r="S158" i="1" s="1"/>
  <c r="O313" i="1"/>
  <c r="S313" i="1" s="1"/>
  <c r="O274" i="1"/>
  <c r="S274" i="1" s="1"/>
  <c r="O307" i="1"/>
  <c r="S307" i="1" s="1"/>
  <c r="T344" i="1"/>
  <c r="T343" i="1"/>
  <c r="O186" i="1"/>
  <c r="S186" i="1" s="1"/>
  <c r="O254" i="1"/>
  <c r="S254" i="1" s="1"/>
  <c r="O142" i="1"/>
  <c r="S142" i="1" s="1"/>
  <c r="O148" i="1"/>
  <c r="S148" i="1" s="1"/>
  <c r="O270" i="1"/>
  <c r="S270" i="1" s="1"/>
  <c r="O168" i="1"/>
  <c r="S168" i="1" s="1"/>
  <c r="O173" i="1"/>
  <c r="S173" i="1" s="1"/>
  <c r="O175" i="1"/>
  <c r="S175" i="1" s="1"/>
  <c r="T177" i="1"/>
  <c r="T182" i="1"/>
  <c r="T181" i="1"/>
  <c r="T187" i="1"/>
  <c r="T208" i="1"/>
  <c r="O297" i="1"/>
  <c r="S297" i="1" s="1"/>
  <c r="O344" i="1"/>
  <c r="S344" i="1" s="1"/>
  <c r="O428" i="1"/>
  <c r="S428" i="1" s="1"/>
  <c r="O193" i="1"/>
  <c r="S193" i="1" s="1"/>
  <c r="O251" i="1"/>
  <c r="S251" i="1" s="1"/>
  <c r="O182" i="1"/>
  <c r="S182" i="1" s="1"/>
  <c r="O217" i="1"/>
  <c r="S217" i="1" s="1"/>
  <c r="O323" i="1"/>
  <c r="S323" i="1" s="1"/>
  <c r="O225" i="1"/>
  <c r="S225" i="1" s="1"/>
  <c r="O211" i="1"/>
  <c r="S211" i="1" s="1"/>
  <c r="O231" i="1"/>
  <c r="S231" i="1" s="1"/>
  <c r="O236" i="1"/>
  <c r="S236" i="1" s="1"/>
  <c r="T159" i="1"/>
  <c r="T158" i="1"/>
  <c r="O295" i="1"/>
  <c r="S295" i="1" s="1"/>
  <c r="O317" i="1"/>
  <c r="S317" i="1" s="1"/>
  <c r="O339" i="1"/>
  <c r="S339" i="1" s="1"/>
  <c r="O336" i="1"/>
  <c r="S336" i="1" s="1"/>
  <c r="O221" i="1"/>
  <c r="S221" i="1" s="1"/>
  <c r="T233" i="1"/>
  <c r="T232" i="1"/>
  <c r="O259" i="1"/>
  <c r="S259" i="1" s="1"/>
  <c r="O296" i="1"/>
  <c r="S296" i="1" s="1"/>
  <c r="O546" i="1"/>
  <c r="S546" i="1" s="1"/>
  <c r="O660" i="1"/>
  <c r="S660" i="1" s="1"/>
  <c r="O833" i="1"/>
  <c r="S833" i="1" s="1"/>
  <c r="O455" i="1"/>
  <c r="S455" i="1" s="1"/>
  <c r="O749" i="1"/>
  <c r="S749" i="1" s="1"/>
  <c r="O741" i="1"/>
  <c r="S741" i="1" s="1"/>
  <c r="O745" i="1"/>
  <c r="S745" i="1" s="1"/>
  <c r="O742" i="1"/>
  <c r="S742" i="1" s="1"/>
  <c r="O750" i="1"/>
  <c r="S750" i="1" s="1"/>
  <c r="O698" i="1"/>
  <c r="S698" i="1" s="1"/>
  <c r="O539" i="1"/>
  <c r="S539" i="1" s="1"/>
  <c r="O703" i="1"/>
  <c r="S703" i="1" s="1"/>
  <c r="O704" i="1"/>
  <c r="S704" i="1" s="1"/>
  <c r="O689" i="1"/>
  <c r="S689" i="1" s="1"/>
  <c r="O706" i="1"/>
  <c r="S706" i="1" s="1"/>
  <c r="T701" i="1"/>
  <c r="T700" i="1"/>
  <c r="O129" i="1"/>
  <c r="S129" i="1" s="1"/>
  <c r="T132" i="1"/>
  <c r="T131" i="1"/>
  <c r="O260" i="1"/>
  <c r="S260" i="1" s="1"/>
  <c r="T142" i="1"/>
  <c r="O145" i="1"/>
  <c r="S145" i="1" s="1"/>
  <c r="T173" i="1"/>
  <c r="O174" i="1"/>
  <c r="S174" i="1" s="1"/>
  <c r="O178" i="1"/>
  <c r="S178" i="1" s="1"/>
  <c r="O216" i="1"/>
  <c r="S216" i="1" s="1"/>
  <c r="O220" i="1"/>
  <c r="S220" i="1" s="1"/>
  <c r="O224" i="1"/>
  <c r="S224" i="1" s="1"/>
  <c r="O347" i="1"/>
  <c r="S347" i="1" s="1"/>
  <c r="O235" i="1"/>
  <c r="S235" i="1" s="1"/>
  <c r="O371" i="1"/>
  <c r="S371" i="1" s="1"/>
  <c r="O267" i="1"/>
  <c r="S267" i="1" s="1"/>
  <c r="O272" i="1"/>
  <c r="S272" i="1" s="1"/>
  <c r="O322" i="1"/>
  <c r="S322" i="1" s="1"/>
  <c r="O391" i="1"/>
  <c r="S391" i="1" s="1"/>
  <c r="O414" i="1"/>
  <c r="S414" i="1" s="1"/>
  <c r="O799" i="1"/>
  <c r="S799" i="1" s="1"/>
  <c r="O792" i="1"/>
  <c r="S792" i="1" s="1"/>
  <c r="O798" i="1"/>
  <c r="S798" i="1" s="1"/>
  <c r="O782" i="1"/>
  <c r="S782" i="1" s="1"/>
  <c r="O693" i="1"/>
  <c r="S693" i="1" s="1"/>
  <c r="T112" i="1"/>
  <c r="O253" i="1"/>
  <c r="S253" i="1" s="1"/>
  <c r="O201" i="1"/>
  <c r="S201" i="1" s="1"/>
  <c r="O222" i="1"/>
  <c r="S222" i="1" s="1"/>
  <c r="O223" i="1"/>
  <c r="S223" i="1" s="1"/>
  <c r="O247" i="1"/>
  <c r="S247" i="1" s="1"/>
  <c r="O396" i="1"/>
  <c r="S396" i="1" s="1"/>
  <c r="O398" i="1"/>
  <c r="S398" i="1" s="1"/>
  <c r="O400" i="1"/>
  <c r="S400" i="1" s="1"/>
  <c r="O438" i="1"/>
  <c r="S438" i="1" s="1"/>
  <c r="O454" i="1"/>
  <c r="S454" i="1" s="1"/>
  <c r="O358" i="1"/>
  <c r="S358" i="1" s="1"/>
  <c r="O160" i="1"/>
  <c r="S160" i="1" s="1"/>
  <c r="T81" i="1"/>
  <c r="T82" i="1"/>
  <c r="T109" i="1"/>
  <c r="T130" i="1"/>
  <c r="O157" i="1"/>
  <c r="S157" i="1" s="1"/>
  <c r="O294" i="1"/>
  <c r="S294" i="1" s="1"/>
  <c r="O191" i="1"/>
  <c r="S191" i="1" s="1"/>
  <c r="T194" i="1"/>
  <c r="T193" i="1"/>
  <c r="O204" i="1"/>
  <c r="S204" i="1" s="1"/>
  <c r="O330" i="1"/>
  <c r="S330" i="1" s="1"/>
  <c r="O328" i="1"/>
  <c r="S328" i="1" s="1"/>
  <c r="O226" i="1"/>
  <c r="S226" i="1" s="1"/>
  <c r="O227" i="1"/>
  <c r="S227" i="1" s="1"/>
  <c r="T245" i="1"/>
  <c r="T320" i="1"/>
  <c r="T319" i="1"/>
  <c r="O453" i="1"/>
  <c r="S453" i="1" s="1"/>
  <c r="O534" i="1"/>
  <c r="S534" i="1" s="1"/>
  <c r="O843" i="1"/>
  <c r="S843" i="1" s="1"/>
  <c r="O840" i="1"/>
  <c r="S840" i="1" s="1"/>
  <c r="T768" i="1"/>
  <c r="T769" i="1"/>
  <c r="O979" i="1"/>
  <c r="S979" i="1" s="1"/>
  <c r="O985" i="1"/>
  <c r="S985" i="1" s="1"/>
  <c r="O249" i="1"/>
  <c r="S249" i="1" s="1"/>
  <c r="O144" i="1"/>
  <c r="S144" i="1" s="1"/>
  <c r="O265" i="1"/>
  <c r="S265" i="1" s="1"/>
  <c r="O264" i="1"/>
  <c r="S264" i="1" s="1"/>
  <c r="O281" i="1"/>
  <c r="S281" i="1" s="1"/>
  <c r="O298" i="1"/>
  <c r="S298" i="1" s="1"/>
  <c r="O318" i="1"/>
  <c r="S318" i="1" s="1"/>
  <c r="O208" i="1"/>
  <c r="S208" i="1" s="1"/>
  <c r="T210" i="1"/>
  <c r="O320" i="1"/>
  <c r="S320" i="1" s="1"/>
  <c r="O530" i="1"/>
  <c r="S530" i="1" s="1"/>
  <c r="O580" i="1"/>
  <c r="S580" i="1" s="1"/>
  <c r="T488" i="1"/>
  <c r="T487" i="1"/>
  <c r="O740" i="1"/>
  <c r="S740" i="1" s="1"/>
  <c r="O737" i="1"/>
  <c r="S737" i="1" s="1"/>
  <c r="O755" i="1"/>
  <c r="S755" i="1" s="1"/>
  <c r="T28" i="1"/>
  <c r="O164" i="1"/>
  <c r="S164" i="1" s="1"/>
  <c r="O177" i="1"/>
  <c r="S177" i="1" s="1"/>
  <c r="O306" i="1"/>
  <c r="S306" i="1" s="1"/>
  <c r="O326" i="1"/>
  <c r="S326" i="1" s="1"/>
  <c r="O324" i="1"/>
  <c r="S324" i="1" s="1"/>
  <c r="O210" i="1"/>
  <c r="S210" i="1" s="1"/>
  <c r="T215" i="1"/>
  <c r="T250" i="1"/>
  <c r="T249" i="1"/>
  <c r="O262" i="1"/>
  <c r="S262" i="1" s="1"/>
  <c r="O422" i="1"/>
  <c r="S422" i="1" s="1"/>
  <c r="O424" i="1"/>
  <c r="S424" i="1" s="1"/>
  <c r="O451" i="1"/>
  <c r="S451" i="1" s="1"/>
  <c r="O642" i="1"/>
  <c r="S642" i="1" s="1"/>
  <c r="O669" i="1"/>
  <c r="S669" i="1" s="1"/>
  <c r="O645" i="1"/>
  <c r="S645" i="1" s="1"/>
  <c r="T88" i="1"/>
  <c r="O243" i="1"/>
  <c r="S243" i="1" s="1"/>
  <c r="O256" i="1"/>
  <c r="S256" i="1" s="1"/>
  <c r="O150" i="1"/>
  <c r="S150" i="1" s="1"/>
  <c r="O291" i="1"/>
  <c r="S291" i="1" s="1"/>
  <c r="O311" i="1"/>
  <c r="S311" i="1" s="1"/>
  <c r="O314" i="1"/>
  <c r="S314" i="1" s="1"/>
  <c r="O207" i="1"/>
  <c r="S207" i="1" s="1"/>
  <c r="O213" i="1"/>
  <c r="S213" i="1" s="1"/>
  <c r="O228" i="1"/>
  <c r="S228" i="1" s="1"/>
  <c r="O250" i="1"/>
  <c r="S250" i="1" s="1"/>
  <c r="O284" i="1"/>
  <c r="S284" i="1" s="1"/>
  <c r="O315" i="1"/>
  <c r="S315" i="1" s="1"/>
  <c r="T356" i="1"/>
  <c r="T355" i="1"/>
  <c r="O548" i="1"/>
  <c r="S548" i="1" s="1"/>
  <c r="T24" i="1"/>
  <c r="T97" i="1"/>
  <c r="T108" i="1"/>
  <c r="O183" i="1"/>
  <c r="S183" i="1" s="1"/>
  <c r="O303" i="1"/>
  <c r="S303" i="1" s="1"/>
  <c r="O190" i="1"/>
  <c r="S190" i="1" s="1"/>
  <c r="T221" i="1"/>
  <c r="O263" i="1"/>
  <c r="S263" i="1" s="1"/>
  <c r="O413" i="1"/>
  <c r="S413" i="1" s="1"/>
  <c r="O346" i="1"/>
  <c r="S346" i="1" s="1"/>
  <c r="O364" i="1"/>
  <c r="S364" i="1" s="1"/>
  <c r="O373" i="1"/>
  <c r="S373" i="1" s="1"/>
  <c r="O387" i="1"/>
  <c r="S387" i="1" s="1"/>
  <c r="O401" i="1"/>
  <c r="S401" i="1" s="1"/>
  <c r="O437" i="1"/>
  <c r="S437" i="1" s="1"/>
  <c r="T446" i="1"/>
  <c r="O258" i="1"/>
  <c r="S258" i="1" s="1"/>
  <c r="O287" i="1"/>
  <c r="S287" i="1" s="1"/>
  <c r="O305" i="1"/>
  <c r="S305" i="1" s="1"/>
  <c r="O312" i="1"/>
  <c r="S312" i="1" s="1"/>
  <c r="T346" i="1"/>
  <c r="T345" i="1"/>
  <c r="O350" i="1"/>
  <c r="S350" i="1" s="1"/>
  <c r="O487" i="1"/>
  <c r="S487" i="1" s="1"/>
  <c r="O369" i="1"/>
  <c r="S369" i="1" s="1"/>
  <c r="O491" i="1"/>
  <c r="S491" i="1" s="1"/>
  <c r="O389" i="1"/>
  <c r="S389" i="1" s="1"/>
  <c r="T414" i="1"/>
  <c r="T413" i="1"/>
  <c r="O432" i="1"/>
  <c r="S432" i="1" s="1"/>
  <c r="O556" i="1"/>
  <c r="S556" i="1" s="1"/>
  <c r="O551" i="1"/>
  <c r="S551" i="1" s="1"/>
  <c r="O552" i="1"/>
  <c r="S552" i="1" s="1"/>
  <c r="O780" i="1"/>
  <c r="S780" i="1" s="1"/>
  <c r="O774" i="1"/>
  <c r="S774" i="1" s="1"/>
  <c r="O775" i="1"/>
  <c r="S775" i="1" s="1"/>
  <c r="O779" i="1"/>
  <c r="S779" i="1" s="1"/>
  <c r="O776" i="1"/>
  <c r="S776" i="1" s="1"/>
  <c r="O770" i="1"/>
  <c r="S770" i="1" s="1"/>
  <c r="O773" i="1"/>
  <c r="S773" i="1" s="1"/>
  <c r="O898" i="1"/>
  <c r="S898" i="1" s="1"/>
  <c r="O794" i="1"/>
  <c r="S794" i="1" s="1"/>
  <c r="O753" i="1"/>
  <c r="S753" i="1" s="1"/>
  <c r="T761" i="1"/>
  <c r="T760" i="1"/>
  <c r="T214" i="1"/>
  <c r="O348" i="1"/>
  <c r="S348" i="1" s="1"/>
  <c r="O257" i="1"/>
  <c r="S257" i="1" s="1"/>
  <c r="O283" i="1"/>
  <c r="S283" i="1" s="1"/>
  <c r="O286" i="1"/>
  <c r="S286" i="1" s="1"/>
  <c r="O301" i="1"/>
  <c r="S301" i="1" s="1"/>
  <c r="O316" i="1"/>
  <c r="S316" i="1" s="1"/>
  <c r="T330" i="1"/>
  <c r="T329" i="1"/>
  <c r="T381" i="1"/>
  <c r="T382" i="1"/>
  <c r="T398" i="1"/>
  <c r="T397" i="1"/>
  <c r="O523" i="1"/>
  <c r="S523" i="1" s="1"/>
  <c r="O524" i="1"/>
  <c r="S524" i="1" s="1"/>
  <c r="O525" i="1"/>
  <c r="S525" i="1" s="1"/>
  <c r="O443" i="1"/>
  <c r="S443" i="1" s="1"/>
  <c r="O493" i="1"/>
  <c r="S493" i="1" s="1"/>
  <c r="O625" i="1"/>
  <c r="S625" i="1" s="1"/>
  <c r="O627" i="1"/>
  <c r="S627" i="1" s="1"/>
  <c r="O520" i="1"/>
  <c r="S520" i="1" s="1"/>
  <c r="O628" i="1"/>
  <c r="S628" i="1" s="1"/>
  <c r="O657" i="1"/>
  <c r="S657" i="1" s="1"/>
  <c r="O927" i="1"/>
  <c r="S927" i="1" s="1"/>
  <c r="O900" i="1"/>
  <c r="S900" i="1" s="1"/>
  <c r="T336" i="1"/>
  <c r="T335" i="1"/>
  <c r="O349" i="1"/>
  <c r="S349" i="1" s="1"/>
  <c r="T374" i="1"/>
  <c r="O495" i="1"/>
  <c r="S495" i="1" s="1"/>
  <c r="O382" i="1"/>
  <c r="S382" i="1" s="1"/>
  <c r="O386" i="1"/>
  <c r="S386" i="1" s="1"/>
  <c r="T458" i="1"/>
  <c r="T457" i="1"/>
  <c r="T521" i="1"/>
  <c r="T520" i="1"/>
  <c r="O542" i="1"/>
  <c r="S542" i="1" s="1"/>
  <c r="O673" i="1"/>
  <c r="S673" i="1" s="1"/>
  <c r="O687" i="1"/>
  <c r="S687" i="1" s="1"/>
  <c r="O691" i="1"/>
  <c r="S691" i="1" s="1"/>
  <c r="O835" i="1"/>
  <c r="S835" i="1" s="1"/>
  <c r="O839" i="1"/>
  <c r="S839" i="1" s="1"/>
  <c r="O252" i="1"/>
  <c r="S252" i="1" s="1"/>
  <c r="O288" i="1"/>
  <c r="S288" i="1" s="1"/>
  <c r="O417" i="1"/>
  <c r="S417" i="1" s="1"/>
  <c r="O418" i="1"/>
  <c r="S418" i="1" s="1"/>
  <c r="O332" i="1"/>
  <c r="S332" i="1" s="1"/>
  <c r="O341" i="1"/>
  <c r="S341" i="1" s="1"/>
  <c r="O345" i="1"/>
  <c r="S345" i="1" s="1"/>
  <c r="O471" i="1"/>
  <c r="S471" i="1" s="1"/>
  <c r="T361" i="1"/>
  <c r="T360" i="1"/>
  <c r="O513" i="1"/>
  <c r="S513" i="1" s="1"/>
  <c r="O515" i="1"/>
  <c r="S515" i="1" s="1"/>
  <c r="O402" i="1"/>
  <c r="S402" i="1" s="1"/>
  <c r="O537" i="1"/>
  <c r="S537" i="1" s="1"/>
  <c r="O536" i="1"/>
  <c r="S536" i="1" s="1"/>
  <c r="O568" i="1"/>
  <c r="S568" i="1" s="1"/>
  <c r="O563" i="1"/>
  <c r="S563" i="1" s="1"/>
  <c r="O561" i="1"/>
  <c r="S561" i="1" s="1"/>
  <c r="O569" i="1"/>
  <c r="S569" i="1" s="1"/>
  <c r="O460" i="1"/>
  <c r="S460" i="1" s="1"/>
  <c r="O599" i="1"/>
  <c r="S599" i="1" s="1"/>
  <c r="O602" i="1"/>
  <c r="S602" i="1" s="1"/>
  <c r="O585" i="1"/>
  <c r="S585" i="1" s="1"/>
  <c r="O600" i="1"/>
  <c r="S600" i="1" s="1"/>
  <c r="O596" i="1"/>
  <c r="S596" i="1" s="1"/>
  <c r="O618" i="1"/>
  <c r="S618" i="1" s="1"/>
  <c r="O617" i="1"/>
  <c r="S617" i="1" s="1"/>
  <c r="O624" i="1"/>
  <c r="S624" i="1" s="1"/>
  <c r="O516" i="1"/>
  <c r="S516" i="1" s="1"/>
  <c r="O598" i="1"/>
  <c r="S598" i="1" s="1"/>
  <c r="O720" i="1"/>
  <c r="S720" i="1" s="1"/>
  <c r="T611" i="1"/>
  <c r="T610" i="1"/>
  <c r="O681" i="1"/>
  <c r="S681" i="1" s="1"/>
  <c r="O694" i="1"/>
  <c r="S694" i="1" s="1"/>
  <c r="O730" i="1"/>
  <c r="S730" i="1" s="1"/>
  <c r="O846" i="1"/>
  <c r="S846" i="1" s="1"/>
  <c r="O854" i="1"/>
  <c r="S854" i="1" s="1"/>
  <c r="O886" i="1"/>
  <c r="S886" i="1" s="1"/>
  <c r="O902" i="1"/>
  <c r="S902" i="1" s="1"/>
  <c r="O926" i="1"/>
  <c r="S926" i="1" s="1"/>
  <c r="O924" i="1"/>
  <c r="S924" i="1" s="1"/>
  <c r="O922" i="1"/>
  <c r="S922" i="1" s="1"/>
  <c r="O1189" i="1"/>
  <c r="S1189" i="1" s="1"/>
  <c r="O1178" i="1"/>
  <c r="S1178" i="1" s="1"/>
  <c r="O245" i="1"/>
  <c r="S245" i="1" s="1"/>
  <c r="T256" i="1"/>
  <c r="O380" i="1"/>
  <c r="S380" i="1" s="1"/>
  <c r="O266" i="1"/>
  <c r="S266" i="1" s="1"/>
  <c r="T276" i="1"/>
  <c r="T317" i="1"/>
  <c r="O353" i="1"/>
  <c r="S353" i="1" s="1"/>
  <c r="O361" i="1"/>
  <c r="S361" i="1" s="1"/>
  <c r="O502" i="1"/>
  <c r="S502" i="1" s="1"/>
  <c r="O510" i="1"/>
  <c r="S510" i="1" s="1"/>
  <c r="O512" i="1"/>
  <c r="S512" i="1" s="1"/>
  <c r="O532" i="1"/>
  <c r="S532" i="1" s="1"/>
  <c r="O531" i="1"/>
  <c r="S531" i="1" s="1"/>
  <c r="O420" i="1"/>
  <c r="S420" i="1" s="1"/>
  <c r="O470" i="1"/>
  <c r="S470" i="1" s="1"/>
  <c r="O484" i="1"/>
  <c r="S484" i="1" s="1"/>
  <c r="O500" i="1"/>
  <c r="S500" i="1" s="1"/>
  <c r="O514" i="1"/>
  <c r="S514" i="1" s="1"/>
  <c r="O738" i="1"/>
  <c r="S738" i="1" s="1"/>
  <c r="O655" i="1"/>
  <c r="S655" i="1" s="1"/>
  <c r="O825" i="1"/>
  <c r="S825" i="1" s="1"/>
  <c r="O890" i="1"/>
  <c r="S890" i="1" s="1"/>
  <c r="O1115" i="1"/>
  <c r="S1115" i="1" s="1"/>
  <c r="O1052" i="1"/>
  <c r="S1052" i="1" s="1"/>
  <c r="O154" i="1"/>
  <c r="S154" i="1" s="1"/>
  <c r="O277" i="1"/>
  <c r="S277" i="1" s="1"/>
  <c r="T186" i="1"/>
  <c r="O187" i="1"/>
  <c r="S187" i="1" s="1"/>
  <c r="O355" i="1"/>
  <c r="S355" i="1" s="1"/>
  <c r="O285" i="1"/>
  <c r="S285" i="1" s="1"/>
  <c r="O410" i="1"/>
  <c r="S410" i="1" s="1"/>
  <c r="T300" i="1"/>
  <c r="O466" i="1"/>
  <c r="S466" i="1" s="1"/>
  <c r="O467" i="1"/>
  <c r="S467" i="1" s="1"/>
  <c r="O365" i="1"/>
  <c r="S365" i="1" s="1"/>
  <c r="T373" i="1"/>
  <c r="T372" i="1"/>
  <c r="T412" i="1"/>
  <c r="T411" i="1"/>
  <c r="O576" i="1"/>
  <c r="S576" i="1" s="1"/>
  <c r="T479" i="1"/>
  <c r="T478" i="1"/>
  <c r="O535" i="1"/>
  <c r="S535" i="1" s="1"/>
  <c r="O651" i="1"/>
  <c r="S651" i="1" s="1"/>
  <c r="O549" i="1"/>
  <c r="S549" i="1" s="1"/>
  <c r="O588" i="1"/>
  <c r="S588" i="1" s="1"/>
  <c r="T677" i="1"/>
  <c r="T676" i="1"/>
  <c r="O812" i="1"/>
  <c r="S812" i="1" s="1"/>
  <c r="O823" i="1"/>
  <c r="S823" i="1" s="1"/>
  <c r="O861" i="1"/>
  <c r="S861" i="1" s="1"/>
  <c r="O860" i="1"/>
  <c r="S860" i="1" s="1"/>
  <c r="O857" i="1"/>
  <c r="S857" i="1" s="1"/>
  <c r="O858" i="1"/>
  <c r="S858" i="1" s="1"/>
  <c r="O785" i="1"/>
  <c r="S785" i="1" s="1"/>
  <c r="O910" i="1"/>
  <c r="S910" i="1" s="1"/>
  <c r="O914" i="1"/>
  <c r="S914" i="1" s="1"/>
  <c r="O909" i="1"/>
  <c r="S909" i="1" s="1"/>
  <c r="O917" i="1"/>
  <c r="S917" i="1" s="1"/>
  <c r="O908" i="1"/>
  <c r="S908" i="1" s="1"/>
  <c r="T919" i="1"/>
  <c r="T918" i="1"/>
  <c r="O1069" i="1"/>
  <c r="S1069" i="1" s="1"/>
  <c r="O189" i="1"/>
  <c r="S189" i="1" s="1"/>
  <c r="T107" i="1"/>
  <c r="T111" i="1"/>
  <c r="T115" i="1"/>
  <c r="O240" i="1"/>
  <c r="S240" i="1" s="1"/>
  <c r="O248" i="1"/>
  <c r="S248" i="1" s="1"/>
  <c r="O170" i="1"/>
  <c r="S170" i="1" s="1"/>
  <c r="O309" i="1"/>
  <c r="S309" i="1" s="1"/>
  <c r="O219" i="1"/>
  <c r="S219" i="1" s="1"/>
  <c r="O234" i="1"/>
  <c r="S234" i="1" s="1"/>
  <c r="O300" i="1"/>
  <c r="S300" i="1" s="1"/>
  <c r="O321" i="1"/>
  <c r="S321" i="1" s="1"/>
  <c r="O442" i="1"/>
  <c r="S442" i="1" s="1"/>
  <c r="O473" i="1"/>
  <c r="S473" i="1" s="1"/>
  <c r="T427" i="1"/>
  <c r="O434" i="1"/>
  <c r="S434" i="1" s="1"/>
  <c r="O574" i="1"/>
  <c r="S574" i="1" s="1"/>
  <c r="O615" i="1"/>
  <c r="S615" i="1" s="1"/>
  <c r="T529" i="1"/>
  <c r="T528" i="1"/>
  <c r="O557" i="1"/>
  <c r="S557" i="1" s="1"/>
  <c r="T596" i="1"/>
  <c r="T595" i="1"/>
  <c r="O816" i="1"/>
  <c r="S816" i="1" s="1"/>
  <c r="O778" i="1"/>
  <c r="S778" i="1" s="1"/>
  <c r="O977" i="1"/>
  <c r="S977" i="1" s="1"/>
  <c r="O156" i="1"/>
  <c r="S156" i="1" s="1"/>
  <c r="O137" i="1"/>
  <c r="S137" i="1" s="1"/>
  <c r="O261" i="1"/>
  <c r="S261" i="1" s="1"/>
  <c r="O276" i="1"/>
  <c r="S276" i="1" s="1"/>
  <c r="O293" i="1"/>
  <c r="S293" i="1" s="1"/>
  <c r="O199" i="1"/>
  <c r="S199" i="1" s="1"/>
  <c r="O229" i="1"/>
  <c r="S229" i="1" s="1"/>
  <c r="O255" i="1"/>
  <c r="S255" i="1" s="1"/>
  <c r="O376" i="1"/>
  <c r="S376" i="1" s="1"/>
  <c r="O282" i="1"/>
  <c r="S282" i="1" s="1"/>
  <c r="O327" i="1"/>
  <c r="S327" i="1" s="1"/>
  <c r="O359" i="1"/>
  <c r="S359" i="1" s="1"/>
  <c r="O485" i="1"/>
  <c r="S485" i="1" s="1"/>
  <c r="O383" i="1"/>
  <c r="S383" i="1" s="1"/>
  <c r="T389" i="1"/>
  <c r="T388" i="1"/>
  <c r="O393" i="1"/>
  <c r="S393" i="1" s="1"/>
  <c r="O558" i="1"/>
  <c r="S558" i="1" s="1"/>
  <c r="O446" i="1"/>
  <c r="S446" i="1" s="1"/>
  <c r="O496" i="1"/>
  <c r="S496" i="1" s="1"/>
  <c r="O609" i="1"/>
  <c r="S609" i="1" s="1"/>
  <c r="O667" i="1"/>
  <c r="S667" i="1" s="1"/>
  <c r="O949" i="1"/>
  <c r="S949" i="1" s="1"/>
  <c r="O982" i="1"/>
  <c r="S982" i="1" s="1"/>
  <c r="O951" i="1"/>
  <c r="S951" i="1" s="1"/>
  <c r="O864" i="1"/>
  <c r="S864" i="1" s="1"/>
  <c r="O1327" i="1"/>
  <c r="S1327" i="1" s="1"/>
  <c r="O1326" i="1"/>
  <c r="S1326" i="1" s="1"/>
  <c r="O1293" i="1"/>
  <c r="S1293" i="1" s="1"/>
  <c r="O1287" i="1"/>
  <c r="S1287" i="1" s="1"/>
  <c r="O946" i="1"/>
  <c r="S946" i="1" s="1"/>
  <c r="O490" i="1"/>
  <c r="S490" i="1" s="1"/>
  <c r="O498" i="1"/>
  <c r="S498" i="1" s="1"/>
  <c r="O521" i="1"/>
  <c r="S521" i="1" s="1"/>
  <c r="O611" i="1"/>
  <c r="S611" i="1" s="1"/>
  <c r="T615" i="1"/>
  <c r="T614" i="1"/>
  <c r="T628" i="1"/>
  <c r="O787" i="1"/>
  <c r="S787" i="1" s="1"/>
  <c r="O786" i="1"/>
  <c r="S786" i="1" s="1"/>
  <c r="O671" i="1"/>
  <c r="S671" i="1" s="1"/>
  <c r="O879" i="1"/>
  <c r="S879" i="1" s="1"/>
  <c r="O806" i="1"/>
  <c r="S806" i="1" s="1"/>
  <c r="T975" i="1"/>
  <c r="T974" i="1"/>
  <c r="O987" i="1"/>
  <c r="S987" i="1" s="1"/>
  <c r="O1209" i="1"/>
  <c r="S1209" i="1" s="1"/>
  <c r="O529" i="1"/>
  <c r="S529" i="1" s="1"/>
  <c r="O662" i="1"/>
  <c r="S662" i="1" s="1"/>
  <c r="T552" i="1"/>
  <c r="T551" i="1"/>
  <c r="T593" i="1"/>
  <c r="T592" i="1"/>
  <c r="O621" i="1"/>
  <c r="S621" i="1" s="1"/>
  <c r="O623" i="1"/>
  <c r="S623" i="1" s="1"/>
  <c r="O757" i="1"/>
  <c r="S757" i="1" s="1"/>
  <c r="O766" i="1"/>
  <c r="S766" i="1" s="1"/>
  <c r="O765" i="1"/>
  <c r="S765" i="1" s="1"/>
  <c r="O783" i="1"/>
  <c r="S783" i="1" s="1"/>
  <c r="O769" i="1"/>
  <c r="S769" i="1" s="1"/>
  <c r="T776" i="1"/>
  <c r="T775" i="1"/>
  <c r="T897" i="1"/>
  <c r="T898" i="1"/>
  <c r="O978" i="1"/>
  <c r="S978" i="1" s="1"/>
  <c r="O1124" i="1"/>
  <c r="S1124" i="1" s="1"/>
  <c r="O634" i="1"/>
  <c r="S634" i="1" s="1"/>
  <c r="O527" i="1"/>
  <c r="S527" i="1" s="1"/>
  <c r="T535" i="1"/>
  <c r="T554" i="1"/>
  <c r="T553" i="1"/>
  <c r="O661" i="1"/>
  <c r="S661" i="1" s="1"/>
  <c r="O678" i="1"/>
  <c r="S678" i="1" s="1"/>
  <c r="O699" i="1"/>
  <c r="S699" i="1" s="1"/>
  <c r="T714" i="1"/>
  <c r="T713" i="1"/>
  <c r="T718" i="1"/>
  <c r="T717" i="1"/>
  <c r="O807" i="1"/>
  <c r="S807" i="1" s="1"/>
  <c r="O855" i="1"/>
  <c r="S855" i="1" s="1"/>
  <c r="O1082" i="1"/>
  <c r="S1082" i="1" s="1"/>
  <c r="O1085" i="1"/>
  <c r="S1085" i="1" s="1"/>
  <c r="O1221" i="1"/>
  <c r="S1221" i="1" s="1"/>
  <c r="O1306" i="1"/>
  <c r="S1306" i="1" s="1"/>
  <c r="O668" i="1"/>
  <c r="S668" i="1" s="1"/>
  <c r="O554" i="1"/>
  <c r="S554" i="1" s="1"/>
  <c r="T578" i="1"/>
  <c r="T577" i="1"/>
  <c r="O582" i="1"/>
  <c r="S582" i="1" s="1"/>
  <c r="O601" i="1"/>
  <c r="S601" i="1" s="1"/>
  <c r="O608" i="1"/>
  <c r="S608" i="1" s="1"/>
  <c r="O612" i="1"/>
  <c r="S612" i="1" s="1"/>
  <c r="O759" i="1"/>
  <c r="S759" i="1" s="1"/>
  <c r="O666" i="1"/>
  <c r="S666" i="1" s="1"/>
  <c r="O829" i="1"/>
  <c r="S829" i="1" s="1"/>
  <c r="O800" i="1"/>
  <c r="S800" i="1" s="1"/>
  <c r="O805" i="1"/>
  <c r="S805" i="1" s="1"/>
  <c r="O824" i="1"/>
  <c r="S824" i="1" s="1"/>
  <c r="O872" i="1"/>
  <c r="S872" i="1" s="1"/>
  <c r="O884" i="1"/>
  <c r="S884" i="1" s="1"/>
  <c r="O1006" i="1"/>
  <c r="S1006" i="1" s="1"/>
  <c r="T328" i="1"/>
  <c r="T327" i="1"/>
  <c r="O449" i="1"/>
  <c r="S449" i="1" s="1"/>
  <c r="O366" i="1"/>
  <c r="S366" i="1" s="1"/>
  <c r="O375" i="1"/>
  <c r="S375" i="1" s="1"/>
  <c r="O597" i="1"/>
  <c r="S597" i="1" s="1"/>
  <c r="O480" i="1"/>
  <c r="S480" i="1" s="1"/>
  <c r="T482" i="1"/>
  <c r="T481" i="1"/>
  <c r="O522" i="1"/>
  <c r="S522" i="1" s="1"/>
  <c r="O647" i="1"/>
  <c r="S647" i="1" s="1"/>
  <c r="O656" i="1"/>
  <c r="S656" i="1" s="1"/>
  <c r="O578" i="1"/>
  <c r="S578" i="1" s="1"/>
  <c r="O654" i="1"/>
  <c r="S654" i="1" s="1"/>
  <c r="O676" i="1"/>
  <c r="S676" i="1" s="1"/>
  <c r="T710" i="1"/>
  <c r="T709" i="1"/>
  <c r="T762" i="1"/>
  <c r="O767" i="1"/>
  <c r="S767" i="1" s="1"/>
  <c r="T803" i="1"/>
  <c r="T802" i="1"/>
  <c r="O849" i="1"/>
  <c r="S849" i="1" s="1"/>
  <c r="O973" i="1"/>
  <c r="S973" i="1" s="1"/>
  <c r="O1053" i="1"/>
  <c r="S1053" i="1" s="1"/>
  <c r="O1079" i="1"/>
  <c r="S1079" i="1" s="1"/>
  <c r="O1252" i="1"/>
  <c r="S1252" i="1" s="1"/>
  <c r="O1264" i="1"/>
  <c r="S1264" i="1" s="1"/>
  <c r="O363" i="1"/>
  <c r="S363" i="1" s="1"/>
  <c r="O268" i="1"/>
  <c r="S268" i="1" s="1"/>
  <c r="O392" i="1"/>
  <c r="S392" i="1" s="1"/>
  <c r="O394" i="1"/>
  <c r="S394" i="1" s="1"/>
  <c r="T295" i="1"/>
  <c r="O299" i="1"/>
  <c r="S299" i="1" s="1"/>
  <c r="O334" i="1"/>
  <c r="S334" i="1" s="1"/>
  <c r="T340" i="1"/>
  <c r="T339" i="1"/>
  <c r="O465" i="1"/>
  <c r="S465" i="1" s="1"/>
  <c r="T352" i="1"/>
  <c r="T351" i="1"/>
  <c r="T390" i="1"/>
  <c r="O408" i="1"/>
  <c r="S408" i="1" s="1"/>
  <c r="O540" i="1"/>
  <c r="S540" i="1" s="1"/>
  <c r="O425" i="1"/>
  <c r="S425" i="1" s="1"/>
  <c r="O572" i="1"/>
  <c r="S572" i="1" s="1"/>
  <c r="T461" i="1"/>
  <c r="T460" i="1"/>
  <c r="O463" i="1"/>
  <c r="S463" i="1" s="1"/>
  <c r="O593" i="1"/>
  <c r="S593" i="1" s="1"/>
  <c r="O475" i="1"/>
  <c r="S475" i="1" s="1"/>
  <c r="O614" i="1"/>
  <c r="S614" i="1" s="1"/>
  <c r="O518" i="1"/>
  <c r="S518" i="1" s="1"/>
  <c r="O584" i="1"/>
  <c r="S584" i="1" s="1"/>
  <c r="O664" i="1"/>
  <c r="S664" i="1" s="1"/>
  <c r="O810" i="1"/>
  <c r="S810" i="1" s="1"/>
  <c r="T706" i="1"/>
  <c r="T705" i="1"/>
  <c r="O734" i="1"/>
  <c r="S734" i="1" s="1"/>
  <c r="O893" i="1"/>
  <c r="S893" i="1" s="1"/>
  <c r="O891" i="1"/>
  <c r="S891" i="1" s="1"/>
  <c r="O885" i="1"/>
  <c r="S885" i="1" s="1"/>
  <c r="O883" i="1"/>
  <c r="S883" i="1" s="1"/>
  <c r="O803" i="1"/>
  <c r="S803" i="1" s="1"/>
  <c r="O940" i="1"/>
  <c r="S940" i="1" s="1"/>
  <c r="O957" i="1"/>
  <c r="S957" i="1" s="1"/>
  <c r="O841" i="1"/>
  <c r="S841" i="1" s="1"/>
  <c r="O870" i="1"/>
  <c r="S870" i="1" s="1"/>
  <c r="O1031" i="1"/>
  <c r="S1031" i="1" s="1"/>
  <c r="O969" i="1"/>
  <c r="S969" i="1" s="1"/>
  <c r="O1048" i="1"/>
  <c r="S1048" i="1" s="1"/>
  <c r="O1414" i="1"/>
  <c r="S1414" i="1" s="1"/>
  <c r="O1396" i="1"/>
  <c r="S1396" i="1" s="1"/>
  <c r="O215" i="1"/>
  <c r="S215" i="1" s="1"/>
  <c r="T291" i="1"/>
  <c r="T290" i="1"/>
  <c r="O412" i="1"/>
  <c r="S412" i="1" s="1"/>
  <c r="O423" i="1"/>
  <c r="S423" i="1" s="1"/>
  <c r="T324" i="1"/>
  <c r="T323" i="1"/>
  <c r="O458" i="1"/>
  <c r="S458" i="1" s="1"/>
  <c r="T385" i="1"/>
  <c r="O543" i="1"/>
  <c r="S543" i="1" s="1"/>
  <c r="O461" i="1"/>
  <c r="S461" i="1" s="1"/>
  <c r="O587" i="1"/>
  <c r="S587" i="1" s="1"/>
  <c r="O503" i="1"/>
  <c r="S503" i="1" s="1"/>
  <c r="O562" i="1"/>
  <c r="S562" i="1" s="1"/>
  <c r="O697" i="1"/>
  <c r="S697" i="1" s="1"/>
  <c r="T589" i="1"/>
  <c r="T590" i="1"/>
  <c r="O591" i="1"/>
  <c r="S591" i="1" s="1"/>
  <c r="O721" i="1"/>
  <c r="S721" i="1" s="1"/>
  <c r="O732" i="1"/>
  <c r="S732" i="1" s="1"/>
  <c r="O695" i="1"/>
  <c r="S695" i="1" s="1"/>
  <c r="O727" i="1"/>
  <c r="S727" i="1" s="1"/>
  <c r="O878" i="1"/>
  <c r="S878" i="1" s="1"/>
  <c r="O763" i="1"/>
  <c r="S763" i="1" s="1"/>
  <c r="O811" i="1"/>
  <c r="S811" i="1" s="1"/>
  <c r="O986" i="1"/>
  <c r="S986" i="1" s="1"/>
  <c r="O873" i="1"/>
  <c r="S873" i="1" s="1"/>
  <c r="O995" i="1"/>
  <c r="S995" i="1" s="1"/>
  <c r="O896" i="1"/>
  <c r="S896" i="1" s="1"/>
  <c r="O959" i="1"/>
  <c r="S959" i="1" s="1"/>
  <c r="O964" i="1"/>
  <c r="S964" i="1" s="1"/>
  <c r="O1246" i="1"/>
  <c r="S1246" i="1" s="1"/>
  <c r="O436" i="1"/>
  <c r="S436" i="1" s="1"/>
  <c r="O331" i="1"/>
  <c r="S331" i="1" s="1"/>
  <c r="T349" i="1"/>
  <c r="O474" i="1"/>
  <c r="S474" i="1" s="1"/>
  <c r="O370" i="1"/>
  <c r="S370" i="1" s="1"/>
  <c r="O377" i="1"/>
  <c r="S377" i="1" s="1"/>
  <c r="O385" i="1"/>
  <c r="S385" i="1" s="1"/>
  <c r="T402" i="1"/>
  <c r="T401" i="1"/>
  <c r="O528" i="1"/>
  <c r="S528" i="1" s="1"/>
  <c r="O680" i="1"/>
  <c r="S680" i="1" s="1"/>
  <c r="O679" i="1"/>
  <c r="S679" i="1" s="1"/>
  <c r="O575" i="1"/>
  <c r="S575" i="1" s="1"/>
  <c r="T588" i="1"/>
  <c r="T587" i="1"/>
  <c r="O739" i="1"/>
  <c r="S739" i="1" s="1"/>
  <c r="O752" i="1"/>
  <c r="S752" i="1" s="1"/>
  <c r="O874" i="1"/>
  <c r="S874" i="1" s="1"/>
  <c r="T812" i="1"/>
  <c r="T811" i="1"/>
  <c r="O944" i="1"/>
  <c r="S944" i="1" s="1"/>
  <c r="T831" i="1"/>
  <c r="T830" i="1"/>
  <c r="O880" i="1"/>
  <c r="S880" i="1" s="1"/>
  <c r="O1028" i="1"/>
  <c r="S1028" i="1" s="1"/>
  <c r="O1022" i="1"/>
  <c r="S1022" i="1" s="1"/>
  <c r="O1117" i="1"/>
  <c r="S1117" i="1" s="1"/>
  <c r="O1148" i="1"/>
  <c r="S1148" i="1" s="1"/>
  <c r="O1147" i="1"/>
  <c r="S1147" i="1" s="1"/>
  <c r="O1044" i="1"/>
  <c r="S1044" i="1" s="1"/>
  <c r="O1239" i="1"/>
  <c r="S1239" i="1" s="1"/>
  <c r="O1225" i="1"/>
  <c r="S1225" i="1" s="1"/>
  <c r="O1232" i="1"/>
  <c r="S1232" i="1" s="1"/>
  <c r="O633" i="1"/>
  <c r="S633" i="1" s="1"/>
  <c r="O736" i="1"/>
  <c r="S736" i="1" s="1"/>
  <c r="O869" i="1"/>
  <c r="S869" i="1" s="1"/>
  <c r="O868" i="1"/>
  <c r="S868" i="1" s="1"/>
  <c r="O955" i="1"/>
  <c r="S955" i="1" s="1"/>
  <c r="O956" i="1"/>
  <c r="S956" i="1" s="1"/>
  <c r="O960" i="1"/>
  <c r="S960" i="1" s="1"/>
  <c r="O976" i="1"/>
  <c r="S976" i="1" s="1"/>
  <c r="O975" i="1"/>
  <c r="S975" i="1" s="1"/>
  <c r="O863" i="1"/>
  <c r="S863" i="1" s="1"/>
  <c r="O1032" i="1"/>
  <c r="S1032" i="1" s="1"/>
  <c r="O1071" i="1"/>
  <c r="S1071" i="1" s="1"/>
  <c r="O1087" i="1"/>
  <c r="S1087" i="1" s="1"/>
  <c r="O1086" i="1"/>
  <c r="S1086" i="1" s="1"/>
  <c r="O1094" i="1"/>
  <c r="S1094" i="1" s="1"/>
  <c r="O1063" i="1"/>
  <c r="S1063" i="1" s="1"/>
  <c r="O1339" i="1"/>
  <c r="S1339" i="1" s="1"/>
  <c r="O1222" i="1"/>
  <c r="S1222" i="1" s="1"/>
  <c r="O450" i="1"/>
  <c r="S450" i="1" s="1"/>
  <c r="O333" i="1"/>
  <c r="S333" i="1" s="1"/>
  <c r="O483" i="1"/>
  <c r="S483" i="1" s="1"/>
  <c r="O492" i="1"/>
  <c r="S492" i="1" s="1"/>
  <c r="O427" i="1"/>
  <c r="S427" i="1" s="1"/>
  <c r="O550" i="1"/>
  <c r="S550" i="1" s="1"/>
  <c r="O564" i="1"/>
  <c r="S564" i="1" s="1"/>
  <c r="O560" i="1"/>
  <c r="S560" i="1" s="1"/>
  <c r="O567" i="1"/>
  <c r="S567" i="1" s="1"/>
  <c r="O570" i="1"/>
  <c r="S570" i="1" s="1"/>
  <c r="O479" i="1"/>
  <c r="S479" i="1" s="1"/>
  <c r="O482" i="1"/>
  <c r="S482" i="1" s="1"/>
  <c r="O497" i="1"/>
  <c r="S497" i="1" s="1"/>
  <c r="O663" i="1"/>
  <c r="S663" i="1" s="1"/>
  <c r="O684" i="1"/>
  <c r="S684" i="1" s="1"/>
  <c r="O566" i="1"/>
  <c r="S566" i="1" s="1"/>
  <c r="O581" i="1"/>
  <c r="S581" i="1" s="1"/>
  <c r="O638" i="1"/>
  <c r="S638" i="1" s="1"/>
  <c r="O701" i="1"/>
  <c r="S701" i="1" s="1"/>
  <c r="O828" i="1"/>
  <c r="S828" i="1" s="1"/>
  <c r="O848" i="1"/>
  <c r="S848" i="1" s="1"/>
  <c r="T747" i="1"/>
  <c r="T746" i="1"/>
  <c r="O751" i="1"/>
  <c r="S751" i="1" s="1"/>
  <c r="O756" i="1"/>
  <c r="S756" i="1" s="1"/>
  <c r="O918" i="1"/>
  <c r="S918" i="1" s="1"/>
  <c r="O963" i="1"/>
  <c r="S963" i="1" s="1"/>
  <c r="O967" i="1"/>
  <c r="S967" i="1" s="1"/>
  <c r="O962" i="1"/>
  <c r="S962" i="1" s="1"/>
  <c r="O1056" i="1"/>
  <c r="S1056" i="1" s="1"/>
  <c r="O1213" i="1"/>
  <c r="S1213" i="1" s="1"/>
  <c r="T275" i="1"/>
  <c r="O405" i="1"/>
  <c r="S405" i="1" s="1"/>
  <c r="O404" i="1"/>
  <c r="S404" i="1" s="1"/>
  <c r="O445" i="1"/>
  <c r="S445" i="1" s="1"/>
  <c r="O329" i="1"/>
  <c r="S329" i="1" s="1"/>
  <c r="O488" i="1"/>
  <c r="S488" i="1" s="1"/>
  <c r="O494" i="1"/>
  <c r="S494" i="1" s="1"/>
  <c r="O416" i="1"/>
  <c r="S416" i="1" s="1"/>
  <c r="O444" i="1"/>
  <c r="S444" i="1" s="1"/>
  <c r="O452" i="1"/>
  <c r="S452" i="1" s="1"/>
  <c r="T472" i="1"/>
  <c r="T473" i="1"/>
  <c r="O481" i="1"/>
  <c r="S481" i="1" s="1"/>
  <c r="O648" i="1"/>
  <c r="S648" i="1" s="1"/>
  <c r="O545" i="1"/>
  <c r="S545" i="1" s="1"/>
  <c r="O583" i="1"/>
  <c r="S583" i="1" s="1"/>
  <c r="T605" i="1"/>
  <c r="T604" i="1"/>
  <c r="T645" i="1"/>
  <c r="T646" i="1"/>
  <c r="T665" i="1"/>
  <c r="O672" i="1"/>
  <c r="S672" i="1" s="1"/>
  <c r="O722" i="1"/>
  <c r="S722" i="1" s="1"/>
  <c r="T725" i="1"/>
  <c r="O853" i="1"/>
  <c r="S853" i="1" s="1"/>
  <c r="O852" i="1"/>
  <c r="S852" i="1" s="1"/>
  <c r="T738" i="1"/>
  <c r="T737" i="1"/>
  <c r="O747" i="1"/>
  <c r="S747" i="1" s="1"/>
  <c r="O939" i="1"/>
  <c r="S939" i="1" s="1"/>
  <c r="O936" i="1"/>
  <c r="S936" i="1" s="1"/>
  <c r="O821" i="1"/>
  <c r="S821" i="1" s="1"/>
  <c r="O850" i="1"/>
  <c r="S850" i="1" s="1"/>
  <c r="O1015" i="1"/>
  <c r="S1015" i="1" s="1"/>
  <c r="O1025" i="1"/>
  <c r="S1025" i="1" s="1"/>
  <c r="O1027" i="1"/>
  <c r="S1027" i="1" s="1"/>
  <c r="O1020" i="1"/>
  <c r="S1020" i="1" s="1"/>
  <c r="O1073" i="1"/>
  <c r="S1073" i="1" s="1"/>
  <c r="O1072" i="1"/>
  <c r="S1072" i="1" s="1"/>
  <c r="O1029" i="1"/>
  <c r="S1029" i="1" s="1"/>
  <c r="O1162" i="1"/>
  <c r="S1162" i="1" s="1"/>
  <c r="O1165" i="1"/>
  <c r="S1165" i="1" s="1"/>
  <c r="O1068" i="1"/>
  <c r="S1068" i="1" s="1"/>
  <c r="O1585" i="1"/>
  <c r="S1585" i="1" s="1"/>
  <c r="O1580" i="1"/>
  <c r="S1580" i="1" s="1"/>
  <c r="T244" i="1"/>
  <c r="O289" i="1"/>
  <c r="S289" i="1" s="1"/>
  <c r="O319" i="1"/>
  <c r="S319" i="1" s="1"/>
  <c r="T348" i="1"/>
  <c r="T347" i="1"/>
  <c r="T357" i="1"/>
  <c r="T358" i="1"/>
  <c r="O486" i="1"/>
  <c r="S486" i="1" s="1"/>
  <c r="T462" i="1"/>
  <c r="O590" i="1"/>
  <c r="S590" i="1" s="1"/>
  <c r="T491" i="1"/>
  <c r="T490" i="1"/>
  <c r="O511" i="1"/>
  <c r="S511" i="1" s="1"/>
  <c r="O635" i="1"/>
  <c r="S635" i="1" s="1"/>
  <c r="O632" i="1"/>
  <c r="S632" i="1" s="1"/>
  <c r="O636" i="1"/>
  <c r="S636" i="1" s="1"/>
  <c r="O553" i="1"/>
  <c r="S553" i="1" s="1"/>
  <c r="T557" i="1"/>
  <c r="T556" i="1"/>
  <c r="O571" i="1"/>
  <c r="S571" i="1" s="1"/>
  <c r="O605" i="1"/>
  <c r="S605" i="1" s="1"/>
  <c r="O733" i="1"/>
  <c r="S733" i="1" s="1"/>
  <c r="O675" i="1"/>
  <c r="S675" i="1" s="1"/>
  <c r="O709" i="1"/>
  <c r="S709" i="1" s="1"/>
  <c r="O905" i="1"/>
  <c r="S905" i="1" s="1"/>
  <c r="O904" i="1"/>
  <c r="S904" i="1" s="1"/>
  <c r="O903" i="1"/>
  <c r="S903" i="1" s="1"/>
  <c r="O907" i="1"/>
  <c r="S907" i="1" s="1"/>
  <c r="O844" i="1"/>
  <c r="S844" i="1" s="1"/>
  <c r="O895" i="1"/>
  <c r="S895" i="1" s="1"/>
  <c r="O937" i="1"/>
  <c r="S937" i="1" s="1"/>
  <c r="T982" i="1"/>
  <c r="T981" i="1"/>
  <c r="O1111" i="1"/>
  <c r="S1111" i="1" s="1"/>
  <c r="O1109" i="1"/>
  <c r="S1109" i="1" s="1"/>
  <c r="O1142" i="1"/>
  <c r="S1142" i="1" s="1"/>
  <c r="O1098" i="1"/>
  <c r="S1098" i="1" s="1"/>
  <c r="T497" i="1"/>
  <c r="T496" i="1"/>
  <c r="O526" i="1"/>
  <c r="S526" i="1" s="1"/>
  <c r="O659" i="1"/>
  <c r="S659" i="1" s="1"/>
  <c r="T545" i="1"/>
  <c r="T607" i="1"/>
  <c r="O743" i="1"/>
  <c r="S743" i="1" s="1"/>
  <c r="T641" i="1"/>
  <c r="O688" i="1"/>
  <c r="S688" i="1" s="1"/>
  <c r="O690" i="1"/>
  <c r="S690" i="1" s="1"/>
  <c r="O834" i="1"/>
  <c r="S834" i="1" s="1"/>
  <c r="T744" i="1"/>
  <c r="O761" i="1"/>
  <c r="S761" i="1" s="1"/>
  <c r="O814" i="1"/>
  <c r="S814" i="1" s="1"/>
  <c r="T836" i="1"/>
  <c r="T835" i="1"/>
  <c r="O981" i="1"/>
  <c r="S981" i="1" s="1"/>
  <c r="O882" i="1"/>
  <c r="S882" i="1" s="1"/>
  <c r="O932" i="1"/>
  <c r="S932" i="1" s="1"/>
  <c r="O1144" i="1"/>
  <c r="S1144" i="1" s="1"/>
  <c r="O1137" i="1"/>
  <c r="S1137" i="1" s="1"/>
  <c r="O1268" i="1"/>
  <c r="S1268" i="1" s="1"/>
  <c r="O1267" i="1"/>
  <c r="S1267" i="1" s="1"/>
  <c r="O1347" i="1"/>
  <c r="S1347" i="1" s="1"/>
  <c r="O603" i="1"/>
  <c r="S603" i="1" s="1"/>
  <c r="T485" i="1"/>
  <c r="T484" i="1"/>
  <c r="O606" i="1"/>
  <c r="S606" i="1" s="1"/>
  <c r="T499" i="1"/>
  <c r="O713" i="1"/>
  <c r="S713" i="1" s="1"/>
  <c r="T599" i="1"/>
  <c r="O758" i="1"/>
  <c r="S758" i="1" s="1"/>
  <c r="O643" i="1"/>
  <c r="S643" i="1" s="1"/>
  <c r="T652" i="1"/>
  <c r="T651" i="1"/>
  <c r="O771" i="1"/>
  <c r="S771" i="1" s="1"/>
  <c r="T673" i="1"/>
  <c r="T672" i="1"/>
  <c r="O705" i="1"/>
  <c r="S705" i="1" s="1"/>
  <c r="O726" i="1"/>
  <c r="S726" i="1" s="1"/>
  <c r="O875" i="1"/>
  <c r="S875" i="1" s="1"/>
  <c r="O788" i="1"/>
  <c r="S788" i="1" s="1"/>
  <c r="O797" i="1"/>
  <c r="S797" i="1" s="1"/>
  <c r="O808" i="1"/>
  <c r="S808" i="1" s="1"/>
  <c r="O943" i="1"/>
  <c r="S943" i="1" s="1"/>
  <c r="O845" i="1"/>
  <c r="S845" i="1" s="1"/>
  <c r="O1051" i="1"/>
  <c r="S1051" i="1" s="1"/>
  <c r="O1076" i="1"/>
  <c r="S1076" i="1" s="1"/>
  <c r="O1155" i="1"/>
  <c r="S1155" i="1" s="1"/>
  <c r="O1042" i="1"/>
  <c r="S1042" i="1" s="1"/>
  <c r="O1169" i="1"/>
  <c r="S1169" i="1" s="1"/>
  <c r="O1363" i="1"/>
  <c r="S1363" i="1" s="1"/>
  <c r="O489" i="1"/>
  <c r="S489" i="1" s="1"/>
  <c r="T406" i="1"/>
  <c r="T405" i="1"/>
  <c r="O555" i="1"/>
  <c r="S555" i="1" s="1"/>
  <c r="O464" i="1"/>
  <c r="S464" i="1" s="1"/>
  <c r="O630" i="1"/>
  <c r="S630" i="1" s="1"/>
  <c r="O626" i="1"/>
  <c r="S626" i="1" s="1"/>
  <c r="O658" i="1"/>
  <c r="S658" i="1" s="1"/>
  <c r="O547" i="1"/>
  <c r="S547" i="1" s="1"/>
  <c r="T569" i="1"/>
  <c r="O692" i="1"/>
  <c r="S692" i="1" s="1"/>
  <c r="O631" i="1"/>
  <c r="S631" i="1" s="1"/>
  <c r="T640" i="1"/>
  <c r="T639" i="1"/>
  <c r="O652" i="1"/>
  <c r="S652" i="1" s="1"/>
  <c r="O804" i="1"/>
  <c r="S804" i="1" s="1"/>
  <c r="T697" i="1"/>
  <c r="T696" i="1"/>
  <c r="O702" i="1"/>
  <c r="S702" i="1" s="1"/>
  <c r="O723" i="1"/>
  <c r="S723" i="1" s="1"/>
  <c r="T743" i="1"/>
  <c r="O871" i="1"/>
  <c r="S871" i="1" s="1"/>
  <c r="O815" i="1"/>
  <c r="S815" i="1" s="1"/>
  <c r="O830" i="1"/>
  <c r="S830" i="1" s="1"/>
  <c r="O836" i="1"/>
  <c r="S836" i="1" s="1"/>
  <c r="T854" i="1"/>
  <c r="T853" i="1"/>
  <c r="O862" i="1"/>
  <c r="S862" i="1" s="1"/>
  <c r="O989" i="1"/>
  <c r="S989" i="1" s="1"/>
  <c r="T878" i="1"/>
  <c r="O887" i="1"/>
  <c r="S887" i="1" s="1"/>
  <c r="T891" i="1"/>
  <c r="T890" i="1"/>
  <c r="O1014" i="1"/>
  <c r="S1014" i="1" s="1"/>
  <c r="O950" i="1"/>
  <c r="S950" i="1" s="1"/>
  <c r="O952" i="1"/>
  <c r="S952" i="1" s="1"/>
  <c r="O1112" i="1"/>
  <c r="S1112" i="1" s="1"/>
  <c r="O1175" i="1"/>
  <c r="S1175" i="1" s="1"/>
  <c r="O388" i="1"/>
  <c r="S388" i="1" s="1"/>
  <c r="T274" i="1"/>
  <c r="T273" i="1"/>
  <c r="O456" i="1"/>
  <c r="S456" i="1" s="1"/>
  <c r="O356" i="1"/>
  <c r="S356" i="1" s="1"/>
  <c r="O360" i="1"/>
  <c r="S360" i="1" s="1"/>
  <c r="O368" i="1"/>
  <c r="S368" i="1" s="1"/>
  <c r="T371" i="1"/>
  <c r="T370" i="1"/>
  <c r="O508" i="1"/>
  <c r="S508" i="1" s="1"/>
  <c r="O507" i="1"/>
  <c r="S507" i="1" s="1"/>
  <c r="O399" i="1"/>
  <c r="S399" i="1" s="1"/>
  <c r="O403" i="1"/>
  <c r="S403" i="1" s="1"/>
  <c r="O415" i="1"/>
  <c r="S415" i="1" s="1"/>
  <c r="T425" i="1"/>
  <c r="O592" i="1"/>
  <c r="S592" i="1" s="1"/>
  <c r="O506" i="1"/>
  <c r="S506" i="1" s="1"/>
  <c r="T509" i="1"/>
  <c r="O517" i="1"/>
  <c r="S517" i="1" s="1"/>
  <c r="O683" i="1"/>
  <c r="S683" i="1" s="1"/>
  <c r="O565" i="1"/>
  <c r="S565" i="1" s="1"/>
  <c r="T572" i="1"/>
  <c r="T571" i="1"/>
  <c r="O696" i="1"/>
  <c r="S696" i="1" s="1"/>
  <c r="T582" i="1"/>
  <c r="T581" i="1"/>
  <c r="T619" i="1"/>
  <c r="T618" i="1"/>
  <c r="T622" i="1"/>
  <c r="O629" i="1"/>
  <c r="S629" i="1" s="1"/>
  <c r="O640" i="1"/>
  <c r="S640" i="1" s="1"/>
  <c r="O819" i="1"/>
  <c r="S819" i="1" s="1"/>
  <c r="T767" i="1"/>
  <c r="T766" i="1"/>
  <c r="O772" i="1"/>
  <c r="S772" i="1" s="1"/>
  <c r="O789" i="1"/>
  <c r="S789" i="1" s="1"/>
  <c r="T832" i="1"/>
  <c r="O847" i="1"/>
  <c r="S847" i="1" s="1"/>
  <c r="O1021" i="1"/>
  <c r="S1021" i="1" s="1"/>
  <c r="O1043" i="1"/>
  <c r="S1043" i="1" s="1"/>
  <c r="O1035" i="1"/>
  <c r="S1035" i="1" s="1"/>
  <c r="O1036" i="1"/>
  <c r="S1036" i="1" s="1"/>
  <c r="O1046" i="1"/>
  <c r="S1046" i="1" s="1"/>
  <c r="O996" i="1"/>
  <c r="S996" i="1" s="1"/>
  <c r="O1012" i="1"/>
  <c r="S1012" i="1" s="1"/>
  <c r="O1038" i="1"/>
  <c r="S1038" i="1" s="1"/>
  <c r="O1230" i="1"/>
  <c r="S1230" i="1" s="1"/>
  <c r="O212" i="1"/>
  <c r="S212" i="1" s="1"/>
  <c r="T266" i="1"/>
  <c r="T287" i="1"/>
  <c r="T299" i="1"/>
  <c r="O308" i="1"/>
  <c r="S308" i="1" s="1"/>
  <c r="O448" i="1"/>
  <c r="S448" i="1" s="1"/>
  <c r="O362" i="1"/>
  <c r="S362" i="1" s="1"/>
  <c r="O390" i="1"/>
  <c r="S390" i="1" s="1"/>
  <c r="O426" i="1"/>
  <c r="S426" i="1" s="1"/>
  <c r="O429" i="1"/>
  <c r="S429" i="1" s="1"/>
  <c r="T434" i="1"/>
  <c r="O462" i="1"/>
  <c r="S462" i="1" s="1"/>
  <c r="O594" i="1"/>
  <c r="S594" i="1" s="1"/>
  <c r="O499" i="1"/>
  <c r="S499" i="1" s="1"/>
  <c r="O504" i="1"/>
  <c r="S504" i="1" s="1"/>
  <c r="O509" i="1"/>
  <c r="S509" i="1" s="1"/>
  <c r="T527" i="1"/>
  <c r="T563" i="1"/>
  <c r="O607" i="1"/>
  <c r="S607" i="1" s="1"/>
  <c r="O729" i="1"/>
  <c r="S729" i="1" s="1"/>
  <c r="O641" i="1"/>
  <c r="S641" i="1" s="1"/>
  <c r="O762" i="1"/>
  <c r="S762" i="1" s="1"/>
  <c r="O646" i="1"/>
  <c r="S646" i="1" s="1"/>
  <c r="O665" i="1"/>
  <c r="S665" i="1" s="1"/>
  <c r="O793" i="1"/>
  <c r="S793" i="1" s="1"/>
  <c r="O677" i="1"/>
  <c r="S677" i="1" s="1"/>
  <c r="O744" i="1"/>
  <c r="S744" i="1" s="1"/>
  <c r="O748" i="1"/>
  <c r="S748" i="1" s="1"/>
  <c r="T751" i="1"/>
  <c r="T750" i="1"/>
  <c r="O777" i="1"/>
  <c r="S777" i="1" s="1"/>
  <c r="T780" i="1"/>
  <c r="T779" i="1"/>
  <c r="O784" i="1"/>
  <c r="S784" i="1" s="1"/>
  <c r="O791" i="1"/>
  <c r="S791" i="1" s="1"/>
  <c r="T794" i="1"/>
  <c r="O990" i="1"/>
  <c r="S990" i="1" s="1"/>
  <c r="O1005" i="1"/>
  <c r="S1005" i="1" s="1"/>
  <c r="O1011" i="1"/>
  <c r="S1011" i="1" s="1"/>
  <c r="O911" i="1"/>
  <c r="S911" i="1" s="1"/>
  <c r="O921" i="1"/>
  <c r="S921" i="1" s="1"/>
  <c r="T934" i="1"/>
  <c r="T933" i="1"/>
  <c r="T952" i="1"/>
  <c r="T951" i="1"/>
  <c r="O1091" i="1"/>
  <c r="S1091" i="1" s="1"/>
  <c r="O1092" i="1"/>
  <c r="S1092" i="1" s="1"/>
  <c r="O1004" i="1"/>
  <c r="S1004" i="1" s="1"/>
  <c r="O1010" i="1"/>
  <c r="S1010" i="1" s="1"/>
  <c r="O1129" i="1"/>
  <c r="S1129" i="1" s="1"/>
  <c r="O1083" i="1"/>
  <c r="S1083" i="1" s="1"/>
  <c r="O1203" i="1"/>
  <c r="S1203" i="1" s="1"/>
  <c r="O1110" i="1"/>
  <c r="S1110" i="1" s="1"/>
  <c r="O1291" i="1"/>
  <c r="S1291" i="1" s="1"/>
  <c r="O1484" i="1"/>
  <c r="S1484" i="1" s="1"/>
  <c r="O1545" i="1"/>
  <c r="S1545" i="1" s="1"/>
  <c r="T900" i="1"/>
  <c r="O923" i="1"/>
  <c r="S923" i="1" s="1"/>
  <c r="T942" i="1"/>
  <c r="T941" i="1"/>
  <c r="T961" i="1"/>
  <c r="T960" i="1"/>
  <c r="O1033" i="1"/>
  <c r="S1033" i="1" s="1"/>
  <c r="O1161" i="1"/>
  <c r="S1161" i="1" s="1"/>
  <c r="O1173" i="1"/>
  <c r="S1173" i="1" s="1"/>
  <c r="O1096" i="1"/>
  <c r="S1096" i="1" s="1"/>
  <c r="O1152" i="1"/>
  <c r="S1152" i="1" s="1"/>
  <c r="O1228" i="1"/>
  <c r="S1228" i="1" s="1"/>
  <c r="O1416" i="1"/>
  <c r="S1416" i="1" s="1"/>
  <c r="O913" i="1"/>
  <c r="S913" i="1" s="1"/>
  <c r="T936" i="1"/>
  <c r="T935" i="1"/>
  <c r="O961" i="1"/>
  <c r="S961" i="1" s="1"/>
  <c r="O971" i="1"/>
  <c r="S971" i="1" s="1"/>
  <c r="O1100" i="1"/>
  <c r="S1100" i="1" s="1"/>
  <c r="O1104" i="1"/>
  <c r="S1104" i="1" s="1"/>
  <c r="O1119" i="1"/>
  <c r="S1119" i="1" s="1"/>
  <c r="O1121" i="1"/>
  <c r="S1121" i="1" s="1"/>
  <c r="O1120" i="1"/>
  <c r="S1120" i="1" s="1"/>
  <c r="O1127" i="1"/>
  <c r="S1127" i="1" s="1"/>
  <c r="O1125" i="1"/>
  <c r="S1125" i="1" s="1"/>
  <c r="O1223" i="1"/>
  <c r="S1223" i="1" s="1"/>
  <c r="O1288" i="1"/>
  <c r="S1288" i="1" s="1"/>
  <c r="O1215" i="1"/>
  <c r="S1215" i="1" s="1"/>
  <c r="O1387" i="1"/>
  <c r="S1387" i="1" s="1"/>
  <c r="O1435" i="1"/>
  <c r="S1435" i="1" s="1"/>
  <c r="O1434" i="1"/>
  <c r="S1434" i="1" s="1"/>
  <c r="O1422" i="1"/>
  <c r="S1422" i="1" s="1"/>
  <c r="O1437" i="1"/>
  <c r="S1437" i="1" s="1"/>
  <c r="O1460" i="1"/>
  <c r="S1460" i="1" s="1"/>
  <c r="O1459" i="1"/>
  <c r="S1459" i="1" s="1"/>
  <c r="O1458" i="1"/>
  <c r="S1458" i="1" s="1"/>
  <c r="O1456" i="1"/>
  <c r="S1456" i="1" s="1"/>
  <c r="O1452" i="1"/>
  <c r="S1452" i="1" s="1"/>
  <c r="O1453" i="1"/>
  <c r="S1453" i="1" s="1"/>
  <c r="O1359" i="1"/>
  <c r="S1359" i="1" s="1"/>
  <c r="O1362" i="1"/>
  <c r="S1362" i="1" s="1"/>
  <c r="O1064" i="1"/>
  <c r="S1064" i="1" s="1"/>
  <c r="O1067" i="1"/>
  <c r="S1067" i="1" s="1"/>
  <c r="O1065" i="1"/>
  <c r="S1065" i="1" s="1"/>
  <c r="T949" i="1"/>
  <c r="O968" i="1"/>
  <c r="S968" i="1" s="1"/>
  <c r="O1123" i="1"/>
  <c r="S1123" i="1" s="1"/>
  <c r="O1141" i="1"/>
  <c r="S1141" i="1" s="1"/>
  <c r="O1060" i="1"/>
  <c r="S1060" i="1" s="1"/>
  <c r="O1062" i="1"/>
  <c r="S1062" i="1" s="1"/>
  <c r="O1066" i="1"/>
  <c r="S1066" i="1" s="1"/>
  <c r="O1226" i="1"/>
  <c r="S1226" i="1" s="1"/>
  <c r="O1280" i="1"/>
  <c r="S1280" i="1" s="1"/>
  <c r="O1275" i="1"/>
  <c r="S1275" i="1" s="1"/>
  <c r="O1192" i="1"/>
  <c r="S1192" i="1" s="1"/>
  <c r="O1335" i="1"/>
  <c r="S1335" i="1" s="1"/>
  <c r="O1333" i="1"/>
  <c r="S1333" i="1" s="1"/>
  <c r="O1523" i="1"/>
  <c r="S1523" i="1" s="1"/>
  <c r="O1564" i="1"/>
  <c r="S1564" i="1" s="1"/>
  <c r="O230" i="1"/>
  <c r="S230" i="1" s="1"/>
  <c r="O372" i="1"/>
  <c r="S372" i="1" s="1"/>
  <c r="T270" i="1"/>
  <c r="O409" i="1"/>
  <c r="S409" i="1" s="1"/>
  <c r="T303" i="1"/>
  <c r="O430" i="1"/>
  <c r="S430" i="1" s="1"/>
  <c r="O431" i="1"/>
  <c r="S431" i="1" s="1"/>
  <c r="O440" i="1"/>
  <c r="S440" i="1" s="1"/>
  <c r="O469" i="1"/>
  <c r="S469" i="1" s="1"/>
  <c r="O610" i="1"/>
  <c r="S610" i="1" s="1"/>
  <c r="O541" i="1"/>
  <c r="S541" i="1" s="1"/>
  <c r="O595" i="1"/>
  <c r="S595" i="1" s="1"/>
  <c r="O718" i="1"/>
  <c r="S718" i="1" s="1"/>
  <c r="O644" i="1"/>
  <c r="S644" i="1" s="1"/>
  <c r="T711" i="1"/>
  <c r="O724" i="1"/>
  <c r="S724" i="1" s="1"/>
  <c r="O728" i="1"/>
  <c r="S728" i="1" s="1"/>
  <c r="O735" i="1"/>
  <c r="S735" i="1" s="1"/>
  <c r="T796" i="1"/>
  <c r="O813" i="1"/>
  <c r="S813" i="1" s="1"/>
  <c r="O947" i="1"/>
  <c r="S947" i="1" s="1"/>
  <c r="O831" i="1"/>
  <c r="S831" i="1" s="1"/>
  <c r="T842" i="1"/>
  <c r="O867" i="1"/>
  <c r="S867" i="1" s="1"/>
  <c r="T874" i="1"/>
  <c r="T873" i="1"/>
  <c r="T877" i="1"/>
  <c r="O1007" i="1"/>
  <c r="S1007" i="1" s="1"/>
  <c r="O901" i="1"/>
  <c r="S901" i="1" s="1"/>
  <c r="O934" i="1"/>
  <c r="S934" i="1" s="1"/>
  <c r="O1058" i="1"/>
  <c r="S1058" i="1" s="1"/>
  <c r="O1047" i="1"/>
  <c r="S1047" i="1" s="1"/>
  <c r="O1050" i="1"/>
  <c r="S1050" i="1" s="1"/>
  <c r="O1205" i="1"/>
  <c r="S1205" i="1" s="1"/>
  <c r="O1237" i="1"/>
  <c r="S1237" i="1" s="1"/>
  <c r="O1263" i="1"/>
  <c r="S1263" i="1" s="1"/>
  <c r="O1297" i="1"/>
  <c r="S1297" i="1" s="1"/>
  <c r="O1489" i="1"/>
  <c r="S1489" i="1" s="1"/>
  <c r="O1491" i="1"/>
  <c r="S1491" i="1" s="1"/>
  <c r="O1494" i="1"/>
  <c r="S1494" i="1" s="1"/>
  <c r="O1502" i="1"/>
  <c r="S1502" i="1" s="1"/>
  <c r="O1501" i="1"/>
  <c r="S1501" i="1" s="1"/>
  <c r="T117" i="1"/>
  <c r="O292" i="1"/>
  <c r="S292" i="1" s="1"/>
  <c r="O325" i="1"/>
  <c r="S325" i="1" s="1"/>
  <c r="O337" i="1"/>
  <c r="S337" i="1" s="1"/>
  <c r="O411" i="1"/>
  <c r="S411" i="1" s="1"/>
  <c r="O421" i="1"/>
  <c r="S421" i="1" s="1"/>
  <c r="T449" i="1"/>
  <c r="O457" i="1"/>
  <c r="S457" i="1" s="1"/>
  <c r="O468" i="1"/>
  <c r="S468" i="1" s="1"/>
  <c r="O476" i="1"/>
  <c r="S476" i="1" s="1"/>
  <c r="T504" i="1"/>
  <c r="T503" i="1"/>
  <c r="O505" i="1"/>
  <c r="S505" i="1" s="1"/>
  <c r="O519" i="1"/>
  <c r="S519" i="1" s="1"/>
  <c r="O559" i="1"/>
  <c r="S559" i="1" s="1"/>
  <c r="O577" i="1"/>
  <c r="S577" i="1" s="1"/>
  <c r="O717" i="1"/>
  <c r="S717" i="1" s="1"/>
  <c r="O716" i="1"/>
  <c r="S716" i="1" s="1"/>
  <c r="O604" i="1"/>
  <c r="S604" i="1" s="1"/>
  <c r="O725" i="1"/>
  <c r="S725" i="1" s="1"/>
  <c r="T662" i="1"/>
  <c r="T674" i="1"/>
  <c r="O707" i="1"/>
  <c r="S707" i="1" s="1"/>
  <c r="O711" i="1"/>
  <c r="S711" i="1" s="1"/>
  <c r="O832" i="1"/>
  <c r="S832" i="1" s="1"/>
  <c r="T719" i="1"/>
  <c r="T731" i="1"/>
  <c r="T771" i="1"/>
  <c r="T770" i="1"/>
  <c r="T799" i="1"/>
  <c r="T798" i="1"/>
  <c r="O809" i="1"/>
  <c r="S809" i="1" s="1"/>
  <c r="O930" i="1"/>
  <c r="S930" i="1" s="1"/>
  <c r="O928" i="1"/>
  <c r="S928" i="1" s="1"/>
  <c r="O837" i="1"/>
  <c r="S837" i="1" s="1"/>
  <c r="O842" i="1"/>
  <c r="S842" i="1" s="1"/>
  <c r="T864" i="1"/>
  <c r="O877" i="1"/>
  <c r="S877" i="1" s="1"/>
  <c r="T883" i="1"/>
  <c r="O889" i="1"/>
  <c r="S889" i="1" s="1"/>
  <c r="T895" i="1"/>
  <c r="O938" i="1"/>
  <c r="S938" i="1" s="1"/>
  <c r="O942" i="1"/>
  <c r="S942" i="1" s="1"/>
  <c r="O983" i="1"/>
  <c r="S983" i="1" s="1"/>
  <c r="O1000" i="1"/>
  <c r="S1000" i="1" s="1"/>
  <c r="O1136" i="1"/>
  <c r="S1136" i="1" s="1"/>
  <c r="O1026" i="1"/>
  <c r="S1026" i="1" s="1"/>
  <c r="O1030" i="1"/>
  <c r="S1030" i="1" s="1"/>
  <c r="O1163" i="1"/>
  <c r="S1163" i="1" s="1"/>
  <c r="O1084" i="1"/>
  <c r="S1084" i="1" s="1"/>
  <c r="O1116" i="1"/>
  <c r="S1116" i="1" s="1"/>
  <c r="O1296" i="1"/>
  <c r="S1296" i="1" s="1"/>
  <c r="O1312" i="1"/>
  <c r="S1312" i="1" s="1"/>
  <c r="O1300" i="1"/>
  <c r="S1300" i="1" s="1"/>
  <c r="O1195" i="1"/>
  <c r="S1195" i="1" s="1"/>
  <c r="O1351" i="1"/>
  <c r="S1351" i="1" s="1"/>
  <c r="O1350" i="1"/>
  <c r="S1350" i="1" s="1"/>
  <c r="O1381" i="1"/>
  <c r="S1381" i="1" s="1"/>
  <c r="O1374" i="1"/>
  <c r="S1374" i="1" s="1"/>
  <c r="O1431" i="1"/>
  <c r="S1431" i="1" s="1"/>
  <c r="T262" i="1"/>
  <c r="O271" i="1"/>
  <c r="S271" i="1" s="1"/>
  <c r="O304" i="1"/>
  <c r="S304" i="1" s="1"/>
  <c r="O378" i="1"/>
  <c r="S378" i="1" s="1"/>
  <c r="T394" i="1"/>
  <c r="O395" i="1"/>
  <c r="S395" i="1" s="1"/>
  <c r="O544" i="1"/>
  <c r="S544" i="1" s="1"/>
  <c r="T438" i="1"/>
  <c r="T437" i="1"/>
  <c r="O439" i="1"/>
  <c r="S439" i="1" s="1"/>
  <c r="O441" i="1"/>
  <c r="S441" i="1" s="1"/>
  <c r="T456" i="1"/>
  <c r="O589" i="1"/>
  <c r="S589" i="1" s="1"/>
  <c r="T517" i="1"/>
  <c r="T558" i="1"/>
  <c r="O613" i="1"/>
  <c r="S613" i="1" s="1"/>
  <c r="O620" i="1"/>
  <c r="S620" i="1" s="1"/>
  <c r="T621" i="1"/>
  <c r="T633" i="1"/>
  <c r="O650" i="1"/>
  <c r="S650" i="1" s="1"/>
  <c r="O674" i="1"/>
  <c r="S674" i="1" s="1"/>
  <c r="O795" i="1"/>
  <c r="S795" i="1" s="1"/>
  <c r="O708" i="1"/>
  <c r="S708" i="1" s="1"/>
  <c r="T727" i="1"/>
  <c r="O731" i="1"/>
  <c r="S731" i="1" s="1"/>
  <c r="T734" i="1"/>
  <c r="T733" i="1"/>
  <c r="O746" i="1"/>
  <c r="S746" i="1" s="1"/>
  <c r="T755" i="1"/>
  <c r="T754" i="1"/>
  <c r="O764" i="1"/>
  <c r="S764" i="1" s="1"/>
  <c r="O768" i="1"/>
  <c r="S768" i="1" s="1"/>
  <c r="O826" i="1"/>
  <c r="S826" i="1" s="1"/>
  <c r="O1018" i="1"/>
  <c r="S1018" i="1" s="1"/>
  <c r="O915" i="1"/>
  <c r="S915" i="1" s="1"/>
  <c r="O965" i="1"/>
  <c r="S965" i="1" s="1"/>
  <c r="O1106" i="1"/>
  <c r="S1106" i="1" s="1"/>
  <c r="O1105" i="1"/>
  <c r="S1105" i="1" s="1"/>
  <c r="O1024" i="1"/>
  <c r="S1024" i="1" s="1"/>
  <c r="O1114" i="1"/>
  <c r="S1114" i="1" s="1"/>
  <c r="O1404" i="1"/>
  <c r="S1404" i="1" s="1"/>
  <c r="O1402" i="1"/>
  <c r="S1402" i="1" s="1"/>
  <c r="O1405" i="1"/>
  <c r="S1405" i="1" s="1"/>
  <c r="O1399" i="1"/>
  <c r="S1399" i="1" s="1"/>
  <c r="T475" i="1"/>
  <c r="O478" i="1"/>
  <c r="S478" i="1" s="1"/>
  <c r="T541" i="1"/>
  <c r="O653" i="1"/>
  <c r="S653" i="1" s="1"/>
  <c r="O685" i="1"/>
  <c r="S685" i="1" s="1"/>
  <c r="O817" i="1"/>
  <c r="S817" i="1" s="1"/>
  <c r="O715" i="1"/>
  <c r="S715" i="1" s="1"/>
  <c r="O719" i="1"/>
  <c r="S719" i="1" s="1"/>
  <c r="T790" i="1"/>
  <c r="O796" i="1"/>
  <c r="S796" i="1" s="1"/>
  <c r="O920" i="1"/>
  <c r="S920" i="1" s="1"/>
  <c r="T806" i="1"/>
  <c r="O945" i="1"/>
  <c r="S945" i="1" s="1"/>
  <c r="O851" i="1"/>
  <c r="S851" i="1" s="1"/>
  <c r="O866" i="1"/>
  <c r="S866" i="1" s="1"/>
  <c r="O1001" i="1"/>
  <c r="S1001" i="1" s="1"/>
  <c r="O1013" i="1"/>
  <c r="S1013" i="1" s="1"/>
  <c r="T902" i="1"/>
  <c r="T911" i="1"/>
  <c r="T910" i="1"/>
  <c r="T915" i="1"/>
  <c r="O1040" i="1"/>
  <c r="S1040" i="1" s="1"/>
  <c r="O931" i="1"/>
  <c r="S931" i="1" s="1"/>
  <c r="O1055" i="1"/>
  <c r="S1055" i="1" s="1"/>
  <c r="O1089" i="1"/>
  <c r="S1089" i="1" s="1"/>
  <c r="T977" i="1"/>
  <c r="T976" i="1"/>
  <c r="O988" i="1"/>
  <c r="S988" i="1" s="1"/>
  <c r="O994" i="1"/>
  <c r="S994" i="1" s="1"/>
  <c r="O1009" i="1"/>
  <c r="S1009" i="1" s="1"/>
  <c r="O1049" i="1"/>
  <c r="S1049" i="1" s="1"/>
  <c r="O1081" i="1"/>
  <c r="S1081" i="1" s="1"/>
  <c r="O1095" i="1"/>
  <c r="S1095" i="1" s="1"/>
  <c r="O1256" i="1"/>
  <c r="S1256" i="1" s="1"/>
  <c r="O1143" i="1"/>
  <c r="S1143" i="1" s="1"/>
  <c r="O1157" i="1"/>
  <c r="S1157" i="1" s="1"/>
  <c r="O1187" i="1"/>
  <c r="S1187" i="1" s="1"/>
  <c r="O1190" i="1"/>
  <c r="S1190" i="1" s="1"/>
  <c r="O1197" i="1"/>
  <c r="S1197" i="1" s="1"/>
  <c r="O1201" i="1"/>
  <c r="S1201" i="1" s="1"/>
  <c r="O1329" i="1"/>
  <c r="S1329" i="1" s="1"/>
  <c r="O1248" i="1"/>
  <c r="S1248" i="1" s="1"/>
  <c r="O1272" i="1"/>
  <c r="S1272" i="1" s="1"/>
  <c r="O1279" i="1"/>
  <c r="S1279" i="1" s="1"/>
  <c r="O1305" i="1"/>
  <c r="S1305" i="1" s="1"/>
  <c r="O1324" i="1"/>
  <c r="S1324" i="1" s="1"/>
  <c r="O1566" i="1"/>
  <c r="S1566" i="1" s="1"/>
  <c r="O1577" i="1"/>
  <c r="S1577" i="1" s="1"/>
  <c r="O1524" i="1"/>
  <c r="S1524" i="1" s="1"/>
  <c r="O1186" i="1"/>
  <c r="S1186" i="1" s="1"/>
  <c r="O1132" i="1"/>
  <c r="S1132" i="1" s="1"/>
  <c r="O1134" i="1"/>
  <c r="S1134" i="1" s="1"/>
  <c r="O1149" i="1"/>
  <c r="S1149" i="1" s="1"/>
  <c r="O1231" i="1"/>
  <c r="S1231" i="1" s="1"/>
  <c r="O1419" i="1"/>
  <c r="S1419" i="1" s="1"/>
  <c r="O1548" i="1"/>
  <c r="S1548" i="1" s="1"/>
  <c r="O1075" i="1"/>
  <c r="S1075" i="1" s="1"/>
  <c r="O1078" i="1"/>
  <c r="S1078" i="1" s="1"/>
  <c r="O1220" i="1"/>
  <c r="S1220" i="1" s="1"/>
  <c r="O1227" i="1"/>
  <c r="S1227" i="1" s="1"/>
  <c r="O1236" i="1"/>
  <c r="S1236" i="1" s="1"/>
  <c r="O1274" i="1"/>
  <c r="S1274" i="1" s="1"/>
  <c r="O1321" i="1"/>
  <c r="S1321" i="1" s="1"/>
  <c r="O1212" i="1"/>
  <c r="S1212" i="1" s="1"/>
  <c r="O1336" i="1"/>
  <c r="S1336" i="1" s="1"/>
  <c r="O1218" i="1"/>
  <c r="S1218" i="1" s="1"/>
  <c r="O1345" i="1"/>
  <c r="S1345" i="1" s="1"/>
  <c r="O1364" i="1"/>
  <c r="S1364" i="1" s="1"/>
  <c r="O1370" i="1"/>
  <c r="S1370" i="1" s="1"/>
  <c r="O1368" i="1"/>
  <c r="S1368" i="1" s="1"/>
  <c r="O1366" i="1"/>
  <c r="S1366" i="1" s="1"/>
  <c r="O1365" i="1"/>
  <c r="S1365" i="1" s="1"/>
  <c r="O1298" i="1"/>
  <c r="S1298" i="1" s="1"/>
  <c r="O1420" i="1"/>
  <c r="S1420" i="1" s="1"/>
  <c r="O1477" i="1"/>
  <c r="S1477" i="1" s="1"/>
  <c r="O1468" i="1"/>
  <c r="S1468" i="1" s="1"/>
  <c r="O1427" i="1"/>
  <c r="S1427" i="1" s="1"/>
  <c r="O1557" i="1"/>
  <c r="S1557" i="1" s="1"/>
  <c r="O1113" i="1"/>
  <c r="S1113" i="1" s="1"/>
  <c r="O1238" i="1"/>
  <c r="S1238" i="1" s="1"/>
  <c r="O1138" i="1"/>
  <c r="S1138" i="1" s="1"/>
  <c r="O1140" i="1"/>
  <c r="S1140" i="1" s="1"/>
  <c r="O1185" i="1"/>
  <c r="S1185" i="1" s="1"/>
  <c r="O1253" i="1"/>
  <c r="S1253" i="1" s="1"/>
  <c r="O1395" i="1"/>
  <c r="S1395" i="1" s="1"/>
  <c r="O1282" i="1"/>
  <c r="S1282" i="1" s="1"/>
  <c r="O1476" i="1"/>
  <c r="S1476" i="1" s="1"/>
  <c r="O1558" i="1"/>
  <c r="S1558" i="1" s="1"/>
  <c r="O1059" i="1"/>
  <c r="S1059" i="1" s="1"/>
  <c r="O1198" i="1"/>
  <c r="S1198" i="1" s="1"/>
  <c r="O1196" i="1"/>
  <c r="S1196" i="1" s="1"/>
  <c r="O1375" i="1"/>
  <c r="S1375" i="1" s="1"/>
  <c r="O1273" i="1"/>
  <c r="S1273" i="1" s="1"/>
  <c r="O1284" i="1"/>
  <c r="S1284" i="1" s="1"/>
  <c r="O1310" i="1"/>
  <c r="S1310" i="1" s="1"/>
  <c r="O1314" i="1"/>
  <c r="S1314" i="1" s="1"/>
  <c r="O1337" i="1"/>
  <c r="S1337" i="1" s="1"/>
  <c r="O1503" i="1"/>
  <c r="S1503" i="1" s="1"/>
  <c r="O1398" i="1"/>
  <c r="S1398" i="1" s="1"/>
  <c r="O1410" i="1"/>
  <c r="S1410" i="1" s="1"/>
  <c r="O1591" i="1"/>
  <c r="S1591" i="1" s="1"/>
  <c r="O435" i="1"/>
  <c r="S435" i="1" s="1"/>
  <c r="O501" i="1"/>
  <c r="S501" i="1" s="1"/>
  <c r="O579" i="1"/>
  <c r="S579" i="1" s="1"/>
  <c r="O619" i="1"/>
  <c r="S619" i="1" s="1"/>
  <c r="O760" i="1"/>
  <c r="S760" i="1" s="1"/>
  <c r="O802" i="1"/>
  <c r="S802" i="1" s="1"/>
  <c r="O820" i="1"/>
  <c r="S820" i="1" s="1"/>
  <c r="O992" i="1"/>
  <c r="S992" i="1" s="1"/>
  <c r="O876" i="1"/>
  <c r="S876" i="1" s="1"/>
  <c r="O888" i="1"/>
  <c r="S888" i="1" s="1"/>
  <c r="O1016" i="1"/>
  <c r="S1016" i="1" s="1"/>
  <c r="O929" i="1"/>
  <c r="S929" i="1" s="1"/>
  <c r="O1061" i="1"/>
  <c r="S1061" i="1" s="1"/>
  <c r="T948" i="1"/>
  <c r="O1207" i="1"/>
  <c r="S1207" i="1" s="1"/>
  <c r="O1208" i="1"/>
  <c r="S1208" i="1" s="1"/>
  <c r="O1101" i="1"/>
  <c r="S1101" i="1" s="1"/>
  <c r="O1233" i="1"/>
  <c r="S1233" i="1" s="1"/>
  <c r="O1260" i="1"/>
  <c r="S1260" i="1" s="1"/>
  <c r="O1174" i="1"/>
  <c r="S1174" i="1" s="1"/>
  <c r="O1377" i="1"/>
  <c r="S1377" i="1" s="1"/>
  <c r="O1442" i="1"/>
  <c r="S1442" i="1" s="1"/>
  <c r="O1441" i="1"/>
  <c r="S1441" i="1" s="1"/>
  <c r="O1346" i="1"/>
  <c r="S1346" i="1" s="1"/>
  <c r="O1360" i="1"/>
  <c r="S1360" i="1" s="1"/>
  <c r="O1451" i="1"/>
  <c r="S1451" i="1" s="1"/>
  <c r="O1632" i="1"/>
  <c r="S1632" i="1" s="1"/>
  <c r="O1628" i="1"/>
  <c r="S1628" i="1" s="1"/>
  <c r="O1538" i="1"/>
  <c r="S1538" i="1" s="1"/>
  <c r="O1578" i="1"/>
  <c r="S1578" i="1" s="1"/>
  <c r="T430" i="1"/>
  <c r="T508" i="1"/>
  <c r="T574" i="1"/>
  <c r="O754" i="1"/>
  <c r="S754" i="1" s="1"/>
  <c r="O682" i="1"/>
  <c r="S682" i="1" s="1"/>
  <c r="O865" i="1"/>
  <c r="S865" i="1" s="1"/>
  <c r="O881" i="1"/>
  <c r="S881" i="1" s="1"/>
  <c r="O827" i="1"/>
  <c r="S827" i="1" s="1"/>
  <c r="O838" i="1"/>
  <c r="S838" i="1" s="1"/>
  <c r="T868" i="1"/>
  <c r="O948" i="1"/>
  <c r="S948" i="1" s="1"/>
  <c r="O970" i="1"/>
  <c r="S970" i="1" s="1"/>
  <c r="T989" i="1"/>
  <c r="O1054" i="1"/>
  <c r="S1054" i="1" s="1"/>
  <c r="O1077" i="1"/>
  <c r="S1077" i="1" s="1"/>
  <c r="O1135" i="1"/>
  <c r="S1135" i="1" s="1"/>
  <c r="O1150" i="1"/>
  <c r="S1150" i="1" s="1"/>
  <c r="O1158" i="1"/>
  <c r="S1158" i="1" s="1"/>
  <c r="O1182" i="1"/>
  <c r="S1182" i="1" s="1"/>
  <c r="O1191" i="1"/>
  <c r="S1191" i="1" s="1"/>
  <c r="O1204" i="1"/>
  <c r="S1204" i="1" s="1"/>
  <c r="O1219" i="1"/>
  <c r="S1219" i="1" s="1"/>
  <c r="O1393" i="1"/>
  <c r="S1393" i="1" s="1"/>
  <c r="O1371" i="1"/>
  <c r="S1371" i="1" s="1"/>
  <c r="O1474" i="1"/>
  <c r="S1474" i="1" s="1"/>
  <c r="O472" i="1"/>
  <c r="S472" i="1" s="1"/>
  <c r="T474" i="1"/>
  <c r="O538" i="1"/>
  <c r="S538" i="1" s="1"/>
  <c r="T540" i="1"/>
  <c r="O616" i="1"/>
  <c r="S616" i="1" s="1"/>
  <c r="O637" i="1"/>
  <c r="S637" i="1" s="1"/>
  <c r="O649" i="1"/>
  <c r="S649" i="1" s="1"/>
  <c r="O670" i="1"/>
  <c r="S670" i="1" s="1"/>
  <c r="O686" i="1"/>
  <c r="S686" i="1" s="1"/>
  <c r="O790" i="1"/>
  <c r="S790" i="1" s="1"/>
  <c r="O912" i="1"/>
  <c r="S912" i="1" s="1"/>
  <c r="O801" i="1"/>
  <c r="S801" i="1" s="1"/>
  <c r="O818" i="1"/>
  <c r="S818" i="1" s="1"/>
  <c r="T826" i="1"/>
  <c r="T825" i="1"/>
  <c r="O856" i="1"/>
  <c r="S856" i="1" s="1"/>
  <c r="O1003" i="1"/>
  <c r="S1003" i="1" s="1"/>
  <c r="O1002" i="1"/>
  <c r="S1002" i="1" s="1"/>
  <c r="O899" i="1"/>
  <c r="S899" i="1" s="1"/>
  <c r="T928" i="1"/>
  <c r="T944" i="1"/>
  <c r="T943" i="1"/>
  <c r="O954" i="1"/>
  <c r="S954" i="1" s="1"/>
  <c r="O1088" i="1"/>
  <c r="S1088" i="1" s="1"/>
  <c r="O1216" i="1"/>
  <c r="S1216" i="1" s="1"/>
  <c r="O1234" i="1"/>
  <c r="S1234" i="1" s="1"/>
  <c r="O1243" i="1"/>
  <c r="S1243" i="1" s="1"/>
  <c r="O1244" i="1"/>
  <c r="S1244" i="1" s="1"/>
  <c r="O1344" i="1"/>
  <c r="S1344" i="1" s="1"/>
  <c r="O1466" i="1"/>
  <c r="S1466" i="1" s="1"/>
  <c r="O1361" i="1"/>
  <c r="S1361" i="1" s="1"/>
  <c r="O1378" i="1"/>
  <c r="S1378" i="1" s="1"/>
  <c r="O1408" i="1"/>
  <c r="S1408" i="1" s="1"/>
  <c r="O1518" i="1"/>
  <c r="S1518" i="1" s="1"/>
  <c r="O1612" i="1"/>
  <c r="S1612" i="1" s="1"/>
  <c r="T784" i="1"/>
  <c r="T850" i="1"/>
  <c r="T887" i="1"/>
  <c r="O933" i="1"/>
  <c r="S933" i="1" s="1"/>
  <c r="T965" i="1"/>
  <c r="O966" i="1"/>
  <c r="S966" i="1" s="1"/>
  <c r="T979" i="1"/>
  <c r="O1102" i="1"/>
  <c r="S1102" i="1" s="1"/>
  <c r="O1008" i="1"/>
  <c r="S1008" i="1" s="1"/>
  <c r="O1039" i="1"/>
  <c r="S1039" i="1" s="1"/>
  <c r="O1160" i="1"/>
  <c r="S1160" i="1" s="1"/>
  <c r="O1172" i="1"/>
  <c r="S1172" i="1" s="1"/>
  <c r="O1180" i="1"/>
  <c r="S1180" i="1" s="1"/>
  <c r="O1184" i="1"/>
  <c r="S1184" i="1" s="1"/>
  <c r="O1074" i="1"/>
  <c r="S1074" i="1" s="1"/>
  <c r="O1097" i="1"/>
  <c r="S1097" i="1" s="1"/>
  <c r="O1103" i="1"/>
  <c r="S1103" i="1" s="1"/>
  <c r="O1108" i="1"/>
  <c r="S1108" i="1" s="1"/>
  <c r="O1255" i="1"/>
  <c r="S1255" i="1" s="1"/>
  <c r="O1177" i="1"/>
  <c r="S1177" i="1" s="1"/>
  <c r="O1259" i="1"/>
  <c r="S1259" i="1" s="1"/>
  <c r="O1423" i="1"/>
  <c r="S1423" i="1" s="1"/>
  <c r="O1429" i="1"/>
  <c r="S1429" i="1" s="1"/>
  <c r="O1390" i="1"/>
  <c r="S1390" i="1" s="1"/>
  <c r="O1581" i="1"/>
  <c r="S1581" i="1" s="1"/>
  <c r="O1592" i="1"/>
  <c r="S1592" i="1" s="1"/>
  <c r="O1485" i="1"/>
  <c r="S1485" i="1" s="1"/>
  <c r="O1606" i="1"/>
  <c r="S1606" i="1" s="1"/>
  <c r="O1609" i="1"/>
  <c r="S1609" i="1" s="1"/>
  <c r="O1495" i="1"/>
  <c r="S1495" i="1" s="1"/>
  <c r="O1640" i="1"/>
  <c r="S1640" i="1" s="1"/>
  <c r="O1588" i="1"/>
  <c r="S1588" i="1" s="1"/>
  <c r="O1620" i="1"/>
  <c r="S1620" i="1" s="1"/>
  <c r="O1539" i="1"/>
  <c r="S1539" i="1" s="1"/>
  <c r="O1438" i="1"/>
  <c r="S1438" i="1" s="1"/>
  <c r="O1621" i="1"/>
  <c r="S1621" i="1" s="1"/>
  <c r="O1645" i="1"/>
  <c r="S1645" i="1" s="1"/>
  <c r="O1428" i="1"/>
  <c r="S1428" i="1" s="1"/>
  <c r="O1568" i="1"/>
  <c r="S1568" i="1" s="1"/>
  <c r="O1464" i="1"/>
  <c r="S1464" i="1" s="1"/>
  <c r="O1547" i="1"/>
  <c r="S1547" i="1" s="1"/>
  <c r="O1450" i="1"/>
  <c r="S1450" i="1" s="1"/>
  <c r="O1473" i="1"/>
  <c r="S1473" i="1" s="1"/>
  <c r="O1479" i="1"/>
  <c r="S1479" i="1" s="1"/>
  <c r="O1481" i="1"/>
  <c r="S1481" i="1" s="1"/>
  <c r="O1655" i="1"/>
  <c r="S1655" i="1" s="1"/>
  <c r="O1656" i="1"/>
  <c r="S1656" i="1" s="1"/>
  <c r="O1639" i="1"/>
  <c r="S1639" i="1" s="1"/>
  <c r="O1258" i="1"/>
  <c r="S1258" i="1" s="1"/>
  <c r="O1394" i="1"/>
  <c r="S1394" i="1" s="1"/>
  <c r="O1430" i="1"/>
  <c r="S1430" i="1" s="1"/>
  <c r="O1323" i="1"/>
  <c r="S1323" i="1" s="1"/>
  <c r="O1343" i="1"/>
  <c r="S1343" i="1" s="1"/>
  <c r="O1483" i="1"/>
  <c r="S1483" i="1" s="1"/>
  <c r="O1659" i="1"/>
  <c r="S1659" i="1" s="1"/>
  <c r="O916" i="1"/>
  <c r="S916" i="1" s="1"/>
  <c r="O935" i="1"/>
  <c r="S935" i="1" s="1"/>
  <c r="O822" i="1"/>
  <c r="S822" i="1" s="1"/>
  <c r="O997" i="1"/>
  <c r="S997" i="1" s="1"/>
  <c r="O919" i="1"/>
  <c r="S919" i="1" s="1"/>
  <c r="O999" i="1"/>
  <c r="S999" i="1" s="1"/>
  <c r="O1154" i="1"/>
  <c r="S1154" i="1" s="1"/>
  <c r="O1080" i="1"/>
  <c r="S1080" i="1" s="1"/>
  <c r="O1090" i="1"/>
  <c r="S1090" i="1" s="1"/>
  <c r="O1099" i="1"/>
  <c r="S1099" i="1" s="1"/>
  <c r="O1122" i="1"/>
  <c r="S1122" i="1" s="1"/>
  <c r="O1159" i="1"/>
  <c r="S1159" i="1" s="1"/>
  <c r="O1286" i="1"/>
  <c r="S1286" i="1" s="1"/>
  <c r="O1285" i="1"/>
  <c r="S1285" i="1" s="1"/>
  <c r="O1315" i="1"/>
  <c r="S1315" i="1" s="1"/>
  <c r="O1294" i="1"/>
  <c r="S1294" i="1" s="1"/>
  <c r="O1447" i="1"/>
  <c r="S1447" i="1" s="1"/>
  <c r="O1341" i="1"/>
  <c r="S1341" i="1" s="1"/>
  <c r="O1391" i="1"/>
  <c r="S1391" i="1" s="1"/>
  <c r="O1415" i="1"/>
  <c r="S1415" i="1" s="1"/>
  <c r="O1467" i="1"/>
  <c r="S1467" i="1" s="1"/>
  <c r="O1486" i="1"/>
  <c r="S1486" i="1" s="1"/>
  <c r="O1490" i="1"/>
  <c r="S1490" i="1" s="1"/>
  <c r="O1498" i="1"/>
  <c r="S1498" i="1" s="1"/>
  <c r="O1641" i="1"/>
  <c r="S1641" i="1" s="1"/>
  <c r="O1650" i="1"/>
  <c r="S1650" i="1" s="1"/>
  <c r="O1648" i="1"/>
  <c r="S1648" i="1" s="1"/>
  <c r="O1635" i="1"/>
  <c r="S1635" i="1" s="1"/>
  <c r="T817" i="1"/>
  <c r="O859" i="1"/>
  <c r="S859" i="1" s="1"/>
  <c r="O892" i="1"/>
  <c r="S892" i="1" s="1"/>
  <c r="O1034" i="1"/>
  <c r="S1034" i="1" s="1"/>
  <c r="O941" i="1"/>
  <c r="S941" i="1" s="1"/>
  <c r="O958" i="1"/>
  <c r="S958" i="1" s="1"/>
  <c r="O974" i="1"/>
  <c r="S974" i="1" s="1"/>
  <c r="O993" i="1"/>
  <c r="S993" i="1" s="1"/>
  <c r="O1126" i="1"/>
  <c r="S1126" i="1" s="1"/>
  <c r="O1023" i="1"/>
  <c r="S1023" i="1" s="1"/>
  <c r="O1041" i="1"/>
  <c r="S1041" i="1" s="1"/>
  <c r="O1045" i="1"/>
  <c r="S1045" i="1" s="1"/>
  <c r="O1214" i="1"/>
  <c r="S1214" i="1" s="1"/>
  <c r="O1262" i="1"/>
  <c r="S1262" i="1" s="1"/>
  <c r="O1168" i="1"/>
  <c r="S1168" i="1" s="1"/>
  <c r="O1193" i="1"/>
  <c r="S1193" i="1" s="1"/>
  <c r="O1358" i="1"/>
  <c r="S1358" i="1" s="1"/>
  <c r="O1240" i="1"/>
  <c r="S1240" i="1" s="1"/>
  <c r="O1269" i="1"/>
  <c r="S1269" i="1" s="1"/>
  <c r="O1278" i="1"/>
  <c r="S1278" i="1" s="1"/>
  <c r="O1290" i="1"/>
  <c r="S1290" i="1" s="1"/>
  <c r="O1299" i="1"/>
  <c r="S1299" i="1" s="1"/>
  <c r="O1302" i="1"/>
  <c r="S1302" i="1" s="1"/>
  <c r="O1348" i="1"/>
  <c r="S1348" i="1" s="1"/>
  <c r="O1513" i="1"/>
  <c r="S1513" i="1" s="1"/>
  <c r="O1512" i="1"/>
  <c r="S1512" i="1" s="1"/>
  <c r="O1443" i="1"/>
  <c r="S1443" i="1" s="1"/>
  <c r="O1549" i="1"/>
  <c r="S1549" i="1" s="1"/>
  <c r="O1560" i="1"/>
  <c r="S1560" i="1" s="1"/>
  <c r="O781" i="1"/>
  <c r="S781" i="1" s="1"/>
  <c r="T783" i="1"/>
  <c r="O906" i="1"/>
  <c r="S906" i="1" s="1"/>
  <c r="O953" i="1"/>
  <c r="S953" i="1" s="1"/>
  <c r="T849" i="1"/>
  <c r="O972" i="1"/>
  <c r="S972" i="1" s="1"/>
  <c r="T886" i="1"/>
  <c r="O925" i="1"/>
  <c r="S925" i="1" s="1"/>
  <c r="T945" i="1"/>
  <c r="O984" i="1"/>
  <c r="S984" i="1" s="1"/>
  <c r="O1107" i="1"/>
  <c r="S1107" i="1" s="1"/>
  <c r="O998" i="1"/>
  <c r="S998" i="1" s="1"/>
  <c r="O1131" i="1"/>
  <c r="S1131" i="1" s="1"/>
  <c r="O1254" i="1"/>
  <c r="S1254" i="1" s="1"/>
  <c r="O1139" i="1"/>
  <c r="S1139" i="1" s="1"/>
  <c r="O1156" i="1"/>
  <c r="S1156" i="1" s="1"/>
  <c r="O1170" i="1"/>
  <c r="S1170" i="1" s="1"/>
  <c r="O1242" i="1"/>
  <c r="S1242" i="1" s="1"/>
  <c r="O1251" i="1"/>
  <c r="S1251" i="1" s="1"/>
  <c r="O1311" i="1"/>
  <c r="S1311" i="1" s="1"/>
  <c r="O1319" i="1"/>
  <c r="S1319" i="1" s="1"/>
  <c r="O1440" i="1"/>
  <c r="S1440" i="1" s="1"/>
  <c r="O1330" i="1"/>
  <c r="S1330" i="1" s="1"/>
  <c r="O1354" i="1"/>
  <c r="S1354" i="1" s="1"/>
  <c r="O1500" i="1"/>
  <c r="S1500" i="1" s="1"/>
  <c r="O1511" i="1"/>
  <c r="S1511" i="1" s="1"/>
  <c r="O1455" i="1"/>
  <c r="S1455" i="1" s="1"/>
  <c r="O1616" i="1"/>
  <c r="S1616" i="1" s="1"/>
  <c r="O1526" i="1"/>
  <c r="S1526" i="1" s="1"/>
  <c r="O1145" i="1"/>
  <c r="S1145" i="1" s="1"/>
  <c r="O1245" i="1"/>
  <c r="S1245" i="1" s="1"/>
  <c r="O1266" i="1"/>
  <c r="S1266" i="1" s="1"/>
  <c r="O1270" i="1"/>
  <c r="S1270" i="1" s="1"/>
  <c r="O1153" i="1"/>
  <c r="S1153" i="1" s="1"/>
  <c r="O1194" i="1"/>
  <c r="S1194" i="1" s="1"/>
  <c r="O1318" i="1"/>
  <c r="S1318" i="1" s="1"/>
  <c r="O1211" i="1"/>
  <c r="S1211" i="1" s="1"/>
  <c r="O1369" i="1"/>
  <c r="S1369" i="1" s="1"/>
  <c r="O1257" i="1"/>
  <c r="S1257" i="1" s="1"/>
  <c r="O1307" i="1"/>
  <c r="S1307" i="1" s="1"/>
  <c r="O1537" i="1"/>
  <c r="S1537" i="1" s="1"/>
  <c r="O1536" i="1"/>
  <c r="S1536" i="1" s="1"/>
  <c r="O1445" i="1"/>
  <c r="S1445" i="1" s="1"/>
  <c r="O1570" i="1"/>
  <c r="S1570" i="1" s="1"/>
  <c r="O1462" i="1"/>
  <c r="S1462" i="1" s="1"/>
  <c r="O1469" i="1"/>
  <c r="S1469" i="1" s="1"/>
  <c r="O1517" i="1"/>
  <c r="S1517" i="1" s="1"/>
  <c r="O1527" i="1"/>
  <c r="S1527" i="1" s="1"/>
  <c r="O1544" i="1"/>
  <c r="S1544" i="1" s="1"/>
  <c r="O1642" i="1"/>
  <c r="S1642" i="1" s="1"/>
  <c r="O1649" i="1"/>
  <c r="S1649" i="1" s="1"/>
  <c r="O980" i="1"/>
  <c r="S980" i="1" s="1"/>
  <c r="O1118" i="1"/>
  <c r="S1118" i="1" s="1"/>
  <c r="O1070" i="1"/>
  <c r="S1070" i="1" s="1"/>
  <c r="O1093" i="1"/>
  <c r="S1093" i="1" s="1"/>
  <c r="O1171" i="1"/>
  <c r="S1171" i="1" s="1"/>
  <c r="O1176" i="1"/>
  <c r="S1176" i="1" s="1"/>
  <c r="O1183" i="1"/>
  <c r="S1183" i="1" s="1"/>
  <c r="O1317" i="1"/>
  <c r="S1317" i="1" s="1"/>
  <c r="O1200" i="1"/>
  <c r="S1200" i="1" s="1"/>
  <c r="O1210" i="1"/>
  <c r="S1210" i="1" s="1"/>
  <c r="O1332" i="1"/>
  <c r="S1332" i="1" s="1"/>
  <c r="O1281" i="1"/>
  <c r="S1281" i="1" s="1"/>
  <c r="O1417" i="1"/>
  <c r="S1417" i="1" s="1"/>
  <c r="O1373" i="1"/>
  <c r="S1373" i="1" s="1"/>
  <c r="O1383" i="1"/>
  <c r="S1383" i="1" s="1"/>
  <c r="O1397" i="1"/>
  <c r="S1397" i="1" s="1"/>
  <c r="O1531" i="1"/>
  <c r="S1531" i="1" s="1"/>
  <c r="O1530" i="1"/>
  <c r="S1530" i="1" s="1"/>
  <c r="O1413" i="1"/>
  <c r="S1413" i="1" s="1"/>
  <c r="O1555" i="1"/>
  <c r="S1555" i="1" s="1"/>
  <c r="O1444" i="1"/>
  <c r="S1444" i="1" s="1"/>
  <c r="O1506" i="1"/>
  <c r="S1506" i="1" s="1"/>
  <c r="O1586" i="1"/>
  <c r="S1586" i="1" s="1"/>
  <c r="O1627" i="1"/>
  <c r="S1627" i="1" s="1"/>
  <c r="O1037" i="1"/>
  <c r="S1037" i="1" s="1"/>
  <c r="O1249" i="1"/>
  <c r="S1249" i="1" s="1"/>
  <c r="O1151" i="1"/>
  <c r="S1151" i="1" s="1"/>
  <c r="O1179" i="1"/>
  <c r="S1179" i="1" s="1"/>
  <c r="O1241" i="1"/>
  <c r="S1241" i="1" s="1"/>
  <c r="O1376" i="1"/>
  <c r="S1376" i="1" s="1"/>
  <c r="O1356" i="1"/>
  <c r="S1356" i="1" s="1"/>
  <c r="O1389" i="1"/>
  <c r="S1389" i="1" s="1"/>
  <c r="O1514" i="1"/>
  <c r="S1514" i="1" s="1"/>
  <c r="O1401" i="1"/>
  <c r="S1401" i="1" s="1"/>
  <c r="O1425" i="1"/>
  <c r="S1425" i="1" s="1"/>
  <c r="O1432" i="1"/>
  <c r="S1432" i="1" s="1"/>
  <c r="O1562" i="1"/>
  <c r="S1562" i="1" s="1"/>
  <c r="O1595" i="1"/>
  <c r="S1595" i="1" s="1"/>
  <c r="O1630" i="1"/>
  <c r="S1630" i="1" s="1"/>
  <c r="O1522" i="1"/>
  <c r="S1522" i="1" s="1"/>
  <c r="O1551" i="1"/>
  <c r="S1551" i="1" s="1"/>
  <c r="O1130" i="1"/>
  <c r="S1130" i="1" s="1"/>
  <c r="O1166" i="1"/>
  <c r="S1166" i="1" s="1"/>
  <c r="O1202" i="1"/>
  <c r="S1202" i="1" s="1"/>
  <c r="O1217" i="1"/>
  <c r="S1217" i="1" s="1"/>
  <c r="O1167" i="1"/>
  <c r="S1167" i="1" s="1"/>
  <c r="O1303" i="1"/>
  <c r="S1303" i="1" s="1"/>
  <c r="O1309" i="1"/>
  <c r="S1309" i="1" s="1"/>
  <c r="O1261" i="1"/>
  <c r="S1261" i="1" s="1"/>
  <c r="O1308" i="1"/>
  <c r="S1308" i="1" s="1"/>
  <c r="O1320" i="1"/>
  <c r="S1320" i="1" s="1"/>
  <c r="O1334" i="1"/>
  <c r="S1334" i="1" s="1"/>
  <c r="O1471" i="1"/>
  <c r="S1471" i="1" s="1"/>
  <c r="O1384" i="1"/>
  <c r="S1384" i="1" s="1"/>
  <c r="O1529" i="1"/>
  <c r="S1529" i="1" s="1"/>
  <c r="O1449" i="1"/>
  <c r="S1449" i="1" s="1"/>
  <c r="O1574" i="1"/>
  <c r="S1574" i="1" s="1"/>
  <c r="O1470" i="1"/>
  <c r="S1470" i="1" s="1"/>
  <c r="O1482" i="1"/>
  <c r="S1482" i="1" s="1"/>
  <c r="O1623" i="1"/>
  <c r="S1623" i="1" s="1"/>
  <c r="O1535" i="1"/>
  <c r="S1535" i="1" s="1"/>
  <c r="O1569" i="1"/>
  <c r="S1569" i="1" s="1"/>
  <c r="O1622" i="1"/>
  <c r="S1622" i="1" s="1"/>
  <c r="F1660" i="1"/>
  <c r="M1660" i="1" s="1"/>
  <c r="O1718" i="1" s="1"/>
  <c r="S1718" i="1" s="1"/>
  <c r="F1662" i="1"/>
  <c r="M1662" i="1" s="1"/>
  <c r="F1659" i="1"/>
  <c r="M1659" i="1" s="1"/>
  <c r="M1661" i="1"/>
  <c r="O1146" i="1"/>
  <c r="S1146" i="1" s="1"/>
  <c r="O1357" i="1"/>
  <c r="S1357" i="1" s="1"/>
  <c r="O1247" i="1"/>
  <c r="S1247" i="1" s="1"/>
  <c r="O1388" i="1"/>
  <c r="S1388" i="1" s="1"/>
  <c r="O1292" i="1"/>
  <c r="S1292" i="1" s="1"/>
  <c r="O1316" i="1"/>
  <c r="S1316" i="1" s="1"/>
  <c r="O1353" i="1"/>
  <c r="S1353" i="1" s="1"/>
  <c r="O1407" i="1"/>
  <c r="S1407" i="1" s="1"/>
  <c r="O1461" i="1"/>
  <c r="S1461" i="1" s="1"/>
  <c r="O1582" i="1"/>
  <c r="S1582" i="1" s="1"/>
  <c r="O1488" i="1"/>
  <c r="S1488" i="1" s="1"/>
  <c r="O1618" i="1"/>
  <c r="S1618" i="1" s="1"/>
  <c r="O1504" i="1"/>
  <c r="S1504" i="1" s="1"/>
  <c r="O1532" i="1"/>
  <c r="S1532" i="1" s="1"/>
  <c r="O1565" i="1"/>
  <c r="S1565" i="1" s="1"/>
  <c r="O1567" i="1"/>
  <c r="S1567" i="1" s="1"/>
  <c r="O1576" i="1"/>
  <c r="S1576" i="1" s="1"/>
  <c r="O1653" i="1"/>
  <c r="S1653" i="1" s="1"/>
  <c r="O1647" i="1"/>
  <c r="S1647" i="1" s="1"/>
  <c r="O1541" i="1"/>
  <c r="S1541" i="1" s="1"/>
  <c r="O1550" i="1"/>
  <c r="S1550" i="1" s="1"/>
  <c r="O1599" i="1"/>
  <c r="S1599" i="1" s="1"/>
  <c r="O1601" i="1"/>
  <c r="S1601" i="1" s="1"/>
  <c r="O1181" i="1"/>
  <c r="S1181" i="1" s="1"/>
  <c r="O1199" i="1"/>
  <c r="S1199" i="1" s="1"/>
  <c r="O1271" i="1"/>
  <c r="S1271" i="1" s="1"/>
  <c r="O1400" i="1"/>
  <c r="S1400" i="1" s="1"/>
  <c r="O1406" i="1"/>
  <c r="S1406" i="1" s="1"/>
  <c r="O1325" i="1"/>
  <c r="S1325" i="1" s="1"/>
  <c r="O1328" i="1"/>
  <c r="S1328" i="1" s="1"/>
  <c r="O1338" i="1"/>
  <c r="S1338" i="1" s="1"/>
  <c r="O1372" i="1"/>
  <c r="S1372" i="1" s="1"/>
  <c r="O1493" i="1"/>
  <c r="S1493" i="1" s="1"/>
  <c r="O1379" i="1"/>
  <c r="S1379" i="1" s="1"/>
  <c r="O1386" i="1"/>
  <c r="S1386" i="1" s="1"/>
  <c r="O1392" i="1"/>
  <c r="S1392" i="1" s="1"/>
  <c r="O1426" i="1"/>
  <c r="S1426" i="1" s="1"/>
  <c r="O1433" i="1"/>
  <c r="S1433" i="1" s="1"/>
  <c r="O1446" i="1"/>
  <c r="S1446" i="1" s="1"/>
  <c r="O1480" i="1"/>
  <c r="S1480" i="1" s="1"/>
  <c r="O1487" i="1"/>
  <c r="S1487" i="1" s="1"/>
  <c r="O1496" i="1"/>
  <c r="S1496" i="1" s="1"/>
  <c r="O1521" i="1"/>
  <c r="S1521" i="1" s="1"/>
  <c r="O1654" i="1"/>
  <c r="S1654" i="1" s="1"/>
  <c r="O1652" i="1"/>
  <c r="S1652" i="1" s="1"/>
  <c r="O1128" i="1"/>
  <c r="S1128" i="1" s="1"/>
  <c r="O1276" i="1"/>
  <c r="S1276" i="1" s="1"/>
  <c r="O1164" i="1"/>
  <c r="S1164" i="1" s="1"/>
  <c r="O1250" i="1"/>
  <c r="S1250" i="1" s="1"/>
  <c r="O1277" i="1"/>
  <c r="S1277" i="1" s="1"/>
  <c r="O1283" i="1"/>
  <c r="S1283" i="1" s="1"/>
  <c r="O1289" i="1"/>
  <c r="S1289" i="1" s="1"/>
  <c r="O1411" i="1"/>
  <c r="S1411" i="1" s="1"/>
  <c r="O1301" i="1"/>
  <c r="S1301" i="1" s="1"/>
  <c r="O1355" i="1"/>
  <c r="S1355" i="1" s="1"/>
  <c r="O1409" i="1"/>
  <c r="S1409" i="1" s="1"/>
  <c r="O1463" i="1"/>
  <c r="S1463" i="1" s="1"/>
  <c r="O1596" i="1"/>
  <c r="S1596" i="1" s="1"/>
  <c r="O1613" i="1"/>
  <c r="S1613" i="1" s="1"/>
  <c r="O1603" i="1"/>
  <c r="S1603" i="1" s="1"/>
  <c r="O1646" i="1"/>
  <c r="S1646" i="1" s="1"/>
  <c r="O1188" i="1"/>
  <c r="S1188" i="1" s="1"/>
  <c r="O1206" i="1"/>
  <c r="S1206" i="1" s="1"/>
  <c r="O1224" i="1"/>
  <c r="S1224" i="1" s="1"/>
  <c r="O1424" i="1"/>
  <c r="S1424" i="1" s="1"/>
  <c r="O1448" i="1"/>
  <c r="S1448" i="1" s="1"/>
  <c r="O1465" i="1"/>
  <c r="S1465" i="1" s="1"/>
  <c r="O1478" i="1"/>
  <c r="S1478" i="1" s="1"/>
  <c r="O1509" i="1"/>
  <c r="S1509" i="1" s="1"/>
  <c r="O1519" i="1"/>
  <c r="S1519" i="1" s="1"/>
  <c r="O1556" i="1"/>
  <c r="S1556" i="1" s="1"/>
  <c r="O1559" i="1"/>
  <c r="S1559" i="1" s="1"/>
  <c r="O1573" i="1"/>
  <c r="S1573" i="1" s="1"/>
  <c r="O1516" i="1"/>
  <c r="S1516" i="1" s="1"/>
  <c r="O1528" i="1"/>
  <c r="S1528" i="1" s="1"/>
  <c r="O1590" i="1"/>
  <c r="S1590" i="1" s="1"/>
  <c r="O1594" i="1"/>
  <c r="S1594" i="1" s="1"/>
  <c r="O1229" i="1"/>
  <c r="S1229" i="1" s="1"/>
  <c r="O1418" i="1"/>
  <c r="S1418" i="1" s="1"/>
  <c r="O1497" i="1"/>
  <c r="S1497" i="1" s="1"/>
  <c r="O1520" i="1"/>
  <c r="S1520" i="1" s="1"/>
  <c r="O1583" i="1"/>
  <c r="S1583" i="1" s="1"/>
  <c r="O1598" i="1"/>
  <c r="S1598" i="1" s="1"/>
  <c r="O1611" i="1"/>
  <c r="S1611" i="1" s="1"/>
  <c r="O1617" i="1"/>
  <c r="S1617" i="1" s="1"/>
  <c r="O1644" i="1"/>
  <c r="S1644" i="1" s="1"/>
  <c r="O1412" i="1"/>
  <c r="S1412" i="1" s="1"/>
  <c r="O1295" i="1"/>
  <c r="S1295" i="1" s="1"/>
  <c r="O1436" i="1"/>
  <c r="S1436" i="1" s="1"/>
  <c r="O1454" i="1"/>
  <c r="S1454" i="1" s="1"/>
  <c r="O1472" i="1"/>
  <c r="S1472" i="1" s="1"/>
  <c r="O1508" i="1"/>
  <c r="S1508" i="1" s="1"/>
  <c r="O1533" i="1"/>
  <c r="S1533" i="1" s="1"/>
  <c r="O1546" i="1"/>
  <c r="S1546" i="1" s="1"/>
  <c r="O1587" i="1"/>
  <c r="S1587" i="1" s="1"/>
  <c r="O1589" i="1"/>
  <c r="S1589" i="1" s="1"/>
  <c r="O1610" i="1"/>
  <c r="S1610" i="1" s="1"/>
  <c r="O1382" i="1"/>
  <c r="S1382" i="1" s="1"/>
  <c r="O1265" i="1"/>
  <c r="S1265" i="1" s="1"/>
  <c r="O1304" i="1"/>
  <c r="S1304" i="1" s="1"/>
  <c r="O1322" i="1"/>
  <c r="S1322" i="1" s="1"/>
  <c r="O1340" i="1"/>
  <c r="S1340" i="1" s="1"/>
  <c r="O1507" i="1"/>
  <c r="S1507" i="1" s="1"/>
  <c r="O1525" i="1"/>
  <c r="S1525" i="1" s="1"/>
  <c r="O1543" i="1"/>
  <c r="S1543" i="1" s="1"/>
  <c r="O1625" i="1"/>
  <c r="S1625" i="1" s="1"/>
  <c r="O1626" i="1"/>
  <c r="S1626" i="1" s="1"/>
  <c r="O1571" i="1"/>
  <c r="S1571" i="1" s="1"/>
  <c r="O1352" i="1"/>
  <c r="S1352" i="1" s="1"/>
  <c r="O1235" i="1"/>
  <c r="S1235" i="1" s="1"/>
  <c r="O1313" i="1"/>
  <c r="S1313" i="1" s="1"/>
  <c r="O1331" i="1"/>
  <c r="S1331" i="1" s="1"/>
  <c r="O1349" i="1"/>
  <c r="S1349" i="1" s="1"/>
  <c r="O1367" i="1"/>
  <c r="S1367" i="1" s="1"/>
  <c r="O1385" i="1"/>
  <c r="S1385" i="1" s="1"/>
  <c r="O1403" i="1"/>
  <c r="S1403" i="1" s="1"/>
  <c r="O1421" i="1"/>
  <c r="S1421" i="1" s="1"/>
  <c r="O1552" i="1"/>
  <c r="S1552" i="1" s="1"/>
  <c r="O1439" i="1"/>
  <c r="S1439" i="1" s="1"/>
  <c r="O1457" i="1"/>
  <c r="S1457" i="1" s="1"/>
  <c r="O1475" i="1"/>
  <c r="S1475" i="1" s="1"/>
  <c r="O1605" i="1"/>
  <c r="S1605" i="1" s="1"/>
  <c r="O1499" i="1"/>
  <c r="S1499" i="1" s="1"/>
  <c r="O1505" i="1"/>
  <c r="S1505" i="1" s="1"/>
  <c r="O1575" i="1"/>
  <c r="S1575" i="1" s="1"/>
  <c r="O1584" i="1"/>
  <c r="S1584" i="1" s="1"/>
  <c r="O1658" i="1"/>
  <c r="S1658" i="1" s="1"/>
  <c r="O1633" i="1"/>
  <c r="S1633" i="1" s="1"/>
  <c r="O1540" i="1"/>
  <c r="S1540" i="1" s="1"/>
  <c r="O1593" i="1"/>
  <c r="S1593" i="1" s="1"/>
  <c r="O1597" i="1"/>
  <c r="S1597" i="1" s="1"/>
  <c r="O1607" i="1"/>
  <c r="S1607" i="1" s="1"/>
  <c r="O1615" i="1"/>
  <c r="S1615" i="1" s="1"/>
  <c r="O1636" i="1"/>
  <c r="S1636" i="1" s="1"/>
  <c r="O1637" i="1"/>
  <c r="S1637" i="1" s="1"/>
  <c r="O1602" i="1"/>
  <c r="S1602" i="1" s="1"/>
  <c r="O1492" i="1"/>
  <c r="S1492" i="1" s="1"/>
  <c r="O1542" i="1"/>
  <c r="S1542" i="1" s="1"/>
  <c r="O1554" i="1"/>
  <c r="S1554" i="1" s="1"/>
  <c r="O1572" i="1"/>
  <c r="S1572" i="1" s="1"/>
  <c r="O1614" i="1"/>
  <c r="S1614" i="1" s="1"/>
  <c r="O1510" i="1"/>
  <c r="S1510" i="1" s="1"/>
  <c r="O1553" i="1"/>
  <c r="S1553" i="1" s="1"/>
  <c r="O1563" i="1"/>
  <c r="S1563" i="1" s="1"/>
  <c r="O1600" i="1"/>
  <c r="S1600" i="1" s="1"/>
  <c r="O1657" i="1"/>
  <c r="S1657" i="1" s="1"/>
  <c r="O1634" i="1"/>
  <c r="S1634" i="1" s="1"/>
  <c r="O1619" i="1"/>
  <c r="S1619" i="1" s="1"/>
  <c r="O1643" i="1"/>
  <c r="S1643" i="1" s="1"/>
  <c r="O1561" i="1"/>
  <c r="S1561" i="1" s="1"/>
  <c r="O1579" i="1"/>
  <c r="S1579" i="1" s="1"/>
  <c r="O1629" i="1"/>
  <c r="S1629" i="1" s="1"/>
  <c r="O1631" i="1"/>
  <c r="S1631" i="1" s="1"/>
  <c r="O1608" i="1"/>
  <c r="S1608" i="1" s="1"/>
  <c r="O1638" i="1"/>
  <c r="S1638" i="1" s="1"/>
  <c r="O1604" i="1"/>
  <c r="S1604" i="1" s="1"/>
  <c r="O1624" i="1"/>
  <c r="S1624" i="1" s="1"/>
  <c r="J1862" i="1"/>
  <c r="J1844" i="1"/>
  <c r="J1842" i="1"/>
  <c r="K1841" i="1"/>
  <c r="J1840" i="1"/>
  <c r="M1835" i="1"/>
  <c r="J1811" i="1"/>
  <c r="J1809" i="1"/>
  <c r="K1808" i="1"/>
  <c r="J1807" i="1"/>
  <c r="J1778" i="1"/>
  <c r="J1776" i="1"/>
  <c r="K1775" i="1"/>
  <c r="J1774" i="1"/>
  <c r="M1769" i="1"/>
  <c r="J1841" i="1"/>
  <c r="J1839" i="1"/>
  <c r="K1838" i="1"/>
  <c r="J1837" i="1"/>
  <c r="M1832" i="1"/>
  <c r="J1808" i="1"/>
  <c r="J1806" i="1"/>
  <c r="M1802" i="1"/>
  <c r="J1775" i="1"/>
  <c r="J1773" i="1"/>
  <c r="K1772" i="1"/>
  <c r="J1771" i="1"/>
  <c r="M1766" i="1"/>
  <c r="J1863" i="1"/>
  <c r="J1838" i="1"/>
  <c r="J1836" i="1"/>
  <c r="K1835" i="1"/>
  <c r="J1834" i="1"/>
  <c r="M1829" i="1"/>
  <c r="J1805" i="1"/>
  <c r="J1804" i="1"/>
  <c r="M1799" i="1"/>
  <c r="J1772" i="1"/>
  <c r="J1770" i="1"/>
  <c r="K1769" i="1"/>
  <c r="J1768" i="1"/>
  <c r="J1860" i="1"/>
  <c r="J1859" i="1"/>
  <c r="J1857" i="1"/>
  <c r="K1856" i="1"/>
  <c r="J1855" i="1"/>
  <c r="M1850" i="1"/>
  <c r="M1848" i="1"/>
  <c r="M1846" i="1"/>
  <c r="J1823" i="1"/>
  <c r="J1821" i="1"/>
  <c r="K1820" i="1"/>
  <c r="J1819" i="1"/>
  <c r="K1816" i="1"/>
  <c r="M1815" i="1"/>
  <c r="M1813" i="1"/>
  <c r="J1793" i="1"/>
  <c r="J1791" i="1"/>
  <c r="K1790" i="1"/>
  <c r="J1789" i="1"/>
  <c r="M1784" i="1"/>
  <c r="K1859" i="1"/>
  <c r="M1856" i="1"/>
  <c r="J1846" i="1"/>
  <c r="K1823" i="1"/>
  <c r="M1820" i="1"/>
  <c r="K1815" i="1"/>
  <c r="J1814" i="1"/>
  <c r="K1810" i="1"/>
  <c r="J1802" i="1"/>
  <c r="J1787" i="1"/>
  <c r="K1783" i="1"/>
  <c r="J1782" i="1"/>
  <c r="J1777" i="1"/>
  <c r="J1766" i="1"/>
  <c r="J1748" i="1"/>
  <c r="J1746" i="1"/>
  <c r="K1745" i="1"/>
  <c r="J1852" i="1"/>
  <c r="M1847" i="1"/>
  <c r="M1842" i="1"/>
  <c r="M1838" i="1"/>
  <c r="J1831" i="1"/>
  <c r="J1827" i="1"/>
  <c r="J1816" i="1"/>
  <c r="J1815" i="1"/>
  <c r="J1810" i="1"/>
  <c r="J1795" i="1"/>
  <c r="J1783" i="1"/>
  <c r="M1774" i="1"/>
  <c r="J1864" i="1"/>
  <c r="J1856" i="1"/>
  <c r="M1843" i="1"/>
  <c r="K1828" i="1"/>
  <c r="J1820" i="1"/>
  <c r="M1807" i="1"/>
  <c r="K1799" i="1"/>
  <c r="J1788" i="1"/>
  <c r="M1778" i="1"/>
  <c r="K1862" i="1"/>
  <c r="J1854" i="1"/>
  <c r="M1844" i="1"/>
  <c r="K1829" i="1"/>
  <c r="J1818" i="1"/>
  <c r="K1813" i="1"/>
  <c r="J1812" i="1"/>
  <c r="M1808" i="1"/>
  <c r="K1793" i="1"/>
  <c r="M1790" i="1"/>
  <c r="J1780" i="1"/>
  <c r="J1763" i="1"/>
  <c r="J1761" i="1"/>
  <c r="K1760" i="1"/>
  <c r="J1759" i="1"/>
  <c r="M1754" i="1"/>
  <c r="J1853" i="1"/>
  <c r="K1851" i="1"/>
  <c r="K1832" i="1"/>
  <c r="K1830" i="1"/>
  <c r="J1817" i="1"/>
  <c r="M1773" i="1"/>
  <c r="J1757" i="1"/>
  <c r="K1753" i="1"/>
  <c r="M1751" i="1"/>
  <c r="J1747" i="1"/>
  <c r="J1744" i="1"/>
  <c r="J1739" i="1"/>
  <c r="K1733" i="1"/>
  <c r="J1729" i="1"/>
  <c r="J1722" i="1"/>
  <c r="J1851" i="1"/>
  <c r="K1846" i="1"/>
  <c r="J1832" i="1"/>
  <c r="J1830" i="1"/>
  <c r="J1828" i="1"/>
  <c r="M1826" i="1"/>
  <c r="J1799" i="1"/>
  <c r="K1778" i="1"/>
  <c r="J1753" i="1"/>
  <c r="J1750" i="1"/>
  <c r="K1748" i="1"/>
  <c r="J1738" i="1"/>
  <c r="J1733" i="1"/>
  <c r="M1721" i="1"/>
  <c r="K1718" i="1"/>
  <c r="J1858" i="1"/>
  <c r="M1841" i="1"/>
  <c r="J1822" i="1"/>
  <c r="J1790" i="1"/>
  <c r="M1781" i="1"/>
  <c r="M1776" i="1"/>
  <c r="J1769" i="1"/>
  <c r="J1767" i="1"/>
  <c r="J1758" i="1"/>
  <c r="J1752" i="1"/>
  <c r="K1751" i="1"/>
  <c r="J1749" i="1"/>
  <c r="J1732" i="1"/>
  <c r="J1725" i="1"/>
  <c r="J1847" i="1"/>
  <c r="M1845" i="1"/>
  <c r="M1840" i="1"/>
  <c r="M1814" i="1"/>
  <c r="J1798" i="1"/>
  <c r="K1789" i="1"/>
  <c r="K1777" i="1"/>
  <c r="M1772" i="1"/>
  <c r="M1768" i="1"/>
  <c r="K1763" i="1"/>
  <c r="M1791" i="1"/>
  <c r="K1805" i="1"/>
  <c r="E1803" i="1"/>
  <c r="K1803" i="1" s="1"/>
  <c r="K1814" i="1"/>
  <c r="M1818" i="1"/>
  <c r="M1823" i="1"/>
  <c r="J1826" i="1"/>
  <c r="M1770" i="1"/>
  <c r="M1831" i="1"/>
  <c r="K1852" i="1"/>
  <c r="M1744" i="1"/>
  <c r="K1771" i="1"/>
  <c r="K1801" i="1"/>
  <c r="K1734" i="1"/>
  <c r="M1801" i="1"/>
  <c r="M1764" i="1"/>
  <c r="M1780" i="1"/>
  <c r="K1792" i="1"/>
  <c r="M1803" i="1"/>
  <c r="K1836" i="1"/>
  <c r="M1800" i="1"/>
  <c r="K1839" i="1"/>
  <c r="K1773" i="1"/>
  <c r="M1782" i="1"/>
  <c r="K1834" i="1"/>
  <c r="M1798" i="1"/>
  <c r="M1830" i="1"/>
  <c r="O1688" i="1" l="1"/>
  <c r="S1688" i="1" s="1"/>
  <c r="O1707" i="1"/>
  <c r="S1707" i="1" s="1"/>
  <c r="O1714" i="1"/>
  <c r="S1714" i="1" s="1"/>
  <c r="O1706" i="1"/>
  <c r="S1706" i="1" s="1"/>
  <c r="U13" i="1"/>
  <c r="U14" i="1" s="1"/>
  <c r="O1696" i="1"/>
  <c r="S1696" i="1" s="1"/>
  <c r="O1664" i="1"/>
  <c r="S1664" i="1" s="1"/>
  <c r="O1680" i="1"/>
  <c r="S1680" i="1" s="1"/>
  <c r="O1666" i="1"/>
  <c r="S1666" i="1" s="1"/>
  <c r="O1721" i="1"/>
  <c r="S1721" i="1" s="1"/>
  <c r="O1669" i="1"/>
  <c r="S1669" i="1" s="1"/>
  <c r="O1684" i="1"/>
  <c r="S1684" i="1" s="1"/>
  <c r="O1713" i="1"/>
  <c r="S1713" i="1" s="1"/>
  <c r="O1679" i="1"/>
  <c r="S1679" i="1" s="1"/>
  <c r="O1710" i="1"/>
  <c r="S1710" i="1" s="1"/>
  <c r="O1697" i="1"/>
  <c r="S1697" i="1" s="1"/>
  <c r="O1668" i="1"/>
  <c r="S1668" i="1" s="1"/>
  <c r="L11" i="1"/>
  <c r="O1695" i="1"/>
  <c r="S1695" i="1" s="1"/>
  <c r="O1689" i="1"/>
  <c r="S1689" i="1" s="1"/>
  <c r="O1709" i="1"/>
  <c r="S1709" i="1" s="1"/>
  <c r="O1674" i="1"/>
  <c r="S1674" i="1" s="1"/>
  <c r="O1845" i="1"/>
  <c r="S1845" i="1" s="1"/>
  <c r="U15" i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W9" i="1" s="1"/>
  <c r="O1711" i="1"/>
  <c r="S1711" i="1" s="1"/>
  <c r="O1699" i="1"/>
  <c r="S1699" i="1" s="1"/>
  <c r="O1850" i="1"/>
  <c r="S1850" i="1" s="1"/>
  <c r="O1861" i="1"/>
  <c r="S1861" i="1" s="1"/>
  <c r="O1794" i="1"/>
  <c r="S1794" i="1" s="1"/>
  <c r="O1827" i="1"/>
  <c r="S1827" i="1" s="1"/>
  <c r="O1662" i="1"/>
  <c r="S1662" i="1" s="1"/>
  <c r="O1704" i="1"/>
  <c r="S1704" i="1" s="1"/>
  <c r="O1661" i="1"/>
  <c r="S1661" i="1" s="1"/>
  <c r="O1667" i="1"/>
  <c r="S1667" i="1" s="1"/>
  <c r="O1720" i="1"/>
  <c r="S1720" i="1" s="1"/>
  <c r="O1671" i="1"/>
  <c r="S1671" i="1" s="1"/>
  <c r="O1685" i="1"/>
  <c r="S1685" i="1" s="1"/>
  <c r="O1719" i="1"/>
  <c r="S1719" i="1" s="1"/>
  <c r="O1716" i="1"/>
  <c r="S1716" i="1" s="1"/>
  <c r="O1660" i="1"/>
  <c r="S1660" i="1" s="1"/>
  <c r="O1741" i="1"/>
  <c r="S1741" i="1" s="1"/>
  <c r="O1820" i="1"/>
  <c r="S1820" i="1" s="1"/>
  <c r="O1825" i="1"/>
  <c r="S1825" i="1" s="1"/>
  <c r="O1812" i="1"/>
  <c r="S1812" i="1" s="1"/>
  <c r="O1727" i="1"/>
  <c r="S1727" i="1" s="1"/>
  <c r="O1760" i="1"/>
  <c r="S1760" i="1" s="1"/>
  <c r="O1798" i="1"/>
  <c r="S1798" i="1" s="1"/>
  <c r="O1769" i="1"/>
  <c r="S1769" i="1" s="1"/>
  <c r="O1750" i="1"/>
  <c r="S1750" i="1" s="1"/>
  <c r="O1853" i="1"/>
  <c r="S1853" i="1" s="1"/>
  <c r="O1818" i="1"/>
  <c r="S1818" i="1" s="1"/>
  <c r="O1856" i="1"/>
  <c r="S1856" i="1" s="1"/>
  <c r="O1814" i="1"/>
  <c r="S1814" i="1" s="1"/>
  <c r="O1857" i="1"/>
  <c r="S1857" i="1" s="1"/>
  <c r="O1809" i="1"/>
  <c r="S1809" i="1" s="1"/>
  <c r="O1735" i="1"/>
  <c r="S1735" i="1" s="1"/>
  <c r="O1792" i="1"/>
  <c r="S1792" i="1" s="1"/>
  <c r="O1742" i="1"/>
  <c r="S1742" i="1" s="1"/>
  <c r="O1779" i="1"/>
  <c r="S1779" i="1" s="1"/>
  <c r="O1663" i="1"/>
  <c r="S1663" i="1" s="1"/>
  <c r="O1703" i="1"/>
  <c r="S1703" i="1" s="1"/>
  <c r="O1677" i="1"/>
  <c r="S1677" i="1" s="1"/>
  <c r="O1804" i="1"/>
  <c r="S1804" i="1" s="1"/>
  <c r="O1797" i="1"/>
  <c r="S1797" i="1" s="1"/>
  <c r="O1787" i="1"/>
  <c r="S1787" i="1" s="1"/>
  <c r="O1785" i="1"/>
  <c r="S1785" i="1" s="1"/>
  <c r="O1808" i="1"/>
  <c r="S1808" i="1" s="1"/>
  <c r="O1796" i="1"/>
  <c r="S1796" i="1" s="1"/>
  <c r="O1753" i="1"/>
  <c r="S1753" i="1" s="1"/>
  <c r="O1739" i="1"/>
  <c r="S1739" i="1" s="1"/>
  <c r="O1864" i="1"/>
  <c r="S1864" i="1" s="1"/>
  <c r="O1852" i="1"/>
  <c r="S1852" i="1" s="1"/>
  <c r="O1859" i="1"/>
  <c r="S1859" i="1" s="1"/>
  <c r="O1836" i="1"/>
  <c r="S1836" i="1" s="1"/>
  <c r="O1837" i="1"/>
  <c r="S1837" i="1" s="1"/>
  <c r="O1811" i="1"/>
  <c r="S1811" i="1" s="1"/>
  <c r="O1755" i="1"/>
  <c r="S1755" i="1" s="1"/>
  <c r="O1762" i="1"/>
  <c r="S1762" i="1" s="1"/>
  <c r="O1765" i="1"/>
  <c r="S1765" i="1" s="1"/>
  <c r="O1687" i="1"/>
  <c r="S1687" i="1" s="1"/>
  <c r="O1676" i="1"/>
  <c r="S1676" i="1" s="1"/>
  <c r="O1665" i="1"/>
  <c r="S1665" i="1" s="1"/>
  <c r="O1731" i="1"/>
  <c r="S1731" i="1" s="1"/>
  <c r="O1708" i="1"/>
  <c r="S1708" i="1" s="1"/>
  <c r="O1831" i="1"/>
  <c r="S1831" i="1" s="1"/>
  <c r="O1738" i="1"/>
  <c r="S1738" i="1" s="1"/>
  <c r="O1807" i="1"/>
  <c r="S1807" i="1" s="1"/>
  <c r="O1803" i="1"/>
  <c r="S1803" i="1" s="1"/>
  <c r="O1767" i="1"/>
  <c r="S1767" i="1" s="1"/>
  <c r="O1834" i="1"/>
  <c r="S1834" i="1" s="1"/>
  <c r="O1744" i="1"/>
  <c r="S1744" i="1" s="1"/>
  <c r="O1759" i="1"/>
  <c r="S1759" i="1" s="1"/>
  <c r="O1860" i="1"/>
  <c r="S1860" i="1" s="1"/>
  <c r="O1838" i="1"/>
  <c r="S1838" i="1" s="1"/>
  <c r="O1835" i="1"/>
  <c r="S1835" i="1" s="1"/>
  <c r="O1740" i="1"/>
  <c r="S1740" i="1" s="1"/>
  <c r="O1754" i="1"/>
  <c r="S1754" i="1" s="1"/>
  <c r="O1751" i="1"/>
  <c r="S1751" i="1" s="1"/>
  <c r="O1702" i="1"/>
  <c r="S1702" i="1" s="1"/>
  <c r="O1730" i="1"/>
  <c r="S1730" i="1" s="1"/>
  <c r="O1800" i="1"/>
  <c r="S1800" i="1" s="1"/>
  <c r="O1683" i="1"/>
  <c r="S1683" i="1" s="1"/>
  <c r="O1723" i="1"/>
  <c r="S1723" i="1" s="1"/>
  <c r="O1733" i="1"/>
  <c r="S1733" i="1" s="1"/>
  <c r="O1778" i="1"/>
  <c r="S1778" i="1" s="1"/>
  <c r="O1806" i="1"/>
  <c r="S1806" i="1" s="1"/>
  <c r="O1729" i="1"/>
  <c r="S1729" i="1" s="1"/>
  <c r="O1790" i="1"/>
  <c r="S1790" i="1" s="1"/>
  <c r="O1799" i="1"/>
  <c r="S1799" i="1" s="1"/>
  <c r="O1747" i="1"/>
  <c r="S1747" i="1" s="1"/>
  <c r="O1854" i="1"/>
  <c r="S1854" i="1" s="1"/>
  <c r="O1783" i="1"/>
  <c r="S1783" i="1" s="1"/>
  <c r="O1746" i="1"/>
  <c r="S1746" i="1" s="1"/>
  <c r="O1819" i="1"/>
  <c r="S1819" i="1" s="1"/>
  <c r="O1768" i="1"/>
  <c r="S1768" i="1" s="1"/>
  <c r="O1863" i="1"/>
  <c r="S1863" i="1" s="1"/>
  <c r="O1839" i="1"/>
  <c r="S1839" i="1" s="1"/>
  <c r="O1840" i="1"/>
  <c r="S1840" i="1" s="1"/>
  <c r="O1824" i="1"/>
  <c r="S1824" i="1" s="1"/>
  <c r="O1736" i="1"/>
  <c r="S1736" i="1" s="1"/>
  <c r="O1694" i="1"/>
  <c r="S1694" i="1" s="1"/>
  <c r="O1724" i="1"/>
  <c r="S1724" i="1" s="1"/>
  <c r="O1691" i="1"/>
  <c r="S1691" i="1" s="1"/>
  <c r="O1855" i="1"/>
  <c r="S1855" i="1" s="1"/>
  <c r="O1826" i="1"/>
  <c r="S1826" i="1" s="1"/>
  <c r="O1793" i="1"/>
  <c r="S1793" i="1" s="1"/>
  <c r="O1822" i="1"/>
  <c r="S1822" i="1" s="1"/>
  <c r="O1672" i="1"/>
  <c r="S1672" i="1" s="1"/>
  <c r="O1692" i="1"/>
  <c r="S1692" i="1" s="1"/>
  <c r="O1817" i="1"/>
  <c r="S1817" i="1" s="1"/>
  <c r="O1776" i="1"/>
  <c r="S1776" i="1" s="1"/>
  <c r="O1813" i="1"/>
  <c r="S1813" i="1" s="1"/>
  <c r="O1734" i="1"/>
  <c r="S1734" i="1" s="1"/>
  <c r="O1805" i="1"/>
  <c r="S1805" i="1" s="1"/>
  <c r="O1791" i="1"/>
  <c r="S1791" i="1" s="1"/>
  <c r="O1761" i="1"/>
  <c r="S1761" i="1" s="1"/>
  <c r="O1846" i="1"/>
  <c r="S1846" i="1" s="1"/>
  <c r="O1841" i="1"/>
  <c r="S1841" i="1" s="1"/>
  <c r="O1828" i="1"/>
  <c r="S1828" i="1" s="1"/>
  <c r="O1766" i="1"/>
  <c r="S1766" i="1" s="1"/>
  <c r="O1821" i="1"/>
  <c r="S1821" i="1" s="1"/>
  <c r="O1770" i="1"/>
  <c r="S1770" i="1" s="1"/>
  <c r="O1771" i="1"/>
  <c r="S1771" i="1" s="1"/>
  <c r="O1842" i="1"/>
  <c r="S1842" i="1" s="1"/>
  <c r="O1715" i="1"/>
  <c r="S1715" i="1" s="1"/>
  <c r="O1693" i="1"/>
  <c r="S1693" i="1" s="1"/>
  <c r="O1745" i="1"/>
  <c r="S1745" i="1" s="1"/>
  <c r="O1726" i="1"/>
  <c r="S1726" i="1" s="1"/>
  <c r="O1764" i="1"/>
  <c r="S1764" i="1" s="1"/>
  <c r="O1717" i="1"/>
  <c r="S1717" i="1" s="1"/>
  <c r="O1681" i="1"/>
  <c r="S1681" i="1" s="1"/>
  <c r="O1682" i="1"/>
  <c r="S1682" i="1" s="1"/>
  <c r="O1789" i="1"/>
  <c r="S1789" i="1" s="1"/>
  <c r="O1851" i="1"/>
  <c r="S1851" i="1" s="1"/>
  <c r="O1784" i="1"/>
  <c r="S1784" i="1" s="1"/>
  <c r="O1722" i="1"/>
  <c r="S1722" i="1" s="1"/>
  <c r="O1786" i="1"/>
  <c r="S1786" i="1" s="1"/>
  <c r="O1795" i="1"/>
  <c r="S1795" i="1" s="1"/>
  <c r="O1843" i="1"/>
  <c r="S1843" i="1" s="1"/>
  <c r="O1858" i="1"/>
  <c r="S1858" i="1" s="1"/>
  <c r="O1780" i="1"/>
  <c r="S1780" i="1" s="1"/>
  <c r="O1815" i="1"/>
  <c r="S1815" i="1" s="1"/>
  <c r="O1772" i="1"/>
  <c r="S1772" i="1" s="1"/>
  <c r="O1844" i="1"/>
  <c r="S1844" i="1" s="1"/>
  <c r="O1675" i="1"/>
  <c r="S1675" i="1" s="1"/>
  <c r="O1701" i="1"/>
  <c r="S1701" i="1" s="1"/>
  <c r="O1737" i="1"/>
  <c r="S1737" i="1" s="1"/>
  <c r="O1712" i="1"/>
  <c r="S1712" i="1" s="1"/>
  <c r="O1700" i="1"/>
  <c r="S1700" i="1" s="1"/>
  <c r="O1698" i="1"/>
  <c r="S1698" i="1" s="1"/>
  <c r="O1775" i="1"/>
  <c r="S1775" i="1" s="1"/>
  <c r="O1752" i="1"/>
  <c r="S1752" i="1" s="1"/>
  <c r="O1801" i="1"/>
  <c r="S1801" i="1" s="1"/>
  <c r="O1758" i="1"/>
  <c r="S1758" i="1" s="1"/>
  <c r="O1802" i="1"/>
  <c r="S1802" i="1" s="1"/>
  <c r="O1781" i="1"/>
  <c r="S1781" i="1" s="1"/>
  <c r="O1833" i="1"/>
  <c r="S1833" i="1" s="1"/>
  <c r="O1847" i="1"/>
  <c r="S1847" i="1" s="1"/>
  <c r="O1748" i="1"/>
  <c r="S1748" i="1" s="1"/>
  <c r="O1725" i="1"/>
  <c r="S1725" i="1" s="1"/>
  <c r="O1763" i="1"/>
  <c r="S1763" i="1" s="1"/>
  <c r="O1810" i="1"/>
  <c r="S1810" i="1" s="1"/>
  <c r="O1732" i="1"/>
  <c r="S1732" i="1" s="1"/>
  <c r="O1830" i="1"/>
  <c r="S1830" i="1" s="1"/>
  <c r="O1757" i="1"/>
  <c r="S1757" i="1" s="1"/>
  <c r="O1788" i="1"/>
  <c r="S1788" i="1" s="1"/>
  <c r="O1777" i="1"/>
  <c r="S1777" i="1" s="1"/>
  <c r="O1823" i="1"/>
  <c r="S1823" i="1" s="1"/>
  <c r="O1774" i="1"/>
  <c r="S1774" i="1" s="1"/>
  <c r="O1686" i="1"/>
  <c r="S1686" i="1" s="1"/>
  <c r="O1749" i="1"/>
  <c r="S1749" i="1" s="1"/>
  <c r="O1832" i="1"/>
  <c r="S1832" i="1" s="1"/>
  <c r="O1816" i="1"/>
  <c r="S1816" i="1" s="1"/>
  <c r="O1782" i="1"/>
  <c r="S1782" i="1" s="1"/>
  <c r="O1773" i="1"/>
  <c r="S1773" i="1" s="1"/>
  <c r="O1862" i="1"/>
  <c r="S1862" i="1" s="1"/>
  <c r="O1848" i="1"/>
  <c r="S1848" i="1" s="1"/>
  <c r="O1756" i="1"/>
  <c r="S1756" i="1" s="1"/>
  <c r="O1849" i="1"/>
  <c r="S1849" i="1" s="1"/>
  <c r="O1673" i="1"/>
  <c r="S1673" i="1" s="1"/>
  <c r="O1690" i="1"/>
  <c r="S1690" i="1" s="1"/>
  <c r="O1728" i="1"/>
  <c r="S1728" i="1" s="1"/>
  <c r="O1678" i="1"/>
  <c r="S1678" i="1" s="1"/>
  <c r="O1829" i="1"/>
  <c r="S1829" i="1" s="1"/>
  <c r="O1670" i="1"/>
  <c r="S1670" i="1" s="1"/>
  <c r="O1705" i="1"/>
  <c r="S1705" i="1" s="1"/>
  <c r="O1743" i="1"/>
  <c r="S1743" i="1" s="1"/>
  <c r="U130" i="1" l="1"/>
  <c r="L12" i="1"/>
  <c r="N11" i="1"/>
  <c r="W10" i="1"/>
  <c r="U131" i="1"/>
  <c r="L13" i="1" l="1"/>
  <c r="N12" i="1"/>
  <c r="U132" i="1"/>
  <c r="W11" i="1"/>
  <c r="L14" i="1" l="1"/>
  <c r="N13" i="1"/>
  <c r="W12" i="1"/>
  <c r="U133" i="1"/>
  <c r="L15" i="1" l="1"/>
  <c r="N14" i="1"/>
  <c r="W13" i="1"/>
  <c r="U134" i="1"/>
  <c r="N15" i="1" l="1"/>
  <c r="L16" i="1"/>
  <c r="W14" i="1"/>
  <c r="U135" i="1"/>
  <c r="L17" i="1" l="1"/>
  <c r="N16" i="1"/>
  <c r="U136" i="1"/>
  <c r="W15" i="1"/>
  <c r="L18" i="1" l="1"/>
  <c r="N17" i="1"/>
  <c r="W16" i="1"/>
  <c r="U137" i="1"/>
  <c r="L19" i="1" l="1"/>
  <c r="N18" i="1"/>
  <c r="W17" i="1"/>
  <c r="U138" i="1"/>
  <c r="L20" i="1" l="1"/>
  <c r="N19" i="1"/>
  <c r="W18" i="1"/>
  <c r="U139" i="1"/>
  <c r="N20" i="1" l="1"/>
  <c r="L21" i="1"/>
  <c r="U140" i="1"/>
  <c r="W19" i="1"/>
  <c r="L22" i="1" l="1"/>
  <c r="N21" i="1"/>
  <c r="W20" i="1"/>
  <c r="U141" i="1"/>
  <c r="L23" i="1" l="1"/>
  <c r="N22" i="1"/>
  <c r="W21" i="1"/>
  <c r="U142" i="1"/>
  <c r="L24" i="1" l="1"/>
  <c r="N23" i="1"/>
  <c r="W22" i="1"/>
  <c r="U143" i="1"/>
  <c r="L25" i="1" l="1"/>
  <c r="N24" i="1"/>
  <c r="U144" i="1"/>
  <c r="W23" i="1"/>
  <c r="L26" i="1" l="1"/>
  <c r="N25" i="1"/>
  <c r="W24" i="1"/>
  <c r="U145" i="1"/>
  <c r="L27" i="1" l="1"/>
  <c r="N26" i="1"/>
  <c r="W25" i="1"/>
  <c r="U146" i="1"/>
  <c r="L28" i="1" l="1"/>
  <c r="N27" i="1"/>
  <c r="W26" i="1"/>
  <c r="U147" i="1"/>
  <c r="L29" i="1" l="1"/>
  <c r="N28" i="1"/>
  <c r="U148" i="1"/>
  <c r="W27" i="1"/>
  <c r="L30" i="1" l="1"/>
  <c r="N29" i="1"/>
  <c r="W28" i="1"/>
  <c r="U149" i="1"/>
  <c r="L31" i="1" l="1"/>
  <c r="N30" i="1"/>
  <c r="W29" i="1"/>
  <c r="U150" i="1"/>
  <c r="L32" i="1" l="1"/>
  <c r="N31" i="1"/>
  <c r="W30" i="1"/>
  <c r="U151" i="1"/>
  <c r="L33" i="1" l="1"/>
  <c r="N32" i="1"/>
  <c r="U152" i="1"/>
  <c r="W31" i="1"/>
  <c r="L34" i="1" l="1"/>
  <c r="N33" i="1"/>
  <c r="U153" i="1"/>
  <c r="W32" i="1"/>
  <c r="L35" i="1" l="1"/>
  <c r="N34" i="1"/>
  <c r="W33" i="1"/>
  <c r="U154" i="1"/>
  <c r="L36" i="1" l="1"/>
  <c r="N35" i="1"/>
  <c r="W34" i="1"/>
  <c r="U155" i="1"/>
  <c r="N36" i="1" l="1"/>
  <c r="L37" i="1"/>
  <c r="W35" i="1"/>
  <c r="U156" i="1"/>
  <c r="N37" i="1" l="1"/>
  <c r="L38" i="1"/>
  <c r="U157" i="1"/>
  <c r="W36" i="1"/>
  <c r="L39" i="1" l="1"/>
  <c r="N38" i="1"/>
  <c r="W37" i="1"/>
  <c r="U158" i="1"/>
  <c r="N39" i="1" l="1"/>
  <c r="L40" i="1"/>
  <c r="U159" i="1"/>
  <c r="W38" i="1"/>
  <c r="L41" i="1" l="1"/>
  <c r="N40" i="1"/>
  <c r="W39" i="1"/>
  <c r="U160" i="1"/>
  <c r="L42" i="1" l="1"/>
  <c r="N41" i="1"/>
  <c r="U161" i="1"/>
  <c r="W40" i="1"/>
  <c r="L43" i="1" l="1"/>
  <c r="N42" i="1"/>
  <c r="U162" i="1"/>
  <c r="W41" i="1"/>
  <c r="N43" i="1" l="1"/>
  <c r="L44" i="1"/>
  <c r="U163" i="1"/>
  <c r="W42" i="1"/>
  <c r="N44" i="1" l="1"/>
  <c r="L45" i="1"/>
  <c r="U164" i="1"/>
  <c r="W43" i="1"/>
  <c r="L46" i="1" l="1"/>
  <c r="N45" i="1"/>
  <c r="U165" i="1"/>
  <c r="W44" i="1"/>
  <c r="L47" i="1" l="1"/>
  <c r="N46" i="1"/>
  <c r="W45" i="1"/>
  <c r="U166" i="1"/>
  <c r="L48" i="1" l="1"/>
  <c r="N47" i="1"/>
  <c r="U167" i="1"/>
  <c r="W46" i="1"/>
  <c r="L49" i="1" l="1"/>
  <c r="N48" i="1"/>
  <c r="U168" i="1"/>
  <c r="W47" i="1"/>
  <c r="L50" i="1" l="1"/>
  <c r="N49" i="1"/>
  <c r="U169" i="1"/>
  <c r="W48" i="1"/>
  <c r="L51" i="1" l="1"/>
  <c r="N50" i="1"/>
  <c r="W49" i="1"/>
  <c r="U170" i="1"/>
  <c r="L52" i="1" l="1"/>
  <c r="N51" i="1"/>
  <c r="U171" i="1"/>
  <c r="W50" i="1"/>
  <c r="N52" i="1" l="1"/>
  <c r="L53" i="1"/>
  <c r="W51" i="1"/>
  <c r="U172" i="1"/>
  <c r="N53" i="1" l="1"/>
  <c r="L54" i="1"/>
  <c r="U173" i="1"/>
  <c r="W52" i="1"/>
  <c r="L55" i="1" l="1"/>
  <c r="N54" i="1"/>
  <c r="U174" i="1"/>
  <c r="W53" i="1"/>
  <c r="L56" i="1" l="1"/>
  <c r="N55" i="1"/>
  <c r="U175" i="1"/>
  <c r="W54" i="1"/>
  <c r="L57" i="1" l="1"/>
  <c r="N56" i="1"/>
  <c r="W55" i="1"/>
  <c r="U176" i="1"/>
  <c r="L58" i="1" l="1"/>
  <c r="N57" i="1"/>
  <c r="U177" i="1"/>
  <c r="W56" i="1"/>
  <c r="N58" i="1" l="1"/>
  <c r="L59" i="1"/>
  <c r="U178" i="1"/>
  <c r="W57" i="1"/>
  <c r="L60" i="1" l="1"/>
  <c r="N59" i="1"/>
  <c r="U179" i="1"/>
  <c r="W58" i="1"/>
  <c r="L61" i="1" l="1"/>
  <c r="N60" i="1"/>
  <c r="U180" i="1"/>
  <c r="W59" i="1"/>
  <c r="L62" i="1" l="1"/>
  <c r="N61" i="1"/>
  <c r="U181" i="1"/>
  <c r="W60" i="1"/>
  <c r="L63" i="1" l="1"/>
  <c r="N62" i="1"/>
  <c r="U182" i="1"/>
  <c r="W61" i="1"/>
  <c r="L64" i="1" l="1"/>
  <c r="N63" i="1"/>
  <c r="U183" i="1"/>
  <c r="W62" i="1"/>
  <c r="N64" i="1" l="1"/>
  <c r="L65" i="1"/>
  <c r="U184" i="1"/>
  <c r="W63" i="1"/>
  <c r="L66" i="1" l="1"/>
  <c r="N65" i="1"/>
  <c r="U185" i="1"/>
  <c r="W64" i="1"/>
  <c r="L67" i="1" l="1"/>
  <c r="N66" i="1"/>
  <c r="W65" i="1"/>
  <c r="U186" i="1"/>
  <c r="L68" i="1" l="1"/>
  <c r="N67" i="1"/>
  <c r="U187" i="1"/>
  <c r="W66" i="1"/>
  <c r="N68" i="1" l="1"/>
  <c r="L69" i="1"/>
  <c r="U188" i="1"/>
  <c r="W67" i="1"/>
  <c r="L70" i="1" l="1"/>
  <c r="N69" i="1"/>
  <c r="U189" i="1"/>
  <c r="W68" i="1"/>
  <c r="L71" i="1" l="1"/>
  <c r="N70" i="1"/>
  <c r="U190" i="1"/>
  <c r="W69" i="1"/>
  <c r="L72" i="1" l="1"/>
  <c r="N71" i="1"/>
  <c r="U191" i="1"/>
  <c r="W70" i="1"/>
  <c r="L73" i="1" l="1"/>
  <c r="N72" i="1"/>
  <c r="U192" i="1"/>
  <c r="W71" i="1"/>
  <c r="L74" i="1" l="1"/>
  <c r="N73" i="1"/>
  <c r="U193" i="1"/>
  <c r="W72" i="1"/>
  <c r="N74" i="1" l="1"/>
  <c r="L75" i="1"/>
  <c r="U194" i="1"/>
  <c r="W73" i="1"/>
  <c r="L76" i="1" l="1"/>
  <c r="N75" i="1"/>
  <c r="U195" i="1"/>
  <c r="W74" i="1"/>
  <c r="N76" i="1" l="1"/>
  <c r="L77" i="1"/>
  <c r="U196" i="1"/>
  <c r="W75" i="1"/>
  <c r="L78" i="1" l="1"/>
  <c r="N77" i="1"/>
  <c r="U197" i="1"/>
  <c r="W76" i="1"/>
  <c r="L79" i="1" l="1"/>
  <c r="N78" i="1"/>
  <c r="U198" i="1"/>
  <c r="W77" i="1"/>
  <c r="L80" i="1" l="1"/>
  <c r="N79" i="1"/>
  <c r="U199" i="1"/>
  <c r="W78" i="1"/>
  <c r="K155" i="7"/>
  <c r="K154" i="7"/>
  <c r="K153" i="7"/>
  <c r="K152" i="7"/>
  <c r="K151" i="7"/>
  <c r="K150" i="7"/>
  <c r="K149" i="7"/>
  <c r="K148" i="7"/>
  <c r="K147" i="7"/>
  <c r="K146" i="7"/>
  <c r="N155" i="7"/>
  <c r="N154" i="7"/>
  <c r="N153" i="7"/>
  <c r="N152" i="7"/>
  <c r="N151" i="7"/>
  <c r="N150" i="7"/>
  <c r="N149" i="7"/>
  <c r="N148" i="7"/>
  <c r="N147" i="7"/>
  <c r="E162" i="7"/>
  <c r="E161" i="7"/>
  <c r="E160" i="7"/>
  <c r="D162" i="7"/>
  <c r="D161" i="7"/>
  <c r="D160" i="7"/>
  <c r="C162" i="7"/>
  <c r="C161" i="7"/>
  <c r="C160" i="7"/>
  <c r="B162" i="7"/>
  <c r="B161" i="7"/>
  <c r="B160" i="7"/>
  <c r="E159" i="7"/>
  <c r="D159" i="7"/>
  <c r="C159" i="7"/>
  <c r="B159" i="7"/>
  <c r="T12" i="7"/>
  <c r="I12" i="7"/>
  <c r="J12" i="7"/>
  <c r="D4" i="7"/>
  <c r="L16" i="7" s="1"/>
  <c r="K12" i="7"/>
  <c r="T13" i="7"/>
  <c r="K13" i="7"/>
  <c r="T14" i="7"/>
  <c r="K14" i="7"/>
  <c r="T15" i="7"/>
  <c r="K15" i="7"/>
  <c r="T16" i="7"/>
  <c r="K16" i="7"/>
  <c r="T17" i="7"/>
  <c r="K17" i="7"/>
  <c r="T18" i="7"/>
  <c r="K18" i="7"/>
  <c r="T19" i="7"/>
  <c r="K19" i="7"/>
  <c r="T20" i="7"/>
  <c r="K20" i="7"/>
  <c r="T21" i="7"/>
  <c r="K21" i="7"/>
  <c r="T22" i="7"/>
  <c r="K22" i="7"/>
  <c r="T23" i="7"/>
  <c r="K23" i="7"/>
  <c r="T24" i="7"/>
  <c r="K24" i="7"/>
  <c r="T25" i="7"/>
  <c r="K25" i="7"/>
  <c r="T26" i="7"/>
  <c r="K26" i="7"/>
  <c r="T27" i="7"/>
  <c r="K27" i="7"/>
  <c r="T28" i="7"/>
  <c r="K28" i="7"/>
  <c r="T29" i="7"/>
  <c r="F8" i="7"/>
  <c r="K29" i="7"/>
  <c r="T30" i="7"/>
  <c r="K30" i="7"/>
  <c r="T31" i="7"/>
  <c r="K31" i="7"/>
  <c r="T32" i="7"/>
  <c r="K32" i="7"/>
  <c r="T33" i="7"/>
  <c r="K33" i="7"/>
  <c r="T34" i="7"/>
  <c r="K34" i="7"/>
  <c r="T35" i="7"/>
  <c r="K35" i="7"/>
  <c r="T36" i="7"/>
  <c r="K36" i="7"/>
  <c r="T37" i="7"/>
  <c r="K37" i="7"/>
  <c r="T38" i="7"/>
  <c r="F9" i="7"/>
  <c r="K38" i="7"/>
  <c r="T39" i="7"/>
  <c r="K39" i="7"/>
  <c r="T40" i="7"/>
  <c r="K40" i="7"/>
  <c r="L40" i="7" s="1"/>
  <c r="T41" i="7"/>
  <c r="K41" i="7"/>
  <c r="T42" i="7"/>
  <c r="K42" i="7"/>
  <c r="T43" i="7"/>
  <c r="K43" i="7"/>
  <c r="T44" i="7"/>
  <c r="K44" i="7"/>
  <c r="T45" i="7"/>
  <c r="K45" i="7"/>
  <c r="T46" i="7"/>
  <c r="K46" i="7"/>
  <c r="T47" i="7"/>
  <c r="K47" i="7"/>
  <c r="T48" i="7"/>
  <c r="K48" i="7"/>
  <c r="T49" i="7"/>
  <c r="K49" i="7"/>
  <c r="T50" i="7"/>
  <c r="K50" i="7"/>
  <c r="T51" i="7"/>
  <c r="K51" i="7"/>
  <c r="T52" i="7"/>
  <c r="K52" i="7"/>
  <c r="T53" i="7"/>
  <c r="K53" i="7"/>
  <c r="T54" i="7"/>
  <c r="K54" i="7"/>
  <c r="T55" i="7"/>
  <c r="K55" i="7"/>
  <c r="T56" i="7"/>
  <c r="K56" i="7"/>
  <c r="T57" i="7"/>
  <c r="K57" i="7"/>
  <c r="T58" i="7"/>
  <c r="K58" i="7"/>
  <c r="T59" i="7"/>
  <c r="K59" i="7"/>
  <c r="T60" i="7"/>
  <c r="K60" i="7"/>
  <c r="T61" i="7"/>
  <c r="K61" i="7"/>
  <c r="T62" i="7"/>
  <c r="K62" i="7"/>
  <c r="T63" i="7"/>
  <c r="K63" i="7"/>
  <c r="T64" i="7"/>
  <c r="K64" i="7"/>
  <c r="T65" i="7"/>
  <c r="K65" i="7"/>
  <c r="T66" i="7"/>
  <c r="K66" i="7"/>
  <c r="T67" i="7"/>
  <c r="K67" i="7"/>
  <c r="T68" i="7"/>
  <c r="K68" i="7"/>
  <c r="T69" i="7"/>
  <c r="K69" i="7"/>
  <c r="T70" i="7"/>
  <c r="K70" i="7"/>
  <c r="T71" i="7"/>
  <c r="K71" i="7"/>
  <c r="T72" i="7"/>
  <c r="K72" i="7"/>
  <c r="T73" i="7"/>
  <c r="K73" i="7"/>
  <c r="T74" i="7"/>
  <c r="K74" i="7"/>
  <c r="T75" i="7"/>
  <c r="K75" i="7"/>
  <c r="T76" i="7"/>
  <c r="K76" i="7"/>
  <c r="T77" i="7"/>
  <c r="K77" i="7"/>
  <c r="T78" i="7"/>
  <c r="K78" i="7"/>
  <c r="T79" i="7"/>
  <c r="K79" i="7"/>
  <c r="T80" i="7"/>
  <c r="K80" i="7"/>
  <c r="T81" i="7"/>
  <c r="K81" i="7"/>
  <c r="T82" i="7"/>
  <c r="K82" i="7"/>
  <c r="T83" i="7"/>
  <c r="K83" i="7"/>
  <c r="T84" i="7"/>
  <c r="K84" i="7"/>
  <c r="T85" i="7"/>
  <c r="K85" i="7"/>
  <c r="T86" i="7"/>
  <c r="K86" i="7"/>
  <c r="V87" i="7"/>
  <c r="K87" i="7"/>
  <c r="T88" i="7"/>
  <c r="K88" i="7"/>
  <c r="T89" i="7"/>
  <c r="K89" i="7"/>
  <c r="T90" i="7"/>
  <c r="K90" i="7"/>
  <c r="T91" i="7"/>
  <c r="K91" i="7"/>
  <c r="T92" i="7"/>
  <c r="K92" i="7"/>
  <c r="T93" i="7"/>
  <c r="K93" i="7"/>
  <c r="T94" i="7"/>
  <c r="K94" i="7"/>
  <c r="T95" i="7"/>
  <c r="K95" i="7"/>
  <c r="T96" i="7"/>
  <c r="K96" i="7"/>
  <c r="T97" i="7"/>
  <c r="K97" i="7"/>
  <c r="T98" i="7"/>
  <c r="K98" i="7"/>
  <c r="T99" i="7"/>
  <c r="K99" i="7"/>
  <c r="T100" i="7"/>
  <c r="K100" i="7"/>
  <c r="T101" i="7"/>
  <c r="K101" i="7"/>
  <c r="T102" i="7"/>
  <c r="K102" i="7"/>
  <c r="T103" i="7"/>
  <c r="K103" i="7"/>
  <c r="T104" i="7"/>
  <c r="K104" i="7"/>
  <c r="T105" i="7"/>
  <c r="K105" i="7"/>
  <c r="T106" i="7"/>
  <c r="K106" i="7"/>
  <c r="T107" i="7"/>
  <c r="K107" i="7"/>
  <c r="T108" i="7"/>
  <c r="K108" i="7"/>
  <c r="T109" i="7"/>
  <c r="K109" i="7"/>
  <c r="T110" i="7"/>
  <c r="K110" i="7"/>
  <c r="T111" i="7"/>
  <c r="K111" i="7"/>
  <c r="T112" i="7"/>
  <c r="K112" i="7"/>
  <c r="T113" i="7"/>
  <c r="K113" i="7"/>
  <c r="T114" i="7"/>
  <c r="K114" i="7"/>
  <c r="T115" i="7"/>
  <c r="K115" i="7"/>
  <c r="T116" i="7"/>
  <c r="K116" i="7"/>
  <c r="T117" i="7"/>
  <c r="K117" i="7"/>
  <c r="T118" i="7"/>
  <c r="K118" i="7"/>
  <c r="T119" i="7"/>
  <c r="K119" i="7"/>
  <c r="T120" i="7"/>
  <c r="K120" i="7"/>
  <c r="T121" i="7"/>
  <c r="K121" i="7"/>
  <c r="T122" i="7"/>
  <c r="K122" i="7"/>
  <c r="T123" i="7"/>
  <c r="K123" i="7"/>
  <c r="T124" i="7"/>
  <c r="K124" i="7"/>
  <c r="T125" i="7"/>
  <c r="K125" i="7"/>
  <c r="T126" i="7"/>
  <c r="K126" i="7"/>
  <c r="T127" i="7"/>
  <c r="K127" i="7"/>
  <c r="T128" i="7"/>
  <c r="K128" i="7"/>
  <c r="T129" i="7"/>
  <c r="K129" i="7"/>
  <c r="T130" i="7"/>
  <c r="K130" i="7"/>
  <c r="T131" i="7"/>
  <c r="K131" i="7"/>
  <c r="T132" i="7"/>
  <c r="K132" i="7"/>
  <c r="T133" i="7"/>
  <c r="K133" i="7"/>
  <c r="T134" i="7"/>
  <c r="K134" i="7"/>
  <c r="T135" i="7"/>
  <c r="K135" i="7"/>
  <c r="T136" i="7"/>
  <c r="K136" i="7"/>
  <c r="T137" i="7"/>
  <c r="K137" i="7"/>
  <c r="T138" i="7"/>
  <c r="K138" i="7"/>
  <c r="T139" i="7"/>
  <c r="K139" i="7"/>
  <c r="T140" i="7"/>
  <c r="K140" i="7"/>
  <c r="T141" i="7"/>
  <c r="K141" i="7"/>
  <c r="T142" i="7"/>
  <c r="K142" i="7"/>
  <c r="T143" i="7"/>
  <c r="K143" i="7"/>
  <c r="T144" i="7"/>
  <c r="K144" i="7"/>
  <c r="T145" i="7"/>
  <c r="K145" i="7"/>
  <c r="T146" i="7"/>
  <c r="T87" i="7"/>
  <c r="U12" i="7"/>
  <c r="M12" i="7" s="1"/>
  <c r="N12" i="7" s="1"/>
  <c r="V146" i="7"/>
  <c r="U146" i="7"/>
  <c r="M146" i="7" s="1"/>
  <c r="N146" i="7" s="1"/>
  <c r="V145" i="7"/>
  <c r="U145" i="7"/>
  <c r="V144" i="7"/>
  <c r="U144" i="7"/>
  <c r="V143" i="7"/>
  <c r="U143" i="7"/>
  <c r="V142" i="7"/>
  <c r="U142" i="7"/>
  <c r="V141" i="7"/>
  <c r="U141" i="7"/>
  <c r="M141" i="7" s="1"/>
  <c r="N141" i="7" s="1"/>
  <c r="V140" i="7"/>
  <c r="U140" i="7"/>
  <c r="M140" i="7" s="1"/>
  <c r="N140" i="7" s="1"/>
  <c r="V139" i="7"/>
  <c r="U139" i="7"/>
  <c r="V138" i="7"/>
  <c r="U138" i="7"/>
  <c r="V137" i="7"/>
  <c r="U137" i="7"/>
  <c r="M137" i="7" s="1"/>
  <c r="N137" i="7" s="1"/>
  <c r="V136" i="7"/>
  <c r="U136" i="7"/>
  <c r="V135" i="7"/>
  <c r="U135" i="7"/>
  <c r="M135" i="7" s="1"/>
  <c r="N135" i="7" s="1"/>
  <c r="V134" i="7"/>
  <c r="U134" i="7"/>
  <c r="M134" i="7" s="1"/>
  <c r="N134" i="7" s="1"/>
  <c r="V133" i="7"/>
  <c r="U133" i="7"/>
  <c r="V132" i="7"/>
  <c r="U132" i="7"/>
  <c r="M132" i="7" s="1"/>
  <c r="N132" i="7" s="1"/>
  <c r="V131" i="7"/>
  <c r="U131" i="7"/>
  <c r="V130" i="7"/>
  <c r="U130" i="7"/>
  <c r="V129" i="7"/>
  <c r="U129" i="7"/>
  <c r="V128" i="7"/>
  <c r="U128" i="7"/>
  <c r="M128" i="7" s="1"/>
  <c r="N128" i="7" s="1"/>
  <c r="V127" i="7"/>
  <c r="U127" i="7"/>
  <c r="V126" i="7"/>
  <c r="U126" i="7"/>
  <c r="V125" i="7"/>
  <c r="U125" i="7"/>
  <c r="M125" i="7" s="1"/>
  <c r="N125" i="7" s="1"/>
  <c r="V124" i="7"/>
  <c r="U124" i="7"/>
  <c r="V123" i="7"/>
  <c r="U123" i="7"/>
  <c r="M123" i="7" s="1"/>
  <c r="N123" i="7" s="1"/>
  <c r="V122" i="7"/>
  <c r="U122" i="7"/>
  <c r="M122" i="7" s="1"/>
  <c r="N122" i="7" s="1"/>
  <c r="V121" i="7"/>
  <c r="U121" i="7"/>
  <c r="V120" i="7"/>
  <c r="U120" i="7"/>
  <c r="M120" i="7" s="1"/>
  <c r="N120" i="7" s="1"/>
  <c r="V119" i="7"/>
  <c r="U119" i="7"/>
  <c r="V118" i="7"/>
  <c r="U118" i="7"/>
  <c r="V117" i="7"/>
  <c r="U117" i="7"/>
  <c r="V116" i="7"/>
  <c r="U116" i="7"/>
  <c r="M116" i="7" s="1"/>
  <c r="N116" i="7" s="1"/>
  <c r="V115" i="7"/>
  <c r="U115" i="7"/>
  <c r="V114" i="7"/>
  <c r="U114" i="7"/>
  <c r="M114" i="7" s="1"/>
  <c r="N114" i="7" s="1"/>
  <c r="V113" i="7"/>
  <c r="U113" i="7"/>
  <c r="M113" i="7" s="1"/>
  <c r="N113" i="7" s="1"/>
  <c r="V112" i="7"/>
  <c r="U112" i="7"/>
  <c r="V111" i="7"/>
  <c r="U111" i="7"/>
  <c r="M111" i="7" s="1"/>
  <c r="N111" i="7" s="1"/>
  <c r="V110" i="7"/>
  <c r="U110" i="7"/>
  <c r="M110" i="7" s="1"/>
  <c r="N110" i="7" s="1"/>
  <c r="V109" i="7"/>
  <c r="U109" i="7"/>
  <c r="M109" i="7" s="1"/>
  <c r="N109" i="7" s="1"/>
  <c r="V108" i="7"/>
  <c r="U108" i="7"/>
  <c r="V107" i="7"/>
  <c r="U107" i="7"/>
  <c r="M107" i="7" s="1"/>
  <c r="N107" i="7" s="1"/>
  <c r="V106" i="7"/>
  <c r="U106" i="7"/>
  <c r="V105" i="7"/>
  <c r="U105" i="7"/>
  <c r="M105" i="7" s="1"/>
  <c r="N105" i="7" s="1"/>
  <c r="V104" i="7"/>
  <c r="U104" i="7"/>
  <c r="V103" i="7"/>
  <c r="U103" i="7"/>
  <c r="V102" i="7"/>
  <c r="U102" i="7"/>
  <c r="V101" i="7"/>
  <c r="U101" i="7"/>
  <c r="M101" i="7" s="1"/>
  <c r="N101" i="7" s="1"/>
  <c r="V100" i="7"/>
  <c r="U100" i="7"/>
  <c r="M100" i="7" s="1"/>
  <c r="N100" i="7" s="1"/>
  <c r="V99" i="7"/>
  <c r="U99" i="7"/>
  <c r="M99" i="7" s="1"/>
  <c r="N99" i="7" s="1"/>
  <c r="V98" i="7"/>
  <c r="U98" i="7"/>
  <c r="M98" i="7" s="1"/>
  <c r="N98" i="7" s="1"/>
  <c r="V97" i="7"/>
  <c r="U97" i="7"/>
  <c r="V96" i="7"/>
  <c r="U96" i="7"/>
  <c r="V95" i="7"/>
  <c r="U95" i="7"/>
  <c r="M95" i="7" s="1"/>
  <c r="N95" i="7" s="1"/>
  <c r="V94" i="7"/>
  <c r="U94" i="7"/>
  <c r="V93" i="7"/>
  <c r="U93" i="7"/>
  <c r="M93" i="7" s="1"/>
  <c r="N93" i="7" s="1"/>
  <c r="V92" i="7"/>
  <c r="U92" i="7"/>
  <c r="M92" i="7" s="1"/>
  <c r="N92" i="7" s="1"/>
  <c r="V91" i="7"/>
  <c r="U91" i="7"/>
  <c r="V90" i="7"/>
  <c r="U90" i="7"/>
  <c r="M90" i="7" s="1"/>
  <c r="N90" i="7" s="1"/>
  <c r="V89" i="7"/>
  <c r="U89" i="7"/>
  <c r="M89" i="7" s="1"/>
  <c r="N89" i="7" s="1"/>
  <c r="V88" i="7"/>
  <c r="U88" i="7"/>
  <c r="U87" i="7"/>
  <c r="V86" i="7"/>
  <c r="U86" i="7"/>
  <c r="M86" i="7" s="1"/>
  <c r="N86" i="7" s="1"/>
  <c r="V85" i="7"/>
  <c r="U85" i="7"/>
  <c r="M85" i="7" s="1"/>
  <c r="N85" i="7" s="1"/>
  <c r="V84" i="7"/>
  <c r="U84" i="7"/>
  <c r="V83" i="7"/>
  <c r="U83" i="7"/>
  <c r="M83" i="7" s="1"/>
  <c r="N83" i="7" s="1"/>
  <c r="V82" i="7"/>
  <c r="U82" i="7"/>
  <c r="V81" i="7"/>
  <c r="U81" i="7"/>
  <c r="V80" i="7"/>
  <c r="U80" i="7"/>
  <c r="M80" i="7" s="1"/>
  <c r="N80" i="7" s="1"/>
  <c r="V79" i="7"/>
  <c r="U79" i="7"/>
  <c r="M79" i="7" s="1"/>
  <c r="N79" i="7" s="1"/>
  <c r="V78" i="7"/>
  <c r="U78" i="7"/>
  <c r="V77" i="7"/>
  <c r="U77" i="7"/>
  <c r="M77" i="7" s="1"/>
  <c r="N77" i="7" s="1"/>
  <c r="V76" i="7"/>
  <c r="U76" i="7"/>
  <c r="V75" i="7"/>
  <c r="U75" i="7"/>
  <c r="M75" i="7" s="1"/>
  <c r="N75" i="7" s="1"/>
  <c r="V74" i="7"/>
  <c r="U74" i="7"/>
  <c r="M74" i="7" s="1"/>
  <c r="N74" i="7" s="1"/>
  <c r="V73" i="7"/>
  <c r="U73" i="7"/>
  <c r="M73" i="7" s="1"/>
  <c r="N73" i="7" s="1"/>
  <c r="V72" i="7"/>
  <c r="U72" i="7"/>
  <c r="V71" i="7"/>
  <c r="U71" i="7"/>
  <c r="M71" i="7" s="1"/>
  <c r="N71" i="7" s="1"/>
  <c r="V70" i="7"/>
  <c r="U70" i="7"/>
  <c r="V69" i="7"/>
  <c r="U69" i="7"/>
  <c r="V68" i="7"/>
  <c r="U68" i="7"/>
  <c r="M68" i="7" s="1"/>
  <c r="N68" i="7" s="1"/>
  <c r="V67" i="7"/>
  <c r="U67" i="7"/>
  <c r="M67" i="7" s="1"/>
  <c r="N67" i="7" s="1"/>
  <c r="V66" i="7"/>
  <c r="U66" i="7"/>
  <c r="V65" i="7"/>
  <c r="U65" i="7"/>
  <c r="V64" i="7"/>
  <c r="U64" i="7"/>
  <c r="M64" i="7" s="1"/>
  <c r="N64" i="7" s="1"/>
  <c r="V63" i="7"/>
  <c r="U63" i="7"/>
  <c r="V62" i="7"/>
  <c r="U62" i="7"/>
  <c r="M62" i="7" s="1"/>
  <c r="N62" i="7" s="1"/>
  <c r="V61" i="7"/>
  <c r="U61" i="7"/>
  <c r="M61" i="7" s="1"/>
  <c r="N61" i="7" s="1"/>
  <c r="V60" i="7"/>
  <c r="U60" i="7"/>
  <c r="V59" i="7"/>
  <c r="U59" i="7"/>
  <c r="M59" i="7" s="1"/>
  <c r="N59" i="7" s="1"/>
  <c r="V58" i="7"/>
  <c r="U58" i="7"/>
  <c r="V57" i="7"/>
  <c r="U57" i="7"/>
  <c r="V56" i="7"/>
  <c r="U56" i="7"/>
  <c r="M56" i="7" s="1"/>
  <c r="N56" i="7" s="1"/>
  <c r="V55" i="7"/>
  <c r="U55" i="7"/>
  <c r="M55" i="7" s="1"/>
  <c r="N55" i="7" s="1"/>
  <c r="V54" i="7"/>
  <c r="U54" i="7"/>
  <c r="V53" i="7"/>
  <c r="U53" i="7"/>
  <c r="M53" i="7" s="1"/>
  <c r="N53" i="7" s="1"/>
  <c r="V52" i="7"/>
  <c r="U52" i="7"/>
  <c r="M52" i="7" s="1"/>
  <c r="N52" i="7" s="1"/>
  <c r="V51" i="7"/>
  <c r="U51" i="7"/>
  <c r="V50" i="7"/>
  <c r="U50" i="7"/>
  <c r="M50" i="7" s="1"/>
  <c r="N50" i="7" s="1"/>
  <c r="V49" i="7"/>
  <c r="U49" i="7"/>
  <c r="M49" i="7" s="1"/>
  <c r="N49" i="7" s="1"/>
  <c r="V48" i="7"/>
  <c r="U48" i="7"/>
  <c r="M48" i="7" s="1"/>
  <c r="N48" i="7" s="1"/>
  <c r="V47" i="7"/>
  <c r="U47" i="7"/>
  <c r="M47" i="7" s="1"/>
  <c r="N47" i="7" s="1"/>
  <c r="V46" i="7"/>
  <c r="U46" i="7"/>
  <c r="V45" i="7"/>
  <c r="U45" i="7"/>
  <c r="V44" i="7"/>
  <c r="U44" i="7"/>
  <c r="M44" i="7" s="1"/>
  <c r="N44" i="7" s="1"/>
  <c r="V43" i="7"/>
  <c r="U43" i="7"/>
  <c r="M43" i="7" s="1"/>
  <c r="N43" i="7" s="1"/>
  <c r="V42" i="7"/>
  <c r="U42" i="7"/>
  <c r="V41" i="7"/>
  <c r="U41" i="7"/>
  <c r="M41" i="7" s="1"/>
  <c r="N41" i="7" s="1"/>
  <c r="V40" i="7"/>
  <c r="U40" i="7"/>
  <c r="V39" i="7"/>
  <c r="U39" i="7"/>
  <c r="V38" i="7"/>
  <c r="U38" i="7"/>
  <c r="M38" i="7" s="1"/>
  <c r="N38" i="7" s="1"/>
  <c r="V37" i="7"/>
  <c r="U37" i="7"/>
  <c r="M37" i="7" s="1"/>
  <c r="N37" i="7" s="1"/>
  <c r="V36" i="7"/>
  <c r="U36" i="7"/>
  <c r="M36" i="7" s="1"/>
  <c r="N36" i="7" s="1"/>
  <c r="V35" i="7"/>
  <c r="U35" i="7"/>
  <c r="M35" i="7" s="1"/>
  <c r="N35" i="7" s="1"/>
  <c r="V34" i="7"/>
  <c r="U34" i="7"/>
  <c r="V33" i="7"/>
  <c r="U33" i="7"/>
  <c r="V32" i="7"/>
  <c r="U32" i="7"/>
  <c r="M32" i="7" s="1"/>
  <c r="N32" i="7" s="1"/>
  <c r="O32" i="7" s="1"/>
  <c r="V31" i="7"/>
  <c r="U31" i="7"/>
  <c r="M31" i="7" s="1"/>
  <c r="N31" i="7" s="1"/>
  <c r="V30" i="7"/>
  <c r="U30" i="7"/>
  <c r="V29" i="7"/>
  <c r="U29" i="7"/>
  <c r="V28" i="7"/>
  <c r="U28" i="7"/>
  <c r="V27" i="7"/>
  <c r="U27" i="7"/>
  <c r="V26" i="7"/>
  <c r="U26" i="7"/>
  <c r="M26" i="7" s="1"/>
  <c r="N26" i="7" s="1"/>
  <c r="V25" i="7"/>
  <c r="U25" i="7"/>
  <c r="M25" i="7" s="1"/>
  <c r="N25" i="7" s="1"/>
  <c r="V24" i="7"/>
  <c r="U24" i="7"/>
  <c r="V23" i="7"/>
  <c r="U23" i="7"/>
  <c r="M23" i="7" s="1"/>
  <c r="N23" i="7" s="1"/>
  <c r="V22" i="7"/>
  <c r="U22" i="7"/>
  <c r="V21" i="7"/>
  <c r="U21" i="7"/>
  <c r="V20" i="7"/>
  <c r="U20" i="7"/>
  <c r="M20" i="7" s="1"/>
  <c r="N20" i="7" s="1"/>
  <c r="V19" i="7"/>
  <c r="U19" i="7"/>
  <c r="M19" i="7" s="1"/>
  <c r="N19" i="7" s="1"/>
  <c r="V18" i="7"/>
  <c r="U18" i="7"/>
  <c r="V17" i="7"/>
  <c r="U17" i="7"/>
  <c r="M17" i="7" s="1"/>
  <c r="N17" i="7" s="1"/>
  <c r="V16" i="7"/>
  <c r="U16" i="7"/>
  <c r="V15" i="7"/>
  <c r="U15" i="7"/>
  <c r="V14" i="7"/>
  <c r="U14" i="7"/>
  <c r="M14" i="7" s="1"/>
  <c r="N14" i="7" s="1"/>
  <c r="V13" i="7"/>
  <c r="U13" i="7"/>
  <c r="M13" i="7" s="1"/>
  <c r="N13" i="7" s="1"/>
  <c r="V12" i="7"/>
  <c r="E170" i="6"/>
  <c r="A13" i="6"/>
  <c r="A14" i="6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E169" i="6"/>
  <c r="E168" i="6"/>
  <c r="E167" i="6"/>
  <c r="E166" i="6"/>
  <c r="E165" i="6"/>
  <c r="E164" i="6"/>
  <c r="E163" i="6"/>
  <c r="E162" i="6"/>
  <c r="E161" i="6"/>
  <c r="E160" i="6"/>
  <c r="E159" i="6"/>
  <c r="E158" i="6"/>
  <c r="E157" i="6"/>
  <c r="E156" i="6"/>
  <c r="E155" i="6"/>
  <c r="E154" i="6"/>
  <c r="E153" i="6"/>
  <c r="E152" i="6"/>
  <c r="E151" i="6"/>
  <c r="E150" i="6"/>
  <c r="E149" i="6"/>
  <c r="E148" i="6"/>
  <c r="E147" i="6"/>
  <c r="E146" i="6"/>
  <c r="E145" i="6"/>
  <c r="E144" i="6"/>
  <c r="E143" i="6"/>
  <c r="E142" i="6"/>
  <c r="E141" i="6"/>
  <c r="E140" i="6"/>
  <c r="E139" i="6"/>
  <c r="E138" i="6"/>
  <c r="E137" i="6"/>
  <c r="E136" i="6"/>
  <c r="E135" i="6"/>
  <c r="E134" i="6"/>
  <c r="E133" i="6"/>
  <c r="E132" i="6"/>
  <c r="E131" i="6"/>
  <c r="E130" i="6"/>
  <c r="E129" i="6"/>
  <c r="E128" i="6"/>
  <c r="E127" i="6"/>
  <c r="E126" i="6"/>
  <c r="D126" i="6"/>
  <c r="E125" i="6"/>
  <c r="D125" i="6"/>
  <c r="E124" i="6"/>
  <c r="D124" i="6"/>
  <c r="E123" i="6"/>
  <c r="D123" i="6"/>
  <c r="E122" i="6"/>
  <c r="D122" i="6"/>
  <c r="E121" i="6"/>
  <c r="D121" i="6"/>
  <c r="E120" i="6"/>
  <c r="D120" i="6"/>
  <c r="E119" i="6"/>
  <c r="D119" i="6"/>
  <c r="E118" i="6"/>
  <c r="D118" i="6"/>
  <c r="E117" i="6"/>
  <c r="D117" i="6"/>
  <c r="E116" i="6"/>
  <c r="D116" i="6"/>
  <c r="E115" i="6"/>
  <c r="D115" i="6"/>
  <c r="E114" i="6"/>
  <c r="D114" i="6"/>
  <c r="E113" i="6"/>
  <c r="D113" i="6"/>
  <c r="E112" i="6"/>
  <c r="D112" i="6"/>
  <c r="E111" i="6"/>
  <c r="D111" i="6"/>
  <c r="E110" i="6"/>
  <c r="D110" i="6"/>
  <c r="E109" i="6"/>
  <c r="D109" i="6"/>
  <c r="E108" i="6"/>
  <c r="D108" i="6"/>
  <c r="E107" i="6"/>
  <c r="D107" i="6"/>
  <c r="E106" i="6"/>
  <c r="D106" i="6"/>
  <c r="E105" i="6"/>
  <c r="D105" i="6"/>
  <c r="E104" i="6"/>
  <c r="D104" i="6"/>
  <c r="E103" i="6"/>
  <c r="D103" i="6"/>
  <c r="E102" i="6"/>
  <c r="D102" i="6"/>
  <c r="E101" i="6"/>
  <c r="D101" i="6"/>
  <c r="E100" i="6"/>
  <c r="D100" i="6"/>
  <c r="E99" i="6"/>
  <c r="D99" i="6"/>
  <c r="E98" i="6"/>
  <c r="D98" i="6"/>
  <c r="E97" i="6"/>
  <c r="D97" i="6"/>
  <c r="E96" i="6"/>
  <c r="D96" i="6"/>
  <c r="E95" i="6"/>
  <c r="D95" i="6"/>
  <c r="E94" i="6"/>
  <c r="D94" i="6"/>
  <c r="E93" i="6"/>
  <c r="D93" i="6"/>
  <c r="E92" i="6"/>
  <c r="D92" i="6"/>
  <c r="E91" i="6"/>
  <c r="D91" i="6"/>
  <c r="E90" i="6"/>
  <c r="D90" i="6"/>
  <c r="E89" i="6"/>
  <c r="D89" i="6"/>
  <c r="E88" i="6"/>
  <c r="D88" i="6"/>
  <c r="E87" i="6"/>
  <c r="D87" i="6"/>
  <c r="E86" i="6"/>
  <c r="D86" i="6"/>
  <c r="E85" i="6"/>
  <c r="D85" i="6"/>
  <c r="E84" i="6"/>
  <c r="D84" i="6"/>
  <c r="E83" i="6"/>
  <c r="D83" i="6"/>
  <c r="E82" i="6"/>
  <c r="D82" i="6"/>
  <c r="E81" i="6"/>
  <c r="D81" i="6"/>
  <c r="E80" i="6"/>
  <c r="D80" i="6"/>
  <c r="E79" i="6"/>
  <c r="D79" i="6"/>
  <c r="E67" i="6" s="1"/>
  <c r="E78" i="6"/>
  <c r="D78" i="6"/>
  <c r="E77" i="6"/>
  <c r="D77" i="6"/>
  <c r="E63" i="6" s="1"/>
  <c r="E76" i="6"/>
  <c r="D76" i="6"/>
  <c r="E75" i="6"/>
  <c r="D75" i="6"/>
  <c r="E68" i="6" s="1"/>
  <c r="E72" i="6"/>
  <c r="E71" i="6"/>
  <c r="E66" i="6"/>
  <c r="E60" i="6"/>
  <c r="E59" i="6"/>
  <c r="E54" i="6"/>
  <c r="E48" i="6"/>
  <c r="E47" i="6"/>
  <c r="E42" i="6"/>
  <c r="E36" i="6"/>
  <c r="E35" i="6"/>
  <c r="E30" i="6"/>
  <c r="E24" i="6"/>
  <c r="E23" i="6"/>
  <c r="E18" i="6"/>
  <c r="E12" i="6"/>
  <c r="I146" i="2"/>
  <c r="J147" i="2" s="1"/>
  <c r="I145" i="2"/>
  <c r="I144" i="2"/>
  <c r="I143" i="2"/>
  <c r="I142" i="2"/>
  <c r="I141" i="2"/>
  <c r="J145" i="2" s="1"/>
  <c r="I140" i="2"/>
  <c r="I139" i="2"/>
  <c r="I138" i="2"/>
  <c r="I137" i="2"/>
  <c r="I136" i="2"/>
  <c r="I135" i="2"/>
  <c r="J139" i="2" s="1"/>
  <c r="I134" i="2"/>
  <c r="I133" i="2"/>
  <c r="I132" i="2"/>
  <c r="I131" i="2"/>
  <c r="I130" i="2"/>
  <c r="I129" i="2"/>
  <c r="I128" i="2"/>
  <c r="I127" i="2"/>
  <c r="I126" i="2"/>
  <c r="I125" i="2"/>
  <c r="I124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I79" i="2"/>
  <c r="I78" i="2"/>
  <c r="I77" i="2"/>
  <c r="I76" i="2"/>
  <c r="I75" i="2"/>
  <c r="J79" i="2" s="1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J61" i="2" s="1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K24" i="2" s="1"/>
  <c r="I14" i="2"/>
  <c r="I13" i="2"/>
  <c r="I12" i="2"/>
  <c r="I11" i="2"/>
  <c r="I10" i="2"/>
  <c r="I9" i="2"/>
  <c r="I8" i="2"/>
  <c r="I7" i="2"/>
  <c r="I6" i="2"/>
  <c r="I5" i="2"/>
  <c r="I4" i="2"/>
  <c r="I3" i="2"/>
  <c r="J7" i="2" s="1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  <c r="K3" i="3"/>
  <c r="K2" i="3"/>
  <c r="K4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J2" i="3"/>
  <c r="I2" i="3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P137" i="3"/>
  <c r="P136" i="3"/>
  <c r="P135" i="3"/>
  <c r="P134" i="3"/>
  <c r="P133" i="3"/>
  <c r="P132" i="3"/>
  <c r="P131" i="3"/>
  <c r="P130" i="3"/>
  <c r="P129" i="3"/>
  <c r="P128" i="3"/>
  <c r="P127" i="3"/>
  <c r="P126" i="3"/>
  <c r="P125" i="3"/>
  <c r="P124" i="3"/>
  <c r="P123" i="3"/>
  <c r="P122" i="3"/>
  <c r="P121" i="3"/>
  <c r="P120" i="3"/>
  <c r="P119" i="3"/>
  <c r="P118" i="3"/>
  <c r="P117" i="3"/>
  <c r="P116" i="3"/>
  <c r="P115" i="3"/>
  <c r="P114" i="3"/>
  <c r="P113" i="3"/>
  <c r="P112" i="3"/>
  <c r="P111" i="3"/>
  <c r="P110" i="3"/>
  <c r="P109" i="3"/>
  <c r="P108" i="3"/>
  <c r="P107" i="3"/>
  <c r="P106" i="3"/>
  <c r="P105" i="3"/>
  <c r="P104" i="3"/>
  <c r="P103" i="3"/>
  <c r="P102" i="3"/>
  <c r="P101" i="3"/>
  <c r="P100" i="3"/>
  <c r="P99" i="3"/>
  <c r="P98" i="3"/>
  <c r="P97" i="3"/>
  <c r="P96" i="3"/>
  <c r="P95" i="3"/>
  <c r="P94" i="3"/>
  <c r="P93" i="3"/>
  <c r="P92" i="3"/>
  <c r="P91" i="3"/>
  <c r="P90" i="3"/>
  <c r="P89" i="3"/>
  <c r="P88" i="3"/>
  <c r="P87" i="3"/>
  <c r="P86" i="3"/>
  <c r="P85" i="3"/>
  <c r="P84" i="3"/>
  <c r="P83" i="3"/>
  <c r="P82" i="3"/>
  <c r="P81" i="3"/>
  <c r="P80" i="3"/>
  <c r="P79" i="3"/>
  <c r="P78" i="3"/>
  <c r="P77" i="3"/>
  <c r="P76" i="3"/>
  <c r="P75" i="3"/>
  <c r="P74" i="3"/>
  <c r="P73" i="3"/>
  <c r="P72" i="3"/>
  <c r="P71" i="3"/>
  <c r="P70" i="3"/>
  <c r="P69" i="3"/>
  <c r="P68" i="3"/>
  <c r="P67" i="3"/>
  <c r="P66" i="3"/>
  <c r="P65" i="3"/>
  <c r="P64" i="3"/>
  <c r="P63" i="3"/>
  <c r="P62" i="3"/>
  <c r="P61" i="3"/>
  <c r="P60" i="3"/>
  <c r="P59" i="3"/>
  <c r="P58" i="3"/>
  <c r="P57" i="3"/>
  <c r="P56" i="3"/>
  <c r="P55" i="3"/>
  <c r="P54" i="3"/>
  <c r="P53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P5" i="3"/>
  <c r="P4" i="3"/>
  <c r="P3" i="3"/>
  <c r="O3" i="3"/>
  <c r="P2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N3" i="3"/>
  <c r="O2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A3" i="2"/>
  <c r="A4" i="2"/>
  <c r="A5" i="2"/>
  <c r="A6" i="2"/>
  <c r="A7" i="2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4" i="3"/>
  <c r="N2" i="3"/>
  <c r="K144" i="2"/>
  <c r="K143" i="2"/>
  <c r="K138" i="2"/>
  <c r="K108" i="2"/>
  <c r="K107" i="2"/>
  <c r="K101" i="2"/>
  <c r="K89" i="2"/>
  <c r="K84" i="2"/>
  <c r="K82" i="2"/>
  <c r="K53" i="2"/>
  <c r="K48" i="2"/>
  <c r="K42" i="2"/>
  <c r="K30" i="2"/>
  <c r="K29" i="2"/>
  <c r="K23" i="2"/>
  <c r="J141" i="2"/>
  <c r="J140" i="2"/>
  <c r="J135" i="2"/>
  <c r="J134" i="2"/>
  <c r="J133" i="2"/>
  <c r="J129" i="2"/>
  <c r="J128" i="2"/>
  <c r="J122" i="2"/>
  <c r="J121" i="2"/>
  <c r="J116" i="2"/>
  <c r="J110" i="2"/>
  <c r="J109" i="2"/>
  <c r="J105" i="2"/>
  <c r="J104" i="2"/>
  <c r="J99" i="2"/>
  <c r="J98" i="2"/>
  <c r="J93" i="2"/>
  <c r="J92" i="2"/>
  <c r="J86" i="2"/>
  <c r="J85" i="2"/>
  <c r="J81" i="2"/>
  <c r="J80" i="2"/>
  <c r="J74" i="2"/>
  <c r="J73" i="2"/>
  <c r="J69" i="2"/>
  <c r="J68" i="2"/>
  <c r="J62" i="2"/>
  <c r="J56" i="2"/>
  <c r="J50" i="2"/>
  <c r="J49" i="2"/>
  <c r="J45" i="2"/>
  <c r="J44" i="2"/>
  <c r="J38" i="2"/>
  <c r="J37" i="2"/>
  <c r="J33" i="2"/>
  <c r="J32" i="2"/>
  <c r="J26" i="2"/>
  <c r="J25" i="2"/>
  <c r="J21" i="2"/>
  <c r="J20" i="2"/>
  <c r="J15" i="2"/>
  <c r="J14" i="2"/>
  <c r="J13" i="2"/>
  <c r="J8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  <c r="M15" i="7"/>
  <c r="N15" i="7" s="1"/>
  <c r="M16" i="7"/>
  <c r="N16" i="7" s="1"/>
  <c r="M18" i="7"/>
  <c r="N18" i="7" s="1"/>
  <c r="M21" i="7"/>
  <c r="N21" i="7" s="1"/>
  <c r="M22" i="7"/>
  <c r="N22" i="7" s="1"/>
  <c r="M24" i="7"/>
  <c r="N24" i="7" s="1"/>
  <c r="M27" i="7"/>
  <c r="N27" i="7" s="1"/>
  <c r="M28" i="7"/>
  <c r="N28" i="7" s="1"/>
  <c r="M29" i="7"/>
  <c r="N29" i="7" s="1"/>
  <c r="M30" i="7"/>
  <c r="N30" i="7" s="1"/>
  <c r="M33" i="7"/>
  <c r="N33" i="7" s="1"/>
  <c r="M34" i="7"/>
  <c r="N34" i="7" s="1"/>
  <c r="M39" i="7"/>
  <c r="N39" i="7" s="1"/>
  <c r="M40" i="7"/>
  <c r="N40" i="7" s="1"/>
  <c r="M42" i="7"/>
  <c r="N42" i="7" s="1"/>
  <c r="M45" i="7"/>
  <c r="N45" i="7" s="1"/>
  <c r="M46" i="7"/>
  <c r="N46" i="7" s="1"/>
  <c r="M51" i="7"/>
  <c r="N51" i="7" s="1"/>
  <c r="M54" i="7"/>
  <c r="N54" i="7" s="1"/>
  <c r="M57" i="7"/>
  <c r="N57" i="7" s="1"/>
  <c r="M58" i="7"/>
  <c r="N58" i="7" s="1"/>
  <c r="M60" i="7"/>
  <c r="N60" i="7" s="1"/>
  <c r="M63" i="7"/>
  <c r="N63" i="7" s="1"/>
  <c r="M65" i="7"/>
  <c r="N65" i="7" s="1"/>
  <c r="M66" i="7"/>
  <c r="N66" i="7" s="1"/>
  <c r="M69" i="7"/>
  <c r="N69" i="7" s="1"/>
  <c r="M70" i="7"/>
  <c r="N70" i="7" s="1"/>
  <c r="M72" i="7"/>
  <c r="N72" i="7" s="1"/>
  <c r="M76" i="7"/>
  <c r="N76" i="7" s="1"/>
  <c r="M78" i="7"/>
  <c r="N78" i="7" s="1"/>
  <c r="M81" i="7"/>
  <c r="N81" i="7" s="1"/>
  <c r="M82" i="7"/>
  <c r="N82" i="7" s="1"/>
  <c r="M84" i="7"/>
  <c r="N84" i="7" s="1"/>
  <c r="M87" i="7"/>
  <c r="N87" i="7" s="1"/>
  <c r="M88" i="7"/>
  <c r="N88" i="7" s="1"/>
  <c r="M91" i="7"/>
  <c r="N91" i="7" s="1"/>
  <c r="M94" i="7"/>
  <c r="N94" i="7" s="1"/>
  <c r="M96" i="7"/>
  <c r="N96" i="7" s="1"/>
  <c r="M102" i="7"/>
  <c r="N102" i="7" s="1"/>
  <c r="M103" i="7"/>
  <c r="N103" i="7" s="1"/>
  <c r="M104" i="7"/>
  <c r="N104" i="7" s="1"/>
  <c r="M106" i="7"/>
  <c r="N106" i="7" s="1"/>
  <c r="M108" i="7"/>
  <c r="N108" i="7" s="1"/>
  <c r="M112" i="7"/>
  <c r="N112" i="7" s="1"/>
  <c r="M115" i="7"/>
  <c r="N115" i="7" s="1"/>
  <c r="M117" i="7"/>
  <c r="N117" i="7" s="1"/>
  <c r="M118" i="7"/>
  <c r="N118" i="7" s="1"/>
  <c r="M119" i="7"/>
  <c r="N119" i="7" s="1"/>
  <c r="M121" i="7"/>
  <c r="N121" i="7" s="1"/>
  <c r="M124" i="7"/>
  <c r="N124" i="7" s="1"/>
  <c r="M126" i="7"/>
  <c r="N126" i="7" s="1"/>
  <c r="M129" i="7"/>
  <c r="N129" i="7" s="1"/>
  <c r="M130" i="7"/>
  <c r="N130" i="7" s="1"/>
  <c r="M131" i="7"/>
  <c r="N131" i="7" s="1"/>
  <c r="M133" i="7"/>
  <c r="N133" i="7" s="1"/>
  <c r="M136" i="7"/>
  <c r="N136" i="7" s="1"/>
  <c r="M138" i="7"/>
  <c r="N138" i="7" s="1"/>
  <c r="M139" i="7"/>
  <c r="N139" i="7" s="1"/>
  <c r="M142" i="7"/>
  <c r="N142" i="7" s="1"/>
  <c r="M143" i="7"/>
  <c r="N143" i="7" s="1"/>
  <c r="M144" i="7"/>
  <c r="N144" i="7" s="1"/>
  <c r="M145" i="7"/>
  <c r="N145" i="7" s="1"/>
  <c r="M97" i="7"/>
  <c r="N97" i="7" s="1"/>
  <c r="M127" i="7"/>
  <c r="N127" i="7" s="1"/>
  <c r="O105" i="7" l="1"/>
  <c r="O111" i="7"/>
  <c r="O53" i="7"/>
  <c r="O54" i="7"/>
  <c r="O51" i="7"/>
  <c r="O48" i="7"/>
  <c r="O49" i="7"/>
  <c r="O55" i="7"/>
  <c r="O52" i="7"/>
  <c r="O47" i="7"/>
  <c r="O63" i="7"/>
  <c r="O110" i="7"/>
  <c r="O45" i="7"/>
  <c r="O115" i="7"/>
  <c r="O38" i="7"/>
  <c r="O44" i="7"/>
  <c r="O50" i="7"/>
  <c r="O56" i="7"/>
  <c r="L148" i="7"/>
  <c r="L151" i="7"/>
  <c r="L149" i="7"/>
  <c r="L152" i="7"/>
  <c r="L153" i="7"/>
  <c r="L54" i="7"/>
  <c r="L146" i="7"/>
  <c r="L140" i="7"/>
  <c r="L134" i="7"/>
  <c r="L128" i="7"/>
  <c r="L122" i="7"/>
  <c r="L21" i="7"/>
  <c r="O21" i="7" s="1"/>
  <c r="L154" i="7"/>
  <c r="L155" i="7"/>
  <c r="L126" i="7"/>
  <c r="L90" i="7"/>
  <c r="L150" i="7"/>
  <c r="L147" i="7"/>
  <c r="O31" i="7"/>
  <c r="O106" i="7"/>
  <c r="O29" i="7"/>
  <c r="O93" i="7"/>
  <c r="O99" i="7"/>
  <c r="O123" i="7"/>
  <c r="O67" i="7"/>
  <c r="O92" i="7"/>
  <c r="O98" i="7"/>
  <c r="O122" i="7"/>
  <c r="O128" i="7"/>
  <c r="O134" i="7"/>
  <c r="O146" i="7"/>
  <c r="O91" i="7"/>
  <c r="O145" i="7"/>
  <c r="O73" i="7"/>
  <c r="L81" i="1"/>
  <c r="N80" i="1"/>
  <c r="W79" i="1"/>
  <c r="U200" i="1"/>
  <c r="J146" i="2"/>
  <c r="K147" i="2"/>
  <c r="O16" i="7"/>
  <c r="O40" i="7"/>
  <c r="O144" i="7"/>
  <c r="O62" i="7"/>
  <c r="O86" i="7"/>
  <c r="O154" i="7"/>
  <c r="O138" i="7"/>
  <c r="O137" i="7"/>
  <c r="O60" i="7"/>
  <c r="O96" i="7"/>
  <c r="O153" i="7"/>
  <c r="O125" i="7"/>
  <c r="O126" i="7"/>
  <c r="O90" i="7"/>
  <c r="O72" i="7"/>
  <c r="O112" i="7"/>
  <c r="O136" i="7"/>
  <c r="O127" i="7"/>
  <c r="O109" i="7"/>
  <c r="O95" i="7"/>
  <c r="O59" i="7"/>
  <c r="O97" i="7"/>
  <c r="O133" i="7"/>
  <c r="O108" i="7"/>
  <c r="O132" i="7"/>
  <c r="O120" i="7"/>
  <c r="O124" i="7"/>
  <c r="O135" i="7"/>
  <c r="O94" i="7"/>
  <c r="O113" i="7"/>
  <c r="O152" i="7"/>
  <c r="O131" i="7"/>
  <c r="O114" i="7"/>
  <c r="O129" i="7"/>
  <c r="O87" i="7"/>
  <c r="O85" i="7"/>
  <c r="O149" i="7"/>
  <c r="O147" i="7"/>
  <c r="O148" i="7"/>
  <c r="O151" i="7"/>
  <c r="O150" i="7"/>
  <c r="O155" i="7"/>
  <c r="L133" i="7"/>
  <c r="L97" i="7"/>
  <c r="L62" i="7"/>
  <c r="L38" i="7"/>
  <c r="L119" i="7"/>
  <c r="O119" i="7" s="1"/>
  <c r="L98" i="7"/>
  <c r="L92" i="7"/>
  <c r="L82" i="7"/>
  <c r="O82" i="7" s="1"/>
  <c r="L77" i="7"/>
  <c r="O77" i="7" s="1"/>
  <c r="L68" i="7"/>
  <c r="O68" i="7" s="1"/>
  <c r="L52" i="7"/>
  <c r="L46" i="7"/>
  <c r="O46" i="7" s="1"/>
  <c r="L37" i="7"/>
  <c r="O37" i="7" s="1"/>
  <c r="L13" i="7"/>
  <c r="O13" i="7" s="1"/>
  <c r="L132" i="7"/>
  <c r="L96" i="7"/>
  <c r="L60" i="7"/>
  <c r="L32" i="7"/>
  <c r="L114" i="7"/>
  <c r="L108" i="7"/>
  <c r="L103" i="7"/>
  <c r="O103" i="7" s="1"/>
  <c r="L57" i="7"/>
  <c r="O57" i="7" s="1"/>
  <c r="L41" i="7"/>
  <c r="O41" i="7" s="1"/>
  <c r="L27" i="7"/>
  <c r="O27" i="7" s="1"/>
  <c r="O140" i="7"/>
  <c r="L130" i="7"/>
  <c r="L95" i="7"/>
  <c r="L59" i="7"/>
  <c r="L31" i="7"/>
  <c r="L135" i="7"/>
  <c r="L129" i="7"/>
  <c r="L123" i="7"/>
  <c r="L118" i="7"/>
  <c r="O118" i="7" s="1"/>
  <c r="L91" i="7"/>
  <c r="L17" i="7"/>
  <c r="O17" i="7" s="1"/>
  <c r="L127" i="7"/>
  <c r="L94" i="7"/>
  <c r="L56" i="7"/>
  <c r="L29" i="7"/>
  <c r="L113" i="7"/>
  <c r="L107" i="7"/>
  <c r="O107" i="7" s="1"/>
  <c r="L102" i="7"/>
  <c r="O102" i="7" s="1"/>
  <c r="L85" i="7"/>
  <c r="L81" i="7"/>
  <c r="O81" i="7" s="1"/>
  <c r="L76" i="7"/>
  <c r="O76" i="7" s="1"/>
  <c r="L71" i="7"/>
  <c r="O71" i="7" s="1"/>
  <c r="L67" i="7"/>
  <c r="L61" i="7"/>
  <c r="O61" i="7" s="1"/>
  <c r="L36" i="7"/>
  <c r="O36" i="7" s="1"/>
  <c r="L124" i="7"/>
  <c r="L87" i="7"/>
  <c r="L117" i="7"/>
  <c r="O117" i="7" s="1"/>
  <c r="L101" i="7"/>
  <c r="O101" i="7" s="1"/>
  <c r="L66" i="7"/>
  <c r="O66" i="7" s="1"/>
  <c r="L35" i="7"/>
  <c r="O35" i="7" s="1"/>
  <c r="L115" i="7"/>
  <c r="L86" i="7"/>
  <c r="L51" i="7"/>
  <c r="L139" i="7"/>
  <c r="O139" i="7" s="1"/>
  <c r="L121" i="7"/>
  <c r="O121" i="7" s="1"/>
  <c r="L84" i="7"/>
  <c r="O84" i="7" s="1"/>
  <c r="L75" i="7"/>
  <c r="O75" i="7" s="1"/>
  <c r="L70" i="7"/>
  <c r="O70" i="7" s="1"/>
  <c r="L55" i="7"/>
  <c r="L49" i="7"/>
  <c r="L39" i="7"/>
  <c r="O39" i="7" s="1"/>
  <c r="L25" i="7"/>
  <c r="O25" i="7" s="1"/>
  <c r="L12" i="7"/>
  <c r="P12" i="7" s="1"/>
  <c r="L53" i="7"/>
  <c r="O130" i="7"/>
  <c r="L145" i="7"/>
  <c r="L112" i="7"/>
  <c r="L80" i="7"/>
  <c r="O80" i="7" s="1"/>
  <c r="L50" i="7"/>
  <c r="L100" i="7"/>
  <c r="O100" i="7" s="1"/>
  <c r="L89" i="7"/>
  <c r="O89" i="7" s="1"/>
  <c r="L65" i="7"/>
  <c r="O65" i="7" s="1"/>
  <c r="L43" i="7"/>
  <c r="O43" i="7" s="1"/>
  <c r="L15" i="7"/>
  <c r="O15" i="7" s="1"/>
  <c r="L142" i="7"/>
  <c r="O142" i="7" s="1"/>
  <c r="L111" i="7"/>
  <c r="L78" i="7"/>
  <c r="O78" i="7" s="1"/>
  <c r="L48" i="7"/>
  <c r="L144" i="7"/>
  <c r="L116" i="7"/>
  <c r="O116" i="7" s="1"/>
  <c r="L79" i="7"/>
  <c r="O79" i="7" s="1"/>
  <c r="L34" i="7"/>
  <c r="O34" i="7" s="1"/>
  <c r="L141" i="7"/>
  <c r="O141" i="7" s="1"/>
  <c r="L109" i="7"/>
  <c r="L73" i="7"/>
  <c r="L47" i="7"/>
  <c r="L120" i="7"/>
  <c r="L110" i="7"/>
  <c r="L88" i="7"/>
  <c r="O88" i="7" s="1"/>
  <c r="L83" i="7"/>
  <c r="O83" i="7" s="1"/>
  <c r="L74" i="7"/>
  <c r="O74" i="7" s="1"/>
  <c r="L69" i="7"/>
  <c r="O69" i="7" s="1"/>
  <c r="L19" i="7"/>
  <c r="O19" i="7" s="1"/>
  <c r="L138" i="7"/>
  <c r="L106" i="7"/>
  <c r="L72" i="7"/>
  <c r="L45" i="7"/>
  <c r="L143" i="7"/>
  <c r="O143" i="7" s="1"/>
  <c r="L137" i="7"/>
  <c r="L131" i="7"/>
  <c r="L125" i="7"/>
  <c r="L104" i="7"/>
  <c r="O104" i="7" s="1"/>
  <c r="L99" i="7"/>
  <c r="L93" i="7"/>
  <c r="L58" i="7"/>
  <c r="O58" i="7" s="1"/>
  <c r="L42" i="7"/>
  <c r="O42" i="7" s="1"/>
  <c r="L136" i="7"/>
  <c r="L105" i="7"/>
  <c r="L63" i="7"/>
  <c r="L44" i="7"/>
  <c r="L33" i="7"/>
  <c r="O33" i="7" s="1"/>
  <c r="L23" i="7"/>
  <c r="O23" i="7" s="1"/>
  <c r="K83" i="2"/>
  <c r="K142" i="2"/>
  <c r="J19" i="2"/>
  <c r="K17" i="2"/>
  <c r="J31" i="2"/>
  <c r="K36" i="2"/>
  <c r="J27" i="2"/>
  <c r="K35" i="2"/>
  <c r="K34" i="2"/>
  <c r="J43" i="2"/>
  <c r="K47" i="2"/>
  <c r="K46" i="2"/>
  <c r="J55" i="2"/>
  <c r="K60" i="2"/>
  <c r="J51" i="2"/>
  <c r="J67" i="2"/>
  <c r="K72" i="2"/>
  <c r="J63" i="2"/>
  <c r="K70" i="2"/>
  <c r="K65" i="2"/>
  <c r="J91" i="2"/>
  <c r="K96" i="2"/>
  <c r="J87" i="2"/>
  <c r="K95" i="2"/>
  <c r="K94" i="2"/>
  <c r="J103" i="2"/>
  <c r="K106" i="2"/>
  <c r="K102" i="2"/>
  <c r="J115" i="2"/>
  <c r="K120" i="2"/>
  <c r="J111" i="2"/>
  <c r="K119" i="2"/>
  <c r="J127" i="2"/>
  <c r="K132" i="2"/>
  <c r="J123" i="2"/>
  <c r="K131" i="2"/>
  <c r="K54" i="2"/>
  <c r="K113" i="2"/>
  <c r="K58" i="2"/>
  <c r="K114" i="2"/>
  <c r="K59" i="2"/>
  <c r="K118" i="2"/>
  <c r="J75" i="2"/>
  <c r="K12" i="2"/>
  <c r="K71" i="2"/>
  <c r="K130" i="2"/>
  <c r="K41" i="2"/>
  <c r="K90" i="2"/>
  <c r="K126" i="2"/>
  <c r="J39" i="2"/>
  <c r="K22" i="2"/>
  <c r="K78" i="2"/>
  <c r="K137" i="2"/>
  <c r="J18" i="2"/>
  <c r="J17" i="2"/>
  <c r="J16" i="2"/>
  <c r="K21" i="2"/>
  <c r="K20" i="2"/>
  <c r="J30" i="2"/>
  <c r="J29" i="2"/>
  <c r="J28" i="2"/>
  <c r="K33" i="2"/>
  <c r="K32" i="2"/>
  <c r="J42" i="2"/>
  <c r="J54" i="2"/>
  <c r="J66" i="2"/>
  <c r="J78" i="2"/>
  <c r="J90" i="2"/>
  <c r="J102" i="2"/>
  <c r="J114" i="2"/>
  <c r="J126" i="2"/>
  <c r="J138" i="2"/>
  <c r="K13" i="2"/>
  <c r="K25" i="2"/>
  <c r="J57" i="2"/>
  <c r="K66" i="2"/>
  <c r="K125" i="2"/>
  <c r="J117" i="2"/>
  <c r="J10" i="2"/>
  <c r="K16" i="2"/>
  <c r="K15" i="2"/>
  <c r="K14" i="2"/>
  <c r="J12" i="2"/>
  <c r="J11" i="2"/>
  <c r="J22" i="2"/>
  <c r="K28" i="2"/>
  <c r="K27" i="2"/>
  <c r="K26" i="2"/>
  <c r="J24" i="2"/>
  <c r="J23" i="2"/>
  <c r="J34" i="2"/>
  <c r="K40" i="2"/>
  <c r="K39" i="2"/>
  <c r="K38" i="2"/>
  <c r="K37" i="2"/>
  <c r="J36" i="2"/>
  <c r="J35" i="2"/>
  <c r="J46" i="2"/>
  <c r="K52" i="2"/>
  <c r="K51" i="2"/>
  <c r="K50" i="2"/>
  <c r="K49" i="2"/>
  <c r="J48" i="2"/>
  <c r="J47" i="2"/>
  <c r="J58" i="2"/>
  <c r="K64" i="2"/>
  <c r="K63" i="2"/>
  <c r="K62" i="2"/>
  <c r="K61" i="2"/>
  <c r="J60" i="2"/>
  <c r="J59" i="2"/>
  <c r="J70" i="2"/>
  <c r="K76" i="2"/>
  <c r="K75" i="2"/>
  <c r="K74" i="2"/>
  <c r="K73" i="2"/>
  <c r="J72" i="2"/>
  <c r="J71" i="2"/>
  <c r="J82" i="2"/>
  <c r="K88" i="2"/>
  <c r="K87" i="2"/>
  <c r="K86" i="2"/>
  <c r="K85" i="2"/>
  <c r="J84" i="2"/>
  <c r="J83" i="2"/>
  <c r="J94" i="2"/>
  <c r="K100" i="2"/>
  <c r="K99" i="2"/>
  <c r="K98" i="2"/>
  <c r="K97" i="2"/>
  <c r="J96" i="2"/>
  <c r="J95" i="2"/>
  <c r="J106" i="2"/>
  <c r="K112" i="2"/>
  <c r="K111" i="2"/>
  <c r="K110" i="2"/>
  <c r="K109" i="2"/>
  <c r="J108" i="2"/>
  <c r="J107" i="2"/>
  <c r="J118" i="2"/>
  <c r="K124" i="2"/>
  <c r="K123" i="2"/>
  <c r="K122" i="2"/>
  <c r="K121" i="2"/>
  <c r="J120" i="2"/>
  <c r="J119" i="2"/>
  <c r="J130" i="2"/>
  <c r="K136" i="2"/>
  <c r="K135" i="2"/>
  <c r="K134" i="2"/>
  <c r="K133" i="2"/>
  <c r="J132" i="2"/>
  <c r="J131" i="2"/>
  <c r="J142" i="2"/>
  <c r="K146" i="2"/>
  <c r="K145" i="2"/>
  <c r="J144" i="2"/>
  <c r="J143" i="2"/>
  <c r="K19" i="2"/>
  <c r="K31" i="2"/>
  <c r="K43" i="2"/>
  <c r="K55" i="2"/>
  <c r="K67" i="2"/>
  <c r="K79" i="2"/>
  <c r="K91" i="2"/>
  <c r="K103" i="2"/>
  <c r="K115" i="2"/>
  <c r="K127" i="2"/>
  <c r="K139" i="2"/>
  <c r="J9" i="2"/>
  <c r="J97" i="2"/>
  <c r="K18" i="2"/>
  <c r="K77" i="2"/>
  <c r="K44" i="2"/>
  <c r="K56" i="2"/>
  <c r="K68" i="2"/>
  <c r="K80" i="2"/>
  <c r="K92" i="2"/>
  <c r="K104" i="2"/>
  <c r="K116" i="2"/>
  <c r="K128" i="2"/>
  <c r="K140" i="2"/>
  <c r="E21" i="6"/>
  <c r="E33" i="6"/>
  <c r="E45" i="6"/>
  <c r="E57" i="6"/>
  <c r="E69" i="6"/>
  <c r="K45" i="2"/>
  <c r="K57" i="2"/>
  <c r="K69" i="2"/>
  <c r="K81" i="2"/>
  <c r="K93" i="2"/>
  <c r="K105" i="2"/>
  <c r="K117" i="2"/>
  <c r="K129" i="2"/>
  <c r="K141" i="2"/>
  <c r="E22" i="6"/>
  <c r="E34" i="6"/>
  <c r="E46" i="6"/>
  <c r="E58" i="6"/>
  <c r="E70" i="6"/>
  <c r="E13" i="6"/>
  <c r="E25" i="6"/>
  <c r="E37" i="6"/>
  <c r="E49" i="6"/>
  <c r="E61" i="6"/>
  <c r="E73" i="6"/>
  <c r="J40" i="2"/>
  <c r="J52" i="2"/>
  <c r="J64" i="2"/>
  <c r="J76" i="2"/>
  <c r="J88" i="2"/>
  <c r="J100" i="2"/>
  <c r="J112" i="2"/>
  <c r="J124" i="2"/>
  <c r="J136" i="2"/>
  <c r="E14" i="6"/>
  <c r="E26" i="6"/>
  <c r="E38" i="6"/>
  <c r="E50" i="6"/>
  <c r="E62" i="6"/>
  <c r="E74" i="6"/>
  <c r="L64" i="7"/>
  <c r="O64" i="7" s="1"/>
  <c r="L30" i="7"/>
  <c r="O30" i="7" s="1"/>
  <c r="L26" i="7"/>
  <c r="O26" i="7" s="1"/>
  <c r="L22" i="7"/>
  <c r="O22" i="7" s="1"/>
  <c r="L18" i="7"/>
  <c r="O18" i="7" s="1"/>
  <c r="L14" i="7"/>
  <c r="J41" i="2"/>
  <c r="J53" i="2"/>
  <c r="J65" i="2"/>
  <c r="J77" i="2"/>
  <c r="J89" i="2"/>
  <c r="J101" i="2"/>
  <c r="J113" i="2"/>
  <c r="J125" i="2"/>
  <c r="J137" i="2"/>
  <c r="E15" i="6"/>
  <c r="E27" i="6"/>
  <c r="E39" i="6"/>
  <c r="E51" i="6"/>
  <c r="E16" i="6"/>
  <c r="E28" i="6"/>
  <c r="E40" i="6"/>
  <c r="E52" i="6"/>
  <c r="E64" i="6"/>
  <c r="E17" i="6"/>
  <c r="E29" i="6"/>
  <c r="E41" i="6"/>
  <c r="E53" i="6"/>
  <c r="E65" i="6"/>
  <c r="E19" i="6"/>
  <c r="E31" i="6"/>
  <c r="E43" i="6"/>
  <c r="E55" i="6"/>
  <c r="E20" i="6"/>
  <c r="E32" i="6"/>
  <c r="E44" i="6"/>
  <c r="E56" i="6"/>
  <c r="L28" i="7"/>
  <c r="O28" i="7" s="1"/>
  <c r="L24" i="7"/>
  <c r="O24" i="7" s="1"/>
  <c r="L20" i="7"/>
  <c r="O20" i="7" s="1"/>
  <c r="M5" i="7" l="1"/>
  <c r="L5" i="7"/>
  <c r="L4" i="7"/>
  <c r="M4" i="7"/>
  <c r="M6" i="7"/>
  <c r="L6" i="7"/>
  <c r="P13" i="7"/>
  <c r="L82" i="1"/>
  <c r="N81" i="1"/>
  <c r="W80" i="1"/>
  <c r="U201" i="1"/>
  <c r="P14" i="7"/>
  <c r="P15" i="7" s="1"/>
  <c r="P16" i="7" s="1"/>
  <c r="P17" i="7" s="1"/>
  <c r="P18" i="7" s="1"/>
  <c r="P19" i="7" s="1"/>
  <c r="P20" i="7" s="1"/>
  <c r="P21" i="7" s="1"/>
  <c r="P22" i="7" s="1"/>
  <c r="P23" i="7" s="1"/>
  <c r="P24" i="7" s="1"/>
  <c r="P25" i="7" s="1"/>
  <c r="P26" i="7" s="1"/>
  <c r="P27" i="7" s="1"/>
  <c r="P28" i="7" s="1"/>
  <c r="P29" i="7" s="1"/>
  <c r="P30" i="7" s="1"/>
  <c r="P31" i="7" s="1"/>
  <c r="P32" i="7" s="1"/>
  <c r="P33" i="7" s="1"/>
  <c r="P34" i="7" s="1"/>
  <c r="P35" i="7" s="1"/>
  <c r="P36" i="7" s="1"/>
  <c r="P37" i="7" s="1"/>
  <c r="P38" i="7" s="1"/>
  <c r="P39" i="7" s="1"/>
  <c r="P40" i="7" s="1"/>
  <c r="P41" i="7" s="1"/>
  <c r="P42" i="7" s="1"/>
  <c r="P43" i="7" s="1"/>
  <c r="P44" i="7" s="1"/>
  <c r="P45" i="7" s="1"/>
  <c r="P46" i="7" s="1"/>
  <c r="P47" i="7" s="1"/>
  <c r="P48" i="7" s="1"/>
  <c r="P49" i="7" s="1"/>
  <c r="P50" i="7" s="1"/>
  <c r="P51" i="7" s="1"/>
  <c r="P52" i="7" s="1"/>
  <c r="P53" i="7" s="1"/>
  <c r="P54" i="7" s="1"/>
  <c r="P55" i="7" s="1"/>
  <c r="P56" i="7" s="1"/>
  <c r="P57" i="7" s="1"/>
  <c r="P58" i="7" s="1"/>
  <c r="P59" i="7" s="1"/>
  <c r="P60" i="7" s="1"/>
  <c r="P61" i="7" s="1"/>
  <c r="P62" i="7" s="1"/>
  <c r="P63" i="7" s="1"/>
  <c r="P64" i="7" s="1"/>
  <c r="P65" i="7" s="1"/>
  <c r="P66" i="7" s="1"/>
  <c r="P67" i="7" s="1"/>
  <c r="P68" i="7" s="1"/>
  <c r="P69" i="7" s="1"/>
  <c r="P70" i="7" s="1"/>
  <c r="P71" i="7" s="1"/>
  <c r="P72" i="7" s="1"/>
  <c r="P73" i="7" s="1"/>
  <c r="P74" i="7" s="1"/>
  <c r="P75" i="7" s="1"/>
  <c r="P76" i="7" s="1"/>
  <c r="P77" i="7" s="1"/>
  <c r="P78" i="7" s="1"/>
  <c r="P79" i="7" s="1"/>
  <c r="P80" i="7" s="1"/>
  <c r="P81" i="7" s="1"/>
  <c r="P82" i="7" s="1"/>
  <c r="P83" i="7" s="1"/>
  <c r="P84" i="7" s="1"/>
  <c r="P85" i="7" s="1"/>
  <c r="P86" i="7" s="1"/>
  <c r="P87" i="7" s="1"/>
  <c r="P88" i="7" s="1"/>
  <c r="P89" i="7" s="1"/>
  <c r="P90" i="7" s="1"/>
  <c r="P91" i="7" s="1"/>
  <c r="P92" i="7" s="1"/>
  <c r="P93" i="7" s="1"/>
  <c r="P94" i="7" s="1"/>
  <c r="P95" i="7" s="1"/>
  <c r="P96" i="7" s="1"/>
  <c r="O12" i="7"/>
  <c r="Q12" i="7" s="1"/>
  <c r="Q13" i="7" s="1"/>
  <c r="O14" i="7"/>
  <c r="O5" i="7" l="1"/>
  <c r="L83" i="1"/>
  <c r="N82" i="1"/>
  <c r="U202" i="1"/>
  <c r="W81" i="1"/>
  <c r="P97" i="7"/>
  <c r="P98" i="7" s="1"/>
  <c r="P99" i="7" s="1"/>
  <c r="P100" i="7" s="1"/>
  <c r="P101" i="7" s="1"/>
  <c r="P102" i="7" s="1"/>
  <c r="P103" i="7" s="1"/>
  <c r="P104" i="7" s="1"/>
  <c r="P105" i="7" s="1"/>
  <c r="P106" i="7" s="1"/>
  <c r="P107" i="7" s="1"/>
  <c r="P108" i="7" s="1"/>
  <c r="P109" i="7" s="1"/>
  <c r="P110" i="7" s="1"/>
  <c r="P111" i="7" s="1"/>
  <c r="P112" i="7" s="1"/>
  <c r="P113" i="7" s="1"/>
  <c r="P114" i="7" s="1"/>
  <c r="P115" i="7" s="1"/>
  <c r="P116" i="7" s="1"/>
  <c r="P117" i="7" s="1"/>
  <c r="P118" i="7" s="1"/>
  <c r="P119" i="7" s="1"/>
  <c r="P120" i="7" s="1"/>
  <c r="P121" i="7" s="1"/>
  <c r="P122" i="7" s="1"/>
  <c r="P123" i="7" s="1"/>
  <c r="P124" i="7" s="1"/>
  <c r="P125" i="7" s="1"/>
  <c r="P126" i="7" s="1"/>
  <c r="P127" i="7" s="1"/>
  <c r="P128" i="7" s="1"/>
  <c r="P129" i="7" s="1"/>
  <c r="P130" i="7" s="1"/>
  <c r="P131" i="7" s="1"/>
  <c r="P132" i="7" s="1"/>
  <c r="P133" i="7" s="1"/>
  <c r="P134" i="7" s="1"/>
  <c r="P135" i="7" s="1"/>
  <c r="P136" i="7" s="1"/>
  <c r="P137" i="7" s="1"/>
  <c r="P138" i="7" s="1"/>
  <c r="P139" i="7" s="1"/>
  <c r="P140" i="7" s="1"/>
  <c r="P141" i="7" s="1"/>
  <c r="P142" i="7" s="1"/>
  <c r="P143" i="7" s="1"/>
  <c r="P144" i="7" s="1"/>
  <c r="P145" i="7" s="1"/>
  <c r="P146" i="7" s="1"/>
  <c r="P147" i="7" s="1"/>
  <c r="P148" i="7" s="1"/>
  <c r="P149" i="7" s="1"/>
  <c r="P150" i="7" s="1"/>
  <c r="P151" i="7" s="1"/>
  <c r="P152" i="7" s="1"/>
  <c r="P153" i="7" s="1"/>
  <c r="P154" i="7" s="1"/>
  <c r="P155" i="7" s="1"/>
  <c r="Q14" i="7"/>
  <c r="Q15" i="7" s="1"/>
  <c r="Q16" i="7" s="1"/>
  <c r="Q17" i="7" s="1"/>
  <c r="O6" i="7"/>
  <c r="O4" i="7"/>
  <c r="Q18" i="7" l="1"/>
  <c r="R12" i="7"/>
  <c r="L84" i="1"/>
  <c r="N83" i="1"/>
  <c r="W82" i="1"/>
  <c r="U203" i="1"/>
  <c r="Q19" i="7" l="1"/>
  <c r="R13" i="7"/>
  <c r="L85" i="1"/>
  <c r="N84" i="1"/>
  <c r="U204" i="1"/>
  <c r="W83" i="1"/>
  <c r="Q20" i="7" l="1"/>
  <c r="R14" i="7"/>
  <c r="L86" i="1"/>
  <c r="N85" i="1"/>
  <c r="W84" i="1"/>
  <c r="U205" i="1"/>
  <c r="Q21" i="7" l="1"/>
  <c r="R15" i="7"/>
  <c r="L87" i="1"/>
  <c r="N86" i="1"/>
  <c r="W85" i="1"/>
  <c r="U206" i="1"/>
  <c r="Q22" i="7" l="1"/>
  <c r="R16" i="7"/>
  <c r="L88" i="1"/>
  <c r="N87" i="1"/>
  <c r="U207" i="1"/>
  <c r="W86" i="1"/>
  <c r="Q23" i="7" l="1"/>
  <c r="S12" i="7"/>
  <c r="R17" i="7"/>
  <c r="L89" i="1"/>
  <c r="N88" i="1"/>
  <c r="U208" i="1"/>
  <c r="W87" i="1"/>
  <c r="Q24" i="7" l="1"/>
  <c r="S13" i="7"/>
  <c r="R18" i="7"/>
  <c r="L90" i="1"/>
  <c r="N89" i="1"/>
  <c r="W88" i="1"/>
  <c r="U209" i="1"/>
  <c r="Q25" i="7" l="1"/>
  <c r="S14" i="7"/>
  <c r="R19" i="7"/>
  <c r="L91" i="1"/>
  <c r="N90" i="1"/>
  <c r="W89" i="1"/>
  <c r="U210" i="1"/>
  <c r="Q26" i="7" l="1"/>
  <c r="R20" i="7"/>
  <c r="S15" i="7"/>
  <c r="L92" i="1"/>
  <c r="N91" i="1"/>
  <c r="W90" i="1"/>
  <c r="U211" i="1"/>
  <c r="Q27" i="7" l="1"/>
  <c r="R21" i="7"/>
  <c r="S16" i="7"/>
  <c r="L93" i="1"/>
  <c r="N92" i="1"/>
  <c r="U212" i="1"/>
  <c r="W91" i="1"/>
  <c r="Q28" i="7" l="1"/>
  <c r="S17" i="7"/>
  <c r="R22" i="7"/>
  <c r="L94" i="1"/>
  <c r="N93" i="1"/>
  <c r="W92" i="1"/>
  <c r="U213" i="1"/>
  <c r="Q29" i="7" l="1"/>
  <c r="S18" i="7"/>
  <c r="R23" i="7"/>
  <c r="L95" i="1"/>
  <c r="N94" i="1"/>
  <c r="U214" i="1"/>
  <c r="W93" i="1"/>
  <c r="Q30" i="7" l="1"/>
  <c r="S19" i="7"/>
  <c r="R24" i="7"/>
  <c r="L96" i="1"/>
  <c r="N95" i="1"/>
  <c r="U215" i="1"/>
  <c r="W94" i="1"/>
  <c r="Q31" i="7" l="1"/>
  <c r="S20" i="7"/>
  <c r="R25" i="7"/>
  <c r="N96" i="1"/>
  <c r="L97" i="1"/>
  <c r="U216" i="1"/>
  <c r="W95" i="1"/>
  <c r="Q32" i="7" l="1"/>
  <c r="R26" i="7"/>
  <c r="S21" i="7"/>
  <c r="L98" i="1"/>
  <c r="N97" i="1"/>
  <c r="U217" i="1"/>
  <c r="W96" i="1"/>
  <c r="Q33" i="7" l="1"/>
  <c r="S22" i="7"/>
  <c r="R27" i="7"/>
  <c r="L99" i="1"/>
  <c r="N98" i="1"/>
  <c r="U218" i="1"/>
  <c r="W97" i="1"/>
  <c r="Q34" i="7" l="1"/>
  <c r="R28" i="7"/>
  <c r="S23" i="7"/>
  <c r="L100" i="1"/>
  <c r="N99" i="1"/>
  <c r="U219" i="1"/>
  <c r="W98" i="1"/>
  <c r="Q35" i="7" l="1"/>
  <c r="S24" i="7"/>
  <c r="R29" i="7"/>
  <c r="L101" i="1"/>
  <c r="N100" i="1"/>
  <c r="U220" i="1"/>
  <c r="W99" i="1"/>
  <c r="Q36" i="7" l="1"/>
  <c r="S25" i="7"/>
  <c r="R30" i="7"/>
  <c r="L102" i="1"/>
  <c r="N101" i="1"/>
  <c r="U221" i="1"/>
  <c r="W100" i="1"/>
  <c r="Q37" i="7" l="1"/>
  <c r="S26" i="7"/>
  <c r="R31" i="7"/>
  <c r="L103" i="1"/>
  <c r="N102" i="1"/>
  <c r="U222" i="1"/>
  <c r="W101" i="1"/>
  <c r="Q38" i="7" l="1"/>
  <c r="R32" i="7"/>
  <c r="S27" i="7"/>
  <c r="L104" i="1"/>
  <c r="N103" i="1"/>
  <c r="U223" i="1"/>
  <c r="W102" i="1"/>
  <c r="Q39" i="7" l="1"/>
  <c r="R33" i="7"/>
  <c r="S28" i="7"/>
  <c r="L105" i="1"/>
  <c r="N104" i="1"/>
  <c r="U224" i="1"/>
  <c r="W103" i="1"/>
  <c r="Q40" i="7" l="1"/>
  <c r="R34" i="7"/>
  <c r="S29" i="7"/>
  <c r="N105" i="1"/>
  <c r="L106" i="1"/>
  <c r="W104" i="1"/>
  <c r="U225" i="1"/>
  <c r="Q41" i="7" l="1"/>
  <c r="S30" i="7"/>
  <c r="R35" i="7"/>
  <c r="N106" i="1"/>
  <c r="L107" i="1"/>
  <c r="U226" i="1"/>
  <c r="W105" i="1"/>
  <c r="Q42" i="7" l="1"/>
  <c r="S31" i="7"/>
  <c r="R36" i="7"/>
  <c r="N107" i="1"/>
  <c r="L108" i="1"/>
  <c r="U227" i="1"/>
  <c r="W106" i="1"/>
  <c r="Q43" i="7" l="1"/>
  <c r="S32" i="7"/>
  <c r="R37" i="7"/>
  <c r="N108" i="1"/>
  <c r="L109" i="1"/>
  <c r="W107" i="1"/>
  <c r="U228" i="1"/>
  <c r="Q44" i="7" l="1"/>
  <c r="R38" i="7"/>
  <c r="S33" i="7"/>
  <c r="N109" i="1"/>
  <c r="L110" i="1"/>
  <c r="U229" i="1"/>
  <c r="W108" i="1"/>
  <c r="Q45" i="7" l="1"/>
  <c r="S34" i="7"/>
  <c r="R39" i="7"/>
  <c r="N110" i="1"/>
  <c r="L111" i="1"/>
  <c r="W109" i="1"/>
  <c r="U230" i="1"/>
  <c r="Q46" i="7" l="1"/>
  <c r="S35" i="7"/>
  <c r="R40" i="7"/>
  <c r="N111" i="1"/>
  <c r="L112" i="1"/>
  <c r="W110" i="1"/>
  <c r="U231" i="1"/>
  <c r="Q47" i="7" l="1"/>
  <c r="S36" i="7"/>
  <c r="R41" i="7"/>
  <c r="N112" i="1"/>
  <c r="L113" i="1"/>
  <c r="U232" i="1"/>
  <c r="W111" i="1"/>
  <c r="Q48" i="7" l="1"/>
  <c r="S37" i="7"/>
  <c r="R42" i="7"/>
  <c r="N113" i="1"/>
  <c r="L114" i="1"/>
  <c r="U233" i="1"/>
  <c r="W112" i="1"/>
  <c r="Q49" i="7" l="1"/>
  <c r="S38" i="7"/>
  <c r="R43" i="7"/>
  <c r="N114" i="1"/>
  <c r="L115" i="1"/>
  <c r="W113" i="1"/>
  <c r="U234" i="1"/>
  <c r="Q50" i="7" l="1"/>
  <c r="R44" i="7"/>
  <c r="S39" i="7"/>
  <c r="N115" i="1"/>
  <c r="L116" i="1"/>
  <c r="U235" i="1"/>
  <c r="W114" i="1"/>
  <c r="Q51" i="7" l="1"/>
  <c r="S40" i="7"/>
  <c r="R45" i="7"/>
  <c r="L117" i="1"/>
  <c r="N116" i="1"/>
  <c r="W115" i="1"/>
  <c r="U236" i="1"/>
  <c r="Q52" i="7" l="1"/>
  <c r="S41" i="7"/>
  <c r="R46" i="7"/>
  <c r="L118" i="1"/>
  <c r="N117" i="1"/>
  <c r="U237" i="1"/>
  <c r="W116" i="1"/>
  <c r="Q53" i="7" l="1"/>
  <c r="S42" i="7"/>
  <c r="R47" i="7"/>
  <c r="L119" i="1"/>
  <c r="N118" i="1"/>
  <c r="U238" i="1"/>
  <c r="W117" i="1"/>
  <c r="Q54" i="7" l="1"/>
  <c r="S43" i="7"/>
  <c r="R48" i="7"/>
  <c r="L120" i="1"/>
  <c r="N119" i="1"/>
  <c r="U239" i="1"/>
  <c r="W118" i="1"/>
  <c r="Q55" i="7" l="1"/>
  <c r="S44" i="7"/>
  <c r="R49" i="7"/>
  <c r="L121" i="1"/>
  <c r="N120" i="1"/>
  <c r="U240" i="1"/>
  <c r="W119" i="1"/>
  <c r="Q56" i="7" l="1"/>
  <c r="R50" i="7"/>
  <c r="S45" i="7"/>
  <c r="L122" i="1"/>
  <c r="N121" i="1"/>
  <c r="U241" i="1"/>
  <c r="W120" i="1"/>
  <c r="Q57" i="7" l="1"/>
  <c r="R51" i="7"/>
  <c r="S46" i="7"/>
  <c r="L123" i="1"/>
  <c r="N122" i="1"/>
  <c r="U242" i="1"/>
  <c r="W121" i="1"/>
  <c r="Q58" i="7" l="1"/>
  <c r="R52" i="7"/>
  <c r="S47" i="7"/>
  <c r="L124" i="1"/>
  <c r="N123" i="1"/>
  <c r="U243" i="1"/>
  <c r="W122" i="1"/>
  <c r="Q59" i="7" l="1"/>
  <c r="S48" i="7"/>
  <c r="R53" i="7"/>
  <c r="N124" i="1"/>
  <c r="L125" i="1"/>
  <c r="U244" i="1"/>
  <c r="W123" i="1"/>
  <c r="Q60" i="7" l="1"/>
  <c r="S49" i="7"/>
  <c r="R54" i="7"/>
  <c r="N125" i="1"/>
  <c r="L126" i="1"/>
  <c r="U245" i="1"/>
  <c r="W124" i="1"/>
  <c r="Q61" i="7" l="1"/>
  <c r="S50" i="7"/>
  <c r="R55" i="7"/>
  <c r="L127" i="1"/>
  <c r="N126" i="1"/>
  <c r="U246" i="1"/>
  <c r="W125" i="1"/>
  <c r="Q62" i="7" l="1"/>
  <c r="R56" i="7"/>
  <c r="S51" i="7"/>
  <c r="L128" i="1"/>
  <c r="N127" i="1"/>
  <c r="U247" i="1"/>
  <c r="W126" i="1"/>
  <c r="Q63" i="7" l="1"/>
  <c r="R57" i="7"/>
  <c r="S52" i="7"/>
  <c r="L129" i="1"/>
  <c r="N128" i="1"/>
  <c r="U248" i="1"/>
  <c r="W127" i="1"/>
  <c r="Q64" i="7" l="1"/>
  <c r="R58" i="7"/>
  <c r="S53" i="7"/>
  <c r="Q129" i="1"/>
  <c r="V9" i="1"/>
  <c r="X9" i="1" s="1"/>
  <c r="L130" i="1"/>
  <c r="N129" i="1"/>
  <c r="U249" i="1"/>
  <c r="W128" i="1"/>
  <c r="Q65" i="7" l="1"/>
  <c r="S54" i="7"/>
  <c r="R59" i="7"/>
  <c r="V10" i="1"/>
  <c r="X10" i="1" s="1"/>
  <c r="L131" i="1"/>
  <c r="N130" i="1"/>
  <c r="Q130" i="1"/>
  <c r="U250" i="1"/>
  <c r="W129" i="1"/>
  <c r="Q66" i="7" l="1"/>
  <c r="S55" i="7"/>
  <c r="R60" i="7"/>
  <c r="V11" i="1"/>
  <c r="X11" i="1" s="1"/>
  <c r="Q131" i="1"/>
  <c r="N131" i="1"/>
  <c r="L132" i="1"/>
  <c r="U251" i="1"/>
  <c r="W130" i="1"/>
  <c r="Q67" i="7" l="1"/>
  <c r="S56" i="7"/>
  <c r="R61" i="7"/>
  <c r="V12" i="1"/>
  <c r="X12" i="1" s="1"/>
  <c r="Q132" i="1"/>
  <c r="L133" i="1"/>
  <c r="N132" i="1"/>
  <c r="W131" i="1"/>
  <c r="U252" i="1"/>
  <c r="Q68" i="7" l="1"/>
  <c r="R62" i="7"/>
  <c r="S57" i="7"/>
  <c r="Q133" i="1"/>
  <c r="L134" i="1"/>
  <c r="V13" i="1"/>
  <c r="X13" i="1" s="1"/>
  <c r="N133" i="1"/>
  <c r="U253" i="1"/>
  <c r="W132" i="1"/>
  <c r="Q69" i="7" l="1"/>
  <c r="S58" i="7"/>
  <c r="R63" i="7"/>
  <c r="L135" i="1"/>
  <c r="V14" i="1"/>
  <c r="X14" i="1" s="1"/>
  <c r="Q134" i="1"/>
  <c r="N134" i="1"/>
  <c r="W133" i="1"/>
  <c r="U254" i="1"/>
  <c r="Q70" i="7" l="1"/>
  <c r="S59" i="7"/>
  <c r="R64" i="7"/>
  <c r="Q135" i="1"/>
  <c r="N135" i="1"/>
  <c r="V15" i="1"/>
  <c r="X15" i="1" s="1"/>
  <c r="L136" i="1"/>
  <c r="U255" i="1"/>
  <c r="W134" i="1"/>
  <c r="Q71" i="7" l="1"/>
  <c r="S60" i="7"/>
  <c r="R65" i="7"/>
  <c r="V16" i="1"/>
  <c r="X16" i="1" s="1"/>
  <c r="N136" i="1"/>
  <c r="L137" i="1"/>
  <c r="Q136" i="1"/>
  <c r="U256" i="1"/>
  <c r="W135" i="1"/>
  <c r="Q72" i="7" l="1"/>
  <c r="S61" i="7"/>
  <c r="R66" i="7"/>
  <c r="Q137" i="1"/>
  <c r="N137" i="1"/>
  <c r="L138" i="1"/>
  <c r="V17" i="1"/>
  <c r="X17" i="1" s="1"/>
  <c r="U257" i="1"/>
  <c r="W136" i="1"/>
  <c r="Q73" i="7" l="1"/>
  <c r="S62" i="7"/>
  <c r="R67" i="7"/>
  <c r="Q138" i="1"/>
  <c r="L139" i="1"/>
  <c r="V18" i="1"/>
  <c r="X18" i="1" s="1"/>
  <c r="N138" i="1"/>
  <c r="U258" i="1"/>
  <c r="W137" i="1"/>
  <c r="Q74" i="7" l="1"/>
  <c r="R68" i="7"/>
  <c r="S63" i="7"/>
  <c r="Q139" i="1"/>
  <c r="V19" i="1"/>
  <c r="X19" i="1" s="1"/>
  <c r="L140" i="1"/>
  <c r="N139" i="1"/>
  <c r="U259" i="1"/>
  <c r="W138" i="1"/>
  <c r="Q75" i="7" l="1"/>
  <c r="S64" i="7"/>
  <c r="R69" i="7"/>
  <c r="V20" i="1"/>
  <c r="X20" i="1" s="1"/>
  <c r="L141" i="1"/>
  <c r="Q140" i="1"/>
  <c r="N140" i="1"/>
  <c r="W139" i="1"/>
  <c r="U260" i="1"/>
  <c r="Q76" i="7" l="1"/>
  <c r="S65" i="7"/>
  <c r="R70" i="7"/>
  <c r="N141" i="1"/>
  <c r="Q141" i="1"/>
  <c r="V21" i="1"/>
  <c r="X21" i="1" s="1"/>
  <c r="L142" i="1"/>
  <c r="U261" i="1"/>
  <c r="W140" i="1"/>
  <c r="Q77" i="7" l="1"/>
  <c r="S66" i="7"/>
  <c r="R71" i="7"/>
  <c r="Q142" i="1"/>
  <c r="N142" i="1"/>
  <c r="V22" i="1"/>
  <c r="X22" i="1" s="1"/>
  <c r="L143" i="1"/>
  <c r="U262" i="1"/>
  <c r="W141" i="1"/>
  <c r="Q78" i="7" l="1"/>
  <c r="S67" i="7"/>
  <c r="R72" i="7"/>
  <c r="L144" i="1"/>
  <c r="Q143" i="1"/>
  <c r="N143" i="1"/>
  <c r="V23" i="1"/>
  <c r="X23" i="1" s="1"/>
  <c r="U263" i="1"/>
  <c r="W142" i="1"/>
  <c r="Q79" i="7" l="1"/>
  <c r="S68" i="7"/>
  <c r="R73" i="7"/>
  <c r="Q144" i="1"/>
  <c r="V24" i="1"/>
  <c r="X24" i="1" s="1"/>
  <c r="L145" i="1"/>
  <c r="N144" i="1"/>
  <c r="U264" i="1"/>
  <c r="W143" i="1"/>
  <c r="Q80" i="7" l="1"/>
  <c r="R74" i="7"/>
  <c r="S69" i="7"/>
  <c r="Q145" i="1"/>
  <c r="N145" i="1"/>
  <c r="V25" i="1"/>
  <c r="X25" i="1" s="1"/>
  <c r="L146" i="1"/>
  <c r="W144" i="1"/>
  <c r="U265" i="1"/>
  <c r="Q81" i="7" l="1"/>
  <c r="R75" i="7"/>
  <c r="S70" i="7"/>
  <c r="N146" i="1"/>
  <c r="L147" i="1"/>
  <c r="Q146" i="1"/>
  <c r="V26" i="1"/>
  <c r="X26" i="1" s="1"/>
  <c r="U266" i="1"/>
  <c r="W145" i="1"/>
  <c r="Q82" i="7" l="1"/>
  <c r="R76" i="7"/>
  <c r="S71" i="7"/>
  <c r="L148" i="1"/>
  <c r="V27" i="1"/>
  <c r="X27" i="1" s="1"/>
  <c r="Q147" i="1"/>
  <c r="N147" i="1"/>
  <c r="U267" i="1"/>
  <c r="W146" i="1"/>
  <c r="Q83" i="7" l="1"/>
  <c r="S72" i="7"/>
  <c r="R77" i="7"/>
  <c r="Q148" i="1"/>
  <c r="L149" i="1"/>
  <c r="N148" i="1"/>
  <c r="V28" i="1"/>
  <c r="X28" i="1" s="1"/>
  <c r="U268" i="1"/>
  <c r="W147" i="1"/>
  <c r="Q84" i="7" l="1"/>
  <c r="S73" i="7"/>
  <c r="R78" i="7"/>
  <c r="N149" i="1"/>
  <c r="Q149" i="1"/>
  <c r="L150" i="1"/>
  <c r="V29" i="1"/>
  <c r="X29" i="1" s="1"/>
  <c r="W148" i="1"/>
  <c r="U269" i="1"/>
  <c r="Q85" i="7" l="1"/>
  <c r="S74" i="7"/>
  <c r="R79" i="7"/>
  <c r="V30" i="1"/>
  <c r="X30" i="1" s="1"/>
  <c r="L151" i="1"/>
  <c r="N150" i="1"/>
  <c r="Q150" i="1"/>
  <c r="U270" i="1"/>
  <c r="W149" i="1"/>
  <c r="Q86" i="7" l="1"/>
  <c r="R80" i="7"/>
  <c r="S75" i="7"/>
  <c r="L152" i="1"/>
  <c r="N151" i="1"/>
  <c r="Q151" i="1"/>
  <c r="V31" i="1"/>
  <c r="X31" i="1" s="1"/>
  <c r="W150" i="1"/>
  <c r="U271" i="1"/>
  <c r="Q87" i="7" l="1"/>
  <c r="S76" i="7"/>
  <c r="R81" i="7"/>
  <c r="L153" i="1"/>
  <c r="V32" i="1"/>
  <c r="X32" i="1" s="1"/>
  <c r="Q152" i="1"/>
  <c r="N152" i="1"/>
  <c r="U272" i="1"/>
  <c r="W151" i="1"/>
  <c r="Q88" i="7" l="1"/>
  <c r="R82" i="7"/>
  <c r="S77" i="7"/>
  <c r="L154" i="1"/>
  <c r="Q153" i="1"/>
  <c r="N153" i="1"/>
  <c r="V33" i="1"/>
  <c r="X33" i="1" s="1"/>
  <c r="W152" i="1"/>
  <c r="U273" i="1"/>
  <c r="Q89" i="7" l="1"/>
  <c r="S78" i="7"/>
  <c r="R83" i="7"/>
  <c r="N154" i="1"/>
  <c r="Q154" i="1"/>
  <c r="L155" i="1"/>
  <c r="V34" i="1"/>
  <c r="X34" i="1" s="1"/>
  <c r="U274" i="1"/>
  <c r="W153" i="1"/>
  <c r="Q90" i="7" l="1"/>
  <c r="S79" i="7"/>
  <c r="R84" i="7"/>
  <c r="N155" i="1"/>
  <c r="L156" i="1"/>
  <c r="Q155" i="1"/>
  <c r="V35" i="1"/>
  <c r="X35" i="1" s="1"/>
  <c r="U275" i="1"/>
  <c r="W154" i="1"/>
  <c r="Q91" i="7" l="1"/>
  <c r="S80" i="7"/>
  <c r="R85" i="7"/>
  <c r="L157" i="1"/>
  <c r="N156" i="1"/>
  <c r="Q156" i="1"/>
  <c r="V36" i="1"/>
  <c r="X36" i="1" s="1"/>
  <c r="U276" i="1"/>
  <c r="W155" i="1"/>
  <c r="Q92" i="7" l="1"/>
  <c r="R86" i="7"/>
  <c r="S81" i="7"/>
  <c r="N157" i="1"/>
  <c r="L158" i="1"/>
  <c r="V37" i="1"/>
  <c r="X37" i="1" s="1"/>
  <c r="Q157" i="1"/>
  <c r="W156" i="1"/>
  <c r="U277" i="1"/>
  <c r="Q93" i="7" l="1"/>
  <c r="S82" i="7"/>
  <c r="R87" i="7"/>
  <c r="Q158" i="1"/>
  <c r="L159" i="1"/>
  <c r="V38" i="1"/>
  <c r="X38" i="1" s="1"/>
  <c r="N158" i="1"/>
  <c r="U278" i="1"/>
  <c r="W157" i="1"/>
  <c r="Q94" i="7" l="1"/>
  <c r="S83" i="7"/>
  <c r="R88" i="7"/>
  <c r="Q159" i="1"/>
  <c r="L160" i="1"/>
  <c r="N159" i="1"/>
  <c r="V39" i="1"/>
  <c r="X39" i="1" s="1"/>
  <c r="W158" i="1"/>
  <c r="U279" i="1"/>
  <c r="Q95" i="7" l="1"/>
  <c r="S84" i="7"/>
  <c r="R89" i="7"/>
  <c r="L161" i="1"/>
  <c r="Q160" i="1"/>
  <c r="V40" i="1"/>
  <c r="X40" i="1" s="1"/>
  <c r="N160" i="1"/>
  <c r="U280" i="1"/>
  <c r="W159" i="1"/>
  <c r="Q96" i="7" l="1"/>
  <c r="S85" i="7"/>
  <c r="R90" i="7"/>
  <c r="V41" i="1"/>
  <c r="X41" i="1" s="1"/>
  <c r="N161" i="1"/>
  <c r="Q161" i="1"/>
  <c r="L162" i="1"/>
  <c r="W160" i="1"/>
  <c r="U281" i="1"/>
  <c r="N5" i="7" l="1"/>
  <c r="P5" i="7" s="1"/>
  <c r="S86" i="7"/>
  <c r="R91" i="7"/>
  <c r="Q97" i="7"/>
  <c r="Q162" i="1"/>
  <c r="N162" i="1"/>
  <c r="L163" i="1"/>
  <c r="V42" i="1"/>
  <c r="X42" i="1" s="1"/>
  <c r="U282" i="1"/>
  <c r="W161" i="1"/>
  <c r="Q98" i="7" l="1"/>
  <c r="R92" i="7"/>
  <c r="S87" i="7"/>
  <c r="N163" i="1"/>
  <c r="L164" i="1"/>
  <c r="Q163" i="1"/>
  <c r="V43" i="1"/>
  <c r="X43" i="1" s="1"/>
  <c r="W162" i="1"/>
  <c r="U283" i="1"/>
  <c r="Q99" i="7" l="1"/>
  <c r="R93" i="7"/>
  <c r="S88" i="7"/>
  <c r="N164" i="1"/>
  <c r="V44" i="1"/>
  <c r="X44" i="1" s="1"/>
  <c r="L165" i="1"/>
  <c r="Q164" i="1"/>
  <c r="U284" i="1"/>
  <c r="W163" i="1"/>
  <c r="Q100" i="7" l="1"/>
  <c r="S89" i="7"/>
  <c r="R94" i="7"/>
  <c r="V45" i="1"/>
  <c r="X45" i="1" s="1"/>
  <c r="L166" i="1"/>
  <c r="Q165" i="1"/>
  <c r="N165" i="1"/>
  <c r="U285" i="1"/>
  <c r="W164" i="1"/>
  <c r="Q101" i="7" l="1"/>
  <c r="S90" i="7"/>
  <c r="R95" i="7"/>
  <c r="V46" i="1"/>
  <c r="X46" i="1" s="1"/>
  <c r="Q166" i="1"/>
  <c r="L167" i="1"/>
  <c r="N166" i="1"/>
  <c r="U286" i="1"/>
  <c r="W165" i="1"/>
  <c r="Q102" i="7" l="1"/>
  <c r="S91" i="7"/>
  <c r="R96" i="7"/>
  <c r="Q167" i="1"/>
  <c r="L168" i="1"/>
  <c r="N167" i="1"/>
  <c r="V47" i="1"/>
  <c r="X47" i="1" s="1"/>
  <c r="W166" i="1"/>
  <c r="U287" i="1"/>
  <c r="Q103" i="7" l="1"/>
  <c r="S92" i="7"/>
  <c r="R97" i="7"/>
  <c r="L169" i="1"/>
  <c r="N168" i="1"/>
  <c r="Q168" i="1"/>
  <c r="V48" i="1"/>
  <c r="X48" i="1" s="1"/>
  <c r="U288" i="1"/>
  <c r="W167" i="1"/>
  <c r="Q104" i="7" l="1"/>
  <c r="R98" i="7"/>
  <c r="S93" i="7"/>
  <c r="Q169" i="1"/>
  <c r="L170" i="1"/>
  <c r="N169" i="1"/>
  <c r="V49" i="1"/>
  <c r="X49" i="1" s="1"/>
  <c r="W168" i="1"/>
  <c r="U289" i="1"/>
  <c r="Q105" i="7" l="1"/>
  <c r="S94" i="7"/>
  <c r="R99" i="7"/>
  <c r="L171" i="1"/>
  <c r="Q170" i="1"/>
  <c r="V50" i="1"/>
  <c r="X50" i="1" s="1"/>
  <c r="N170" i="1"/>
  <c r="U290" i="1"/>
  <c r="W169" i="1"/>
  <c r="Q106" i="7" l="1"/>
  <c r="R100" i="7"/>
  <c r="S95" i="7"/>
  <c r="L172" i="1"/>
  <c r="V51" i="1"/>
  <c r="X51" i="1" s="1"/>
  <c r="N171" i="1"/>
  <c r="Q171" i="1"/>
  <c r="U291" i="1"/>
  <c r="W170" i="1"/>
  <c r="Q107" i="7" l="1"/>
  <c r="S96" i="7"/>
  <c r="R101" i="7"/>
  <c r="V52" i="1"/>
  <c r="X52" i="1" s="1"/>
  <c r="Q172" i="1"/>
  <c r="L173" i="1"/>
  <c r="N172" i="1"/>
  <c r="U292" i="1"/>
  <c r="W171" i="1"/>
  <c r="Q108" i="7" l="1"/>
  <c r="S97" i="7"/>
  <c r="R102" i="7"/>
  <c r="N173" i="1"/>
  <c r="L174" i="1"/>
  <c r="Q173" i="1"/>
  <c r="V53" i="1"/>
  <c r="X53" i="1" s="1"/>
  <c r="W172" i="1"/>
  <c r="U293" i="1"/>
  <c r="Q109" i="7" l="1"/>
  <c r="S98" i="7"/>
  <c r="R103" i="7"/>
  <c r="V54" i="1"/>
  <c r="X54" i="1" s="1"/>
  <c r="Q174" i="1"/>
  <c r="N174" i="1"/>
  <c r="L175" i="1"/>
  <c r="U294" i="1"/>
  <c r="W173" i="1"/>
  <c r="Q110" i="7" l="1"/>
  <c r="R104" i="7"/>
  <c r="S99" i="7"/>
  <c r="Q175" i="1"/>
  <c r="V55" i="1"/>
  <c r="X55" i="1" s="1"/>
  <c r="L176" i="1"/>
  <c r="N175" i="1"/>
  <c r="U295" i="1"/>
  <c r="W174" i="1"/>
  <c r="Q111" i="7" l="1"/>
  <c r="S100" i="7"/>
  <c r="R105" i="7"/>
  <c r="N176" i="1"/>
  <c r="V56" i="1"/>
  <c r="X56" i="1" s="1"/>
  <c r="Q176" i="1"/>
  <c r="L177" i="1"/>
  <c r="U296" i="1"/>
  <c r="W175" i="1"/>
  <c r="Q112" i="7" l="1"/>
  <c r="R106" i="7"/>
  <c r="S101" i="7"/>
  <c r="L178" i="1"/>
  <c r="N177" i="1"/>
  <c r="Q177" i="1"/>
  <c r="V57" i="1"/>
  <c r="X57" i="1" s="1"/>
  <c r="U297" i="1"/>
  <c r="W176" i="1"/>
  <c r="Q113" i="7" l="1"/>
  <c r="S102" i="7"/>
  <c r="R107" i="7"/>
  <c r="Q178" i="1"/>
  <c r="V58" i="1"/>
  <c r="X58" i="1" s="1"/>
  <c r="N178" i="1"/>
  <c r="L179" i="1"/>
  <c r="W177" i="1"/>
  <c r="U298" i="1"/>
  <c r="Q114" i="7" l="1"/>
  <c r="S103" i="7"/>
  <c r="R108" i="7"/>
  <c r="N179" i="1"/>
  <c r="L180" i="1"/>
  <c r="V59" i="1"/>
  <c r="X59" i="1" s="1"/>
  <c r="Q179" i="1"/>
  <c r="U299" i="1"/>
  <c r="W178" i="1"/>
  <c r="Q115" i="7" l="1"/>
  <c r="S104" i="7"/>
  <c r="R109" i="7"/>
  <c r="L181" i="1"/>
  <c r="Q180" i="1"/>
  <c r="V60" i="1"/>
  <c r="X60" i="1" s="1"/>
  <c r="N180" i="1"/>
  <c r="U300" i="1"/>
  <c r="W179" i="1"/>
  <c r="Q116" i="7" l="1"/>
  <c r="R110" i="7"/>
  <c r="S105" i="7"/>
  <c r="Q181" i="1"/>
  <c r="V61" i="1"/>
  <c r="X61" i="1" s="1"/>
  <c r="L182" i="1"/>
  <c r="N181" i="1"/>
  <c r="U301" i="1"/>
  <c r="W180" i="1"/>
  <c r="Q117" i="7" l="1"/>
  <c r="R111" i="7"/>
  <c r="S106" i="7"/>
  <c r="Q182" i="1"/>
  <c r="V62" i="1"/>
  <c r="X62" i="1" s="1"/>
  <c r="L183" i="1"/>
  <c r="N182" i="1"/>
  <c r="W181" i="1"/>
  <c r="U302" i="1"/>
  <c r="Q118" i="7" l="1"/>
  <c r="S107" i="7"/>
  <c r="R112" i="7"/>
  <c r="L184" i="1"/>
  <c r="Q183" i="1"/>
  <c r="N183" i="1"/>
  <c r="V63" i="1"/>
  <c r="X63" i="1" s="1"/>
  <c r="U303" i="1"/>
  <c r="W182" i="1"/>
  <c r="Q119" i="7" l="1"/>
  <c r="S108" i="7"/>
  <c r="R113" i="7"/>
  <c r="N184" i="1"/>
  <c r="V64" i="1"/>
  <c r="X64" i="1" s="1"/>
  <c r="L185" i="1"/>
  <c r="Q184" i="1"/>
  <c r="U304" i="1"/>
  <c r="W183" i="1"/>
  <c r="Q120" i="7" l="1"/>
  <c r="S109" i="7"/>
  <c r="R114" i="7"/>
  <c r="Q185" i="1"/>
  <c r="L186" i="1"/>
  <c r="V65" i="1"/>
  <c r="X65" i="1" s="1"/>
  <c r="N185" i="1"/>
  <c r="W184" i="1"/>
  <c r="U305" i="1"/>
  <c r="Q121" i="7" l="1"/>
  <c r="S110" i="7"/>
  <c r="R115" i="7"/>
  <c r="Q186" i="1"/>
  <c r="L187" i="1"/>
  <c r="N186" i="1"/>
  <c r="V66" i="1"/>
  <c r="X66" i="1" s="1"/>
  <c r="U306" i="1"/>
  <c r="W185" i="1"/>
  <c r="Q122" i="7" l="1"/>
  <c r="R116" i="7"/>
  <c r="S111" i="7"/>
  <c r="N187" i="1"/>
  <c r="V67" i="1"/>
  <c r="X67" i="1" s="1"/>
  <c r="Q187" i="1"/>
  <c r="L188" i="1"/>
  <c r="U307" i="1"/>
  <c r="W186" i="1"/>
  <c r="Q123" i="7" l="1"/>
  <c r="S112" i="7"/>
  <c r="R117" i="7"/>
  <c r="L189" i="1"/>
  <c r="Q188" i="1"/>
  <c r="V68" i="1"/>
  <c r="X68" i="1" s="1"/>
  <c r="N188" i="1"/>
  <c r="U308" i="1"/>
  <c r="W187" i="1"/>
  <c r="Q124" i="7" l="1"/>
  <c r="S113" i="7"/>
  <c r="R118" i="7"/>
  <c r="V69" i="1"/>
  <c r="X69" i="1" s="1"/>
  <c r="L190" i="1"/>
  <c r="Q189" i="1"/>
  <c r="N189" i="1"/>
  <c r="U309" i="1"/>
  <c r="W188" i="1"/>
  <c r="Q125" i="7" l="1"/>
  <c r="S114" i="7"/>
  <c r="R119" i="7"/>
  <c r="V70" i="1"/>
  <c r="X70" i="1" s="1"/>
  <c r="L191" i="1"/>
  <c r="Q190" i="1"/>
  <c r="N190" i="1"/>
  <c r="W189" i="1"/>
  <c r="U310" i="1"/>
  <c r="Q126" i="7" l="1"/>
  <c r="S115" i="7"/>
  <c r="R120" i="7"/>
  <c r="Q191" i="1"/>
  <c r="V71" i="1"/>
  <c r="X71" i="1" s="1"/>
  <c r="N191" i="1"/>
  <c r="L192" i="1"/>
  <c r="U311" i="1"/>
  <c r="W190" i="1"/>
  <c r="Q127" i="7" l="1"/>
  <c r="S116" i="7"/>
  <c r="R121" i="7"/>
  <c r="V72" i="1"/>
  <c r="X72" i="1" s="1"/>
  <c r="N192" i="1"/>
  <c r="Q192" i="1"/>
  <c r="L193" i="1"/>
  <c r="W191" i="1"/>
  <c r="U312" i="1"/>
  <c r="Q128" i="7" l="1"/>
  <c r="R122" i="7"/>
  <c r="S117" i="7"/>
  <c r="L194" i="1"/>
  <c r="Q193" i="1"/>
  <c r="N193" i="1"/>
  <c r="V73" i="1"/>
  <c r="X73" i="1" s="1"/>
  <c r="U313" i="1"/>
  <c r="W192" i="1"/>
  <c r="Q129" i="7" l="1"/>
  <c r="R123" i="7"/>
  <c r="S118" i="7"/>
  <c r="V74" i="1"/>
  <c r="X74" i="1" s="1"/>
  <c r="L195" i="1"/>
  <c r="Q194" i="1"/>
  <c r="N194" i="1"/>
  <c r="W193" i="1"/>
  <c r="U314" i="1"/>
  <c r="Q130" i="7" l="1"/>
  <c r="R124" i="7"/>
  <c r="S119" i="7"/>
  <c r="Q195" i="1"/>
  <c r="N195" i="1"/>
  <c r="L196" i="1"/>
  <c r="V75" i="1"/>
  <c r="X75" i="1" s="1"/>
  <c r="U315" i="1"/>
  <c r="W194" i="1"/>
  <c r="Q131" i="7" l="1"/>
  <c r="S120" i="7"/>
  <c r="R125" i="7"/>
  <c r="V76" i="1"/>
  <c r="X76" i="1" s="1"/>
  <c r="L197" i="1"/>
  <c r="Q196" i="1"/>
  <c r="N196" i="1"/>
  <c r="W195" i="1"/>
  <c r="U316" i="1"/>
  <c r="Q132" i="7" l="1"/>
  <c r="S121" i="7"/>
  <c r="R126" i="7"/>
  <c r="V77" i="1"/>
  <c r="X77" i="1" s="1"/>
  <c r="N197" i="1"/>
  <c r="L198" i="1"/>
  <c r="Q197" i="1"/>
  <c r="U317" i="1"/>
  <c r="W196" i="1"/>
  <c r="Q133" i="7" l="1"/>
  <c r="S122" i="7"/>
  <c r="R127" i="7"/>
  <c r="V78" i="1"/>
  <c r="X78" i="1" s="1"/>
  <c r="Q198" i="1"/>
  <c r="N198" i="1"/>
  <c r="L199" i="1"/>
  <c r="W197" i="1"/>
  <c r="U318" i="1"/>
  <c r="Q134" i="7" l="1"/>
  <c r="R128" i="7"/>
  <c r="S123" i="7"/>
  <c r="L200" i="1"/>
  <c r="Q199" i="1"/>
  <c r="N199" i="1"/>
  <c r="V79" i="1"/>
  <c r="X79" i="1" s="1"/>
  <c r="U319" i="1"/>
  <c r="W198" i="1"/>
  <c r="Q135" i="7" l="1"/>
  <c r="S124" i="7"/>
  <c r="R129" i="7"/>
  <c r="V80" i="1"/>
  <c r="X80" i="1" s="1"/>
  <c r="Q200" i="1"/>
  <c r="L201" i="1"/>
  <c r="N200" i="1"/>
  <c r="W199" i="1"/>
  <c r="U320" i="1"/>
  <c r="Q136" i="7" l="1"/>
  <c r="S125" i="7"/>
  <c r="R130" i="7"/>
  <c r="Q201" i="1"/>
  <c r="L202" i="1"/>
  <c r="V81" i="1"/>
  <c r="X81" i="1" s="1"/>
  <c r="N201" i="1"/>
  <c r="W200" i="1"/>
  <c r="U321" i="1"/>
  <c r="Q137" i="7" l="1"/>
  <c r="S126" i="7"/>
  <c r="R131" i="7"/>
  <c r="N202" i="1"/>
  <c r="L203" i="1"/>
  <c r="V82" i="1"/>
  <c r="X82" i="1" s="1"/>
  <c r="Q202" i="1"/>
  <c r="U322" i="1"/>
  <c r="W201" i="1"/>
  <c r="Q138" i="7" l="1"/>
  <c r="S127" i="7"/>
  <c r="R132" i="7"/>
  <c r="V83" i="1"/>
  <c r="X83" i="1" s="1"/>
  <c r="N203" i="1"/>
  <c r="Q203" i="1"/>
  <c r="L204" i="1"/>
  <c r="W202" i="1"/>
  <c r="U323" i="1"/>
  <c r="Q139" i="7" l="1"/>
  <c r="S128" i="7"/>
  <c r="R133" i="7"/>
  <c r="L205" i="1"/>
  <c r="N204" i="1"/>
  <c r="Q204" i="1"/>
  <c r="V84" i="1"/>
  <c r="X84" i="1" s="1"/>
  <c r="U324" i="1"/>
  <c r="W203" i="1"/>
  <c r="Q140" i="7" l="1"/>
  <c r="R134" i="7"/>
  <c r="S129" i="7"/>
  <c r="N205" i="1"/>
  <c r="Q205" i="1"/>
  <c r="V85" i="1"/>
  <c r="X85" i="1" s="1"/>
  <c r="L206" i="1"/>
  <c r="U325" i="1"/>
  <c r="W204" i="1"/>
  <c r="Q141" i="7" l="1"/>
  <c r="S130" i="7"/>
  <c r="R135" i="7"/>
  <c r="V86" i="1"/>
  <c r="X86" i="1" s="1"/>
  <c r="L207" i="1"/>
  <c r="N206" i="1"/>
  <c r="Q206" i="1"/>
  <c r="W205" i="1"/>
  <c r="U326" i="1"/>
  <c r="Q142" i="7" l="1"/>
  <c r="S131" i="7"/>
  <c r="R136" i="7"/>
  <c r="Q207" i="1"/>
  <c r="V87" i="1"/>
  <c r="X87" i="1" s="1"/>
  <c r="L208" i="1"/>
  <c r="N207" i="1"/>
  <c r="U327" i="1"/>
  <c r="W206" i="1"/>
  <c r="Q143" i="7" l="1"/>
  <c r="S132" i="7"/>
  <c r="R137" i="7"/>
  <c r="L209" i="1"/>
  <c r="V88" i="1"/>
  <c r="X88" i="1" s="1"/>
  <c r="N208" i="1"/>
  <c r="Q208" i="1"/>
  <c r="W207" i="1"/>
  <c r="U328" i="1"/>
  <c r="Q144" i="7" l="1"/>
  <c r="S133" i="7"/>
  <c r="R138" i="7"/>
  <c r="Q209" i="1"/>
  <c r="V89" i="1"/>
  <c r="X89" i="1" s="1"/>
  <c r="N209" i="1"/>
  <c r="L210" i="1"/>
  <c r="U329" i="1"/>
  <c r="W208" i="1"/>
  <c r="Q145" i="7" l="1"/>
  <c r="S134" i="7"/>
  <c r="R139" i="7"/>
  <c r="L211" i="1"/>
  <c r="Q210" i="1"/>
  <c r="N210" i="1"/>
  <c r="V90" i="1"/>
  <c r="X90" i="1" s="1"/>
  <c r="U330" i="1"/>
  <c r="W209" i="1"/>
  <c r="Q146" i="7" l="1"/>
  <c r="R140" i="7"/>
  <c r="S135" i="7"/>
  <c r="L212" i="1"/>
  <c r="Q211" i="1"/>
  <c r="N211" i="1"/>
  <c r="V91" i="1"/>
  <c r="X91" i="1" s="1"/>
  <c r="U331" i="1"/>
  <c r="W210" i="1"/>
  <c r="Q147" i="7" l="1"/>
  <c r="S136" i="7"/>
  <c r="R141" i="7"/>
  <c r="Q212" i="1"/>
  <c r="V92" i="1"/>
  <c r="X92" i="1" s="1"/>
  <c r="N212" i="1"/>
  <c r="L213" i="1"/>
  <c r="U332" i="1"/>
  <c r="W211" i="1"/>
  <c r="Q148" i="7" l="1"/>
  <c r="R142" i="7"/>
  <c r="S137" i="7"/>
  <c r="L214" i="1"/>
  <c r="Q213" i="1"/>
  <c r="V93" i="1"/>
  <c r="X93" i="1" s="1"/>
  <c r="N213" i="1"/>
  <c r="W212" i="1"/>
  <c r="U333" i="1"/>
  <c r="Q149" i="7" l="1"/>
  <c r="S138" i="7"/>
  <c r="R143" i="7"/>
  <c r="Q214" i="1"/>
  <c r="V94" i="1"/>
  <c r="X94" i="1" s="1"/>
  <c r="L215" i="1"/>
  <c r="N214" i="1"/>
  <c r="W213" i="1"/>
  <c r="U334" i="1"/>
  <c r="Q150" i="7" l="1"/>
  <c r="S139" i="7"/>
  <c r="R144" i="7"/>
  <c r="Q215" i="1"/>
  <c r="N215" i="1"/>
  <c r="V95" i="1"/>
  <c r="X95" i="1" s="1"/>
  <c r="L216" i="1"/>
  <c r="U335" i="1"/>
  <c r="W214" i="1"/>
  <c r="Q151" i="7" l="1"/>
  <c r="S140" i="7"/>
  <c r="R145" i="7"/>
  <c r="N216" i="1"/>
  <c r="L217" i="1"/>
  <c r="Q216" i="1"/>
  <c r="V96" i="1"/>
  <c r="X96" i="1" s="1"/>
  <c r="U336" i="1"/>
  <c r="W215" i="1"/>
  <c r="Q152" i="7" l="1"/>
  <c r="R146" i="7"/>
  <c r="S141" i="7"/>
  <c r="V97" i="1"/>
  <c r="X97" i="1" s="1"/>
  <c r="N217" i="1"/>
  <c r="L218" i="1"/>
  <c r="Q217" i="1"/>
  <c r="W216" i="1"/>
  <c r="U337" i="1"/>
  <c r="Q153" i="7" l="1"/>
  <c r="S142" i="7"/>
  <c r="L219" i="1"/>
  <c r="V98" i="1"/>
  <c r="X98" i="1" s="1"/>
  <c r="N218" i="1"/>
  <c r="Q218" i="1"/>
  <c r="W217" i="1"/>
  <c r="U338" i="1"/>
  <c r="Q154" i="7" l="1"/>
  <c r="S143" i="7"/>
  <c r="V99" i="1"/>
  <c r="X99" i="1" s="1"/>
  <c r="N219" i="1"/>
  <c r="L220" i="1"/>
  <c r="Q219" i="1"/>
  <c r="U339" i="1"/>
  <c r="W218" i="1"/>
  <c r="Q155" i="7" l="1"/>
  <c r="S144" i="7"/>
  <c r="N220" i="1"/>
  <c r="L221" i="1"/>
  <c r="V100" i="1"/>
  <c r="X100" i="1" s="1"/>
  <c r="Q220" i="1"/>
  <c r="U340" i="1"/>
  <c r="W219" i="1"/>
  <c r="N6" i="7" l="1"/>
  <c r="P6" i="7" s="1"/>
  <c r="N4" i="7"/>
  <c r="S145" i="7"/>
  <c r="P4" i="7"/>
  <c r="Q221" i="1"/>
  <c r="V101" i="1"/>
  <c r="X101" i="1" s="1"/>
  <c r="L222" i="1"/>
  <c r="N221" i="1"/>
  <c r="U341" i="1"/>
  <c r="W220" i="1"/>
  <c r="V102" i="1" l="1"/>
  <c r="X102" i="1" s="1"/>
  <c r="Q222" i="1"/>
  <c r="L223" i="1"/>
  <c r="N222" i="1"/>
  <c r="U342" i="1"/>
  <c r="W221" i="1"/>
  <c r="Q223" i="1" l="1"/>
  <c r="V103" i="1"/>
  <c r="X103" i="1" s="1"/>
  <c r="N223" i="1"/>
  <c r="L224" i="1"/>
  <c r="U343" i="1"/>
  <c r="W222" i="1"/>
  <c r="Q224" i="1" l="1"/>
  <c r="L225" i="1"/>
  <c r="V104" i="1"/>
  <c r="X104" i="1" s="1"/>
  <c r="N224" i="1"/>
  <c r="U344" i="1"/>
  <c r="W223" i="1"/>
  <c r="V105" i="1" l="1"/>
  <c r="X105" i="1" s="1"/>
  <c r="L226" i="1"/>
  <c r="N225" i="1"/>
  <c r="Q225" i="1"/>
  <c r="U345" i="1"/>
  <c r="W224" i="1"/>
  <c r="L227" i="1" l="1"/>
  <c r="Q226" i="1"/>
  <c r="N226" i="1"/>
  <c r="V106" i="1"/>
  <c r="X106" i="1" s="1"/>
  <c r="W225" i="1"/>
  <c r="U346" i="1"/>
  <c r="Q227" i="1" l="1"/>
  <c r="N227" i="1"/>
  <c r="L228" i="1"/>
  <c r="V107" i="1"/>
  <c r="X107" i="1" s="1"/>
  <c r="U347" i="1"/>
  <c r="W226" i="1"/>
  <c r="N228" i="1" l="1"/>
  <c r="Q228" i="1"/>
  <c r="V108" i="1"/>
  <c r="X108" i="1" s="1"/>
  <c r="L229" i="1"/>
  <c r="U348" i="1"/>
  <c r="W227" i="1"/>
  <c r="N229" i="1" l="1"/>
  <c r="L230" i="1"/>
  <c r="Q229" i="1"/>
  <c r="V109" i="1"/>
  <c r="X109" i="1" s="1"/>
  <c r="W228" i="1"/>
  <c r="U349" i="1"/>
  <c r="L231" i="1" l="1"/>
  <c r="Q230" i="1"/>
  <c r="V110" i="1"/>
  <c r="X110" i="1" s="1"/>
  <c r="N230" i="1"/>
  <c r="U350" i="1"/>
  <c r="W229" i="1"/>
  <c r="Q231" i="1" l="1"/>
  <c r="L232" i="1"/>
  <c r="N231" i="1"/>
  <c r="V111" i="1"/>
  <c r="X111" i="1" s="1"/>
  <c r="U351" i="1"/>
  <c r="W230" i="1"/>
  <c r="Q232" i="1" l="1"/>
  <c r="V112" i="1"/>
  <c r="X112" i="1" s="1"/>
  <c r="L233" i="1"/>
  <c r="N232" i="1"/>
  <c r="U352" i="1"/>
  <c r="W231" i="1"/>
  <c r="Q233" i="1" l="1"/>
  <c r="L234" i="1"/>
  <c r="V113" i="1"/>
  <c r="X113" i="1" s="1"/>
  <c r="N233" i="1"/>
  <c r="W232" i="1"/>
  <c r="U353" i="1"/>
  <c r="L235" i="1" l="1"/>
  <c r="Q234" i="1"/>
  <c r="V114" i="1"/>
  <c r="X114" i="1" s="1"/>
  <c r="N234" i="1"/>
  <c r="U354" i="1"/>
  <c r="W233" i="1"/>
  <c r="V115" i="1" l="1"/>
  <c r="X115" i="1" s="1"/>
  <c r="L236" i="1"/>
  <c r="Q235" i="1"/>
  <c r="N235" i="1"/>
  <c r="W234" i="1"/>
  <c r="U355" i="1"/>
  <c r="L237" i="1" l="1"/>
  <c r="N236" i="1"/>
  <c r="Q236" i="1"/>
  <c r="V116" i="1"/>
  <c r="X116" i="1" s="1"/>
  <c r="U356" i="1"/>
  <c r="W235" i="1"/>
  <c r="Q237" i="1" l="1"/>
  <c r="V117" i="1"/>
  <c r="X117" i="1" s="1"/>
  <c r="L238" i="1"/>
  <c r="N237" i="1"/>
  <c r="W236" i="1"/>
  <c r="U357" i="1"/>
  <c r="L239" i="1" l="1"/>
  <c r="N238" i="1"/>
  <c r="Q238" i="1"/>
  <c r="V118" i="1"/>
  <c r="X118" i="1" s="1"/>
  <c r="U358" i="1"/>
  <c r="W237" i="1"/>
  <c r="Q239" i="1" l="1"/>
  <c r="L240" i="1"/>
  <c r="N239" i="1"/>
  <c r="V119" i="1"/>
  <c r="X119" i="1" s="1"/>
  <c r="W238" i="1"/>
  <c r="U359" i="1"/>
  <c r="Q240" i="1" l="1"/>
  <c r="L241" i="1"/>
  <c r="V120" i="1"/>
  <c r="X120" i="1" s="1"/>
  <c r="N240" i="1"/>
  <c r="U360" i="1"/>
  <c r="W239" i="1"/>
  <c r="Q241" i="1" l="1"/>
  <c r="L242" i="1"/>
  <c r="V121" i="1"/>
  <c r="X121" i="1" s="1"/>
  <c r="N241" i="1"/>
  <c r="U361" i="1"/>
  <c r="W240" i="1"/>
  <c r="N242" i="1" l="1"/>
  <c r="Q242" i="1"/>
  <c r="V122" i="1"/>
  <c r="X122" i="1" s="1"/>
  <c r="L243" i="1"/>
  <c r="U362" i="1"/>
  <c r="W241" i="1"/>
  <c r="V123" i="1" l="1"/>
  <c r="X123" i="1" s="1"/>
  <c r="Q243" i="1"/>
  <c r="L244" i="1"/>
  <c r="N243" i="1"/>
  <c r="W242" i="1"/>
  <c r="U363" i="1"/>
  <c r="Q244" i="1" l="1"/>
  <c r="V124" i="1"/>
  <c r="X124" i="1" s="1"/>
  <c r="L245" i="1"/>
  <c r="N244" i="1"/>
  <c r="U364" i="1"/>
  <c r="W243" i="1"/>
  <c r="V125" i="1" l="1"/>
  <c r="X125" i="1" s="1"/>
  <c r="L246" i="1"/>
  <c r="N245" i="1"/>
  <c r="Q245" i="1"/>
  <c r="U365" i="1"/>
  <c r="W244" i="1"/>
  <c r="Q246" i="1" l="1"/>
  <c r="N246" i="1"/>
  <c r="L247" i="1"/>
  <c r="V126" i="1"/>
  <c r="X126" i="1" s="1"/>
  <c r="U366" i="1"/>
  <c r="W245" i="1"/>
  <c r="L248" i="1" l="1"/>
  <c r="V127" i="1"/>
  <c r="X127" i="1" s="1"/>
  <c r="Q247" i="1"/>
  <c r="N247" i="1"/>
  <c r="W246" i="1"/>
  <c r="U367" i="1"/>
  <c r="V128" i="1" l="1"/>
  <c r="X128" i="1" s="1"/>
  <c r="Q248" i="1"/>
  <c r="L249" i="1"/>
  <c r="N248" i="1"/>
  <c r="U368" i="1"/>
  <c r="W247" i="1"/>
  <c r="L250" i="1" l="1"/>
  <c r="V129" i="1"/>
  <c r="X129" i="1" s="1"/>
  <c r="Q249" i="1"/>
  <c r="N249" i="1"/>
  <c r="U369" i="1"/>
  <c r="W248" i="1"/>
  <c r="Q250" i="1" l="1"/>
  <c r="L251" i="1"/>
  <c r="V130" i="1"/>
  <c r="X130" i="1" s="1"/>
  <c r="N250" i="1"/>
  <c r="U370" i="1"/>
  <c r="W249" i="1"/>
  <c r="N251" i="1" l="1"/>
  <c r="Q251" i="1"/>
  <c r="L252" i="1"/>
  <c r="V131" i="1"/>
  <c r="X131" i="1" s="1"/>
  <c r="U371" i="1"/>
  <c r="W250" i="1"/>
  <c r="N252" i="1" l="1"/>
  <c r="V132" i="1"/>
  <c r="X132" i="1" s="1"/>
  <c r="L253" i="1"/>
  <c r="Q252" i="1"/>
  <c r="U372" i="1"/>
  <c r="W251" i="1"/>
  <c r="L254" i="1" l="1"/>
  <c r="Q253" i="1"/>
  <c r="V133" i="1"/>
  <c r="X133" i="1" s="1"/>
  <c r="N253" i="1"/>
  <c r="U373" i="1"/>
  <c r="W252" i="1"/>
  <c r="Q254" i="1" l="1"/>
  <c r="L255" i="1"/>
  <c r="V134" i="1"/>
  <c r="X134" i="1" s="1"/>
  <c r="N254" i="1"/>
  <c r="W253" i="1"/>
  <c r="U374" i="1"/>
  <c r="Q255" i="1" l="1"/>
  <c r="V135" i="1"/>
  <c r="X135" i="1" s="1"/>
  <c r="N255" i="1"/>
  <c r="L256" i="1"/>
  <c r="W254" i="1"/>
  <c r="U375" i="1"/>
  <c r="V136" i="1" l="1"/>
  <c r="X136" i="1" s="1"/>
  <c r="L257" i="1"/>
  <c r="Q256" i="1"/>
  <c r="N256" i="1"/>
  <c r="W255" i="1"/>
  <c r="U376" i="1"/>
  <c r="Q257" i="1" l="1"/>
  <c r="N257" i="1"/>
  <c r="L258" i="1"/>
  <c r="V137" i="1"/>
  <c r="X137" i="1" s="1"/>
  <c r="U377" i="1"/>
  <c r="W256" i="1"/>
  <c r="N258" i="1" l="1"/>
  <c r="L259" i="1"/>
  <c r="Q258" i="1"/>
  <c r="V138" i="1"/>
  <c r="X138" i="1" s="1"/>
  <c r="U378" i="1"/>
  <c r="W257" i="1"/>
  <c r="Q259" i="1" l="1"/>
  <c r="V139" i="1"/>
  <c r="X139" i="1" s="1"/>
  <c r="L260" i="1"/>
  <c r="N259" i="1"/>
  <c r="W258" i="1"/>
  <c r="U379" i="1"/>
  <c r="Q260" i="1" l="1"/>
  <c r="V140" i="1"/>
  <c r="X140" i="1" s="1"/>
  <c r="L261" i="1"/>
  <c r="N260" i="1"/>
  <c r="W259" i="1"/>
  <c r="U380" i="1"/>
  <c r="L262" i="1" l="1"/>
  <c r="Q261" i="1"/>
  <c r="N261" i="1"/>
  <c r="V141" i="1"/>
  <c r="X141" i="1" s="1"/>
  <c r="U381" i="1"/>
  <c r="W260" i="1"/>
  <c r="N262" i="1" l="1"/>
  <c r="V142" i="1"/>
  <c r="X142" i="1" s="1"/>
  <c r="Q262" i="1"/>
  <c r="L263" i="1"/>
  <c r="W261" i="1"/>
  <c r="U382" i="1"/>
  <c r="N263" i="1" l="1"/>
  <c r="Q263" i="1"/>
  <c r="L264" i="1"/>
  <c r="V143" i="1"/>
  <c r="X143" i="1" s="1"/>
  <c r="U383" i="1"/>
  <c r="W262" i="1"/>
  <c r="V144" i="1" l="1"/>
  <c r="X144" i="1" s="1"/>
  <c r="N264" i="1"/>
  <c r="Q264" i="1"/>
  <c r="L265" i="1"/>
  <c r="W263" i="1"/>
  <c r="U384" i="1"/>
  <c r="Q265" i="1" l="1"/>
  <c r="L266" i="1"/>
  <c r="V145" i="1"/>
  <c r="X145" i="1" s="1"/>
  <c r="N265" i="1"/>
  <c r="U385" i="1"/>
  <c r="W264" i="1"/>
  <c r="Q266" i="1" l="1"/>
  <c r="L267" i="1"/>
  <c r="V146" i="1"/>
  <c r="X146" i="1" s="1"/>
  <c r="N266" i="1"/>
  <c r="W265" i="1"/>
  <c r="U386" i="1"/>
  <c r="Q267" i="1" l="1"/>
  <c r="L268" i="1"/>
  <c r="N267" i="1"/>
  <c r="V147" i="1"/>
  <c r="X147" i="1" s="1"/>
  <c r="U387" i="1"/>
  <c r="W266" i="1"/>
  <c r="L269" i="1" l="1"/>
  <c r="Q268" i="1"/>
  <c r="N268" i="1"/>
  <c r="V148" i="1"/>
  <c r="X148" i="1" s="1"/>
  <c r="U388" i="1"/>
  <c r="W267" i="1"/>
  <c r="V149" i="1" l="1"/>
  <c r="X149" i="1" s="1"/>
  <c r="L270" i="1"/>
  <c r="Q269" i="1"/>
  <c r="N269" i="1"/>
  <c r="U389" i="1"/>
  <c r="W268" i="1"/>
  <c r="V150" i="1" l="1"/>
  <c r="X150" i="1" s="1"/>
  <c r="Q270" i="1"/>
  <c r="N270" i="1"/>
  <c r="L271" i="1"/>
  <c r="W269" i="1"/>
  <c r="U390" i="1"/>
  <c r="V151" i="1" l="1"/>
  <c r="X151" i="1" s="1"/>
  <c r="Q271" i="1"/>
  <c r="L272" i="1"/>
  <c r="N271" i="1"/>
  <c r="U391" i="1"/>
  <c r="W270" i="1"/>
  <c r="Q272" i="1" l="1"/>
  <c r="L273" i="1"/>
  <c r="V152" i="1"/>
  <c r="X152" i="1" s="1"/>
  <c r="N272" i="1"/>
  <c r="U392" i="1"/>
  <c r="W271" i="1"/>
  <c r="L274" i="1" l="1"/>
  <c r="Q273" i="1"/>
  <c r="V153" i="1"/>
  <c r="X153" i="1" s="1"/>
  <c r="N273" i="1"/>
  <c r="U393" i="1"/>
  <c r="W272" i="1"/>
  <c r="L275" i="1" l="1"/>
  <c r="Q274" i="1"/>
  <c r="N274" i="1"/>
  <c r="V154" i="1"/>
  <c r="X154" i="1" s="1"/>
  <c r="U394" i="1"/>
  <c r="W273" i="1"/>
  <c r="Q275" i="1" l="1"/>
  <c r="L276" i="1"/>
  <c r="N275" i="1"/>
  <c r="V155" i="1"/>
  <c r="X155" i="1" s="1"/>
  <c r="W274" i="1"/>
  <c r="U395" i="1"/>
  <c r="V156" i="1" l="1"/>
  <c r="X156" i="1" s="1"/>
  <c r="N276" i="1"/>
  <c r="Q276" i="1"/>
  <c r="L277" i="1"/>
  <c r="W275" i="1"/>
  <c r="U396" i="1"/>
  <c r="N277" i="1" l="1"/>
  <c r="L278" i="1"/>
  <c r="V157" i="1"/>
  <c r="X157" i="1" s="1"/>
  <c r="Q277" i="1"/>
  <c r="U397" i="1"/>
  <c r="W276" i="1"/>
  <c r="L279" i="1" l="1"/>
  <c r="V158" i="1"/>
  <c r="X158" i="1" s="1"/>
  <c r="Q278" i="1"/>
  <c r="N278" i="1"/>
  <c r="U398" i="1"/>
  <c r="W277" i="1"/>
  <c r="L280" i="1" l="1"/>
  <c r="Q279" i="1"/>
  <c r="V159" i="1"/>
  <c r="X159" i="1" s="1"/>
  <c r="N279" i="1"/>
  <c r="W278" i="1"/>
  <c r="U399" i="1"/>
  <c r="N280" i="1" l="1"/>
  <c r="V160" i="1"/>
  <c r="X160" i="1" s="1"/>
  <c r="L281" i="1"/>
  <c r="Q280" i="1"/>
  <c r="U400" i="1"/>
  <c r="W279" i="1"/>
  <c r="L282" i="1" l="1"/>
  <c r="V161" i="1"/>
  <c r="X161" i="1" s="1"/>
  <c r="Q281" i="1"/>
  <c r="N281" i="1"/>
  <c r="U401" i="1"/>
  <c r="W280" i="1"/>
  <c r="Q282" i="1" l="1"/>
  <c r="V162" i="1"/>
  <c r="X162" i="1" s="1"/>
  <c r="N282" i="1"/>
  <c r="L283" i="1"/>
  <c r="W281" i="1"/>
  <c r="U402" i="1"/>
  <c r="L284" i="1" l="1"/>
  <c r="Q283" i="1"/>
  <c r="N283" i="1"/>
  <c r="V163" i="1"/>
  <c r="X163" i="1" s="1"/>
  <c r="W282" i="1"/>
  <c r="U403" i="1"/>
  <c r="L285" i="1" l="1"/>
  <c r="N284" i="1"/>
  <c r="V164" i="1"/>
  <c r="X164" i="1" s="1"/>
  <c r="Q284" i="1"/>
  <c r="W283" i="1"/>
  <c r="U404" i="1"/>
  <c r="V165" i="1" l="1"/>
  <c r="X165" i="1" s="1"/>
  <c r="Q285" i="1"/>
  <c r="N285" i="1"/>
  <c r="L286" i="1"/>
  <c r="U405" i="1"/>
  <c r="W284" i="1"/>
  <c r="V166" i="1" l="1"/>
  <c r="X166" i="1" s="1"/>
  <c r="Q286" i="1"/>
  <c r="L287" i="1"/>
  <c r="N286" i="1"/>
  <c r="U406" i="1"/>
  <c r="W285" i="1"/>
  <c r="Q287" i="1" l="1"/>
  <c r="V167" i="1"/>
  <c r="X167" i="1" s="1"/>
  <c r="L288" i="1"/>
  <c r="N287" i="1"/>
  <c r="W286" i="1"/>
  <c r="U407" i="1"/>
  <c r="L289" i="1" l="1"/>
  <c r="V168" i="1"/>
  <c r="X168" i="1" s="1"/>
  <c r="N288" i="1"/>
  <c r="Q288" i="1"/>
  <c r="U408" i="1"/>
  <c r="W287" i="1"/>
  <c r="V169" i="1" l="1"/>
  <c r="X169" i="1" s="1"/>
  <c r="N289" i="1"/>
  <c r="L290" i="1"/>
  <c r="Q289" i="1"/>
  <c r="U409" i="1"/>
  <c r="W288" i="1"/>
  <c r="L291" i="1" l="1"/>
  <c r="N290" i="1"/>
  <c r="V170" i="1"/>
  <c r="X170" i="1" s="1"/>
  <c r="Q290" i="1"/>
  <c r="U410" i="1"/>
  <c r="W289" i="1"/>
  <c r="Q291" i="1" l="1"/>
  <c r="N291" i="1"/>
  <c r="L292" i="1"/>
  <c r="V171" i="1"/>
  <c r="X171" i="1" s="1"/>
  <c r="W290" i="1"/>
  <c r="U411" i="1"/>
  <c r="L293" i="1" l="1"/>
  <c r="Q292" i="1"/>
  <c r="V172" i="1"/>
  <c r="X172" i="1" s="1"/>
  <c r="N292" i="1"/>
  <c r="U412" i="1"/>
  <c r="W291" i="1"/>
  <c r="V173" i="1" l="1"/>
  <c r="X173" i="1" s="1"/>
  <c r="N293" i="1"/>
  <c r="L294" i="1"/>
  <c r="Q293" i="1"/>
  <c r="U413" i="1"/>
  <c r="W292" i="1"/>
  <c r="Q294" i="1" l="1"/>
  <c r="L295" i="1"/>
  <c r="V174" i="1"/>
  <c r="X174" i="1" s="1"/>
  <c r="N294" i="1"/>
  <c r="U414" i="1"/>
  <c r="W293" i="1"/>
  <c r="Q295" i="1" l="1"/>
  <c r="L296" i="1"/>
  <c r="N295" i="1"/>
  <c r="V175" i="1"/>
  <c r="X175" i="1" s="1"/>
  <c r="W294" i="1"/>
  <c r="U415" i="1"/>
  <c r="Q296" i="1" l="1"/>
  <c r="N296" i="1"/>
  <c r="L297" i="1"/>
  <c r="V176" i="1"/>
  <c r="X176" i="1" s="1"/>
  <c r="W295" i="1"/>
  <c r="U416" i="1"/>
  <c r="N297" i="1" l="1"/>
  <c r="Q297" i="1"/>
  <c r="V177" i="1"/>
  <c r="X177" i="1" s="1"/>
  <c r="L298" i="1"/>
  <c r="W296" i="1"/>
  <c r="U417" i="1"/>
  <c r="V178" i="1" l="1"/>
  <c r="X178" i="1" s="1"/>
  <c r="L299" i="1"/>
  <c r="N298" i="1"/>
  <c r="Q298" i="1"/>
  <c r="U418" i="1"/>
  <c r="W297" i="1"/>
  <c r="V179" i="1" l="1"/>
  <c r="X179" i="1" s="1"/>
  <c r="Q299" i="1"/>
  <c r="L300" i="1"/>
  <c r="N299" i="1"/>
  <c r="U419" i="1"/>
  <c r="W298" i="1"/>
  <c r="Q300" i="1" l="1"/>
  <c r="V180" i="1"/>
  <c r="X180" i="1" s="1"/>
  <c r="L301" i="1"/>
  <c r="N300" i="1"/>
  <c r="U420" i="1"/>
  <c r="W299" i="1"/>
  <c r="N301" i="1" l="1"/>
  <c r="V181" i="1"/>
  <c r="X181" i="1" s="1"/>
  <c r="L302" i="1"/>
  <c r="Q301" i="1"/>
  <c r="U421" i="1"/>
  <c r="W300" i="1"/>
  <c r="Q302" i="1" l="1"/>
  <c r="L303" i="1"/>
  <c r="V182" i="1"/>
  <c r="X182" i="1" s="1"/>
  <c r="N302" i="1"/>
  <c r="U422" i="1"/>
  <c r="W301" i="1"/>
  <c r="Q303" i="1" l="1"/>
  <c r="V183" i="1"/>
  <c r="X183" i="1" s="1"/>
  <c r="N303" i="1"/>
  <c r="L304" i="1"/>
  <c r="W302" i="1"/>
  <c r="U423" i="1"/>
  <c r="N304" i="1" l="1"/>
  <c r="Q304" i="1"/>
  <c r="V184" i="1"/>
  <c r="X184" i="1" s="1"/>
  <c r="L305" i="1"/>
  <c r="U424" i="1"/>
  <c r="W303" i="1"/>
  <c r="V185" i="1" l="1"/>
  <c r="X185" i="1" s="1"/>
  <c r="L306" i="1"/>
  <c r="Q305" i="1"/>
  <c r="N305" i="1"/>
  <c r="U425" i="1"/>
  <c r="W304" i="1"/>
  <c r="V186" i="1" l="1"/>
  <c r="X186" i="1" s="1"/>
  <c r="L307" i="1"/>
  <c r="Q306" i="1"/>
  <c r="N306" i="1"/>
  <c r="W305" i="1"/>
  <c r="U426" i="1"/>
  <c r="Q307" i="1" l="1"/>
  <c r="V187" i="1"/>
  <c r="X187" i="1" s="1"/>
  <c r="L308" i="1"/>
  <c r="N307" i="1"/>
  <c r="W306" i="1"/>
  <c r="U427" i="1"/>
  <c r="Q308" i="1" l="1"/>
  <c r="V188" i="1"/>
  <c r="X188" i="1" s="1"/>
  <c r="L309" i="1"/>
  <c r="N308" i="1"/>
  <c r="U428" i="1"/>
  <c r="W307" i="1"/>
  <c r="Q309" i="1" l="1"/>
  <c r="N309" i="1"/>
  <c r="L310" i="1"/>
  <c r="V189" i="1"/>
  <c r="X189" i="1" s="1"/>
  <c r="U429" i="1"/>
  <c r="W308" i="1"/>
  <c r="N310" i="1" l="1"/>
  <c r="L311" i="1"/>
  <c r="Q310" i="1"/>
  <c r="V190" i="1"/>
  <c r="X190" i="1" s="1"/>
  <c r="W309" i="1"/>
  <c r="U430" i="1"/>
  <c r="Q311" i="1" l="1"/>
  <c r="N311" i="1"/>
  <c r="L312" i="1"/>
  <c r="V191" i="1"/>
  <c r="X191" i="1" s="1"/>
  <c r="U431" i="1"/>
  <c r="W310" i="1"/>
  <c r="Q312" i="1" l="1"/>
  <c r="N312" i="1"/>
  <c r="L313" i="1"/>
  <c r="V192" i="1"/>
  <c r="X192" i="1" s="1"/>
  <c r="U432" i="1"/>
  <c r="W311" i="1"/>
  <c r="V193" i="1" l="1"/>
  <c r="X193" i="1" s="1"/>
  <c r="L314" i="1"/>
  <c r="N313" i="1"/>
  <c r="Q313" i="1"/>
  <c r="U433" i="1"/>
  <c r="W312" i="1"/>
  <c r="L315" i="1" l="1"/>
  <c r="V194" i="1"/>
  <c r="X194" i="1" s="1"/>
  <c r="Q314" i="1"/>
  <c r="N314" i="1"/>
  <c r="U434" i="1"/>
  <c r="W313" i="1"/>
  <c r="Q315" i="1" l="1"/>
  <c r="V195" i="1"/>
  <c r="X195" i="1" s="1"/>
  <c r="L316" i="1"/>
  <c r="N315" i="1"/>
  <c r="U435" i="1"/>
  <c r="W314" i="1"/>
  <c r="L317" i="1" l="1"/>
  <c r="Q316" i="1"/>
  <c r="N316" i="1"/>
  <c r="V196" i="1"/>
  <c r="X196" i="1" s="1"/>
  <c r="U436" i="1"/>
  <c r="W315" i="1"/>
  <c r="N317" i="1" l="1"/>
  <c r="V197" i="1"/>
  <c r="X197" i="1" s="1"/>
  <c r="L318" i="1"/>
  <c r="Q317" i="1"/>
  <c r="U437" i="1"/>
  <c r="W316" i="1"/>
  <c r="L319" i="1" l="1"/>
  <c r="Q318" i="1"/>
  <c r="V198" i="1"/>
  <c r="X198" i="1" s="1"/>
  <c r="N318" i="1"/>
  <c r="U438" i="1"/>
  <c r="W317" i="1"/>
  <c r="V199" i="1" l="1"/>
  <c r="X199" i="1" s="1"/>
  <c r="L320" i="1"/>
  <c r="N319" i="1"/>
  <c r="Q319" i="1"/>
  <c r="U439" i="1"/>
  <c r="W318" i="1"/>
  <c r="N320" i="1" l="1"/>
  <c r="Q320" i="1"/>
  <c r="L321" i="1"/>
  <c r="V200" i="1"/>
  <c r="X200" i="1" s="1"/>
  <c r="W319" i="1"/>
  <c r="U440" i="1"/>
  <c r="L322" i="1" l="1"/>
  <c r="Q321" i="1"/>
  <c r="V201" i="1"/>
  <c r="X201" i="1" s="1"/>
  <c r="N321" i="1"/>
  <c r="U441" i="1"/>
  <c r="W320" i="1"/>
  <c r="L323" i="1" l="1"/>
  <c r="V202" i="1"/>
  <c r="X202" i="1" s="1"/>
  <c r="N322" i="1"/>
  <c r="Q322" i="1"/>
  <c r="U442" i="1"/>
  <c r="W321" i="1"/>
  <c r="L324" i="1" l="1"/>
  <c r="N323" i="1"/>
  <c r="V203" i="1"/>
  <c r="X203" i="1" s="1"/>
  <c r="Q323" i="1"/>
  <c r="W322" i="1"/>
  <c r="U443" i="1"/>
  <c r="L325" i="1" l="1"/>
  <c r="N324" i="1"/>
  <c r="V204" i="1"/>
  <c r="X204" i="1" s="1"/>
  <c r="Q324" i="1"/>
  <c r="U444" i="1"/>
  <c r="W323" i="1"/>
  <c r="V205" i="1" l="1"/>
  <c r="X205" i="1" s="1"/>
  <c r="N325" i="1"/>
  <c r="L326" i="1"/>
  <c r="Q325" i="1"/>
  <c r="U445" i="1"/>
  <c r="W324" i="1"/>
  <c r="Q326" i="1" l="1"/>
  <c r="N326" i="1"/>
  <c r="V206" i="1"/>
  <c r="X206" i="1" s="1"/>
  <c r="L327" i="1"/>
  <c r="U446" i="1"/>
  <c r="W325" i="1"/>
  <c r="Q327" i="1" l="1"/>
  <c r="L328" i="1"/>
  <c r="V207" i="1"/>
  <c r="X207" i="1" s="1"/>
  <c r="N327" i="1"/>
  <c r="W326" i="1"/>
  <c r="U447" i="1"/>
  <c r="V208" i="1" l="1"/>
  <c r="X208" i="1" s="1"/>
  <c r="L329" i="1"/>
  <c r="Q328" i="1"/>
  <c r="N328" i="1"/>
  <c r="W327" i="1"/>
  <c r="U448" i="1"/>
  <c r="L330" i="1" l="1"/>
  <c r="Q329" i="1"/>
  <c r="V209" i="1"/>
  <c r="X209" i="1" s="1"/>
  <c r="N329" i="1"/>
  <c r="U449" i="1"/>
  <c r="W328" i="1"/>
  <c r="V210" i="1" l="1"/>
  <c r="X210" i="1" s="1"/>
  <c r="L331" i="1"/>
  <c r="Q330" i="1"/>
  <c r="N330" i="1"/>
  <c r="U450" i="1"/>
  <c r="W329" i="1"/>
  <c r="L332" i="1" l="1"/>
  <c r="Q331" i="1"/>
  <c r="V211" i="1"/>
  <c r="X211" i="1" s="1"/>
  <c r="N331" i="1"/>
  <c r="U451" i="1"/>
  <c r="W330" i="1"/>
  <c r="Q332" i="1" l="1"/>
  <c r="L333" i="1"/>
  <c r="V212" i="1"/>
  <c r="X212" i="1" s="1"/>
  <c r="N332" i="1"/>
  <c r="W331" i="1"/>
  <c r="U452" i="1"/>
  <c r="V213" i="1" l="1"/>
  <c r="X213" i="1" s="1"/>
  <c r="Q333" i="1"/>
  <c r="L334" i="1"/>
  <c r="N333" i="1"/>
  <c r="U453" i="1"/>
  <c r="W332" i="1"/>
  <c r="Q334" i="1" l="1"/>
  <c r="V214" i="1"/>
  <c r="X214" i="1" s="1"/>
  <c r="L335" i="1"/>
  <c r="N334" i="1"/>
  <c r="U454" i="1"/>
  <c r="W333" i="1"/>
  <c r="Q335" i="1" l="1"/>
  <c r="V215" i="1"/>
  <c r="X215" i="1" s="1"/>
  <c r="L336" i="1"/>
  <c r="N335" i="1"/>
  <c r="U455" i="1"/>
  <c r="W334" i="1"/>
  <c r="V216" i="1" l="1"/>
  <c r="X216" i="1" s="1"/>
  <c r="Q336" i="1"/>
  <c r="N336" i="1"/>
  <c r="L337" i="1"/>
  <c r="W335" i="1"/>
  <c r="U456" i="1"/>
  <c r="L338" i="1" l="1"/>
  <c r="Q337" i="1"/>
  <c r="N337" i="1"/>
  <c r="V217" i="1"/>
  <c r="X217" i="1" s="1"/>
  <c r="W336" i="1"/>
  <c r="U457" i="1"/>
  <c r="Q338" i="1" l="1"/>
  <c r="L339" i="1"/>
  <c r="N338" i="1"/>
  <c r="V218" i="1"/>
  <c r="X218" i="1" s="1"/>
  <c r="U458" i="1"/>
  <c r="W337" i="1"/>
  <c r="L340" i="1" l="1"/>
  <c r="V219" i="1"/>
  <c r="X219" i="1" s="1"/>
  <c r="Q339" i="1"/>
  <c r="N339" i="1"/>
  <c r="W338" i="1"/>
  <c r="U459" i="1"/>
  <c r="V220" i="1" l="1"/>
  <c r="X220" i="1" s="1"/>
  <c r="L341" i="1"/>
  <c r="N340" i="1"/>
  <c r="Q340" i="1"/>
  <c r="W339" i="1"/>
  <c r="U460" i="1"/>
  <c r="Q341" i="1" l="1"/>
  <c r="L342" i="1"/>
  <c r="V221" i="1"/>
  <c r="X221" i="1" s="1"/>
  <c r="N341" i="1"/>
  <c r="U461" i="1"/>
  <c r="W340" i="1"/>
  <c r="L343" i="1" l="1"/>
  <c r="V222" i="1"/>
  <c r="X222" i="1" s="1"/>
  <c r="N342" i="1"/>
  <c r="Q342" i="1"/>
  <c r="U462" i="1"/>
  <c r="W341" i="1"/>
  <c r="L344" i="1" l="1"/>
  <c r="N343" i="1"/>
  <c r="V223" i="1"/>
  <c r="X223" i="1" s="1"/>
  <c r="Q343" i="1"/>
  <c r="W342" i="1"/>
  <c r="U463" i="1"/>
  <c r="V224" i="1" l="1"/>
  <c r="X224" i="1" s="1"/>
  <c r="L345" i="1"/>
  <c r="Q344" i="1"/>
  <c r="N344" i="1"/>
  <c r="W343" i="1"/>
  <c r="U464" i="1"/>
  <c r="Q345" i="1" l="1"/>
  <c r="N345" i="1"/>
  <c r="L346" i="1"/>
  <c r="V225" i="1"/>
  <c r="X225" i="1" s="1"/>
  <c r="W344" i="1"/>
  <c r="U465" i="1"/>
  <c r="N346" i="1" l="1"/>
  <c r="V226" i="1"/>
  <c r="X226" i="1" s="1"/>
  <c r="L347" i="1"/>
  <c r="Q346" i="1"/>
  <c r="U466" i="1"/>
  <c r="W345" i="1"/>
  <c r="L348" i="1" l="1"/>
  <c r="Q347" i="1"/>
  <c r="V227" i="1"/>
  <c r="X227" i="1" s="1"/>
  <c r="N347" i="1"/>
  <c r="U467" i="1"/>
  <c r="W346" i="1"/>
  <c r="Q348" i="1" l="1"/>
  <c r="N348" i="1"/>
  <c r="L349" i="1"/>
  <c r="V228" i="1"/>
  <c r="X228" i="1" s="1"/>
  <c r="U468" i="1"/>
  <c r="W347" i="1"/>
  <c r="Q349" i="1" l="1"/>
  <c r="L350" i="1"/>
  <c r="V229" i="1"/>
  <c r="X229" i="1" s="1"/>
  <c r="N349" i="1"/>
  <c r="W348" i="1"/>
  <c r="U469" i="1"/>
  <c r="Q350" i="1" l="1"/>
  <c r="N350" i="1"/>
  <c r="L351" i="1"/>
  <c r="V230" i="1"/>
  <c r="X230" i="1" s="1"/>
  <c r="U470" i="1"/>
  <c r="W349" i="1"/>
  <c r="Q351" i="1" l="1"/>
  <c r="L352" i="1"/>
  <c r="V231" i="1"/>
  <c r="X231" i="1" s="1"/>
  <c r="N351" i="1"/>
  <c r="W350" i="1"/>
  <c r="U471" i="1"/>
  <c r="L353" i="1" l="1"/>
  <c r="Q352" i="1"/>
  <c r="N352" i="1"/>
  <c r="V232" i="1"/>
  <c r="X232" i="1" s="1"/>
  <c r="W351" i="1"/>
  <c r="U472" i="1"/>
  <c r="N353" i="1" l="1"/>
  <c r="Q353" i="1"/>
  <c r="L354" i="1"/>
  <c r="V233" i="1"/>
  <c r="X233" i="1" s="1"/>
  <c r="U473" i="1"/>
  <c r="W352" i="1"/>
  <c r="N354" i="1" l="1"/>
  <c r="Q354" i="1"/>
  <c r="V234" i="1"/>
  <c r="X234" i="1" s="1"/>
  <c r="L355" i="1"/>
  <c r="W353" i="1"/>
  <c r="U474" i="1"/>
  <c r="Q355" i="1" l="1"/>
  <c r="V235" i="1"/>
  <c r="X235" i="1" s="1"/>
  <c r="L356" i="1"/>
  <c r="N355" i="1"/>
  <c r="U475" i="1"/>
  <c r="W354" i="1"/>
  <c r="Q356" i="1" l="1"/>
  <c r="L357" i="1"/>
  <c r="V236" i="1"/>
  <c r="X236" i="1" s="1"/>
  <c r="N356" i="1"/>
  <c r="W355" i="1"/>
  <c r="U476" i="1"/>
  <c r="N357" i="1" l="1"/>
  <c r="Q357" i="1"/>
  <c r="L358" i="1"/>
  <c r="V237" i="1"/>
  <c r="X237" i="1" s="1"/>
  <c r="U477" i="1"/>
  <c r="W356" i="1"/>
  <c r="Q358" i="1" l="1"/>
  <c r="L359" i="1"/>
  <c r="N358" i="1"/>
  <c r="V238" i="1"/>
  <c r="X238" i="1" s="1"/>
  <c r="W357" i="1"/>
  <c r="U478" i="1"/>
  <c r="V239" i="1" l="1"/>
  <c r="X239" i="1" s="1"/>
  <c r="Q359" i="1"/>
  <c r="L360" i="1"/>
  <c r="N359" i="1"/>
  <c r="U479" i="1"/>
  <c r="W358" i="1"/>
  <c r="Q360" i="1" l="1"/>
  <c r="L361" i="1"/>
  <c r="N360" i="1"/>
  <c r="V240" i="1"/>
  <c r="X240" i="1" s="1"/>
  <c r="U480" i="1"/>
  <c r="W359" i="1"/>
  <c r="V241" i="1" l="1"/>
  <c r="X241" i="1" s="1"/>
  <c r="Q361" i="1"/>
  <c r="L362" i="1"/>
  <c r="N361" i="1"/>
  <c r="W360" i="1"/>
  <c r="U481" i="1"/>
  <c r="Q362" i="1" l="1"/>
  <c r="L363" i="1"/>
  <c r="V242" i="1"/>
  <c r="X242" i="1" s="1"/>
  <c r="N362" i="1"/>
  <c r="U482" i="1"/>
  <c r="W361" i="1"/>
  <c r="L364" i="1" l="1"/>
  <c r="Q363" i="1"/>
  <c r="V243" i="1"/>
  <c r="X243" i="1" s="1"/>
  <c r="N363" i="1"/>
  <c r="U483" i="1"/>
  <c r="W362" i="1"/>
  <c r="Q364" i="1" l="1"/>
  <c r="V244" i="1"/>
  <c r="X244" i="1" s="1"/>
  <c r="L365" i="1"/>
  <c r="N364" i="1"/>
  <c r="U484" i="1"/>
  <c r="W363" i="1"/>
  <c r="Q365" i="1" l="1"/>
  <c r="V245" i="1"/>
  <c r="X245" i="1" s="1"/>
  <c r="L366" i="1"/>
  <c r="N365" i="1"/>
  <c r="U485" i="1"/>
  <c r="W364" i="1"/>
  <c r="V246" i="1" l="1"/>
  <c r="X246" i="1" s="1"/>
  <c r="L367" i="1"/>
  <c r="Q366" i="1"/>
  <c r="N366" i="1"/>
  <c r="U486" i="1"/>
  <c r="W365" i="1"/>
  <c r="Q367" i="1" l="1"/>
  <c r="V247" i="1"/>
  <c r="X247" i="1" s="1"/>
  <c r="L368" i="1"/>
  <c r="N367" i="1"/>
  <c r="U487" i="1"/>
  <c r="W366" i="1"/>
  <c r="V248" i="1" l="1"/>
  <c r="X248" i="1" s="1"/>
  <c r="N368" i="1"/>
  <c r="L369" i="1"/>
  <c r="Q368" i="1"/>
  <c r="W367" i="1"/>
  <c r="U488" i="1"/>
  <c r="Q369" i="1" l="1"/>
  <c r="N369" i="1"/>
  <c r="V249" i="1"/>
  <c r="X249" i="1" s="1"/>
  <c r="L370" i="1"/>
  <c r="W368" i="1"/>
  <c r="U489" i="1"/>
  <c r="Q370" i="1" l="1"/>
  <c r="L371" i="1"/>
  <c r="N370" i="1"/>
  <c r="V250" i="1"/>
  <c r="X250" i="1" s="1"/>
  <c r="U490" i="1"/>
  <c r="W369" i="1"/>
  <c r="L372" i="1" l="1"/>
  <c r="Q371" i="1"/>
  <c r="N371" i="1"/>
  <c r="V251" i="1"/>
  <c r="X251" i="1" s="1"/>
  <c r="U491" i="1"/>
  <c r="W370" i="1"/>
  <c r="L373" i="1" l="1"/>
  <c r="Q372" i="1"/>
  <c r="V252" i="1"/>
  <c r="X252" i="1" s="1"/>
  <c r="N372" i="1"/>
  <c r="U492" i="1"/>
  <c r="W371" i="1"/>
  <c r="L374" i="1" l="1"/>
  <c r="N373" i="1"/>
  <c r="V253" i="1"/>
  <c r="X253" i="1" s="1"/>
  <c r="Q373" i="1"/>
  <c r="W372" i="1"/>
  <c r="U493" i="1"/>
  <c r="L375" i="1" l="1"/>
  <c r="V254" i="1"/>
  <c r="X254" i="1" s="1"/>
  <c r="Q374" i="1"/>
  <c r="N374" i="1"/>
  <c r="W373" i="1"/>
  <c r="U494" i="1"/>
  <c r="Q375" i="1" l="1"/>
  <c r="V255" i="1"/>
  <c r="X255" i="1" s="1"/>
  <c r="L376" i="1"/>
  <c r="N375" i="1"/>
  <c r="W374" i="1"/>
  <c r="U495" i="1"/>
  <c r="V256" i="1" l="1"/>
  <c r="X256" i="1" s="1"/>
  <c r="N376" i="1"/>
  <c r="L377" i="1"/>
  <c r="Q376" i="1"/>
  <c r="W375" i="1"/>
  <c r="U496" i="1"/>
  <c r="V257" i="1" l="1"/>
  <c r="X257" i="1" s="1"/>
  <c r="Q377" i="1"/>
  <c r="L378" i="1"/>
  <c r="N377" i="1"/>
  <c r="U497" i="1"/>
  <c r="W376" i="1"/>
  <c r="Q378" i="1" l="1"/>
  <c r="L379" i="1"/>
  <c r="V258" i="1"/>
  <c r="X258" i="1" s="1"/>
  <c r="N378" i="1"/>
  <c r="U498" i="1"/>
  <c r="W377" i="1"/>
  <c r="L380" i="1" l="1"/>
  <c r="V259" i="1"/>
  <c r="X259" i="1" s="1"/>
  <c r="Q379" i="1"/>
  <c r="N379" i="1"/>
  <c r="W378" i="1"/>
  <c r="U499" i="1"/>
  <c r="L381" i="1" l="1"/>
  <c r="Q380" i="1"/>
  <c r="N380" i="1"/>
  <c r="V260" i="1"/>
  <c r="X260" i="1" s="1"/>
  <c r="U500" i="1"/>
  <c r="W379" i="1"/>
  <c r="L382" i="1" l="1"/>
  <c r="Q381" i="1"/>
  <c r="V261" i="1"/>
  <c r="X261" i="1" s="1"/>
  <c r="N381" i="1"/>
  <c r="W380" i="1"/>
  <c r="U501" i="1"/>
  <c r="Q382" i="1" l="1"/>
  <c r="L383" i="1"/>
  <c r="V262" i="1"/>
  <c r="X262" i="1" s="1"/>
  <c r="N382" i="1"/>
  <c r="U502" i="1"/>
  <c r="W381" i="1"/>
  <c r="N383" i="1" l="1"/>
  <c r="Q383" i="1"/>
  <c r="L384" i="1"/>
  <c r="V263" i="1"/>
  <c r="X263" i="1" s="1"/>
  <c r="U503" i="1"/>
  <c r="W382" i="1"/>
  <c r="Q384" i="1" l="1"/>
  <c r="V264" i="1"/>
  <c r="X264" i="1" s="1"/>
  <c r="N384" i="1"/>
  <c r="L385" i="1"/>
  <c r="U504" i="1"/>
  <c r="W383" i="1"/>
  <c r="N385" i="1" l="1"/>
  <c r="Q385" i="1"/>
  <c r="L386" i="1"/>
  <c r="V265" i="1"/>
  <c r="X265" i="1" s="1"/>
  <c r="W384" i="1"/>
  <c r="U505" i="1"/>
  <c r="Q386" i="1" l="1"/>
  <c r="L387" i="1"/>
  <c r="N386" i="1"/>
  <c r="V266" i="1"/>
  <c r="X266" i="1" s="1"/>
  <c r="W385" i="1"/>
  <c r="U506" i="1"/>
  <c r="L388" i="1" l="1"/>
  <c r="N387" i="1"/>
  <c r="Q387" i="1"/>
  <c r="V267" i="1"/>
  <c r="X267" i="1" s="1"/>
  <c r="W386" i="1"/>
  <c r="U507" i="1"/>
  <c r="L389" i="1" l="1"/>
  <c r="V268" i="1"/>
  <c r="X268" i="1" s="1"/>
  <c r="Q388" i="1"/>
  <c r="N388" i="1"/>
  <c r="U508" i="1"/>
  <c r="W387" i="1"/>
  <c r="Q389" i="1" l="1"/>
  <c r="L390" i="1"/>
  <c r="V269" i="1"/>
  <c r="X269" i="1" s="1"/>
  <c r="N389" i="1"/>
  <c r="U509" i="1"/>
  <c r="W388" i="1"/>
  <c r="L391" i="1" l="1"/>
  <c r="Q390" i="1"/>
  <c r="N390" i="1"/>
  <c r="V270" i="1"/>
  <c r="X270" i="1" s="1"/>
  <c r="U510" i="1"/>
  <c r="W389" i="1"/>
  <c r="N391" i="1" l="1"/>
  <c r="Q391" i="1"/>
  <c r="V271" i="1"/>
  <c r="X271" i="1" s="1"/>
  <c r="L392" i="1"/>
  <c r="U511" i="1"/>
  <c r="W390" i="1"/>
  <c r="Q392" i="1" l="1"/>
  <c r="V272" i="1"/>
  <c r="X272" i="1" s="1"/>
  <c r="L393" i="1"/>
  <c r="N392" i="1"/>
  <c r="W391" i="1"/>
  <c r="U512" i="1"/>
  <c r="Q393" i="1" l="1"/>
  <c r="V273" i="1"/>
  <c r="X273" i="1" s="1"/>
  <c r="L394" i="1"/>
  <c r="N393" i="1"/>
  <c r="W392" i="1"/>
  <c r="U513" i="1"/>
  <c r="V274" i="1" l="1"/>
  <c r="X274" i="1" s="1"/>
  <c r="Q394" i="1"/>
  <c r="L395" i="1"/>
  <c r="N394" i="1"/>
  <c r="W393" i="1"/>
  <c r="U514" i="1"/>
  <c r="L396" i="1" l="1"/>
  <c r="N395" i="1"/>
  <c r="V275" i="1"/>
  <c r="X275" i="1" s="1"/>
  <c r="Q395" i="1"/>
  <c r="U515" i="1"/>
  <c r="W394" i="1"/>
  <c r="L397" i="1" l="1"/>
  <c r="Q396" i="1"/>
  <c r="V276" i="1"/>
  <c r="X276" i="1" s="1"/>
  <c r="N396" i="1"/>
  <c r="U516" i="1"/>
  <c r="W395" i="1"/>
  <c r="L398" i="1" l="1"/>
  <c r="V277" i="1"/>
  <c r="X277" i="1" s="1"/>
  <c r="Q397" i="1"/>
  <c r="N397" i="1"/>
  <c r="U517" i="1"/>
  <c r="W396" i="1"/>
  <c r="V278" i="1" l="1"/>
  <c r="X278" i="1" s="1"/>
  <c r="N398" i="1"/>
  <c r="Q398" i="1"/>
  <c r="L399" i="1"/>
  <c r="W397" i="1"/>
  <c r="U518" i="1"/>
  <c r="L400" i="1" l="1"/>
  <c r="V279" i="1"/>
  <c r="X279" i="1" s="1"/>
  <c r="Q399" i="1"/>
  <c r="N399" i="1"/>
  <c r="U519" i="1"/>
  <c r="W398" i="1"/>
  <c r="V280" i="1" l="1"/>
  <c r="X280" i="1" s="1"/>
  <c r="N400" i="1"/>
  <c r="L401" i="1"/>
  <c r="Q400" i="1"/>
  <c r="U520" i="1"/>
  <c r="W399" i="1"/>
  <c r="V281" i="1" l="1"/>
  <c r="X281" i="1" s="1"/>
  <c r="Q401" i="1"/>
  <c r="L402" i="1"/>
  <c r="N401" i="1"/>
  <c r="U521" i="1"/>
  <c r="W400" i="1"/>
  <c r="V282" i="1" l="1"/>
  <c r="X282" i="1" s="1"/>
  <c r="L403" i="1"/>
  <c r="Q402" i="1"/>
  <c r="N402" i="1"/>
  <c r="W401" i="1"/>
  <c r="U522" i="1"/>
  <c r="Q403" i="1" l="1"/>
  <c r="V283" i="1"/>
  <c r="X283" i="1" s="1"/>
  <c r="L404" i="1"/>
  <c r="N403" i="1"/>
  <c r="U523" i="1"/>
  <c r="W402" i="1"/>
  <c r="V284" i="1" l="1"/>
  <c r="X284" i="1" s="1"/>
  <c r="Q404" i="1"/>
  <c r="L405" i="1"/>
  <c r="N404" i="1"/>
  <c r="U524" i="1"/>
  <c r="W403" i="1"/>
  <c r="L406" i="1" l="1"/>
  <c r="Q405" i="1"/>
  <c r="N405" i="1"/>
  <c r="V285" i="1"/>
  <c r="X285" i="1" s="1"/>
  <c r="U525" i="1"/>
  <c r="W404" i="1"/>
  <c r="N406" i="1" l="1"/>
  <c r="Q406" i="1"/>
  <c r="V286" i="1"/>
  <c r="X286" i="1" s="1"/>
  <c r="L407" i="1"/>
  <c r="W405" i="1"/>
  <c r="U526" i="1"/>
  <c r="L408" i="1" l="1"/>
  <c r="N407" i="1"/>
  <c r="Q407" i="1"/>
  <c r="V287" i="1"/>
  <c r="X287" i="1" s="1"/>
  <c r="U527" i="1"/>
  <c r="W406" i="1"/>
  <c r="L409" i="1" l="1"/>
  <c r="V288" i="1"/>
  <c r="X288" i="1" s="1"/>
  <c r="Q408" i="1"/>
  <c r="N408" i="1"/>
  <c r="W407" i="1"/>
  <c r="U528" i="1"/>
  <c r="L410" i="1" l="1"/>
  <c r="V289" i="1"/>
  <c r="X289" i="1" s="1"/>
  <c r="Q409" i="1"/>
  <c r="N409" i="1"/>
  <c r="W408" i="1"/>
  <c r="U529" i="1"/>
  <c r="L411" i="1" l="1"/>
  <c r="V290" i="1"/>
  <c r="X290" i="1" s="1"/>
  <c r="Q410" i="1"/>
  <c r="N410" i="1"/>
  <c r="W409" i="1"/>
  <c r="U530" i="1"/>
  <c r="L412" i="1" l="1"/>
  <c r="V291" i="1"/>
  <c r="X291" i="1" s="1"/>
  <c r="Q411" i="1"/>
  <c r="N411" i="1"/>
  <c r="W410" i="1"/>
  <c r="U531" i="1"/>
  <c r="L413" i="1" l="1"/>
  <c r="Q412" i="1"/>
  <c r="N412" i="1"/>
  <c r="V292" i="1"/>
  <c r="X292" i="1" s="1"/>
  <c r="U532" i="1"/>
  <c r="W411" i="1"/>
  <c r="L414" i="1" l="1"/>
  <c r="V293" i="1"/>
  <c r="X293" i="1" s="1"/>
  <c r="Q413" i="1"/>
  <c r="N413" i="1"/>
  <c r="U533" i="1"/>
  <c r="W412" i="1"/>
  <c r="V294" i="1" l="1"/>
  <c r="X294" i="1" s="1"/>
  <c r="L415" i="1"/>
  <c r="Q414" i="1"/>
  <c r="N414" i="1"/>
  <c r="W413" i="1"/>
  <c r="U534" i="1"/>
  <c r="Q415" i="1" l="1"/>
  <c r="L416" i="1"/>
  <c r="V295" i="1"/>
  <c r="X295" i="1" s="1"/>
  <c r="N415" i="1"/>
  <c r="W414" i="1"/>
  <c r="U535" i="1"/>
  <c r="V296" i="1" l="1"/>
  <c r="X296" i="1" s="1"/>
  <c r="Q416" i="1"/>
  <c r="L417" i="1"/>
  <c r="N416" i="1"/>
  <c r="W415" i="1"/>
  <c r="U536" i="1"/>
  <c r="Q417" i="1" l="1"/>
  <c r="V297" i="1"/>
  <c r="X297" i="1" s="1"/>
  <c r="L418" i="1"/>
  <c r="N417" i="1"/>
  <c r="U537" i="1"/>
  <c r="W416" i="1"/>
  <c r="V298" i="1" l="1"/>
  <c r="X298" i="1" s="1"/>
  <c r="L419" i="1"/>
  <c r="Q418" i="1"/>
  <c r="N418" i="1"/>
  <c r="U538" i="1"/>
  <c r="W417" i="1"/>
  <c r="L420" i="1" l="1"/>
  <c r="Q419" i="1"/>
  <c r="V299" i="1"/>
  <c r="X299" i="1" s="1"/>
  <c r="N419" i="1"/>
  <c r="W418" i="1"/>
  <c r="U539" i="1"/>
  <c r="Q420" i="1" l="1"/>
  <c r="L421" i="1"/>
  <c r="V300" i="1"/>
  <c r="X300" i="1" s="1"/>
  <c r="N420" i="1"/>
  <c r="U540" i="1"/>
  <c r="W419" i="1"/>
  <c r="V301" i="1" l="1"/>
  <c r="X301" i="1" s="1"/>
  <c r="N421" i="1"/>
  <c r="L422" i="1"/>
  <c r="Q421" i="1"/>
  <c r="U541" i="1"/>
  <c r="W420" i="1"/>
  <c r="N422" i="1" l="1"/>
  <c r="L423" i="1"/>
  <c r="Q422" i="1"/>
  <c r="V302" i="1"/>
  <c r="X302" i="1" s="1"/>
  <c r="W421" i="1"/>
  <c r="U542" i="1"/>
  <c r="L424" i="1" l="1"/>
  <c r="V303" i="1"/>
  <c r="X303" i="1" s="1"/>
  <c r="Q423" i="1"/>
  <c r="N423" i="1"/>
  <c r="U543" i="1"/>
  <c r="W422" i="1"/>
  <c r="L425" i="1" l="1"/>
  <c r="Q424" i="1"/>
  <c r="V304" i="1"/>
  <c r="X304" i="1" s="1"/>
  <c r="N424" i="1"/>
  <c r="W423" i="1"/>
  <c r="U544" i="1"/>
  <c r="Q425" i="1" l="1"/>
  <c r="V305" i="1"/>
  <c r="X305" i="1" s="1"/>
  <c r="L426" i="1"/>
  <c r="N425" i="1"/>
  <c r="W424" i="1"/>
  <c r="U545" i="1"/>
  <c r="L427" i="1" l="1"/>
  <c r="N426" i="1"/>
  <c r="Q426" i="1"/>
  <c r="V306" i="1"/>
  <c r="X306" i="1" s="1"/>
  <c r="U546" i="1"/>
  <c r="W425" i="1"/>
  <c r="Q427" i="1" l="1"/>
  <c r="L428" i="1"/>
  <c r="V307" i="1"/>
  <c r="X307" i="1" s="1"/>
  <c r="N427" i="1"/>
  <c r="W426" i="1"/>
  <c r="U547" i="1"/>
  <c r="L429" i="1" l="1"/>
  <c r="N428" i="1"/>
  <c r="Q428" i="1"/>
  <c r="V308" i="1"/>
  <c r="X308" i="1" s="1"/>
  <c r="U548" i="1"/>
  <c r="W427" i="1"/>
  <c r="Q429" i="1" l="1"/>
  <c r="N429" i="1"/>
  <c r="L430" i="1"/>
  <c r="V309" i="1"/>
  <c r="X309" i="1" s="1"/>
  <c r="U549" i="1"/>
  <c r="W428" i="1"/>
  <c r="L431" i="1" l="1"/>
  <c r="Q430" i="1"/>
  <c r="V310" i="1"/>
  <c r="X310" i="1" s="1"/>
  <c r="N430" i="1"/>
  <c r="W429" i="1"/>
  <c r="U550" i="1"/>
  <c r="V311" i="1" l="1"/>
  <c r="X311" i="1" s="1"/>
  <c r="L432" i="1"/>
  <c r="Q431" i="1"/>
  <c r="N431" i="1"/>
  <c r="U551" i="1"/>
  <c r="W430" i="1"/>
  <c r="Q432" i="1" l="1"/>
  <c r="L433" i="1"/>
  <c r="V312" i="1"/>
  <c r="X312" i="1" s="1"/>
  <c r="N432" i="1"/>
  <c r="W431" i="1"/>
  <c r="U552" i="1"/>
  <c r="Q433" i="1" l="1"/>
  <c r="V313" i="1"/>
  <c r="X313" i="1" s="1"/>
  <c r="L434" i="1"/>
  <c r="N433" i="1"/>
  <c r="U553" i="1"/>
  <c r="W432" i="1"/>
  <c r="L435" i="1" l="1"/>
  <c r="Q434" i="1"/>
  <c r="N434" i="1"/>
  <c r="V314" i="1"/>
  <c r="X314" i="1" s="1"/>
  <c r="W433" i="1"/>
  <c r="U554" i="1"/>
  <c r="V315" i="1" l="1"/>
  <c r="X315" i="1" s="1"/>
  <c r="N435" i="1"/>
  <c r="L436" i="1"/>
  <c r="Q435" i="1"/>
  <c r="W434" i="1"/>
  <c r="U555" i="1"/>
  <c r="V316" i="1" l="1"/>
  <c r="X316" i="1" s="1"/>
  <c r="N436" i="1"/>
  <c r="L437" i="1"/>
  <c r="Q436" i="1"/>
  <c r="U556" i="1"/>
  <c r="W435" i="1"/>
  <c r="N437" i="1" l="1"/>
  <c r="V317" i="1"/>
  <c r="X317" i="1" s="1"/>
  <c r="L438" i="1"/>
  <c r="Q437" i="1"/>
  <c r="U557" i="1"/>
  <c r="W436" i="1"/>
  <c r="Q438" i="1" l="1"/>
  <c r="V318" i="1"/>
  <c r="X318" i="1" s="1"/>
  <c r="L439" i="1"/>
  <c r="N438" i="1"/>
  <c r="W437" i="1"/>
  <c r="U558" i="1"/>
  <c r="Q439" i="1" l="1"/>
  <c r="L440" i="1"/>
  <c r="V319" i="1"/>
  <c r="X319" i="1" s="1"/>
  <c r="N439" i="1"/>
  <c r="U559" i="1"/>
  <c r="W438" i="1"/>
  <c r="V320" i="1" l="1"/>
  <c r="X320" i="1" s="1"/>
  <c r="L441" i="1"/>
  <c r="Q440" i="1"/>
  <c r="N440" i="1"/>
  <c r="W439" i="1"/>
  <c r="U560" i="1"/>
  <c r="N441" i="1" l="1"/>
  <c r="V321" i="1"/>
  <c r="X321" i="1" s="1"/>
  <c r="L442" i="1"/>
  <c r="Q441" i="1"/>
  <c r="U561" i="1"/>
  <c r="W440" i="1"/>
  <c r="V322" i="1" l="1"/>
  <c r="X322" i="1" s="1"/>
  <c r="L443" i="1"/>
  <c r="N442" i="1"/>
  <c r="Q442" i="1"/>
  <c r="U562" i="1"/>
  <c r="W441" i="1"/>
  <c r="V323" i="1" l="1"/>
  <c r="X323" i="1" s="1"/>
  <c r="Q443" i="1"/>
  <c r="L444" i="1"/>
  <c r="N443" i="1"/>
  <c r="U563" i="1"/>
  <c r="W442" i="1"/>
  <c r="Q444" i="1" l="1"/>
  <c r="N444" i="1"/>
  <c r="L445" i="1"/>
  <c r="V324" i="1"/>
  <c r="X324" i="1" s="1"/>
  <c r="W443" i="1"/>
  <c r="U564" i="1"/>
  <c r="Q445" i="1" l="1"/>
  <c r="L446" i="1"/>
  <c r="V325" i="1"/>
  <c r="X325" i="1" s="1"/>
  <c r="N445" i="1"/>
  <c r="W444" i="1"/>
  <c r="U565" i="1"/>
  <c r="L447" i="1" l="1"/>
  <c r="N446" i="1"/>
  <c r="Q446" i="1"/>
  <c r="V326" i="1"/>
  <c r="X326" i="1" s="1"/>
  <c r="U566" i="1"/>
  <c r="W445" i="1"/>
  <c r="Q447" i="1" l="1"/>
  <c r="V327" i="1"/>
  <c r="X327" i="1" s="1"/>
  <c r="L448" i="1"/>
  <c r="N447" i="1"/>
  <c r="W446" i="1"/>
  <c r="U567" i="1"/>
  <c r="V328" i="1" l="1"/>
  <c r="X328" i="1" s="1"/>
  <c r="N448" i="1"/>
  <c r="L449" i="1"/>
  <c r="Q448" i="1"/>
  <c r="U568" i="1"/>
  <c r="W447" i="1"/>
  <c r="V329" i="1" l="1"/>
  <c r="X329" i="1" s="1"/>
  <c r="N449" i="1"/>
  <c r="Q449" i="1"/>
  <c r="L450" i="1"/>
  <c r="U569" i="1"/>
  <c r="W448" i="1"/>
  <c r="L451" i="1" l="1"/>
  <c r="Q450" i="1"/>
  <c r="V330" i="1"/>
  <c r="X330" i="1" s="1"/>
  <c r="N450" i="1"/>
  <c r="U570" i="1"/>
  <c r="W449" i="1"/>
  <c r="Q451" i="1" l="1"/>
  <c r="L452" i="1"/>
  <c r="N451" i="1"/>
  <c r="V331" i="1"/>
  <c r="X331" i="1" s="1"/>
  <c r="U571" i="1"/>
  <c r="W450" i="1"/>
  <c r="N452" i="1" l="1"/>
  <c r="Q452" i="1"/>
  <c r="L453" i="1"/>
  <c r="V332" i="1"/>
  <c r="X332" i="1" s="1"/>
  <c r="W451" i="1"/>
  <c r="U572" i="1"/>
  <c r="Q453" i="1" l="1"/>
  <c r="L454" i="1"/>
  <c r="N453" i="1"/>
  <c r="V333" i="1"/>
  <c r="X333" i="1" s="1"/>
  <c r="U573" i="1"/>
  <c r="W452" i="1"/>
  <c r="L455" i="1" l="1"/>
  <c r="Q454" i="1"/>
  <c r="N454" i="1"/>
  <c r="V334" i="1"/>
  <c r="X334" i="1" s="1"/>
  <c r="W453" i="1"/>
  <c r="U574" i="1"/>
  <c r="N455" i="1" l="1"/>
  <c r="L456" i="1"/>
  <c r="Q455" i="1"/>
  <c r="V335" i="1"/>
  <c r="X335" i="1" s="1"/>
  <c r="W454" i="1"/>
  <c r="U575" i="1"/>
  <c r="V336" i="1" l="1"/>
  <c r="X336" i="1" s="1"/>
  <c r="L457" i="1"/>
  <c r="N456" i="1"/>
  <c r="Q456" i="1"/>
  <c r="U576" i="1"/>
  <c r="W455" i="1"/>
  <c r="N457" i="1" l="1"/>
  <c r="L458" i="1"/>
  <c r="V337" i="1"/>
  <c r="X337" i="1" s="1"/>
  <c r="Q457" i="1"/>
  <c r="U577" i="1"/>
  <c r="W456" i="1"/>
  <c r="L459" i="1" l="1"/>
  <c r="V338" i="1"/>
  <c r="X338" i="1" s="1"/>
  <c r="N458" i="1"/>
  <c r="Q458" i="1"/>
  <c r="U578" i="1"/>
  <c r="W457" i="1"/>
  <c r="V339" i="1" l="1"/>
  <c r="X339" i="1" s="1"/>
  <c r="Q459" i="1"/>
  <c r="N459" i="1"/>
  <c r="L460" i="1"/>
  <c r="U579" i="1"/>
  <c r="W458" i="1"/>
  <c r="L461" i="1" l="1"/>
  <c r="V340" i="1"/>
  <c r="X340" i="1" s="1"/>
  <c r="Q460" i="1"/>
  <c r="N460" i="1"/>
  <c r="W459" i="1"/>
  <c r="U580" i="1"/>
  <c r="Q461" i="1" l="1"/>
  <c r="V341" i="1"/>
  <c r="X341" i="1" s="1"/>
  <c r="L462" i="1"/>
  <c r="N461" i="1"/>
  <c r="U581" i="1"/>
  <c r="W460" i="1"/>
  <c r="L463" i="1" l="1"/>
  <c r="V342" i="1"/>
  <c r="X342" i="1" s="1"/>
  <c r="Q462" i="1"/>
  <c r="N462" i="1"/>
  <c r="U582" i="1"/>
  <c r="W461" i="1"/>
  <c r="Q463" i="1" l="1"/>
  <c r="V343" i="1"/>
  <c r="X343" i="1" s="1"/>
  <c r="N463" i="1"/>
  <c r="L464" i="1"/>
  <c r="W462" i="1"/>
  <c r="U583" i="1"/>
  <c r="L465" i="1" l="1"/>
  <c r="Q464" i="1"/>
  <c r="N464" i="1"/>
  <c r="V344" i="1"/>
  <c r="X344" i="1" s="1"/>
  <c r="W463" i="1"/>
  <c r="U584" i="1"/>
  <c r="Q465" i="1" l="1"/>
  <c r="N465" i="1"/>
  <c r="L466" i="1"/>
  <c r="V345" i="1"/>
  <c r="X345" i="1" s="1"/>
  <c r="W464" i="1"/>
  <c r="U585" i="1"/>
  <c r="V346" i="1" l="1"/>
  <c r="X346" i="1" s="1"/>
  <c r="Q466" i="1"/>
  <c r="L467" i="1"/>
  <c r="N466" i="1"/>
  <c r="U586" i="1"/>
  <c r="W465" i="1"/>
  <c r="L468" i="1" l="1"/>
  <c r="V347" i="1"/>
  <c r="X347" i="1" s="1"/>
  <c r="N467" i="1"/>
  <c r="Q467" i="1"/>
  <c r="W466" i="1"/>
  <c r="U587" i="1"/>
  <c r="N468" i="1" l="1"/>
  <c r="V348" i="1"/>
  <c r="X348" i="1" s="1"/>
  <c r="L469" i="1"/>
  <c r="Q468" i="1"/>
  <c r="U588" i="1"/>
  <c r="W467" i="1"/>
  <c r="Q469" i="1" l="1"/>
  <c r="V349" i="1"/>
  <c r="X349" i="1" s="1"/>
  <c r="L470" i="1"/>
  <c r="N469" i="1"/>
  <c r="U589" i="1"/>
  <c r="W468" i="1"/>
  <c r="L471" i="1" l="1"/>
  <c r="N470" i="1"/>
  <c r="V350" i="1"/>
  <c r="X350" i="1" s="1"/>
  <c r="Q470" i="1"/>
  <c r="U590" i="1"/>
  <c r="W469" i="1"/>
  <c r="N471" i="1" l="1"/>
  <c r="Q471" i="1"/>
  <c r="L472" i="1"/>
  <c r="V351" i="1"/>
  <c r="X351" i="1" s="1"/>
  <c r="W470" i="1"/>
  <c r="U591" i="1"/>
  <c r="L473" i="1" l="1"/>
  <c r="V352" i="1"/>
  <c r="X352" i="1" s="1"/>
  <c r="Q472" i="1"/>
  <c r="N472" i="1"/>
  <c r="U592" i="1"/>
  <c r="W471" i="1"/>
  <c r="L474" i="1" l="1"/>
  <c r="Q473" i="1"/>
  <c r="V353" i="1"/>
  <c r="X353" i="1" s="1"/>
  <c r="N473" i="1"/>
  <c r="U593" i="1"/>
  <c r="W472" i="1"/>
  <c r="Q474" i="1" l="1"/>
  <c r="V354" i="1"/>
  <c r="X354" i="1" s="1"/>
  <c r="L475" i="1"/>
  <c r="N474" i="1"/>
  <c r="U594" i="1"/>
  <c r="W473" i="1"/>
  <c r="Q475" i="1" l="1"/>
  <c r="V355" i="1"/>
  <c r="X355" i="1" s="1"/>
  <c r="L476" i="1"/>
  <c r="N475" i="1"/>
  <c r="W474" i="1"/>
  <c r="U595" i="1"/>
  <c r="V356" i="1" l="1"/>
  <c r="X356" i="1" s="1"/>
  <c r="L477" i="1"/>
  <c r="N476" i="1"/>
  <c r="Q476" i="1"/>
  <c r="U596" i="1"/>
  <c r="W475" i="1"/>
  <c r="N477" i="1" l="1"/>
  <c r="V357" i="1"/>
  <c r="X357" i="1" s="1"/>
  <c r="L478" i="1"/>
  <c r="Q477" i="1"/>
  <c r="W476" i="1"/>
  <c r="U597" i="1"/>
  <c r="V358" i="1" l="1"/>
  <c r="X358" i="1" s="1"/>
  <c r="Q478" i="1"/>
  <c r="L479" i="1"/>
  <c r="N478" i="1"/>
  <c r="U598" i="1"/>
  <c r="W477" i="1"/>
  <c r="L480" i="1" l="1"/>
  <c r="V359" i="1"/>
  <c r="X359" i="1" s="1"/>
  <c r="Q479" i="1"/>
  <c r="N479" i="1"/>
  <c r="U599" i="1"/>
  <c r="W478" i="1"/>
  <c r="Q480" i="1" l="1"/>
  <c r="V360" i="1"/>
  <c r="X360" i="1" s="1"/>
  <c r="L481" i="1"/>
  <c r="N480" i="1"/>
  <c r="W479" i="1"/>
  <c r="U600" i="1"/>
  <c r="Q481" i="1" l="1"/>
  <c r="N481" i="1"/>
  <c r="L482" i="1"/>
  <c r="V361" i="1"/>
  <c r="X361" i="1" s="1"/>
  <c r="W480" i="1"/>
  <c r="U601" i="1"/>
  <c r="Q482" i="1" l="1"/>
  <c r="N482" i="1"/>
  <c r="V362" i="1"/>
  <c r="X362" i="1" s="1"/>
  <c r="L483" i="1"/>
  <c r="W481" i="1"/>
  <c r="U602" i="1"/>
  <c r="Q483" i="1" l="1"/>
  <c r="L484" i="1"/>
  <c r="V363" i="1"/>
  <c r="X363" i="1" s="1"/>
  <c r="N483" i="1"/>
  <c r="W482" i="1"/>
  <c r="U603" i="1"/>
  <c r="V364" i="1" l="1"/>
  <c r="X364" i="1" s="1"/>
  <c r="N484" i="1"/>
  <c r="Q484" i="1"/>
  <c r="L485" i="1"/>
  <c r="U604" i="1"/>
  <c r="W483" i="1"/>
  <c r="N485" i="1" l="1"/>
  <c r="Q485" i="1"/>
  <c r="V365" i="1"/>
  <c r="X365" i="1" s="1"/>
  <c r="L486" i="1"/>
  <c r="U605" i="1"/>
  <c r="W484" i="1"/>
  <c r="L487" i="1" l="1"/>
  <c r="V366" i="1"/>
  <c r="X366" i="1" s="1"/>
  <c r="Q486" i="1"/>
  <c r="N486" i="1"/>
  <c r="U606" i="1"/>
  <c r="W485" i="1"/>
  <c r="L488" i="1" l="1"/>
  <c r="N487" i="1"/>
  <c r="Q487" i="1"/>
  <c r="V367" i="1"/>
  <c r="X367" i="1" s="1"/>
  <c r="W486" i="1"/>
  <c r="U607" i="1"/>
  <c r="L489" i="1" l="1"/>
  <c r="V368" i="1"/>
  <c r="X368" i="1" s="1"/>
  <c r="N488" i="1"/>
  <c r="Q488" i="1"/>
  <c r="U608" i="1"/>
  <c r="W487" i="1"/>
  <c r="V369" i="1" l="1"/>
  <c r="X369" i="1" s="1"/>
  <c r="Q489" i="1"/>
  <c r="N489" i="1"/>
  <c r="L490" i="1"/>
  <c r="U609" i="1"/>
  <c r="W488" i="1"/>
  <c r="Q490" i="1" l="1"/>
  <c r="N490" i="1"/>
  <c r="L491" i="1"/>
  <c r="V370" i="1"/>
  <c r="X370" i="1" s="1"/>
  <c r="U610" i="1"/>
  <c r="W489" i="1"/>
  <c r="Q491" i="1" l="1"/>
  <c r="L492" i="1"/>
  <c r="V371" i="1"/>
  <c r="X371" i="1" s="1"/>
  <c r="N491" i="1"/>
  <c r="W490" i="1"/>
  <c r="U611" i="1"/>
  <c r="Q492" i="1" l="1"/>
  <c r="N492" i="1"/>
  <c r="L493" i="1"/>
  <c r="V372" i="1"/>
  <c r="X372" i="1" s="1"/>
  <c r="U612" i="1"/>
  <c r="W491" i="1"/>
  <c r="Q493" i="1" l="1"/>
  <c r="L494" i="1"/>
  <c r="N493" i="1"/>
  <c r="V373" i="1"/>
  <c r="X373" i="1" s="1"/>
  <c r="W492" i="1"/>
  <c r="U613" i="1"/>
  <c r="Q494" i="1" l="1"/>
  <c r="V374" i="1"/>
  <c r="X374" i="1" s="1"/>
  <c r="N494" i="1"/>
  <c r="L495" i="1"/>
  <c r="U614" i="1"/>
  <c r="W493" i="1"/>
  <c r="L496" i="1" l="1"/>
  <c r="Q495" i="1"/>
  <c r="N495" i="1"/>
  <c r="V375" i="1"/>
  <c r="X375" i="1" s="1"/>
  <c r="U615" i="1"/>
  <c r="W494" i="1"/>
  <c r="Q496" i="1" l="1"/>
  <c r="V376" i="1"/>
  <c r="X376" i="1" s="1"/>
  <c r="N496" i="1"/>
  <c r="L497" i="1"/>
  <c r="U616" i="1"/>
  <c r="W495" i="1"/>
  <c r="Q497" i="1" l="1"/>
  <c r="N497" i="1"/>
  <c r="V377" i="1"/>
  <c r="X377" i="1" s="1"/>
  <c r="L498" i="1"/>
  <c r="W496" i="1"/>
  <c r="U617" i="1"/>
  <c r="Q498" i="1" l="1"/>
  <c r="L499" i="1"/>
  <c r="V378" i="1"/>
  <c r="X378" i="1" s="1"/>
  <c r="N498" i="1"/>
  <c r="U618" i="1"/>
  <c r="W497" i="1"/>
  <c r="L500" i="1" l="1"/>
  <c r="Q499" i="1"/>
  <c r="N499" i="1"/>
  <c r="V379" i="1"/>
  <c r="X379" i="1" s="1"/>
  <c r="U619" i="1"/>
  <c r="W498" i="1"/>
  <c r="Q500" i="1" l="1"/>
  <c r="L501" i="1"/>
  <c r="V380" i="1"/>
  <c r="X380" i="1" s="1"/>
  <c r="N500" i="1"/>
  <c r="W499" i="1"/>
  <c r="U620" i="1"/>
  <c r="L502" i="1" l="1"/>
  <c r="N501" i="1"/>
  <c r="Q501" i="1"/>
  <c r="V381" i="1"/>
  <c r="X381" i="1" s="1"/>
  <c r="W500" i="1"/>
  <c r="U621" i="1"/>
  <c r="Q502" i="1" l="1"/>
  <c r="V382" i="1"/>
  <c r="X382" i="1" s="1"/>
  <c r="N502" i="1"/>
  <c r="L503" i="1"/>
  <c r="U622" i="1"/>
  <c r="W501" i="1"/>
  <c r="N503" i="1" l="1"/>
  <c r="V383" i="1"/>
  <c r="X383" i="1" s="1"/>
  <c r="Q503" i="1"/>
  <c r="L504" i="1"/>
  <c r="U623" i="1"/>
  <c r="W502" i="1"/>
  <c r="Q504" i="1" l="1"/>
  <c r="V384" i="1"/>
  <c r="X384" i="1" s="1"/>
  <c r="N504" i="1"/>
  <c r="L505" i="1"/>
  <c r="W503" i="1"/>
  <c r="U624" i="1"/>
  <c r="L506" i="1" l="1"/>
  <c r="Q505" i="1"/>
  <c r="V385" i="1"/>
  <c r="X385" i="1" s="1"/>
  <c r="N505" i="1"/>
  <c r="W504" i="1"/>
  <c r="U625" i="1"/>
  <c r="L507" i="1" l="1"/>
  <c r="N506" i="1"/>
  <c r="Q506" i="1"/>
  <c r="V386" i="1"/>
  <c r="X386" i="1" s="1"/>
  <c r="U626" i="1"/>
  <c r="W505" i="1"/>
  <c r="N507" i="1" l="1"/>
  <c r="Q507" i="1"/>
  <c r="L508" i="1"/>
  <c r="V387" i="1"/>
  <c r="X387" i="1" s="1"/>
  <c r="U627" i="1"/>
  <c r="W506" i="1"/>
  <c r="N508" i="1" l="1"/>
  <c r="Q508" i="1"/>
  <c r="L509" i="1"/>
  <c r="V388" i="1"/>
  <c r="X388" i="1" s="1"/>
  <c r="W507" i="1"/>
  <c r="U628" i="1"/>
  <c r="L510" i="1" l="1"/>
  <c r="N509" i="1"/>
  <c r="Q509" i="1"/>
  <c r="V389" i="1"/>
  <c r="X389" i="1" s="1"/>
  <c r="U629" i="1"/>
  <c r="W508" i="1"/>
  <c r="V390" i="1" l="1"/>
  <c r="X390" i="1" s="1"/>
  <c r="N510" i="1"/>
  <c r="L511" i="1"/>
  <c r="Q510" i="1"/>
  <c r="W509" i="1"/>
  <c r="U630" i="1"/>
  <c r="V391" i="1" l="1"/>
  <c r="X391" i="1" s="1"/>
  <c r="Q511" i="1"/>
  <c r="L512" i="1"/>
  <c r="N511" i="1"/>
  <c r="U631" i="1"/>
  <c r="W510" i="1"/>
  <c r="Q512" i="1" l="1"/>
  <c r="N512" i="1"/>
  <c r="L513" i="1"/>
  <c r="V392" i="1"/>
  <c r="X392" i="1" s="1"/>
  <c r="W511" i="1"/>
  <c r="U632" i="1"/>
  <c r="V393" i="1" l="1"/>
  <c r="X393" i="1" s="1"/>
  <c r="N513" i="1"/>
  <c r="Q513" i="1"/>
  <c r="L514" i="1"/>
  <c r="W512" i="1"/>
  <c r="U633" i="1"/>
  <c r="Q514" i="1" l="1"/>
  <c r="L515" i="1"/>
  <c r="N514" i="1"/>
  <c r="V394" i="1"/>
  <c r="X394" i="1" s="1"/>
  <c r="U634" i="1"/>
  <c r="W513" i="1"/>
  <c r="Q515" i="1" l="1"/>
  <c r="V395" i="1"/>
  <c r="X395" i="1" s="1"/>
  <c r="N515" i="1"/>
  <c r="L516" i="1"/>
  <c r="W514" i="1"/>
  <c r="U635" i="1"/>
  <c r="Q516" i="1" l="1"/>
  <c r="L517" i="1"/>
  <c r="V396" i="1"/>
  <c r="X396" i="1" s="1"/>
  <c r="N516" i="1"/>
  <c r="U636" i="1"/>
  <c r="W515" i="1"/>
  <c r="V397" i="1" l="1"/>
  <c r="X397" i="1" s="1"/>
  <c r="Q517" i="1"/>
  <c r="L518" i="1"/>
  <c r="N517" i="1"/>
  <c r="U637" i="1"/>
  <c r="W516" i="1"/>
  <c r="L519" i="1" l="1"/>
  <c r="N518" i="1"/>
  <c r="V398" i="1"/>
  <c r="X398" i="1" s="1"/>
  <c r="Q518" i="1"/>
  <c r="W517" i="1"/>
  <c r="U638" i="1"/>
  <c r="N519" i="1" l="1"/>
  <c r="Q519" i="1"/>
  <c r="L520" i="1"/>
  <c r="V399" i="1"/>
  <c r="X399" i="1" s="1"/>
  <c r="U639" i="1"/>
  <c r="W518" i="1"/>
  <c r="L521" i="1" l="1"/>
  <c r="N520" i="1"/>
  <c r="V400" i="1"/>
  <c r="X400" i="1" s="1"/>
  <c r="Q520" i="1"/>
  <c r="U640" i="1"/>
  <c r="W519" i="1"/>
  <c r="Q521" i="1" l="1"/>
  <c r="L522" i="1"/>
  <c r="V401" i="1"/>
  <c r="X401" i="1" s="1"/>
  <c r="N521" i="1"/>
  <c r="U641" i="1"/>
  <c r="W520" i="1"/>
  <c r="L523" i="1" l="1"/>
  <c r="Q522" i="1"/>
  <c r="N522" i="1"/>
  <c r="V402" i="1"/>
  <c r="X402" i="1" s="1"/>
  <c r="W521" i="1"/>
  <c r="U642" i="1"/>
  <c r="L524" i="1" l="1"/>
  <c r="Q523" i="1"/>
  <c r="V403" i="1"/>
  <c r="X403" i="1" s="1"/>
  <c r="N523" i="1"/>
  <c r="W522" i="1"/>
  <c r="U643" i="1"/>
  <c r="Q524" i="1" l="1"/>
  <c r="N524" i="1"/>
  <c r="L525" i="1"/>
  <c r="V404" i="1"/>
  <c r="X404" i="1" s="1"/>
  <c r="U644" i="1"/>
  <c r="W523" i="1"/>
  <c r="Q525" i="1" l="1"/>
  <c r="L526" i="1"/>
  <c r="V405" i="1"/>
  <c r="X405" i="1" s="1"/>
  <c r="N525" i="1"/>
  <c r="U645" i="1"/>
  <c r="W524" i="1"/>
  <c r="L527" i="1" l="1"/>
  <c r="V406" i="1"/>
  <c r="X406" i="1" s="1"/>
  <c r="Q526" i="1"/>
  <c r="N526" i="1"/>
  <c r="U646" i="1"/>
  <c r="W525" i="1"/>
  <c r="Q527" i="1" l="1"/>
  <c r="L528" i="1"/>
  <c r="V407" i="1"/>
  <c r="X407" i="1" s="1"/>
  <c r="N527" i="1"/>
  <c r="W526" i="1"/>
  <c r="U647" i="1"/>
  <c r="Q528" i="1" l="1"/>
  <c r="L529" i="1"/>
  <c r="V408" i="1"/>
  <c r="X408" i="1" s="1"/>
  <c r="N528" i="1"/>
  <c r="U648" i="1"/>
  <c r="W527" i="1"/>
  <c r="L530" i="1" l="1"/>
  <c r="V409" i="1"/>
  <c r="X409" i="1" s="1"/>
  <c r="N529" i="1"/>
  <c r="Q529" i="1"/>
  <c r="W528" i="1"/>
  <c r="U649" i="1"/>
  <c r="Q530" i="1" l="1"/>
  <c r="L531" i="1"/>
  <c r="N530" i="1"/>
  <c r="V410" i="1"/>
  <c r="X410" i="1" s="1"/>
  <c r="W529" i="1"/>
  <c r="U650" i="1"/>
  <c r="N531" i="1" l="1"/>
  <c r="Q531" i="1"/>
  <c r="V411" i="1"/>
  <c r="X411" i="1" s="1"/>
  <c r="L532" i="1"/>
  <c r="U651" i="1"/>
  <c r="W530" i="1"/>
  <c r="L533" i="1" l="1"/>
  <c r="Q532" i="1"/>
  <c r="V412" i="1"/>
  <c r="X412" i="1" s="1"/>
  <c r="N532" i="1"/>
  <c r="U652" i="1"/>
  <c r="W531" i="1"/>
  <c r="V413" i="1" l="1"/>
  <c r="X413" i="1" s="1"/>
  <c r="L534" i="1"/>
  <c r="N533" i="1"/>
  <c r="Q533" i="1"/>
  <c r="U653" i="1"/>
  <c r="W532" i="1"/>
  <c r="L535" i="1" l="1"/>
  <c r="N534" i="1"/>
  <c r="Q534" i="1"/>
  <c r="V414" i="1"/>
  <c r="X414" i="1" s="1"/>
  <c r="W533" i="1"/>
  <c r="U654" i="1"/>
  <c r="Q535" i="1" l="1"/>
  <c r="N535" i="1"/>
  <c r="L536" i="1"/>
  <c r="V415" i="1"/>
  <c r="X415" i="1" s="1"/>
  <c r="U655" i="1"/>
  <c r="W534" i="1"/>
  <c r="L537" i="1" l="1"/>
  <c r="N536" i="1"/>
  <c r="Q536" i="1"/>
  <c r="V416" i="1"/>
  <c r="X416" i="1" s="1"/>
  <c r="U656" i="1"/>
  <c r="W535" i="1"/>
  <c r="Q537" i="1" l="1"/>
  <c r="V417" i="1"/>
  <c r="X417" i="1" s="1"/>
  <c r="L538" i="1"/>
  <c r="N537" i="1"/>
  <c r="W536" i="1"/>
  <c r="U657" i="1"/>
  <c r="L539" i="1" l="1"/>
  <c r="Q538" i="1"/>
  <c r="V418" i="1"/>
  <c r="X418" i="1" s="1"/>
  <c r="N538" i="1"/>
  <c r="W537" i="1"/>
  <c r="U658" i="1"/>
  <c r="V419" i="1" l="1"/>
  <c r="X419" i="1" s="1"/>
  <c r="Q539" i="1"/>
  <c r="N539" i="1"/>
  <c r="L540" i="1"/>
  <c r="W538" i="1"/>
  <c r="U659" i="1"/>
  <c r="N540" i="1" l="1"/>
  <c r="Q540" i="1"/>
  <c r="V420" i="1"/>
  <c r="X420" i="1" s="1"/>
  <c r="L541" i="1"/>
  <c r="U660" i="1"/>
  <c r="W539" i="1"/>
  <c r="Q541" i="1" l="1"/>
  <c r="V421" i="1"/>
  <c r="X421" i="1" s="1"/>
  <c r="L542" i="1"/>
  <c r="N541" i="1"/>
  <c r="W540" i="1"/>
  <c r="U661" i="1"/>
  <c r="L543" i="1" l="1"/>
  <c r="V422" i="1"/>
  <c r="X422" i="1" s="1"/>
  <c r="Q542" i="1"/>
  <c r="N542" i="1"/>
  <c r="U662" i="1"/>
  <c r="W541" i="1"/>
  <c r="V423" i="1" l="1"/>
  <c r="X423" i="1" s="1"/>
  <c r="Q543" i="1"/>
  <c r="N543" i="1"/>
  <c r="L544" i="1"/>
  <c r="W542" i="1"/>
  <c r="U663" i="1"/>
  <c r="Q544" i="1" l="1"/>
  <c r="V424" i="1"/>
  <c r="X424" i="1" s="1"/>
  <c r="L545" i="1"/>
  <c r="N544" i="1"/>
  <c r="U664" i="1"/>
  <c r="W543" i="1"/>
  <c r="Q545" i="1" l="1"/>
  <c r="V425" i="1"/>
  <c r="X425" i="1" s="1"/>
  <c r="N545" i="1"/>
  <c r="L546" i="1"/>
  <c r="W544" i="1"/>
  <c r="U665" i="1"/>
  <c r="L547" i="1" l="1"/>
  <c r="Q546" i="1"/>
  <c r="V426" i="1"/>
  <c r="X426" i="1" s="1"/>
  <c r="N546" i="1"/>
  <c r="W545" i="1"/>
  <c r="U666" i="1"/>
  <c r="N547" i="1" l="1"/>
  <c r="Q547" i="1"/>
  <c r="L548" i="1"/>
  <c r="V427" i="1"/>
  <c r="X427" i="1" s="1"/>
  <c r="W546" i="1"/>
  <c r="U667" i="1"/>
  <c r="L549" i="1" l="1"/>
  <c r="N548" i="1"/>
  <c r="Q548" i="1"/>
  <c r="V428" i="1"/>
  <c r="X428" i="1" s="1"/>
  <c r="U668" i="1"/>
  <c r="W547" i="1"/>
  <c r="L550" i="1" l="1"/>
  <c r="V429" i="1"/>
  <c r="X429" i="1" s="1"/>
  <c r="N549" i="1"/>
  <c r="Q549" i="1"/>
  <c r="W548" i="1"/>
  <c r="U669" i="1"/>
  <c r="V430" i="1" l="1"/>
  <c r="X430" i="1" s="1"/>
  <c r="L551" i="1"/>
  <c r="Q550" i="1"/>
  <c r="N550" i="1"/>
  <c r="W549" i="1"/>
  <c r="U670" i="1"/>
  <c r="V431" i="1" l="1"/>
  <c r="X431" i="1" s="1"/>
  <c r="N551" i="1"/>
  <c r="Q551" i="1"/>
  <c r="L552" i="1"/>
  <c r="W550" i="1"/>
  <c r="U671" i="1"/>
  <c r="V432" i="1" l="1"/>
  <c r="X432" i="1" s="1"/>
  <c r="Q552" i="1"/>
  <c r="N552" i="1"/>
  <c r="L553" i="1"/>
  <c r="W551" i="1"/>
  <c r="U672" i="1"/>
  <c r="Q553" i="1" l="1"/>
  <c r="L554" i="1"/>
  <c r="V433" i="1"/>
  <c r="X433" i="1" s="1"/>
  <c r="N553" i="1"/>
  <c r="U673" i="1"/>
  <c r="W552" i="1"/>
  <c r="Q554" i="1" l="1"/>
  <c r="L555" i="1"/>
  <c r="V434" i="1"/>
  <c r="X434" i="1" s="1"/>
  <c r="N554" i="1"/>
  <c r="U674" i="1"/>
  <c r="W553" i="1"/>
  <c r="V435" i="1" l="1"/>
  <c r="X435" i="1" s="1"/>
  <c r="Q555" i="1"/>
  <c r="L556" i="1"/>
  <c r="N555" i="1"/>
  <c r="U675" i="1"/>
  <c r="W554" i="1"/>
  <c r="L557" i="1" l="1"/>
  <c r="N556" i="1"/>
  <c r="V436" i="1"/>
  <c r="X436" i="1" s="1"/>
  <c r="Q556" i="1"/>
  <c r="W555" i="1"/>
  <c r="U676" i="1"/>
  <c r="V437" i="1" l="1"/>
  <c r="X437" i="1" s="1"/>
  <c r="N557" i="1"/>
  <c r="L558" i="1"/>
  <c r="Q557" i="1"/>
  <c r="W556" i="1"/>
  <c r="U677" i="1"/>
  <c r="Q558" i="1" l="1"/>
  <c r="L559" i="1"/>
  <c r="N558" i="1"/>
  <c r="V438" i="1"/>
  <c r="X438" i="1" s="1"/>
  <c r="U678" i="1"/>
  <c r="W557" i="1"/>
  <c r="Q559" i="1" l="1"/>
  <c r="L560" i="1"/>
  <c r="N559" i="1"/>
  <c r="V439" i="1"/>
  <c r="X439" i="1" s="1"/>
  <c r="U679" i="1"/>
  <c r="W558" i="1"/>
  <c r="V440" i="1" l="1"/>
  <c r="X440" i="1" s="1"/>
  <c r="L561" i="1"/>
  <c r="N560" i="1"/>
  <c r="Q560" i="1"/>
  <c r="W559" i="1"/>
  <c r="U680" i="1"/>
  <c r="Q561" i="1" l="1"/>
  <c r="L562" i="1"/>
  <c r="V441" i="1"/>
  <c r="X441" i="1" s="1"/>
  <c r="N561" i="1"/>
  <c r="U681" i="1"/>
  <c r="W560" i="1"/>
  <c r="L563" i="1" l="1"/>
  <c r="Q562" i="1"/>
  <c r="N562" i="1"/>
  <c r="V442" i="1"/>
  <c r="X442" i="1" s="1"/>
  <c r="U682" i="1"/>
  <c r="W561" i="1"/>
  <c r="V443" i="1" l="1"/>
  <c r="X443" i="1" s="1"/>
  <c r="N563" i="1"/>
  <c r="Q563" i="1"/>
  <c r="L564" i="1"/>
  <c r="W562" i="1"/>
  <c r="U683" i="1"/>
  <c r="V444" i="1" l="1"/>
  <c r="X444" i="1" s="1"/>
  <c r="L565" i="1"/>
  <c r="Q564" i="1"/>
  <c r="N564" i="1"/>
  <c r="W563" i="1"/>
  <c r="U684" i="1"/>
  <c r="V445" i="1" l="1"/>
  <c r="X445" i="1" s="1"/>
  <c r="L566" i="1"/>
  <c r="Q565" i="1"/>
  <c r="N565" i="1"/>
  <c r="U685" i="1"/>
  <c r="W564" i="1"/>
  <c r="V446" i="1" l="1"/>
  <c r="X446" i="1" s="1"/>
  <c r="L567" i="1"/>
  <c r="N566" i="1"/>
  <c r="Q566" i="1"/>
  <c r="W565" i="1"/>
  <c r="U686" i="1"/>
  <c r="Q567" i="1" l="1"/>
  <c r="L568" i="1"/>
  <c r="V447" i="1"/>
  <c r="X447" i="1" s="1"/>
  <c r="N567" i="1"/>
  <c r="U687" i="1"/>
  <c r="W566" i="1"/>
  <c r="L569" i="1" l="1"/>
  <c r="N568" i="1"/>
  <c r="V448" i="1"/>
  <c r="X448" i="1" s="1"/>
  <c r="Q568" i="1"/>
  <c r="U688" i="1"/>
  <c r="W567" i="1"/>
  <c r="N569" i="1" l="1"/>
  <c r="L570" i="1"/>
  <c r="Q569" i="1"/>
  <c r="V449" i="1"/>
  <c r="X449" i="1" s="1"/>
  <c r="U689" i="1"/>
  <c r="W568" i="1"/>
  <c r="Q570" i="1" l="1"/>
  <c r="L571" i="1"/>
  <c r="V450" i="1"/>
  <c r="X450" i="1" s="1"/>
  <c r="N570" i="1"/>
  <c r="U690" i="1"/>
  <c r="W569" i="1"/>
  <c r="V451" i="1" l="1"/>
  <c r="X451" i="1" s="1"/>
  <c r="L572" i="1"/>
  <c r="Q571" i="1"/>
  <c r="N571" i="1"/>
  <c r="U691" i="1"/>
  <c r="W570" i="1"/>
  <c r="L573" i="1" l="1"/>
  <c r="Q572" i="1"/>
  <c r="N572" i="1"/>
  <c r="V452" i="1"/>
  <c r="X452" i="1" s="1"/>
  <c r="U692" i="1"/>
  <c r="W571" i="1"/>
  <c r="Q573" i="1" l="1"/>
  <c r="L574" i="1"/>
  <c r="V453" i="1"/>
  <c r="X453" i="1" s="1"/>
  <c r="N573" i="1"/>
  <c r="U693" i="1"/>
  <c r="W572" i="1"/>
  <c r="Q574" i="1" l="1"/>
  <c r="V454" i="1"/>
  <c r="X454" i="1" s="1"/>
  <c r="L575" i="1"/>
  <c r="N574" i="1"/>
  <c r="W573" i="1"/>
  <c r="U694" i="1"/>
  <c r="L576" i="1" l="1"/>
  <c r="V455" i="1"/>
  <c r="X455" i="1" s="1"/>
  <c r="N575" i="1"/>
  <c r="Q575" i="1"/>
  <c r="W574" i="1"/>
  <c r="U695" i="1"/>
  <c r="N576" i="1" l="1"/>
  <c r="Q576" i="1"/>
  <c r="V456" i="1"/>
  <c r="X456" i="1" s="1"/>
  <c r="L577" i="1"/>
  <c r="W575" i="1"/>
  <c r="U696" i="1"/>
  <c r="L578" i="1" l="1"/>
  <c r="Q577" i="1"/>
  <c r="V457" i="1"/>
  <c r="X457" i="1" s="1"/>
  <c r="N577" i="1"/>
  <c r="U697" i="1"/>
  <c r="W576" i="1"/>
  <c r="N578" i="1" l="1"/>
  <c r="V458" i="1"/>
  <c r="X458" i="1" s="1"/>
  <c r="Q578" i="1"/>
  <c r="L579" i="1"/>
  <c r="W577" i="1"/>
  <c r="U698" i="1"/>
  <c r="V459" i="1" l="1"/>
  <c r="X459" i="1" s="1"/>
  <c r="L580" i="1"/>
  <c r="Q579" i="1"/>
  <c r="N579" i="1"/>
  <c r="W578" i="1"/>
  <c r="U699" i="1"/>
  <c r="Q580" i="1" l="1"/>
  <c r="L581" i="1"/>
  <c r="N580" i="1"/>
  <c r="V460" i="1"/>
  <c r="X460" i="1" s="1"/>
  <c r="U700" i="1"/>
  <c r="W579" i="1"/>
  <c r="L582" i="1" l="1"/>
  <c r="V461" i="1"/>
  <c r="X461" i="1" s="1"/>
  <c r="Q581" i="1"/>
  <c r="N581" i="1"/>
  <c r="U701" i="1"/>
  <c r="W580" i="1"/>
  <c r="V462" i="1" l="1"/>
  <c r="X462" i="1" s="1"/>
  <c r="Q582" i="1"/>
  <c r="L583" i="1"/>
  <c r="N582" i="1"/>
  <c r="W581" i="1"/>
  <c r="U702" i="1"/>
  <c r="V463" i="1" l="1"/>
  <c r="X463" i="1" s="1"/>
  <c r="L584" i="1"/>
  <c r="N583" i="1"/>
  <c r="Q583" i="1"/>
  <c r="U703" i="1"/>
  <c r="W582" i="1"/>
  <c r="V464" i="1" l="1"/>
  <c r="X464" i="1" s="1"/>
  <c r="L585" i="1"/>
  <c r="Q584" i="1"/>
  <c r="N584" i="1"/>
  <c r="W583" i="1"/>
  <c r="U704" i="1"/>
  <c r="L586" i="1" l="1"/>
  <c r="N585" i="1"/>
  <c r="V465" i="1"/>
  <c r="X465" i="1" s="1"/>
  <c r="Q585" i="1"/>
  <c r="U705" i="1"/>
  <c r="W584" i="1"/>
  <c r="Q586" i="1" l="1"/>
  <c r="V466" i="1"/>
  <c r="X466" i="1" s="1"/>
  <c r="N586" i="1"/>
  <c r="L587" i="1"/>
  <c r="W585" i="1"/>
  <c r="U706" i="1"/>
  <c r="Q587" i="1" l="1"/>
  <c r="V467" i="1"/>
  <c r="X467" i="1" s="1"/>
  <c r="L588" i="1"/>
  <c r="N587" i="1"/>
  <c r="U707" i="1"/>
  <c r="W586" i="1"/>
  <c r="V468" i="1" l="1"/>
  <c r="X468" i="1" s="1"/>
  <c r="L589" i="1"/>
  <c r="N588" i="1"/>
  <c r="Q588" i="1"/>
  <c r="U708" i="1"/>
  <c r="W587" i="1"/>
  <c r="Q589" i="1" l="1"/>
  <c r="L590" i="1"/>
  <c r="V469" i="1"/>
  <c r="X469" i="1" s="1"/>
  <c r="N589" i="1"/>
  <c r="U709" i="1"/>
  <c r="W588" i="1"/>
  <c r="V470" i="1" l="1"/>
  <c r="X470" i="1" s="1"/>
  <c r="N590" i="1"/>
  <c r="L591" i="1"/>
  <c r="Q590" i="1"/>
  <c r="U710" i="1"/>
  <c r="W589" i="1"/>
  <c r="Q591" i="1" l="1"/>
  <c r="V471" i="1"/>
  <c r="X471" i="1" s="1"/>
  <c r="L592" i="1"/>
  <c r="N591" i="1"/>
  <c r="U711" i="1"/>
  <c r="W590" i="1"/>
  <c r="L593" i="1" l="1"/>
  <c r="V472" i="1"/>
  <c r="X472" i="1" s="1"/>
  <c r="N592" i="1"/>
  <c r="Q592" i="1"/>
  <c r="W591" i="1"/>
  <c r="U712" i="1"/>
  <c r="V473" i="1" l="1"/>
  <c r="X473" i="1" s="1"/>
  <c r="N593" i="1"/>
  <c r="Q593" i="1"/>
  <c r="L594" i="1"/>
  <c r="U713" i="1"/>
  <c r="W592" i="1"/>
  <c r="Q594" i="1" l="1"/>
  <c r="L595" i="1"/>
  <c r="V474" i="1"/>
  <c r="X474" i="1" s="1"/>
  <c r="N594" i="1"/>
  <c r="U714" i="1"/>
  <c r="W593" i="1"/>
  <c r="V475" i="1" l="1"/>
  <c r="X475" i="1" s="1"/>
  <c r="L596" i="1"/>
  <c r="N595" i="1"/>
  <c r="Q595" i="1"/>
  <c r="U715" i="1"/>
  <c r="W594" i="1"/>
  <c r="V476" i="1" l="1"/>
  <c r="X476" i="1" s="1"/>
  <c r="N596" i="1"/>
  <c r="L597" i="1"/>
  <c r="Q596" i="1"/>
  <c r="W595" i="1"/>
  <c r="U716" i="1"/>
  <c r="Q597" i="1" l="1"/>
  <c r="L598" i="1"/>
  <c r="V477" i="1"/>
  <c r="X477" i="1" s="1"/>
  <c r="N597" i="1"/>
  <c r="U717" i="1"/>
  <c r="W596" i="1"/>
  <c r="V478" i="1" l="1"/>
  <c r="X478" i="1" s="1"/>
  <c r="Q598" i="1"/>
  <c r="L599" i="1"/>
  <c r="N598" i="1"/>
  <c r="U718" i="1"/>
  <c r="W597" i="1"/>
  <c r="V479" i="1" l="1"/>
  <c r="X479" i="1" s="1"/>
  <c r="L600" i="1"/>
  <c r="N599" i="1"/>
  <c r="Q599" i="1"/>
  <c r="U719" i="1"/>
  <c r="W598" i="1"/>
  <c r="Q600" i="1" l="1"/>
  <c r="L601" i="1"/>
  <c r="V480" i="1"/>
  <c r="X480" i="1" s="1"/>
  <c r="N600" i="1"/>
  <c r="W599" i="1"/>
  <c r="U720" i="1"/>
  <c r="Q601" i="1" l="1"/>
  <c r="V481" i="1"/>
  <c r="X481" i="1" s="1"/>
  <c r="L602" i="1"/>
  <c r="N601" i="1"/>
  <c r="W600" i="1"/>
  <c r="U721" i="1"/>
  <c r="Q602" i="1" l="1"/>
  <c r="L603" i="1"/>
  <c r="V482" i="1"/>
  <c r="X482" i="1" s="1"/>
  <c r="N602" i="1"/>
  <c r="U722" i="1"/>
  <c r="W601" i="1"/>
  <c r="Q603" i="1" l="1"/>
  <c r="V483" i="1"/>
  <c r="X483" i="1" s="1"/>
  <c r="N603" i="1"/>
  <c r="L604" i="1"/>
  <c r="U723" i="1"/>
  <c r="W602" i="1"/>
  <c r="V484" i="1" l="1"/>
  <c r="X484" i="1" s="1"/>
  <c r="Q604" i="1"/>
  <c r="N604" i="1"/>
  <c r="L605" i="1"/>
  <c r="U724" i="1"/>
  <c r="W603" i="1"/>
  <c r="L606" i="1" l="1"/>
  <c r="Q605" i="1"/>
  <c r="V485" i="1"/>
  <c r="X485" i="1" s="1"/>
  <c r="N605" i="1"/>
  <c r="W604" i="1"/>
  <c r="U725" i="1"/>
  <c r="Q606" i="1" l="1"/>
  <c r="L607" i="1"/>
  <c r="N606" i="1"/>
  <c r="V486" i="1"/>
  <c r="X486" i="1" s="1"/>
  <c r="U726" i="1"/>
  <c r="W605" i="1"/>
  <c r="Q607" i="1" l="1"/>
  <c r="L608" i="1"/>
  <c r="V487" i="1"/>
  <c r="X487" i="1" s="1"/>
  <c r="N607" i="1"/>
  <c r="U727" i="1"/>
  <c r="W606" i="1"/>
  <c r="N608" i="1" l="1"/>
  <c r="L609" i="1"/>
  <c r="V488" i="1"/>
  <c r="X488" i="1" s="1"/>
  <c r="Q608" i="1"/>
  <c r="W607" i="1"/>
  <c r="U728" i="1"/>
  <c r="L610" i="1" l="1"/>
  <c r="Q609" i="1"/>
  <c r="N609" i="1"/>
  <c r="V489" i="1"/>
  <c r="X489" i="1" s="1"/>
  <c r="U729" i="1"/>
  <c r="W608" i="1"/>
  <c r="V490" i="1" l="1"/>
  <c r="X490" i="1" s="1"/>
  <c r="N610" i="1"/>
  <c r="L611" i="1"/>
  <c r="Q610" i="1"/>
  <c r="U730" i="1"/>
  <c r="W609" i="1"/>
  <c r="Q611" i="1" l="1"/>
  <c r="N611" i="1"/>
  <c r="V491" i="1"/>
  <c r="X491" i="1" s="1"/>
  <c r="L612" i="1"/>
  <c r="W610" i="1"/>
  <c r="U731" i="1"/>
  <c r="L613" i="1" l="1"/>
  <c r="V492" i="1"/>
  <c r="X492" i="1" s="1"/>
  <c r="Q612" i="1"/>
  <c r="N612" i="1"/>
  <c r="U732" i="1"/>
  <c r="W611" i="1"/>
  <c r="Q613" i="1" l="1"/>
  <c r="L614" i="1"/>
  <c r="N613" i="1"/>
  <c r="V493" i="1"/>
  <c r="X493" i="1" s="1"/>
  <c r="U733" i="1"/>
  <c r="W612" i="1"/>
  <c r="L615" i="1" l="1"/>
  <c r="V494" i="1"/>
  <c r="X494" i="1" s="1"/>
  <c r="Q614" i="1"/>
  <c r="N614" i="1"/>
  <c r="U734" i="1"/>
  <c r="W613" i="1"/>
  <c r="V495" i="1" l="1"/>
  <c r="X495" i="1" s="1"/>
  <c r="L616" i="1"/>
  <c r="Q615" i="1"/>
  <c r="N615" i="1"/>
  <c r="W614" i="1"/>
  <c r="U735" i="1"/>
  <c r="L617" i="1" l="1"/>
  <c r="Q616" i="1"/>
  <c r="N616" i="1"/>
  <c r="V496" i="1"/>
  <c r="X496" i="1" s="1"/>
  <c r="U736" i="1"/>
  <c r="W615" i="1"/>
  <c r="N617" i="1" l="1"/>
  <c r="V497" i="1"/>
  <c r="X497" i="1" s="1"/>
  <c r="Q617" i="1"/>
  <c r="L618" i="1"/>
  <c r="U737" i="1"/>
  <c r="W616" i="1"/>
  <c r="N618" i="1" l="1"/>
  <c r="Q618" i="1"/>
  <c r="V498" i="1"/>
  <c r="X498" i="1" s="1"/>
  <c r="L619" i="1"/>
  <c r="U738" i="1"/>
  <c r="W617" i="1"/>
  <c r="V499" i="1" l="1"/>
  <c r="X499" i="1" s="1"/>
  <c r="L620" i="1"/>
  <c r="N619" i="1"/>
  <c r="Q619" i="1"/>
  <c r="W618" i="1"/>
  <c r="U739" i="1"/>
  <c r="L621" i="1" l="1"/>
  <c r="V500" i="1"/>
  <c r="X500" i="1" s="1"/>
  <c r="N620" i="1"/>
  <c r="Q620" i="1"/>
  <c r="U740" i="1"/>
  <c r="W619" i="1"/>
  <c r="L622" i="1" l="1"/>
  <c r="Q621" i="1"/>
  <c r="N621" i="1"/>
  <c r="V501" i="1"/>
  <c r="X501" i="1" s="1"/>
  <c r="U741" i="1"/>
  <c r="W620" i="1"/>
  <c r="V502" i="1" l="1"/>
  <c r="X502" i="1" s="1"/>
  <c r="N622" i="1"/>
  <c r="L623" i="1"/>
  <c r="Q622" i="1"/>
  <c r="U742" i="1"/>
  <c r="W621" i="1"/>
  <c r="Q623" i="1" l="1"/>
  <c r="L624" i="1"/>
  <c r="N623" i="1"/>
  <c r="V503" i="1"/>
  <c r="X503" i="1" s="1"/>
  <c r="W622" i="1"/>
  <c r="U743" i="1"/>
  <c r="Q624" i="1" l="1"/>
  <c r="V504" i="1"/>
  <c r="X504" i="1" s="1"/>
  <c r="L625" i="1"/>
  <c r="N624" i="1"/>
  <c r="U744" i="1"/>
  <c r="W623" i="1"/>
  <c r="V505" i="1" l="1"/>
  <c r="X505" i="1" s="1"/>
  <c r="L626" i="1"/>
  <c r="N625" i="1"/>
  <c r="Q625" i="1"/>
  <c r="W624" i="1"/>
  <c r="U745" i="1"/>
  <c r="V506" i="1" l="1"/>
  <c r="X506" i="1" s="1"/>
  <c r="L627" i="1"/>
  <c r="N626" i="1"/>
  <c r="Q626" i="1"/>
  <c r="U746" i="1"/>
  <c r="W625" i="1"/>
  <c r="Q627" i="1" l="1"/>
  <c r="N627" i="1"/>
  <c r="L628" i="1"/>
  <c r="V507" i="1"/>
  <c r="X507" i="1" s="1"/>
  <c r="W626" i="1"/>
  <c r="U747" i="1"/>
  <c r="Q628" i="1" l="1"/>
  <c r="V508" i="1"/>
  <c r="X508" i="1" s="1"/>
  <c r="N628" i="1"/>
  <c r="L629" i="1"/>
  <c r="W627" i="1"/>
  <c r="U748" i="1"/>
  <c r="Q629" i="1" l="1"/>
  <c r="V509" i="1"/>
  <c r="X509" i="1" s="1"/>
  <c r="L630" i="1"/>
  <c r="N629" i="1"/>
  <c r="W628" i="1"/>
  <c r="U749" i="1"/>
  <c r="Q630" i="1" l="1"/>
  <c r="V510" i="1"/>
  <c r="X510" i="1" s="1"/>
  <c r="N630" i="1"/>
  <c r="L631" i="1"/>
  <c r="U750" i="1"/>
  <c r="W629" i="1"/>
  <c r="L632" i="1" l="1"/>
  <c r="V511" i="1"/>
  <c r="X511" i="1" s="1"/>
  <c r="Q631" i="1"/>
  <c r="N631" i="1"/>
  <c r="U751" i="1"/>
  <c r="W630" i="1"/>
  <c r="L633" i="1" l="1"/>
  <c r="Q632" i="1"/>
  <c r="V512" i="1"/>
  <c r="X512" i="1" s="1"/>
  <c r="N632" i="1"/>
  <c r="U752" i="1"/>
  <c r="W631" i="1"/>
  <c r="Q633" i="1" l="1"/>
  <c r="L634" i="1"/>
  <c r="V513" i="1"/>
  <c r="X513" i="1" s="1"/>
  <c r="N633" i="1"/>
  <c r="U753" i="1"/>
  <c r="W632" i="1"/>
  <c r="Q634" i="1" l="1"/>
  <c r="L635" i="1"/>
  <c r="V514" i="1"/>
  <c r="X514" i="1" s="1"/>
  <c r="N634" i="1"/>
  <c r="U754" i="1"/>
  <c r="W633" i="1"/>
  <c r="Q635" i="1" l="1"/>
  <c r="N635" i="1"/>
  <c r="V515" i="1"/>
  <c r="X515" i="1" s="1"/>
  <c r="L636" i="1"/>
  <c r="U755" i="1"/>
  <c r="W634" i="1"/>
  <c r="Q636" i="1" l="1"/>
  <c r="L637" i="1"/>
  <c r="N636" i="1"/>
  <c r="V516" i="1"/>
  <c r="X516" i="1" s="1"/>
  <c r="W635" i="1"/>
  <c r="U756" i="1"/>
  <c r="L638" i="1" l="1"/>
  <c r="N637" i="1"/>
  <c r="V517" i="1"/>
  <c r="X517" i="1" s="1"/>
  <c r="Q637" i="1"/>
  <c r="U757" i="1"/>
  <c r="W636" i="1"/>
  <c r="Q638" i="1" l="1"/>
  <c r="L639" i="1"/>
  <c r="V518" i="1"/>
  <c r="X518" i="1" s="1"/>
  <c r="N638" i="1"/>
  <c r="U758" i="1"/>
  <c r="W637" i="1"/>
  <c r="L640" i="1" l="1"/>
  <c r="Q639" i="1"/>
  <c r="N639" i="1"/>
  <c r="V519" i="1"/>
  <c r="X519" i="1" s="1"/>
  <c r="U759" i="1"/>
  <c r="W638" i="1"/>
  <c r="V520" i="1" l="1"/>
  <c r="X520" i="1" s="1"/>
  <c r="N640" i="1"/>
  <c r="L641" i="1"/>
  <c r="Q640" i="1"/>
  <c r="W639" i="1"/>
  <c r="U760" i="1"/>
  <c r="N641" i="1" l="1"/>
  <c r="L642" i="1"/>
  <c r="Q641" i="1"/>
  <c r="V521" i="1"/>
  <c r="X521" i="1" s="1"/>
  <c r="W640" i="1"/>
  <c r="U761" i="1"/>
  <c r="Q642" i="1" l="1"/>
  <c r="N642" i="1"/>
  <c r="L643" i="1"/>
  <c r="V522" i="1"/>
  <c r="X522" i="1" s="1"/>
  <c r="U762" i="1"/>
  <c r="W641" i="1"/>
  <c r="Q643" i="1" l="1"/>
  <c r="L644" i="1"/>
  <c r="V523" i="1"/>
  <c r="X523" i="1" s="1"/>
  <c r="N643" i="1"/>
  <c r="U763" i="1"/>
  <c r="W642" i="1"/>
  <c r="V524" i="1" l="1"/>
  <c r="X524" i="1" s="1"/>
  <c r="L645" i="1"/>
  <c r="Q644" i="1"/>
  <c r="N644" i="1"/>
  <c r="W643" i="1"/>
  <c r="U764" i="1"/>
  <c r="Q645" i="1" l="1"/>
  <c r="L646" i="1"/>
  <c r="N645" i="1"/>
  <c r="V525" i="1"/>
  <c r="X525" i="1" s="1"/>
  <c r="U765" i="1"/>
  <c r="W644" i="1"/>
  <c r="L647" i="1" l="1"/>
  <c r="V526" i="1"/>
  <c r="X526" i="1" s="1"/>
  <c r="N646" i="1"/>
  <c r="Q646" i="1"/>
  <c r="U766" i="1"/>
  <c r="W645" i="1"/>
  <c r="L648" i="1" l="1"/>
  <c r="N647" i="1"/>
  <c r="V527" i="1"/>
  <c r="X527" i="1" s="1"/>
  <c r="Q647" i="1"/>
  <c r="U767" i="1"/>
  <c r="W646" i="1"/>
  <c r="V528" i="1" l="1"/>
  <c r="X528" i="1" s="1"/>
  <c r="L649" i="1"/>
  <c r="N648" i="1"/>
  <c r="Q648" i="1"/>
  <c r="W647" i="1"/>
  <c r="U768" i="1"/>
  <c r="Q649" i="1" l="1"/>
  <c r="V529" i="1"/>
  <c r="X529" i="1" s="1"/>
  <c r="L650" i="1"/>
  <c r="N649" i="1"/>
  <c r="U769" i="1"/>
  <c r="W648" i="1"/>
  <c r="L651" i="1" l="1"/>
  <c r="N650" i="1"/>
  <c r="V530" i="1"/>
  <c r="X530" i="1" s="1"/>
  <c r="Q650" i="1"/>
  <c r="U770" i="1"/>
  <c r="W649" i="1"/>
  <c r="V531" i="1" l="1"/>
  <c r="X531" i="1" s="1"/>
  <c r="N651" i="1"/>
  <c r="Q651" i="1"/>
  <c r="L652" i="1"/>
  <c r="U771" i="1"/>
  <c r="W650" i="1"/>
  <c r="V532" i="1" l="1"/>
  <c r="X532" i="1" s="1"/>
  <c r="Q652" i="1"/>
  <c r="L653" i="1"/>
  <c r="N652" i="1"/>
  <c r="W651" i="1"/>
  <c r="U772" i="1"/>
  <c r="L654" i="1" l="1"/>
  <c r="Q653" i="1"/>
  <c r="N653" i="1"/>
  <c r="V533" i="1"/>
  <c r="X533" i="1" s="1"/>
  <c r="U773" i="1"/>
  <c r="W652" i="1"/>
  <c r="Q654" i="1" l="1"/>
  <c r="L655" i="1"/>
  <c r="V534" i="1"/>
  <c r="X534" i="1" s="1"/>
  <c r="N654" i="1"/>
  <c r="W653" i="1"/>
  <c r="U774" i="1"/>
  <c r="V535" i="1" l="1"/>
  <c r="X535" i="1" s="1"/>
  <c r="L656" i="1"/>
  <c r="Q655" i="1"/>
  <c r="N655" i="1"/>
  <c r="U775" i="1"/>
  <c r="W654" i="1"/>
  <c r="V536" i="1" l="1"/>
  <c r="X536" i="1" s="1"/>
  <c r="L657" i="1"/>
  <c r="Q656" i="1"/>
  <c r="N656" i="1"/>
  <c r="U776" i="1"/>
  <c r="W655" i="1"/>
  <c r="Q657" i="1" l="1"/>
  <c r="L658" i="1"/>
  <c r="N657" i="1"/>
  <c r="V537" i="1"/>
  <c r="X537" i="1" s="1"/>
  <c r="U777" i="1"/>
  <c r="W656" i="1"/>
  <c r="Q658" i="1" l="1"/>
  <c r="N658" i="1"/>
  <c r="L659" i="1"/>
  <c r="V538" i="1"/>
  <c r="X538" i="1" s="1"/>
  <c r="U778" i="1"/>
  <c r="W657" i="1"/>
  <c r="L660" i="1" l="1"/>
  <c r="V539" i="1"/>
  <c r="X539" i="1" s="1"/>
  <c r="Q659" i="1"/>
  <c r="N659" i="1"/>
  <c r="U779" i="1"/>
  <c r="W658" i="1"/>
  <c r="Q660" i="1" l="1"/>
  <c r="L661" i="1"/>
  <c r="V540" i="1"/>
  <c r="X540" i="1" s="1"/>
  <c r="N660" i="1"/>
  <c r="W659" i="1"/>
  <c r="U780" i="1"/>
  <c r="Q661" i="1" l="1"/>
  <c r="L662" i="1"/>
  <c r="N661" i="1"/>
  <c r="V541" i="1"/>
  <c r="X541" i="1" s="1"/>
  <c r="W660" i="1"/>
  <c r="U781" i="1"/>
  <c r="N662" i="1" l="1"/>
  <c r="Q662" i="1"/>
  <c r="L663" i="1"/>
  <c r="V542" i="1"/>
  <c r="X542" i="1" s="1"/>
  <c r="U782" i="1"/>
  <c r="W661" i="1"/>
  <c r="Q663" i="1" l="1"/>
  <c r="V543" i="1"/>
  <c r="X543" i="1" s="1"/>
  <c r="N663" i="1"/>
  <c r="L664" i="1"/>
  <c r="U783" i="1"/>
  <c r="W662" i="1"/>
  <c r="Q664" i="1" l="1"/>
  <c r="V544" i="1"/>
  <c r="X544" i="1" s="1"/>
  <c r="N664" i="1"/>
  <c r="L665" i="1"/>
  <c r="W663" i="1"/>
  <c r="U784" i="1"/>
  <c r="V545" i="1" l="1"/>
  <c r="X545" i="1" s="1"/>
  <c r="Q665" i="1"/>
  <c r="L666" i="1"/>
  <c r="N665" i="1"/>
  <c r="U785" i="1"/>
  <c r="W664" i="1"/>
  <c r="L667" i="1" l="1"/>
  <c r="N666" i="1"/>
  <c r="V546" i="1"/>
  <c r="X546" i="1" s="1"/>
  <c r="Q666" i="1"/>
  <c r="W665" i="1"/>
  <c r="U786" i="1"/>
  <c r="V547" i="1" l="1"/>
  <c r="X547" i="1" s="1"/>
  <c r="L668" i="1"/>
  <c r="Q667" i="1"/>
  <c r="N667" i="1"/>
  <c r="U787" i="1"/>
  <c r="W666" i="1"/>
  <c r="V548" i="1" l="1"/>
  <c r="X548" i="1" s="1"/>
  <c r="N668" i="1"/>
  <c r="Q668" i="1"/>
  <c r="L669" i="1"/>
  <c r="U788" i="1"/>
  <c r="W667" i="1"/>
  <c r="L670" i="1" l="1"/>
  <c r="Q669" i="1"/>
  <c r="V549" i="1"/>
  <c r="X549" i="1" s="1"/>
  <c r="N669" i="1"/>
  <c r="U789" i="1"/>
  <c r="W668" i="1"/>
  <c r="Q670" i="1" l="1"/>
  <c r="V550" i="1"/>
  <c r="X550" i="1" s="1"/>
  <c r="L671" i="1"/>
  <c r="N670" i="1"/>
  <c r="U790" i="1"/>
  <c r="W669" i="1"/>
  <c r="V551" i="1" l="1"/>
  <c r="X551" i="1" s="1"/>
  <c r="N671" i="1"/>
  <c r="Q671" i="1"/>
  <c r="L672" i="1"/>
  <c r="U791" i="1"/>
  <c r="W670" i="1"/>
  <c r="Q672" i="1" l="1"/>
  <c r="L673" i="1"/>
  <c r="N672" i="1"/>
  <c r="V552" i="1"/>
  <c r="X552" i="1" s="1"/>
  <c r="U792" i="1"/>
  <c r="W671" i="1"/>
  <c r="V553" i="1" l="1"/>
  <c r="X553" i="1" s="1"/>
  <c r="Q673" i="1"/>
  <c r="L674" i="1"/>
  <c r="N673" i="1"/>
  <c r="W672" i="1"/>
  <c r="U793" i="1"/>
  <c r="N674" i="1" l="1"/>
  <c r="Q674" i="1"/>
  <c r="V554" i="1"/>
  <c r="X554" i="1" s="1"/>
  <c r="L675" i="1"/>
  <c r="U794" i="1"/>
  <c r="W673" i="1"/>
  <c r="Q675" i="1" l="1"/>
  <c r="L676" i="1"/>
  <c r="N675" i="1"/>
  <c r="V555" i="1"/>
  <c r="X555" i="1" s="1"/>
  <c r="W674" i="1"/>
  <c r="U795" i="1"/>
  <c r="Q676" i="1" l="1"/>
  <c r="V556" i="1"/>
  <c r="X556" i="1" s="1"/>
  <c r="L677" i="1"/>
  <c r="N676" i="1"/>
  <c r="U796" i="1"/>
  <c r="W675" i="1"/>
  <c r="V557" i="1" l="1"/>
  <c r="X557" i="1" s="1"/>
  <c r="L678" i="1"/>
  <c r="Q677" i="1"/>
  <c r="N677" i="1"/>
  <c r="W676" i="1"/>
  <c r="U797" i="1"/>
  <c r="L679" i="1" l="1"/>
  <c r="V558" i="1"/>
  <c r="X558" i="1" s="1"/>
  <c r="Q678" i="1"/>
  <c r="N678" i="1"/>
  <c r="U798" i="1"/>
  <c r="W677" i="1"/>
  <c r="L680" i="1" l="1"/>
  <c r="V559" i="1"/>
  <c r="X559" i="1" s="1"/>
  <c r="Q679" i="1"/>
  <c r="N679" i="1"/>
  <c r="U799" i="1"/>
  <c r="W678" i="1"/>
  <c r="V560" i="1" l="1"/>
  <c r="X560" i="1" s="1"/>
  <c r="L681" i="1"/>
  <c r="Q680" i="1"/>
  <c r="N680" i="1"/>
  <c r="U800" i="1"/>
  <c r="W679" i="1"/>
  <c r="V561" i="1" l="1"/>
  <c r="X561" i="1" s="1"/>
  <c r="Q681" i="1"/>
  <c r="N681" i="1"/>
  <c r="L682" i="1"/>
  <c r="W680" i="1"/>
  <c r="U801" i="1"/>
  <c r="Q682" i="1" l="1"/>
  <c r="L683" i="1"/>
  <c r="V562" i="1"/>
  <c r="X562" i="1" s="1"/>
  <c r="N682" i="1"/>
  <c r="U802" i="1"/>
  <c r="W681" i="1"/>
  <c r="V563" i="1" l="1"/>
  <c r="X563" i="1" s="1"/>
  <c r="L684" i="1"/>
  <c r="N683" i="1"/>
  <c r="Q683" i="1"/>
  <c r="W682" i="1"/>
  <c r="U803" i="1"/>
  <c r="Q684" i="1" l="1"/>
  <c r="N684" i="1"/>
  <c r="V564" i="1"/>
  <c r="X564" i="1" s="1"/>
  <c r="L685" i="1"/>
  <c r="U804" i="1"/>
  <c r="W683" i="1"/>
  <c r="V565" i="1" l="1"/>
  <c r="X565" i="1" s="1"/>
  <c r="Q685" i="1"/>
  <c r="N685" i="1"/>
  <c r="L686" i="1"/>
  <c r="W684" i="1"/>
  <c r="U805" i="1"/>
  <c r="L687" i="1" l="1"/>
  <c r="V566" i="1"/>
  <c r="X566" i="1" s="1"/>
  <c r="Q686" i="1"/>
  <c r="N686" i="1"/>
  <c r="U806" i="1"/>
  <c r="W685" i="1"/>
  <c r="Q687" i="1" l="1"/>
  <c r="N687" i="1"/>
  <c r="L688" i="1"/>
  <c r="V567" i="1"/>
  <c r="X567" i="1" s="1"/>
  <c r="U807" i="1"/>
  <c r="W686" i="1"/>
  <c r="V568" i="1" l="1"/>
  <c r="X568" i="1" s="1"/>
  <c r="L689" i="1"/>
  <c r="Q688" i="1"/>
  <c r="N688" i="1"/>
  <c r="W687" i="1"/>
  <c r="U808" i="1"/>
  <c r="V569" i="1" l="1"/>
  <c r="X569" i="1" s="1"/>
  <c r="L690" i="1"/>
  <c r="N689" i="1"/>
  <c r="Q689" i="1"/>
  <c r="W688" i="1"/>
  <c r="U809" i="1"/>
  <c r="V570" i="1" l="1"/>
  <c r="X570" i="1" s="1"/>
  <c r="Q690" i="1"/>
  <c r="L691" i="1"/>
  <c r="N690" i="1"/>
  <c r="W689" i="1"/>
  <c r="U810" i="1"/>
  <c r="Q691" i="1" l="1"/>
  <c r="N691" i="1"/>
  <c r="L692" i="1"/>
  <c r="V571" i="1"/>
  <c r="X571" i="1" s="1"/>
  <c r="U811" i="1"/>
  <c r="W690" i="1"/>
  <c r="L693" i="1" l="1"/>
  <c r="V572" i="1"/>
  <c r="X572" i="1" s="1"/>
  <c r="Q692" i="1"/>
  <c r="N692" i="1"/>
  <c r="U812" i="1"/>
  <c r="W691" i="1"/>
  <c r="Q693" i="1" l="1"/>
  <c r="N693" i="1"/>
  <c r="V573" i="1"/>
  <c r="X573" i="1" s="1"/>
  <c r="L694" i="1"/>
  <c r="U813" i="1"/>
  <c r="W692" i="1"/>
  <c r="L695" i="1" l="1"/>
  <c r="Q694" i="1"/>
  <c r="V574" i="1"/>
  <c r="X574" i="1" s="1"/>
  <c r="N694" i="1"/>
  <c r="U814" i="1"/>
  <c r="W693" i="1"/>
  <c r="V575" i="1" l="1"/>
  <c r="X575" i="1" s="1"/>
  <c r="L696" i="1"/>
  <c r="N695" i="1"/>
  <c r="Q695" i="1"/>
  <c r="U815" i="1"/>
  <c r="W694" i="1"/>
  <c r="L697" i="1" l="1"/>
  <c r="Q696" i="1"/>
  <c r="N696" i="1"/>
  <c r="V576" i="1"/>
  <c r="X576" i="1" s="1"/>
  <c r="U816" i="1"/>
  <c r="W695" i="1"/>
  <c r="N697" i="1" l="1"/>
  <c r="L698" i="1"/>
  <c r="V577" i="1"/>
  <c r="X577" i="1" s="1"/>
  <c r="Q697" i="1"/>
  <c r="W696" i="1"/>
  <c r="U817" i="1"/>
  <c r="Q698" i="1" l="1"/>
  <c r="V578" i="1"/>
  <c r="X578" i="1" s="1"/>
  <c r="L699" i="1"/>
  <c r="N698" i="1"/>
  <c r="U818" i="1"/>
  <c r="W697" i="1"/>
  <c r="N699" i="1" l="1"/>
  <c r="L700" i="1"/>
  <c r="Q699" i="1"/>
  <c r="V579" i="1"/>
  <c r="X579" i="1" s="1"/>
  <c r="U819" i="1"/>
  <c r="W698" i="1"/>
  <c r="L701" i="1" l="1"/>
  <c r="V580" i="1"/>
  <c r="X580" i="1" s="1"/>
  <c r="Q700" i="1"/>
  <c r="N700" i="1"/>
  <c r="W699" i="1"/>
  <c r="U820" i="1"/>
  <c r="V581" i="1" l="1"/>
  <c r="X581" i="1" s="1"/>
  <c r="L702" i="1"/>
  <c r="Q701" i="1"/>
  <c r="N701" i="1"/>
  <c r="W700" i="1"/>
  <c r="U821" i="1"/>
  <c r="Q702" i="1" l="1"/>
  <c r="L703" i="1"/>
  <c r="N702" i="1"/>
  <c r="V582" i="1"/>
  <c r="X582" i="1" s="1"/>
  <c r="W701" i="1"/>
  <c r="U822" i="1"/>
  <c r="L704" i="1" l="1"/>
  <c r="Q703" i="1"/>
  <c r="N703" i="1"/>
  <c r="V583" i="1"/>
  <c r="X583" i="1" s="1"/>
  <c r="W702" i="1"/>
  <c r="U823" i="1"/>
  <c r="Q704" i="1" l="1"/>
  <c r="L705" i="1"/>
  <c r="V584" i="1"/>
  <c r="X584" i="1" s="1"/>
  <c r="N704" i="1"/>
  <c r="U824" i="1"/>
  <c r="W703" i="1"/>
  <c r="Q705" i="1" l="1"/>
  <c r="L706" i="1"/>
  <c r="V585" i="1"/>
  <c r="X585" i="1" s="1"/>
  <c r="N705" i="1"/>
  <c r="U825" i="1"/>
  <c r="W704" i="1"/>
  <c r="V586" i="1" l="1"/>
  <c r="X586" i="1" s="1"/>
  <c r="Q706" i="1"/>
  <c r="N706" i="1"/>
  <c r="L707" i="1"/>
  <c r="W705" i="1"/>
  <c r="U826" i="1"/>
  <c r="L708" i="1" l="1"/>
  <c r="N707" i="1"/>
  <c r="V587" i="1"/>
  <c r="X587" i="1" s="1"/>
  <c r="Q707" i="1"/>
  <c r="W706" i="1"/>
  <c r="U827" i="1"/>
  <c r="V588" i="1" l="1"/>
  <c r="X588" i="1" s="1"/>
  <c r="N708" i="1"/>
  <c r="Q708" i="1"/>
  <c r="L709" i="1"/>
  <c r="W707" i="1"/>
  <c r="U828" i="1"/>
  <c r="Q709" i="1" l="1"/>
  <c r="L710" i="1"/>
  <c r="V589" i="1"/>
  <c r="X589" i="1" s="1"/>
  <c r="N709" i="1"/>
  <c r="U829" i="1"/>
  <c r="W708" i="1"/>
  <c r="Q710" i="1" l="1"/>
  <c r="V590" i="1"/>
  <c r="X590" i="1" s="1"/>
  <c r="N710" i="1"/>
  <c r="L711" i="1"/>
  <c r="W709" i="1"/>
  <c r="U830" i="1"/>
  <c r="L712" i="1" l="1"/>
  <c r="V591" i="1"/>
  <c r="X591" i="1" s="1"/>
  <c r="N711" i="1"/>
  <c r="Q711" i="1"/>
  <c r="W710" i="1"/>
  <c r="U831" i="1"/>
  <c r="Q712" i="1" l="1"/>
  <c r="L713" i="1"/>
  <c r="V592" i="1"/>
  <c r="X592" i="1" s="1"/>
  <c r="N712" i="1"/>
  <c r="U832" i="1"/>
  <c r="W711" i="1"/>
  <c r="Q713" i="1" l="1"/>
  <c r="L714" i="1"/>
  <c r="N713" i="1"/>
  <c r="V593" i="1"/>
  <c r="X593" i="1" s="1"/>
  <c r="U833" i="1"/>
  <c r="W712" i="1"/>
  <c r="Q714" i="1" l="1"/>
  <c r="L715" i="1"/>
  <c r="N714" i="1"/>
  <c r="V594" i="1"/>
  <c r="X594" i="1" s="1"/>
  <c r="W713" i="1"/>
  <c r="U834" i="1"/>
  <c r="L716" i="1" l="1"/>
  <c r="N715" i="1"/>
  <c r="V595" i="1"/>
  <c r="X595" i="1" s="1"/>
  <c r="Q715" i="1"/>
  <c r="U835" i="1"/>
  <c r="W714" i="1"/>
  <c r="Q716" i="1" l="1"/>
  <c r="V596" i="1"/>
  <c r="X596" i="1" s="1"/>
  <c r="N716" i="1"/>
  <c r="L717" i="1"/>
  <c r="U836" i="1"/>
  <c r="W715" i="1"/>
  <c r="L718" i="1" l="1"/>
  <c r="Q717" i="1"/>
  <c r="V597" i="1"/>
  <c r="X597" i="1" s="1"/>
  <c r="N717" i="1"/>
  <c r="W716" i="1"/>
  <c r="U837" i="1"/>
  <c r="Q718" i="1" l="1"/>
  <c r="L719" i="1"/>
  <c r="V598" i="1"/>
  <c r="X598" i="1" s="1"/>
  <c r="N718" i="1"/>
  <c r="W717" i="1"/>
  <c r="U838" i="1"/>
  <c r="Q719" i="1" l="1"/>
  <c r="V599" i="1"/>
  <c r="X599" i="1" s="1"/>
  <c r="L720" i="1"/>
  <c r="N719" i="1"/>
  <c r="U839" i="1"/>
  <c r="W718" i="1"/>
  <c r="Q720" i="1" l="1"/>
  <c r="N720" i="1"/>
  <c r="V600" i="1"/>
  <c r="X600" i="1" s="1"/>
  <c r="L721" i="1"/>
  <c r="U840" i="1"/>
  <c r="W719" i="1"/>
  <c r="Q721" i="1" l="1"/>
  <c r="L722" i="1"/>
  <c r="V601" i="1"/>
  <c r="X601" i="1" s="1"/>
  <c r="N721" i="1"/>
  <c r="U841" i="1"/>
  <c r="W720" i="1"/>
  <c r="V602" i="1" l="1"/>
  <c r="X602" i="1" s="1"/>
  <c r="Q722" i="1"/>
  <c r="L723" i="1"/>
  <c r="N722" i="1"/>
  <c r="U842" i="1"/>
  <c r="W721" i="1"/>
  <c r="Q723" i="1" l="1"/>
  <c r="L724" i="1"/>
  <c r="V603" i="1"/>
  <c r="X603" i="1" s="1"/>
  <c r="N723" i="1"/>
  <c r="U843" i="1"/>
  <c r="W722" i="1"/>
  <c r="Q724" i="1" l="1"/>
  <c r="V604" i="1"/>
  <c r="X604" i="1" s="1"/>
  <c r="N724" i="1"/>
  <c r="L725" i="1"/>
  <c r="U844" i="1"/>
  <c r="W723" i="1"/>
  <c r="Q725" i="1" l="1"/>
  <c r="V605" i="1"/>
  <c r="X605" i="1" s="1"/>
  <c r="L726" i="1"/>
  <c r="N725" i="1"/>
  <c r="W724" i="1"/>
  <c r="U845" i="1"/>
  <c r="N726" i="1" l="1"/>
  <c r="V606" i="1"/>
  <c r="X606" i="1" s="1"/>
  <c r="Q726" i="1"/>
  <c r="L727" i="1"/>
  <c r="W725" i="1"/>
  <c r="U846" i="1"/>
  <c r="Q727" i="1" l="1"/>
  <c r="L728" i="1"/>
  <c r="V607" i="1"/>
  <c r="X607" i="1" s="1"/>
  <c r="N727" i="1"/>
  <c r="W726" i="1"/>
  <c r="U847" i="1"/>
  <c r="Q728" i="1" l="1"/>
  <c r="N728" i="1"/>
  <c r="L729" i="1"/>
  <c r="V608" i="1"/>
  <c r="X608" i="1" s="1"/>
  <c r="U848" i="1"/>
  <c r="W727" i="1"/>
  <c r="Q729" i="1" l="1"/>
  <c r="L730" i="1"/>
  <c r="V609" i="1"/>
  <c r="X609" i="1" s="1"/>
  <c r="N729" i="1"/>
  <c r="W728" i="1"/>
  <c r="U849" i="1"/>
  <c r="V610" i="1" l="1"/>
  <c r="X610" i="1" s="1"/>
  <c r="Q730" i="1"/>
  <c r="N730" i="1"/>
  <c r="L731" i="1"/>
  <c r="W729" i="1"/>
  <c r="U850" i="1"/>
  <c r="Q731" i="1" l="1"/>
  <c r="V611" i="1"/>
  <c r="X611" i="1" s="1"/>
  <c r="N731" i="1"/>
  <c r="L732" i="1"/>
  <c r="U851" i="1"/>
  <c r="W730" i="1"/>
  <c r="L733" i="1" l="1"/>
  <c r="Q732" i="1"/>
  <c r="V612" i="1"/>
  <c r="X612" i="1" s="1"/>
  <c r="N732" i="1"/>
  <c r="U852" i="1"/>
  <c r="W731" i="1"/>
  <c r="L734" i="1" l="1"/>
  <c r="Q733" i="1"/>
  <c r="N733" i="1"/>
  <c r="V613" i="1"/>
  <c r="X613" i="1" s="1"/>
  <c r="U853" i="1"/>
  <c r="W732" i="1"/>
  <c r="Q734" i="1" l="1"/>
  <c r="L735" i="1"/>
  <c r="N734" i="1"/>
  <c r="V614" i="1"/>
  <c r="X614" i="1" s="1"/>
  <c r="U854" i="1"/>
  <c r="W733" i="1"/>
  <c r="L736" i="1" l="1"/>
  <c r="N735" i="1"/>
  <c r="Q735" i="1"/>
  <c r="V615" i="1"/>
  <c r="X615" i="1" s="1"/>
  <c r="U855" i="1"/>
  <c r="W734" i="1"/>
  <c r="N736" i="1" l="1"/>
  <c r="L737" i="1"/>
  <c r="Q736" i="1"/>
  <c r="V616" i="1"/>
  <c r="X616" i="1" s="1"/>
  <c r="W735" i="1"/>
  <c r="U856" i="1"/>
  <c r="L738" i="1" l="1"/>
  <c r="V617" i="1"/>
  <c r="X617" i="1" s="1"/>
  <c r="Q737" i="1"/>
  <c r="N737" i="1"/>
  <c r="U857" i="1"/>
  <c r="W736" i="1"/>
  <c r="Q738" i="1" l="1"/>
  <c r="L739" i="1"/>
  <c r="V618" i="1"/>
  <c r="X618" i="1" s="1"/>
  <c r="N738" i="1"/>
  <c r="W737" i="1"/>
  <c r="U858" i="1"/>
  <c r="Q739" i="1" l="1"/>
  <c r="L740" i="1"/>
  <c r="N739" i="1"/>
  <c r="V619" i="1"/>
  <c r="X619" i="1" s="1"/>
  <c r="W738" i="1"/>
  <c r="U859" i="1"/>
  <c r="L741" i="1" l="1"/>
  <c r="Q740" i="1"/>
  <c r="V620" i="1"/>
  <c r="X620" i="1" s="1"/>
  <c r="N740" i="1"/>
  <c r="W739" i="1"/>
  <c r="U860" i="1"/>
  <c r="Q741" i="1" l="1"/>
  <c r="V621" i="1"/>
  <c r="X621" i="1" s="1"/>
  <c r="L742" i="1"/>
  <c r="N741" i="1"/>
  <c r="U861" i="1"/>
  <c r="W740" i="1"/>
  <c r="N742" i="1" l="1"/>
  <c r="L743" i="1"/>
  <c r="Q742" i="1"/>
  <c r="V622" i="1"/>
  <c r="X622" i="1" s="1"/>
  <c r="U862" i="1"/>
  <c r="W741" i="1"/>
  <c r="V623" i="1" l="1"/>
  <c r="X623" i="1" s="1"/>
  <c r="L744" i="1"/>
  <c r="N743" i="1"/>
  <c r="Q743" i="1"/>
  <c r="W742" i="1"/>
  <c r="U863" i="1"/>
  <c r="L745" i="1" l="1"/>
  <c r="V624" i="1"/>
  <c r="X624" i="1" s="1"/>
  <c r="Q744" i="1"/>
  <c r="N744" i="1"/>
  <c r="U864" i="1"/>
  <c r="W743" i="1"/>
  <c r="L746" i="1" l="1"/>
  <c r="N745" i="1"/>
  <c r="V625" i="1"/>
  <c r="X625" i="1" s="1"/>
  <c r="Q745" i="1"/>
  <c r="U865" i="1"/>
  <c r="W744" i="1"/>
  <c r="V626" i="1" l="1"/>
  <c r="X626" i="1" s="1"/>
  <c r="Q746" i="1"/>
  <c r="N746" i="1"/>
  <c r="L747" i="1"/>
  <c r="U866" i="1"/>
  <c r="W745" i="1"/>
  <c r="V627" i="1" l="1"/>
  <c r="X627" i="1" s="1"/>
  <c r="Q747" i="1"/>
  <c r="L748" i="1"/>
  <c r="N747" i="1"/>
  <c r="W746" i="1"/>
  <c r="U867" i="1"/>
  <c r="L749" i="1" l="1"/>
  <c r="V628" i="1"/>
  <c r="X628" i="1" s="1"/>
  <c r="Q748" i="1"/>
  <c r="N748" i="1"/>
  <c r="U868" i="1"/>
  <c r="W747" i="1"/>
  <c r="N749" i="1" l="1"/>
  <c r="Q749" i="1"/>
  <c r="V629" i="1"/>
  <c r="X629" i="1" s="1"/>
  <c r="L750" i="1"/>
  <c r="U869" i="1"/>
  <c r="W748" i="1"/>
  <c r="N750" i="1" l="1"/>
  <c r="Q750" i="1"/>
  <c r="V630" i="1"/>
  <c r="X630" i="1" s="1"/>
  <c r="L751" i="1"/>
  <c r="U870" i="1"/>
  <c r="W749" i="1"/>
  <c r="V631" i="1" l="1"/>
  <c r="X631" i="1" s="1"/>
  <c r="L752" i="1"/>
  <c r="Q751" i="1"/>
  <c r="N751" i="1"/>
  <c r="W750" i="1"/>
  <c r="U871" i="1"/>
  <c r="L753" i="1" l="1"/>
  <c r="Q752" i="1"/>
  <c r="N752" i="1"/>
  <c r="V632" i="1"/>
  <c r="X632" i="1" s="1"/>
  <c r="W751" i="1"/>
  <c r="U872" i="1"/>
  <c r="L754" i="1" l="1"/>
  <c r="V633" i="1"/>
  <c r="X633" i="1" s="1"/>
  <c r="N753" i="1"/>
  <c r="Q753" i="1"/>
  <c r="U873" i="1"/>
  <c r="W752" i="1"/>
  <c r="L755" i="1" l="1"/>
  <c r="V634" i="1"/>
  <c r="X634" i="1" s="1"/>
  <c r="Q754" i="1"/>
  <c r="N754" i="1"/>
  <c r="U874" i="1"/>
  <c r="W753" i="1"/>
  <c r="V635" i="1" l="1"/>
  <c r="X635" i="1" s="1"/>
  <c r="L756" i="1"/>
  <c r="Q755" i="1"/>
  <c r="N755" i="1"/>
  <c r="W754" i="1"/>
  <c r="U875" i="1"/>
  <c r="V636" i="1" l="1"/>
  <c r="X636" i="1" s="1"/>
  <c r="Q756" i="1"/>
  <c r="L757" i="1"/>
  <c r="N756" i="1"/>
  <c r="U876" i="1"/>
  <c r="W755" i="1"/>
  <c r="Q757" i="1" l="1"/>
  <c r="L758" i="1"/>
  <c r="N757" i="1"/>
  <c r="V637" i="1"/>
  <c r="X637" i="1" s="1"/>
  <c r="W756" i="1"/>
  <c r="U877" i="1"/>
  <c r="L759" i="1" l="1"/>
  <c r="Q758" i="1"/>
  <c r="N758" i="1"/>
  <c r="V638" i="1"/>
  <c r="X638" i="1" s="1"/>
  <c r="U878" i="1"/>
  <c r="W757" i="1"/>
  <c r="L760" i="1" l="1"/>
  <c r="N759" i="1"/>
  <c r="V639" i="1"/>
  <c r="X639" i="1" s="1"/>
  <c r="Q759" i="1"/>
  <c r="W758" i="1"/>
  <c r="U879" i="1"/>
  <c r="L761" i="1" l="1"/>
  <c r="Q760" i="1"/>
  <c r="V640" i="1"/>
  <c r="X640" i="1" s="1"/>
  <c r="N760" i="1"/>
  <c r="U880" i="1"/>
  <c r="W759" i="1"/>
  <c r="N761" i="1" l="1"/>
  <c r="V641" i="1"/>
  <c r="X641" i="1" s="1"/>
  <c r="L762" i="1"/>
  <c r="Q761" i="1"/>
  <c r="W760" i="1"/>
  <c r="U881" i="1"/>
  <c r="N762" i="1" l="1"/>
  <c r="L763" i="1"/>
  <c r="Q762" i="1"/>
  <c r="V642" i="1"/>
  <c r="X642" i="1" s="1"/>
  <c r="U882" i="1"/>
  <c r="W761" i="1"/>
  <c r="L764" i="1" l="1"/>
  <c r="V643" i="1"/>
  <c r="X643" i="1" s="1"/>
  <c r="Q763" i="1"/>
  <c r="N763" i="1"/>
  <c r="U883" i="1"/>
  <c r="W762" i="1"/>
  <c r="L765" i="1" l="1"/>
  <c r="N764" i="1"/>
  <c r="Q764" i="1"/>
  <c r="V644" i="1"/>
  <c r="X644" i="1" s="1"/>
  <c r="U884" i="1"/>
  <c r="W763" i="1"/>
  <c r="N765" i="1" l="1"/>
  <c r="Q765" i="1"/>
  <c r="V645" i="1"/>
  <c r="X645" i="1" s="1"/>
  <c r="L766" i="1"/>
  <c r="U885" i="1"/>
  <c r="W764" i="1"/>
  <c r="Q766" i="1" l="1"/>
  <c r="V646" i="1"/>
  <c r="X646" i="1" s="1"/>
  <c r="N766" i="1"/>
  <c r="L767" i="1"/>
  <c r="W765" i="1"/>
  <c r="U886" i="1"/>
  <c r="Q767" i="1" l="1"/>
  <c r="V647" i="1"/>
  <c r="X647" i="1" s="1"/>
  <c r="L768" i="1"/>
  <c r="N767" i="1"/>
  <c r="W766" i="1"/>
  <c r="U887" i="1"/>
  <c r="Q768" i="1" l="1"/>
  <c r="V648" i="1"/>
  <c r="X648" i="1" s="1"/>
  <c r="N768" i="1"/>
  <c r="L769" i="1"/>
  <c r="W767" i="1"/>
  <c r="U888" i="1"/>
  <c r="L770" i="1" l="1"/>
  <c r="V649" i="1"/>
  <c r="X649" i="1" s="1"/>
  <c r="N769" i="1"/>
  <c r="Q769" i="1"/>
  <c r="W768" i="1"/>
  <c r="U889" i="1"/>
  <c r="V650" i="1" l="1"/>
  <c r="X650" i="1" s="1"/>
  <c r="N770" i="1"/>
  <c r="Q770" i="1"/>
  <c r="L771" i="1"/>
  <c r="U890" i="1"/>
  <c r="W769" i="1"/>
  <c r="Q771" i="1" l="1"/>
  <c r="L772" i="1"/>
  <c r="V651" i="1"/>
  <c r="X651" i="1" s="1"/>
  <c r="N771" i="1"/>
  <c r="W770" i="1"/>
  <c r="U891" i="1"/>
  <c r="L773" i="1" l="1"/>
  <c r="Q772" i="1"/>
  <c r="N772" i="1"/>
  <c r="V652" i="1"/>
  <c r="X652" i="1" s="1"/>
  <c r="U892" i="1"/>
  <c r="W771" i="1"/>
  <c r="N773" i="1" l="1"/>
  <c r="Q773" i="1"/>
  <c r="V653" i="1"/>
  <c r="X653" i="1" s="1"/>
  <c r="L774" i="1"/>
  <c r="W772" i="1"/>
  <c r="U893" i="1"/>
  <c r="Q774" i="1" l="1"/>
  <c r="L775" i="1"/>
  <c r="V654" i="1"/>
  <c r="X654" i="1" s="1"/>
  <c r="N774" i="1"/>
  <c r="U894" i="1"/>
  <c r="W773" i="1"/>
  <c r="L776" i="1" l="1"/>
  <c r="N775" i="1"/>
  <c r="Q775" i="1"/>
  <c r="V655" i="1"/>
  <c r="X655" i="1" s="1"/>
  <c r="U895" i="1"/>
  <c r="W774" i="1"/>
  <c r="N776" i="1" l="1"/>
  <c r="Q776" i="1"/>
  <c r="V656" i="1"/>
  <c r="X656" i="1" s="1"/>
  <c r="L777" i="1"/>
  <c r="U896" i="1"/>
  <c r="W775" i="1"/>
  <c r="L778" i="1" l="1"/>
  <c r="Q777" i="1"/>
  <c r="V657" i="1"/>
  <c r="X657" i="1" s="1"/>
  <c r="N777" i="1"/>
  <c r="U897" i="1"/>
  <c r="W776" i="1"/>
  <c r="Q778" i="1" l="1"/>
  <c r="L779" i="1"/>
  <c r="V658" i="1"/>
  <c r="X658" i="1" s="1"/>
  <c r="N778" i="1"/>
  <c r="W777" i="1"/>
  <c r="U898" i="1"/>
  <c r="L780" i="1" l="1"/>
  <c r="V659" i="1"/>
  <c r="X659" i="1" s="1"/>
  <c r="N779" i="1"/>
  <c r="Q779" i="1"/>
  <c r="U899" i="1"/>
  <c r="W778" i="1"/>
  <c r="L781" i="1" l="1"/>
  <c r="V660" i="1"/>
  <c r="X660" i="1" s="1"/>
  <c r="Q780" i="1"/>
  <c r="N780" i="1"/>
  <c r="W779" i="1"/>
  <c r="U900" i="1"/>
  <c r="N781" i="1" l="1"/>
  <c r="L782" i="1"/>
  <c r="V661" i="1"/>
  <c r="X661" i="1" s="1"/>
  <c r="Q781" i="1"/>
  <c r="W780" i="1"/>
  <c r="U901" i="1"/>
  <c r="L783" i="1" l="1"/>
  <c r="Q782" i="1"/>
  <c r="N782" i="1"/>
  <c r="V662" i="1"/>
  <c r="X662" i="1" s="1"/>
  <c r="W781" i="1"/>
  <c r="U902" i="1"/>
  <c r="Q783" i="1" l="1"/>
  <c r="L784" i="1"/>
  <c r="N783" i="1"/>
  <c r="V663" i="1"/>
  <c r="X663" i="1" s="1"/>
  <c r="U903" i="1"/>
  <c r="W782" i="1"/>
  <c r="V664" i="1" l="1"/>
  <c r="X664" i="1" s="1"/>
  <c r="N784" i="1"/>
  <c r="Q784" i="1"/>
  <c r="L785" i="1"/>
  <c r="W783" i="1"/>
  <c r="U904" i="1"/>
  <c r="N785" i="1" l="1"/>
  <c r="V665" i="1"/>
  <c r="X665" i="1" s="1"/>
  <c r="L786" i="1"/>
  <c r="Q785" i="1"/>
  <c r="W784" i="1"/>
  <c r="U905" i="1"/>
  <c r="V666" i="1" l="1"/>
  <c r="X666" i="1" s="1"/>
  <c r="N786" i="1"/>
  <c r="Q786" i="1"/>
  <c r="L787" i="1"/>
  <c r="W785" i="1"/>
  <c r="U906" i="1"/>
  <c r="Q787" i="1" l="1"/>
  <c r="L788" i="1"/>
  <c r="V667" i="1"/>
  <c r="X667" i="1" s="1"/>
  <c r="N787" i="1"/>
  <c r="U907" i="1"/>
  <c r="W786" i="1"/>
  <c r="V668" i="1" l="1"/>
  <c r="X668" i="1" s="1"/>
  <c r="L789" i="1"/>
  <c r="N788" i="1"/>
  <c r="Q788" i="1"/>
  <c r="W787" i="1"/>
  <c r="U908" i="1"/>
  <c r="Q789" i="1" l="1"/>
  <c r="V669" i="1"/>
  <c r="X669" i="1" s="1"/>
  <c r="L790" i="1"/>
  <c r="N789" i="1"/>
  <c r="U909" i="1"/>
  <c r="W788" i="1"/>
  <c r="N790" i="1" l="1"/>
  <c r="Q790" i="1"/>
  <c r="V670" i="1"/>
  <c r="X670" i="1" s="1"/>
  <c r="L791" i="1"/>
  <c r="W789" i="1"/>
  <c r="U910" i="1"/>
  <c r="V671" i="1" l="1"/>
  <c r="X671" i="1" s="1"/>
  <c r="L792" i="1"/>
  <c r="Q791" i="1"/>
  <c r="N791" i="1"/>
  <c r="U911" i="1"/>
  <c r="W790" i="1"/>
  <c r="V672" i="1" l="1"/>
  <c r="X672" i="1" s="1"/>
  <c r="Q792" i="1"/>
  <c r="L793" i="1"/>
  <c r="N792" i="1"/>
  <c r="U912" i="1"/>
  <c r="W791" i="1"/>
  <c r="Q793" i="1" l="1"/>
  <c r="N793" i="1"/>
  <c r="V673" i="1"/>
  <c r="X673" i="1" s="1"/>
  <c r="L794" i="1"/>
  <c r="U913" i="1"/>
  <c r="W792" i="1"/>
  <c r="N794" i="1" l="1"/>
  <c r="V674" i="1"/>
  <c r="X674" i="1" s="1"/>
  <c r="Q794" i="1"/>
  <c r="L795" i="1"/>
  <c r="W793" i="1"/>
  <c r="U914" i="1"/>
  <c r="V675" i="1" l="1"/>
  <c r="X675" i="1" s="1"/>
  <c r="N795" i="1"/>
  <c r="Q795" i="1"/>
  <c r="L796" i="1"/>
  <c r="U915" i="1"/>
  <c r="W794" i="1"/>
  <c r="V676" i="1" l="1"/>
  <c r="X676" i="1" s="1"/>
  <c r="L797" i="1"/>
  <c r="Q796" i="1"/>
  <c r="N796" i="1"/>
  <c r="U916" i="1"/>
  <c r="W795" i="1"/>
  <c r="Q797" i="1" l="1"/>
  <c r="V677" i="1"/>
  <c r="X677" i="1" s="1"/>
  <c r="N797" i="1"/>
  <c r="L798" i="1"/>
  <c r="U917" i="1"/>
  <c r="W796" i="1"/>
  <c r="Q798" i="1" l="1"/>
  <c r="V678" i="1"/>
  <c r="X678" i="1" s="1"/>
  <c r="L799" i="1"/>
  <c r="N798" i="1"/>
  <c r="W797" i="1"/>
  <c r="U918" i="1"/>
  <c r="Q799" i="1" l="1"/>
  <c r="N799" i="1"/>
  <c r="L800" i="1"/>
  <c r="V679" i="1"/>
  <c r="X679" i="1" s="1"/>
  <c r="U919" i="1"/>
  <c r="W798" i="1"/>
  <c r="N800" i="1" l="1"/>
  <c r="V680" i="1"/>
  <c r="X680" i="1" s="1"/>
  <c r="L801" i="1"/>
  <c r="Q800" i="1"/>
  <c r="U920" i="1"/>
  <c r="W799" i="1"/>
  <c r="Q801" i="1" l="1"/>
  <c r="V681" i="1"/>
  <c r="X681" i="1" s="1"/>
  <c r="L802" i="1"/>
  <c r="N801" i="1"/>
  <c r="U921" i="1"/>
  <c r="W800" i="1"/>
  <c r="V682" i="1" l="1"/>
  <c r="X682" i="1" s="1"/>
  <c r="L803" i="1"/>
  <c r="Q802" i="1"/>
  <c r="N802" i="1"/>
  <c r="U922" i="1"/>
  <c r="W801" i="1"/>
  <c r="L804" i="1" l="1"/>
  <c r="N803" i="1"/>
  <c r="V683" i="1"/>
  <c r="X683" i="1" s="1"/>
  <c r="Q803" i="1"/>
  <c r="U923" i="1"/>
  <c r="W802" i="1"/>
  <c r="V684" i="1" l="1"/>
  <c r="X684" i="1" s="1"/>
  <c r="Q804" i="1"/>
  <c r="L805" i="1"/>
  <c r="N804" i="1"/>
  <c r="U924" i="1"/>
  <c r="W803" i="1"/>
  <c r="L806" i="1" l="1"/>
  <c r="N805" i="1"/>
  <c r="Q805" i="1"/>
  <c r="V685" i="1"/>
  <c r="X685" i="1" s="1"/>
  <c r="U925" i="1"/>
  <c r="W804" i="1"/>
  <c r="Q806" i="1" l="1"/>
  <c r="V686" i="1"/>
  <c r="X686" i="1" s="1"/>
  <c r="L807" i="1"/>
  <c r="N806" i="1"/>
  <c r="W805" i="1"/>
  <c r="U926" i="1"/>
  <c r="Q807" i="1" l="1"/>
  <c r="N807" i="1"/>
  <c r="L808" i="1"/>
  <c r="V687" i="1"/>
  <c r="X687" i="1" s="1"/>
  <c r="U927" i="1"/>
  <c r="W806" i="1"/>
  <c r="L809" i="1" l="1"/>
  <c r="V688" i="1"/>
  <c r="X688" i="1" s="1"/>
  <c r="Q808" i="1"/>
  <c r="N808" i="1"/>
  <c r="W807" i="1"/>
  <c r="U928" i="1"/>
  <c r="L810" i="1" l="1"/>
  <c r="Q809" i="1"/>
  <c r="N809" i="1"/>
  <c r="V689" i="1"/>
  <c r="X689" i="1" s="1"/>
  <c r="W808" i="1"/>
  <c r="U929" i="1"/>
  <c r="V690" i="1" l="1"/>
  <c r="X690" i="1" s="1"/>
  <c r="N810" i="1"/>
  <c r="L811" i="1"/>
  <c r="Q810" i="1"/>
  <c r="U930" i="1"/>
  <c r="W809" i="1"/>
  <c r="Q811" i="1" l="1"/>
  <c r="L812" i="1"/>
  <c r="N811" i="1"/>
  <c r="V691" i="1"/>
  <c r="X691" i="1" s="1"/>
  <c r="U931" i="1"/>
  <c r="W810" i="1"/>
  <c r="N812" i="1" l="1"/>
  <c r="L813" i="1"/>
  <c r="V692" i="1"/>
  <c r="X692" i="1" s="1"/>
  <c r="Q812" i="1"/>
  <c r="W811" i="1"/>
  <c r="U932" i="1"/>
  <c r="L814" i="1" l="1"/>
  <c r="V693" i="1"/>
  <c r="X693" i="1" s="1"/>
  <c r="N813" i="1"/>
  <c r="Q813" i="1"/>
  <c r="U933" i="1"/>
  <c r="W812" i="1"/>
  <c r="V694" i="1" l="1"/>
  <c r="X694" i="1" s="1"/>
  <c r="L815" i="1"/>
  <c r="N814" i="1"/>
  <c r="Q814" i="1"/>
  <c r="U934" i="1"/>
  <c r="W813" i="1"/>
  <c r="L816" i="1" l="1"/>
  <c r="V695" i="1"/>
  <c r="X695" i="1" s="1"/>
  <c r="Q815" i="1"/>
  <c r="N815" i="1"/>
  <c r="U935" i="1"/>
  <c r="W814" i="1"/>
  <c r="V696" i="1" l="1"/>
  <c r="X696" i="1" s="1"/>
  <c r="Q816" i="1"/>
  <c r="N816" i="1"/>
  <c r="L817" i="1"/>
  <c r="U936" i="1"/>
  <c r="W815" i="1"/>
  <c r="Q817" i="1" l="1"/>
  <c r="L818" i="1"/>
  <c r="V697" i="1"/>
  <c r="X697" i="1" s="1"/>
  <c r="N817" i="1"/>
  <c r="W816" i="1"/>
  <c r="U937" i="1"/>
  <c r="L819" i="1" l="1"/>
  <c r="Q818" i="1"/>
  <c r="V698" i="1"/>
  <c r="X698" i="1" s="1"/>
  <c r="N818" i="1"/>
  <c r="W817" i="1"/>
  <c r="U938" i="1"/>
  <c r="L820" i="1" l="1"/>
  <c r="V699" i="1"/>
  <c r="X699" i="1" s="1"/>
  <c r="Q819" i="1"/>
  <c r="N819" i="1"/>
  <c r="W818" i="1"/>
  <c r="U939" i="1"/>
  <c r="Q820" i="1" l="1"/>
  <c r="V700" i="1"/>
  <c r="X700" i="1" s="1"/>
  <c r="L821" i="1"/>
  <c r="N820" i="1"/>
  <c r="U940" i="1"/>
  <c r="W819" i="1"/>
  <c r="L822" i="1" l="1"/>
  <c r="V701" i="1"/>
  <c r="X701" i="1" s="1"/>
  <c r="N821" i="1"/>
  <c r="Q821" i="1"/>
  <c r="W820" i="1"/>
  <c r="U941" i="1"/>
  <c r="L823" i="1" l="1"/>
  <c r="N822" i="1"/>
  <c r="V702" i="1"/>
  <c r="X702" i="1" s="1"/>
  <c r="Q822" i="1"/>
  <c r="U942" i="1"/>
  <c r="W821" i="1"/>
  <c r="V703" i="1" l="1"/>
  <c r="X703" i="1" s="1"/>
  <c r="N823" i="1"/>
  <c r="Q823" i="1"/>
  <c r="L824" i="1"/>
  <c r="U943" i="1"/>
  <c r="W822" i="1"/>
  <c r="V704" i="1" l="1"/>
  <c r="X704" i="1" s="1"/>
  <c r="L825" i="1"/>
  <c r="N824" i="1"/>
  <c r="Q824" i="1"/>
  <c r="U944" i="1"/>
  <c r="W823" i="1"/>
  <c r="V705" i="1" l="1"/>
  <c r="X705" i="1" s="1"/>
  <c r="L826" i="1"/>
  <c r="Q825" i="1"/>
  <c r="N825" i="1"/>
  <c r="W824" i="1"/>
  <c r="U945" i="1"/>
  <c r="N826" i="1" l="1"/>
  <c r="Q826" i="1"/>
  <c r="L827" i="1"/>
  <c r="V706" i="1"/>
  <c r="X706" i="1" s="1"/>
  <c r="U946" i="1"/>
  <c r="W825" i="1"/>
  <c r="L828" i="1" l="1"/>
  <c r="N827" i="1"/>
  <c r="V707" i="1"/>
  <c r="X707" i="1" s="1"/>
  <c r="Q827" i="1"/>
  <c r="U947" i="1"/>
  <c r="W826" i="1"/>
  <c r="L829" i="1" l="1"/>
  <c r="V708" i="1"/>
  <c r="X708" i="1" s="1"/>
  <c r="N828" i="1"/>
  <c r="Q828" i="1"/>
  <c r="U948" i="1"/>
  <c r="W827" i="1"/>
  <c r="V709" i="1" l="1"/>
  <c r="X709" i="1" s="1"/>
  <c r="L830" i="1"/>
  <c r="Q829" i="1"/>
  <c r="N829" i="1"/>
  <c r="U949" i="1"/>
  <c r="W828" i="1"/>
  <c r="V710" i="1" l="1"/>
  <c r="X710" i="1" s="1"/>
  <c r="Q830" i="1"/>
  <c r="L831" i="1"/>
  <c r="N830" i="1"/>
  <c r="U950" i="1"/>
  <c r="W829" i="1"/>
  <c r="Q831" i="1" l="1"/>
  <c r="N831" i="1"/>
  <c r="V711" i="1"/>
  <c r="X711" i="1" s="1"/>
  <c r="L832" i="1"/>
  <c r="U951" i="1"/>
  <c r="W830" i="1"/>
  <c r="N832" i="1" l="1"/>
  <c r="L833" i="1"/>
  <c r="V712" i="1"/>
  <c r="X712" i="1" s="1"/>
  <c r="Q832" i="1"/>
  <c r="U952" i="1"/>
  <c r="W831" i="1"/>
  <c r="Q833" i="1" l="1"/>
  <c r="V713" i="1"/>
  <c r="X713" i="1" s="1"/>
  <c r="N833" i="1"/>
  <c r="L834" i="1"/>
  <c r="U953" i="1"/>
  <c r="W832" i="1"/>
  <c r="Q834" i="1" l="1"/>
  <c r="V714" i="1"/>
  <c r="X714" i="1" s="1"/>
  <c r="L835" i="1"/>
  <c r="N834" i="1"/>
  <c r="U954" i="1"/>
  <c r="W833" i="1"/>
  <c r="N835" i="1" l="1"/>
  <c r="L836" i="1"/>
  <c r="Q835" i="1"/>
  <c r="V715" i="1"/>
  <c r="X715" i="1" s="1"/>
  <c r="U955" i="1"/>
  <c r="W834" i="1"/>
  <c r="V716" i="1" l="1"/>
  <c r="X716" i="1" s="1"/>
  <c r="Q836" i="1"/>
  <c r="L837" i="1"/>
  <c r="N836" i="1"/>
  <c r="U956" i="1"/>
  <c r="W835" i="1"/>
  <c r="V717" i="1" l="1"/>
  <c r="X717" i="1" s="1"/>
  <c r="N837" i="1"/>
  <c r="Q837" i="1"/>
  <c r="L838" i="1"/>
  <c r="W836" i="1"/>
  <c r="U957" i="1"/>
  <c r="L839" i="1" l="1"/>
  <c r="Q838" i="1"/>
  <c r="V718" i="1"/>
  <c r="X718" i="1" s="1"/>
  <c r="N838" i="1"/>
  <c r="U958" i="1"/>
  <c r="W837" i="1"/>
  <c r="V719" i="1" l="1"/>
  <c r="X719" i="1" s="1"/>
  <c r="N839" i="1"/>
  <c r="L840" i="1"/>
  <c r="Q839" i="1"/>
  <c r="W838" i="1"/>
  <c r="U959" i="1"/>
  <c r="Q840" i="1" l="1"/>
  <c r="L841" i="1"/>
  <c r="V720" i="1"/>
  <c r="X720" i="1" s="1"/>
  <c r="N840" i="1"/>
  <c r="U960" i="1"/>
  <c r="W839" i="1"/>
  <c r="Q841" i="1" l="1"/>
  <c r="V721" i="1"/>
  <c r="X721" i="1" s="1"/>
  <c r="L842" i="1"/>
  <c r="N841" i="1"/>
  <c r="W840" i="1"/>
  <c r="U961" i="1"/>
  <c r="Q842" i="1" l="1"/>
  <c r="V722" i="1"/>
  <c r="X722" i="1" s="1"/>
  <c r="L843" i="1"/>
  <c r="N842" i="1"/>
  <c r="W841" i="1"/>
  <c r="U962" i="1"/>
  <c r="L844" i="1" l="1"/>
  <c r="Q843" i="1"/>
  <c r="V723" i="1"/>
  <c r="X723" i="1" s="1"/>
  <c r="N843" i="1"/>
  <c r="U963" i="1"/>
  <c r="W842" i="1"/>
  <c r="N844" i="1" l="1"/>
  <c r="L845" i="1"/>
  <c r="V724" i="1"/>
  <c r="X724" i="1" s="1"/>
  <c r="Q844" i="1"/>
  <c r="U964" i="1"/>
  <c r="W843" i="1"/>
  <c r="V725" i="1" l="1"/>
  <c r="X725" i="1" s="1"/>
  <c r="L846" i="1"/>
  <c r="N845" i="1"/>
  <c r="Q845" i="1"/>
  <c r="U965" i="1"/>
  <c r="W844" i="1"/>
  <c r="Q846" i="1" l="1"/>
  <c r="V726" i="1"/>
  <c r="X726" i="1" s="1"/>
  <c r="L847" i="1"/>
  <c r="N846" i="1"/>
  <c r="U966" i="1"/>
  <c r="W845" i="1"/>
  <c r="V727" i="1" l="1"/>
  <c r="X727" i="1" s="1"/>
  <c r="Q847" i="1"/>
  <c r="N847" i="1"/>
  <c r="L848" i="1"/>
  <c r="U967" i="1"/>
  <c r="W846" i="1"/>
  <c r="L849" i="1" l="1"/>
  <c r="V728" i="1"/>
  <c r="X728" i="1" s="1"/>
  <c r="Q848" i="1"/>
  <c r="N848" i="1"/>
  <c r="U968" i="1"/>
  <c r="W847" i="1"/>
  <c r="V729" i="1" l="1"/>
  <c r="X729" i="1" s="1"/>
  <c r="Q849" i="1"/>
  <c r="N849" i="1"/>
  <c r="L850" i="1"/>
  <c r="U969" i="1"/>
  <c r="W848" i="1"/>
  <c r="V730" i="1" l="1"/>
  <c r="X730" i="1" s="1"/>
  <c r="Q850" i="1"/>
  <c r="L851" i="1"/>
  <c r="N850" i="1"/>
  <c r="W849" i="1"/>
  <c r="U970" i="1"/>
  <c r="L852" i="1" l="1"/>
  <c r="Q851" i="1"/>
  <c r="V731" i="1"/>
  <c r="X731" i="1" s="1"/>
  <c r="N851" i="1"/>
  <c r="U971" i="1"/>
  <c r="W850" i="1"/>
  <c r="V732" i="1" l="1"/>
  <c r="X732" i="1" s="1"/>
  <c r="Q852" i="1"/>
  <c r="L853" i="1"/>
  <c r="N852" i="1"/>
  <c r="U972" i="1"/>
  <c r="W851" i="1"/>
  <c r="L854" i="1" l="1"/>
  <c r="Q853" i="1"/>
  <c r="V733" i="1"/>
  <c r="X733" i="1" s="1"/>
  <c r="N853" i="1"/>
  <c r="U973" i="1"/>
  <c r="W852" i="1"/>
  <c r="N854" i="1" l="1"/>
  <c r="V734" i="1"/>
  <c r="X734" i="1" s="1"/>
  <c r="Q854" i="1"/>
  <c r="L855" i="1"/>
  <c r="W853" i="1"/>
  <c r="U974" i="1"/>
  <c r="V735" i="1" l="1"/>
  <c r="X735" i="1" s="1"/>
  <c r="Q855" i="1"/>
  <c r="L856" i="1"/>
  <c r="N855" i="1"/>
  <c r="W854" i="1"/>
  <c r="U975" i="1"/>
  <c r="Q856" i="1" l="1"/>
  <c r="L857" i="1"/>
  <c r="V736" i="1"/>
  <c r="X736" i="1" s="1"/>
  <c r="N856" i="1"/>
  <c r="U976" i="1"/>
  <c r="W855" i="1"/>
  <c r="N857" i="1" l="1"/>
  <c r="Q857" i="1"/>
  <c r="V737" i="1"/>
  <c r="X737" i="1" s="1"/>
  <c r="L858" i="1"/>
  <c r="U977" i="1"/>
  <c r="W856" i="1"/>
  <c r="V738" i="1" l="1"/>
  <c r="X738" i="1" s="1"/>
  <c r="L859" i="1"/>
  <c r="Q858" i="1"/>
  <c r="N858" i="1"/>
  <c r="W857" i="1"/>
  <c r="U978" i="1"/>
  <c r="L860" i="1" l="1"/>
  <c r="V739" i="1"/>
  <c r="X739" i="1" s="1"/>
  <c r="N859" i="1"/>
  <c r="Q859" i="1"/>
  <c r="U979" i="1"/>
  <c r="W858" i="1"/>
  <c r="L861" i="1" l="1"/>
  <c r="V740" i="1"/>
  <c r="X740" i="1" s="1"/>
  <c r="Q860" i="1"/>
  <c r="N860" i="1"/>
  <c r="U980" i="1"/>
  <c r="W859" i="1"/>
  <c r="N861" i="1" l="1"/>
  <c r="L862" i="1"/>
  <c r="V741" i="1"/>
  <c r="X741" i="1" s="1"/>
  <c r="Q861" i="1"/>
  <c r="U981" i="1"/>
  <c r="W860" i="1"/>
  <c r="Q862" i="1" l="1"/>
  <c r="V742" i="1"/>
  <c r="X742" i="1" s="1"/>
  <c r="N862" i="1"/>
  <c r="L863" i="1"/>
  <c r="U982" i="1"/>
  <c r="W861" i="1"/>
  <c r="Q863" i="1" l="1"/>
  <c r="L864" i="1"/>
  <c r="V743" i="1"/>
  <c r="X743" i="1" s="1"/>
  <c r="N863" i="1"/>
  <c r="U983" i="1"/>
  <c r="W862" i="1"/>
  <c r="V744" i="1" l="1"/>
  <c r="X744" i="1" s="1"/>
  <c r="N864" i="1"/>
  <c r="L865" i="1"/>
  <c r="Q864" i="1"/>
  <c r="W863" i="1"/>
  <c r="U984" i="1"/>
  <c r="L866" i="1" l="1"/>
  <c r="Q865" i="1"/>
  <c r="V745" i="1"/>
  <c r="X745" i="1" s="1"/>
  <c r="N865" i="1"/>
  <c r="U985" i="1"/>
  <c r="W864" i="1"/>
  <c r="V746" i="1" l="1"/>
  <c r="X746" i="1" s="1"/>
  <c r="Q866" i="1"/>
  <c r="L867" i="1"/>
  <c r="N866" i="1"/>
  <c r="U986" i="1"/>
  <c r="W865" i="1"/>
  <c r="Q867" i="1" l="1"/>
  <c r="N867" i="1"/>
  <c r="L868" i="1"/>
  <c r="V747" i="1"/>
  <c r="X747" i="1" s="1"/>
  <c r="U987" i="1"/>
  <c r="W866" i="1"/>
  <c r="N868" i="1" l="1"/>
  <c r="Q868" i="1"/>
  <c r="L869" i="1"/>
  <c r="V748" i="1"/>
  <c r="X748" i="1" s="1"/>
  <c r="U988" i="1"/>
  <c r="W867" i="1"/>
  <c r="L870" i="1" l="1"/>
  <c r="Q869" i="1"/>
  <c r="V749" i="1"/>
  <c r="X749" i="1" s="1"/>
  <c r="N869" i="1"/>
  <c r="U989" i="1"/>
  <c r="W868" i="1"/>
  <c r="Q870" i="1" l="1"/>
  <c r="V750" i="1"/>
  <c r="X750" i="1" s="1"/>
  <c r="L871" i="1"/>
  <c r="N870" i="1"/>
  <c r="U990" i="1"/>
  <c r="W869" i="1"/>
  <c r="V751" i="1" l="1"/>
  <c r="X751" i="1" s="1"/>
  <c r="Q871" i="1"/>
  <c r="L872" i="1"/>
  <c r="N871" i="1"/>
  <c r="U991" i="1"/>
  <c r="W870" i="1"/>
  <c r="N872" i="1" l="1"/>
  <c r="V752" i="1"/>
  <c r="X752" i="1" s="1"/>
  <c r="L873" i="1"/>
  <c r="Q872" i="1"/>
  <c r="W871" i="1"/>
  <c r="U992" i="1"/>
  <c r="Q873" i="1" l="1"/>
  <c r="L874" i="1"/>
  <c r="N873" i="1"/>
  <c r="V753" i="1"/>
  <c r="X753" i="1" s="1"/>
  <c r="W872" i="1"/>
  <c r="U993" i="1"/>
  <c r="V754" i="1" l="1"/>
  <c r="X754" i="1" s="1"/>
  <c r="N874" i="1"/>
  <c r="Q874" i="1"/>
  <c r="L875" i="1"/>
  <c r="U994" i="1"/>
  <c r="W873" i="1"/>
  <c r="Q875" i="1" l="1"/>
  <c r="L876" i="1"/>
  <c r="N875" i="1"/>
  <c r="V755" i="1"/>
  <c r="X755" i="1" s="1"/>
  <c r="U995" i="1"/>
  <c r="W874" i="1"/>
  <c r="N876" i="1" l="1"/>
  <c r="V756" i="1"/>
  <c r="X756" i="1" s="1"/>
  <c r="Q876" i="1"/>
  <c r="L877" i="1"/>
  <c r="U996" i="1"/>
  <c r="W875" i="1"/>
  <c r="Q877" i="1" l="1"/>
  <c r="V757" i="1"/>
  <c r="X757" i="1" s="1"/>
  <c r="L878" i="1"/>
  <c r="N877" i="1"/>
  <c r="U997" i="1"/>
  <c r="W876" i="1"/>
  <c r="L879" i="1" l="1"/>
  <c r="N878" i="1"/>
  <c r="Q878" i="1"/>
  <c r="V758" i="1"/>
  <c r="X758" i="1" s="1"/>
  <c r="W877" i="1"/>
  <c r="U998" i="1"/>
  <c r="L880" i="1" l="1"/>
  <c r="N879" i="1"/>
  <c r="V759" i="1"/>
  <c r="X759" i="1" s="1"/>
  <c r="Q879" i="1"/>
  <c r="W878" i="1"/>
  <c r="U999" i="1"/>
  <c r="V760" i="1" l="1"/>
  <c r="X760" i="1" s="1"/>
  <c r="L881" i="1"/>
  <c r="Q880" i="1"/>
  <c r="N880" i="1"/>
  <c r="U1000" i="1"/>
  <c r="W879" i="1"/>
  <c r="V761" i="1" l="1"/>
  <c r="X761" i="1" s="1"/>
  <c r="Q881" i="1"/>
  <c r="L882" i="1"/>
  <c r="N881" i="1"/>
  <c r="W880" i="1"/>
  <c r="U1001" i="1"/>
  <c r="V762" i="1" l="1"/>
  <c r="X762" i="1" s="1"/>
  <c r="N882" i="1"/>
  <c r="L883" i="1"/>
  <c r="Q882" i="1"/>
  <c r="W881" i="1"/>
  <c r="U1002" i="1"/>
  <c r="L884" i="1" l="1"/>
  <c r="Q883" i="1"/>
  <c r="V763" i="1"/>
  <c r="X763" i="1" s="1"/>
  <c r="N883" i="1"/>
  <c r="U1003" i="1"/>
  <c r="W882" i="1"/>
  <c r="L885" i="1" l="1"/>
  <c r="Q884" i="1"/>
  <c r="N884" i="1"/>
  <c r="V764" i="1"/>
  <c r="X764" i="1" s="1"/>
  <c r="U1004" i="1"/>
  <c r="W883" i="1"/>
  <c r="V765" i="1" l="1"/>
  <c r="X765" i="1" s="1"/>
  <c r="Q885" i="1"/>
  <c r="L886" i="1"/>
  <c r="N885" i="1"/>
  <c r="U1005" i="1"/>
  <c r="W884" i="1"/>
  <c r="Q886" i="1" l="1"/>
  <c r="V766" i="1"/>
  <c r="X766" i="1" s="1"/>
  <c r="L887" i="1"/>
  <c r="N886" i="1"/>
  <c r="U1006" i="1"/>
  <c r="W885" i="1"/>
  <c r="Q887" i="1" l="1"/>
  <c r="L888" i="1"/>
  <c r="V767" i="1"/>
  <c r="X767" i="1" s="1"/>
  <c r="N887" i="1"/>
  <c r="W886" i="1"/>
  <c r="U1007" i="1"/>
  <c r="L889" i="1" l="1"/>
  <c r="Q888" i="1"/>
  <c r="V768" i="1"/>
  <c r="X768" i="1" s="1"/>
  <c r="N888" i="1"/>
  <c r="U1008" i="1"/>
  <c r="W887" i="1"/>
  <c r="L890" i="1" l="1"/>
  <c r="Q889" i="1"/>
  <c r="V769" i="1"/>
  <c r="X769" i="1" s="1"/>
  <c r="N889" i="1"/>
  <c r="U1009" i="1"/>
  <c r="W888" i="1"/>
  <c r="V770" i="1" l="1"/>
  <c r="X770" i="1" s="1"/>
  <c r="L891" i="1"/>
  <c r="Q890" i="1"/>
  <c r="N890" i="1"/>
  <c r="U1010" i="1"/>
  <c r="W889" i="1"/>
  <c r="V771" i="1" l="1"/>
  <c r="X771" i="1" s="1"/>
  <c r="L892" i="1"/>
  <c r="Q891" i="1"/>
  <c r="N891" i="1"/>
  <c r="W890" i="1"/>
  <c r="U1011" i="1"/>
  <c r="Q892" i="1" l="1"/>
  <c r="N892" i="1"/>
  <c r="L893" i="1"/>
  <c r="V772" i="1"/>
  <c r="X772" i="1" s="1"/>
  <c r="U1012" i="1"/>
  <c r="W891" i="1"/>
  <c r="Q893" i="1" l="1"/>
  <c r="V773" i="1"/>
  <c r="X773" i="1" s="1"/>
  <c r="N893" i="1"/>
  <c r="L894" i="1"/>
  <c r="W892" i="1"/>
  <c r="U1013" i="1"/>
  <c r="L895" i="1" l="1"/>
  <c r="Q894" i="1"/>
  <c r="V774" i="1"/>
  <c r="X774" i="1" s="1"/>
  <c r="N894" i="1"/>
  <c r="W893" i="1"/>
  <c r="U1014" i="1"/>
  <c r="V775" i="1" l="1"/>
  <c r="X775" i="1" s="1"/>
  <c r="L896" i="1"/>
  <c r="Q895" i="1"/>
  <c r="N895" i="1"/>
  <c r="W894" i="1"/>
  <c r="U1015" i="1"/>
  <c r="V776" i="1" l="1"/>
  <c r="X776" i="1" s="1"/>
  <c r="L897" i="1"/>
  <c r="N896" i="1"/>
  <c r="Q896" i="1"/>
  <c r="W895" i="1"/>
  <c r="U1016" i="1"/>
  <c r="N897" i="1" l="1"/>
  <c r="Q897" i="1"/>
  <c r="L898" i="1"/>
  <c r="V777" i="1"/>
  <c r="X777" i="1" s="1"/>
  <c r="W896" i="1"/>
  <c r="U1017" i="1"/>
  <c r="L899" i="1" l="1"/>
  <c r="V778" i="1"/>
  <c r="X778" i="1" s="1"/>
  <c r="Q898" i="1"/>
  <c r="N898" i="1"/>
  <c r="W897" i="1"/>
  <c r="U1018" i="1"/>
  <c r="N899" i="1" l="1"/>
  <c r="Q899" i="1"/>
  <c r="L900" i="1"/>
  <c r="V779" i="1"/>
  <c r="X779" i="1" s="1"/>
  <c r="U1019" i="1"/>
  <c r="W898" i="1"/>
  <c r="Q900" i="1" l="1"/>
  <c r="V780" i="1"/>
  <c r="X780" i="1" s="1"/>
  <c r="N900" i="1"/>
  <c r="L901" i="1"/>
  <c r="W899" i="1"/>
  <c r="U1020" i="1"/>
  <c r="N901" i="1" l="1"/>
  <c r="V781" i="1"/>
  <c r="X781" i="1" s="1"/>
  <c r="L902" i="1"/>
  <c r="Q901" i="1"/>
  <c r="W900" i="1"/>
  <c r="U1021" i="1"/>
  <c r="L903" i="1" l="1"/>
  <c r="Q902" i="1"/>
  <c r="N902" i="1"/>
  <c r="V782" i="1"/>
  <c r="X782" i="1" s="1"/>
  <c r="U1022" i="1"/>
  <c r="W901" i="1"/>
  <c r="N903" i="1" l="1"/>
  <c r="Q903" i="1"/>
  <c r="L904" i="1"/>
  <c r="V783" i="1"/>
  <c r="X783" i="1" s="1"/>
  <c r="U1023" i="1"/>
  <c r="W902" i="1"/>
  <c r="V784" i="1" l="1"/>
  <c r="X784" i="1" s="1"/>
  <c r="L905" i="1"/>
  <c r="N904" i="1"/>
  <c r="Q904" i="1"/>
  <c r="W903" i="1"/>
  <c r="U1024" i="1"/>
  <c r="N905" i="1" l="1"/>
  <c r="V785" i="1"/>
  <c r="X785" i="1" s="1"/>
  <c r="Q905" i="1"/>
  <c r="L906" i="1"/>
  <c r="U1025" i="1"/>
  <c r="W904" i="1"/>
  <c r="Q906" i="1" l="1"/>
  <c r="L907" i="1"/>
  <c r="V786" i="1"/>
  <c r="X786" i="1" s="1"/>
  <c r="N906" i="1"/>
  <c r="U1026" i="1"/>
  <c r="W905" i="1"/>
  <c r="N907" i="1" l="1"/>
  <c r="V787" i="1"/>
  <c r="X787" i="1" s="1"/>
  <c r="Q907" i="1"/>
  <c r="L908" i="1"/>
  <c r="U1027" i="1"/>
  <c r="W906" i="1"/>
  <c r="L909" i="1" l="1"/>
  <c r="N908" i="1"/>
  <c r="Q908" i="1"/>
  <c r="V788" i="1"/>
  <c r="X788" i="1" s="1"/>
  <c r="U1028" i="1"/>
  <c r="W907" i="1"/>
  <c r="L910" i="1" l="1"/>
  <c r="V789" i="1"/>
  <c r="X789" i="1" s="1"/>
  <c r="Q909" i="1"/>
  <c r="N909" i="1"/>
  <c r="U1029" i="1"/>
  <c r="W908" i="1"/>
  <c r="V790" i="1" l="1"/>
  <c r="X790" i="1" s="1"/>
  <c r="L911" i="1"/>
  <c r="N910" i="1"/>
  <c r="Q910" i="1"/>
  <c r="U1030" i="1"/>
  <c r="W909" i="1"/>
  <c r="L912" i="1" l="1"/>
  <c r="Q911" i="1"/>
  <c r="N911" i="1"/>
  <c r="V791" i="1"/>
  <c r="X791" i="1" s="1"/>
  <c r="U1031" i="1"/>
  <c r="W910" i="1"/>
  <c r="N912" i="1" l="1"/>
  <c r="Q912" i="1"/>
  <c r="V792" i="1"/>
  <c r="X792" i="1" s="1"/>
  <c r="L913" i="1"/>
  <c r="U1032" i="1"/>
  <c r="W911" i="1"/>
  <c r="Q913" i="1" l="1"/>
  <c r="L914" i="1"/>
  <c r="N913" i="1"/>
  <c r="V793" i="1"/>
  <c r="X793" i="1" s="1"/>
  <c r="U1033" i="1"/>
  <c r="W912" i="1"/>
  <c r="Q914" i="1" l="1"/>
  <c r="V794" i="1"/>
  <c r="X794" i="1" s="1"/>
  <c r="L915" i="1"/>
  <c r="N914" i="1"/>
  <c r="U1034" i="1"/>
  <c r="W913" i="1"/>
  <c r="N915" i="1" l="1"/>
  <c r="Q915" i="1"/>
  <c r="L916" i="1"/>
  <c r="V795" i="1"/>
  <c r="X795" i="1" s="1"/>
  <c r="W914" i="1"/>
  <c r="U1035" i="1"/>
  <c r="Q916" i="1" l="1"/>
  <c r="V796" i="1"/>
  <c r="X796" i="1" s="1"/>
  <c r="L917" i="1"/>
  <c r="N916" i="1"/>
  <c r="W915" i="1"/>
  <c r="U1036" i="1"/>
  <c r="V797" i="1" l="1"/>
  <c r="X797" i="1" s="1"/>
  <c r="Q917" i="1"/>
  <c r="L918" i="1"/>
  <c r="N917" i="1"/>
  <c r="U1037" i="1"/>
  <c r="W916" i="1"/>
  <c r="Q918" i="1" l="1"/>
  <c r="L919" i="1"/>
  <c r="V798" i="1"/>
  <c r="X798" i="1" s="1"/>
  <c r="N918" i="1"/>
  <c r="U1038" i="1"/>
  <c r="W917" i="1"/>
  <c r="L920" i="1" l="1"/>
  <c r="V799" i="1"/>
  <c r="X799" i="1" s="1"/>
  <c r="Q919" i="1"/>
  <c r="N919" i="1"/>
  <c r="W918" i="1"/>
  <c r="U1039" i="1"/>
  <c r="Q920" i="1" l="1"/>
  <c r="V800" i="1"/>
  <c r="X800" i="1" s="1"/>
  <c r="N920" i="1"/>
  <c r="L921" i="1"/>
  <c r="W919" i="1"/>
  <c r="U1040" i="1"/>
  <c r="L922" i="1" l="1"/>
  <c r="N921" i="1"/>
  <c r="Q921" i="1"/>
  <c r="V801" i="1"/>
  <c r="X801" i="1" s="1"/>
  <c r="U1041" i="1"/>
  <c r="W920" i="1"/>
  <c r="L923" i="1" l="1"/>
  <c r="V802" i="1"/>
  <c r="X802" i="1" s="1"/>
  <c r="N922" i="1"/>
  <c r="Q922" i="1"/>
  <c r="W921" i="1"/>
  <c r="U1042" i="1"/>
  <c r="L924" i="1" l="1"/>
  <c r="N923" i="1"/>
  <c r="Q923" i="1"/>
  <c r="V803" i="1"/>
  <c r="X803" i="1" s="1"/>
  <c r="W922" i="1"/>
  <c r="U1043" i="1"/>
  <c r="Q924" i="1" l="1"/>
  <c r="V804" i="1"/>
  <c r="X804" i="1" s="1"/>
  <c r="N924" i="1"/>
  <c r="L925" i="1"/>
  <c r="W923" i="1"/>
  <c r="U1044" i="1"/>
  <c r="L926" i="1" l="1"/>
  <c r="N925" i="1"/>
  <c r="V805" i="1"/>
  <c r="X805" i="1" s="1"/>
  <c r="Q925" i="1"/>
  <c r="U1045" i="1"/>
  <c r="W924" i="1"/>
  <c r="V806" i="1" l="1"/>
  <c r="X806" i="1" s="1"/>
  <c r="L927" i="1"/>
  <c r="N926" i="1"/>
  <c r="Q926" i="1"/>
  <c r="U1046" i="1"/>
  <c r="W925" i="1"/>
  <c r="L928" i="1" l="1"/>
  <c r="Q927" i="1"/>
  <c r="V807" i="1"/>
  <c r="X807" i="1" s="1"/>
  <c r="N927" i="1"/>
  <c r="U1047" i="1"/>
  <c r="W926" i="1"/>
  <c r="V808" i="1" l="1"/>
  <c r="X808" i="1" s="1"/>
  <c r="Q928" i="1"/>
  <c r="N928" i="1"/>
  <c r="L929" i="1"/>
  <c r="W927" i="1"/>
  <c r="U1048" i="1"/>
  <c r="L930" i="1" l="1"/>
  <c r="N929" i="1"/>
  <c r="V809" i="1"/>
  <c r="X809" i="1" s="1"/>
  <c r="Q929" i="1"/>
  <c r="U1049" i="1"/>
  <c r="W928" i="1"/>
  <c r="N930" i="1" l="1"/>
  <c r="Q930" i="1"/>
  <c r="L931" i="1"/>
  <c r="V810" i="1"/>
  <c r="X810" i="1" s="1"/>
  <c r="U1050" i="1"/>
  <c r="W929" i="1"/>
  <c r="L932" i="1" l="1"/>
  <c r="V811" i="1"/>
  <c r="X811" i="1" s="1"/>
  <c r="N931" i="1"/>
  <c r="Q931" i="1"/>
  <c r="U1051" i="1"/>
  <c r="W930" i="1"/>
  <c r="V812" i="1" l="1"/>
  <c r="X812" i="1" s="1"/>
  <c r="Q932" i="1"/>
  <c r="L933" i="1"/>
  <c r="N932" i="1"/>
  <c r="W931" i="1"/>
  <c r="U1052" i="1"/>
  <c r="L934" i="1" l="1"/>
  <c r="N933" i="1"/>
  <c r="Q933" i="1"/>
  <c r="V813" i="1"/>
  <c r="X813" i="1" s="1"/>
  <c r="U1053" i="1"/>
  <c r="W932" i="1"/>
  <c r="V814" i="1" l="1"/>
  <c r="X814" i="1" s="1"/>
  <c r="N934" i="1"/>
  <c r="L935" i="1"/>
  <c r="Q934" i="1"/>
  <c r="W933" i="1"/>
  <c r="U1054" i="1"/>
  <c r="N935" i="1" l="1"/>
  <c r="L936" i="1"/>
  <c r="Q935" i="1"/>
  <c r="V815" i="1"/>
  <c r="X815" i="1" s="1"/>
  <c r="W934" i="1"/>
  <c r="U1055" i="1"/>
  <c r="V816" i="1" l="1"/>
  <c r="X816" i="1" s="1"/>
  <c r="N936" i="1"/>
  <c r="L937" i="1"/>
  <c r="Q936" i="1"/>
  <c r="W935" i="1"/>
  <c r="U1056" i="1"/>
  <c r="L938" i="1" l="1"/>
  <c r="V817" i="1"/>
  <c r="X817" i="1" s="1"/>
  <c r="Q937" i="1"/>
  <c r="N937" i="1"/>
  <c r="W936" i="1"/>
  <c r="U1057" i="1"/>
  <c r="V818" i="1" l="1"/>
  <c r="X818" i="1" s="1"/>
  <c r="Q938" i="1"/>
  <c r="L939" i="1"/>
  <c r="N938" i="1"/>
  <c r="W937" i="1"/>
  <c r="U1058" i="1"/>
  <c r="N939" i="1" l="1"/>
  <c r="L940" i="1"/>
  <c r="Q939" i="1"/>
  <c r="V819" i="1"/>
  <c r="X819" i="1" s="1"/>
  <c r="W938" i="1"/>
  <c r="U1059" i="1"/>
  <c r="Q940" i="1" l="1"/>
  <c r="V820" i="1"/>
  <c r="X820" i="1" s="1"/>
  <c r="L941" i="1"/>
  <c r="N940" i="1"/>
  <c r="W939" i="1"/>
  <c r="U1060" i="1"/>
  <c r="L942" i="1" l="1"/>
  <c r="N941" i="1"/>
  <c r="Q941" i="1"/>
  <c r="V821" i="1"/>
  <c r="X821" i="1" s="1"/>
  <c r="U1061" i="1"/>
  <c r="W940" i="1"/>
  <c r="L943" i="1" l="1"/>
  <c r="Q942" i="1"/>
  <c r="N942" i="1"/>
  <c r="V822" i="1"/>
  <c r="X822" i="1" s="1"/>
  <c r="U1062" i="1"/>
  <c r="W941" i="1"/>
  <c r="N943" i="1" l="1"/>
  <c r="Q943" i="1"/>
  <c r="L944" i="1"/>
  <c r="V823" i="1"/>
  <c r="X823" i="1" s="1"/>
  <c r="U1063" i="1"/>
  <c r="W942" i="1"/>
  <c r="V824" i="1" l="1"/>
  <c r="X824" i="1" s="1"/>
  <c r="N944" i="1"/>
  <c r="Q944" i="1"/>
  <c r="L945" i="1"/>
  <c r="U1064" i="1"/>
  <c r="W943" i="1"/>
  <c r="L946" i="1" l="1"/>
  <c r="V825" i="1"/>
  <c r="X825" i="1" s="1"/>
  <c r="Q945" i="1"/>
  <c r="N945" i="1"/>
  <c r="U1065" i="1"/>
  <c r="W944" i="1"/>
  <c r="L947" i="1" l="1"/>
  <c r="N946" i="1"/>
  <c r="Q946" i="1"/>
  <c r="V826" i="1"/>
  <c r="X826" i="1" s="1"/>
  <c r="U1066" i="1"/>
  <c r="W945" i="1"/>
  <c r="Q947" i="1" l="1"/>
  <c r="L948" i="1"/>
  <c r="V827" i="1"/>
  <c r="X827" i="1" s="1"/>
  <c r="N947" i="1"/>
  <c r="U1067" i="1"/>
  <c r="W946" i="1"/>
  <c r="Q948" i="1" l="1"/>
  <c r="L949" i="1"/>
  <c r="N948" i="1"/>
  <c r="V828" i="1"/>
  <c r="X828" i="1" s="1"/>
  <c r="U1068" i="1"/>
  <c r="W947" i="1"/>
  <c r="Q949" i="1" l="1"/>
  <c r="V829" i="1"/>
  <c r="X829" i="1" s="1"/>
  <c r="L950" i="1"/>
  <c r="N949" i="1"/>
  <c r="U1069" i="1"/>
  <c r="W948" i="1"/>
  <c r="L951" i="1" l="1"/>
  <c r="N950" i="1"/>
  <c r="V830" i="1"/>
  <c r="X830" i="1" s="1"/>
  <c r="Q950" i="1"/>
  <c r="U1070" i="1"/>
  <c r="W949" i="1"/>
  <c r="Q951" i="1" l="1"/>
  <c r="V831" i="1"/>
  <c r="X831" i="1" s="1"/>
  <c r="L952" i="1"/>
  <c r="N951" i="1"/>
  <c r="W950" i="1"/>
  <c r="U1071" i="1"/>
  <c r="V832" i="1" l="1"/>
  <c r="X832" i="1" s="1"/>
  <c r="L953" i="1"/>
  <c r="Q952" i="1"/>
  <c r="N952" i="1"/>
  <c r="W951" i="1"/>
  <c r="U1072" i="1"/>
  <c r="Q953" i="1" l="1"/>
  <c r="V833" i="1"/>
  <c r="X833" i="1" s="1"/>
  <c r="L954" i="1"/>
  <c r="N953" i="1"/>
  <c r="W952" i="1"/>
  <c r="U1073" i="1"/>
  <c r="L955" i="1" l="1"/>
  <c r="Q954" i="1"/>
  <c r="V834" i="1"/>
  <c r="X834" i="1" s="1"/>
  <c r="N954" i="1"/>
  <c r="W953" i="1"/>
  <c r="U1074" i="1"/>
  <c r="Q955" i="1" l="1"/>
  <c r="L956" i="1"/>
  <c r="V835" i="1"/>
  <c r="X835" i="1" s="1"/>
  <c r="N955" i="1"/>
  <c r="W954" i="1"/>
  <c r="U1075" i="1"/>
  <c r="V836" i="1" l="1"/>
  <c r="X836" i="1" s="1"/>
  <c r="N956" i="1"/>
  <c r="Q956" i="1"/>
  <c r="L957" i="1"/>
  <c r="W955" i="1"/>
  <c r="U1076" i="1"/>
  <c r="Q957" i="1" l="1"/>
  <c r="V837" i="1"/>
  <c r="X837" i="1" s="1"/>
  <c r="L958" i="1"/>
  <c r="N957" i="1"/>
  <c r="W956" i="1"/>
  <c r="U1077" i="1"/>
  <c r="V838" i="1" l="1"/>
  <c r="X838" i="1" s="1"/>
  <c r="N958" i="1"/>
  <c r="L959" i="1"/>
  <c r="Q958" i="1"/>
  <c r="U1078" i="1"/>
  <c r="W957" i="1"/>
  <c r="Q959" i="1" l="1"/>
  <c r="L960" i="1"/>
  <c r="V839" i="1"/>
  <c r="X839" i="1" s="1"/>
  <c r="N959" i="1"/>
  <c r="U1079" i="1"/>
  <c r="W958" i="1"/>
  <c r="V840" i="1" l="1"/>
  <c r="X840" i="1" s="1"/>
  <c r="N960" i="1"/>
  <c r="L961" i="1"/>
  <c r="Q960" i="1"/>
  <c r="W959" i="1"/>
  <c r="U1080" i="1"/>
  <c r="V841" i="1" l="1"/>
  <c r="X841" i="1" s="1"/>
  <c r="Q961" i="1"/>
  <c r="L962" i="1"/>
  <c r="N961" i="1"/>
  <c r="W960" i="1"/>
  <c r="U1081" i="1"/>
  <c r="L963" i="1" l="1"/>
  <c r="Q962" i="1"/>
  <c r="V842" i="1"/>
  <c r="X842" i="1" s="1"/>
  <c r="N962" i="1"/>
  <c r="U1082" i="1"/>
  <c r="W961" i="1"/>
  <c r="V843" i="1" l="1"/>
  <c r="X843" i="1" s="1"/>
  <c r="L964" i="1"/>
  <c r="Q963" i="1"/>
  <c r="N963" i="1"/>
  <c r="U1083" i="1"/>
  <c r="W962" i="1"/>
  <c r="L965" i="1" l="1"/>
  <c r="Q964" i="1"/>
  <c r="V844" i="1"/>
  <c r="X844" i="1" s="1"/>
  <c r="N964" i="1"/>
  <c r="U1084" i="1"/>
  <c r="W963" i="1"/>
  <c r="Q965" i="1" l="1"/>
  <c r="L966" i="1"/>
  <c r="V845" i="1"/>
  <c r="X845" i="1" s="1"/>
  <c r="N965" i="1"/>
  <c r="W964" i="1"/>
  <c r="U1085" i="1"/>
  <c r="V846" i="1" l="1"/>
  <c r="X846" i="1" s="1"/>
  <c r="N966" i="1"/>
  <c r="L967" i="1"/>
  <c r="Q966" i="1"/>
  <c r="W965" i="1"/>
  <c r="U1086" i="1"/>
  <c r="Q967" i="1" l="1"/>
  <c r="N967" i="1"/>
  <c r="V847" i="1"/>
  <c r="X847" i="1" s="1"/>
  <c r="L968" i="1"/>
  <c r="U1087" i="1"/>
  <c r="W966" i="1"/>
  <c r="Q968" i="1" l="1"/>
  <c r="N968" i="1"/>
  <c r="L969" i="1"/>
  <c r="V848" i="1"/>
  <c r="X848" i="1" s="1"/>
  <c r="U1088" i="1"/>
  <c r="W967" i="1"/>
  <c r="V849" i="1" l="1"/>
  <c r="X849" i="1" s="1"/>
  <c r="Q969" i="1"/>
  <c r="L970" i="1"/>
  <c r="N969" i="1"/>
  <c r="W968" i="1"/>
  <c r="U1089" i="1"/>
  <c r="Q970" i="1" l="1"/>
  <c r="L971" i="1"/>
  <c r="N970" i="1"/>
  <c r="V850" i="1"/>
  <c r="X850" i="1" s="1"/>
  <c r="W969" i="1"/>
  <c r="U1090" i="1"/>
  <c r="V851" i="1" l="1"/>
  <c r="X851" i="1" s="1"/>
  <c r="L972" i="1"/>
  <c r="Q971" i="1"/>
  <c r="N971" i="1"/>
  <c r="W970" i="1"/>
  <c r="U1091" i="1"/>
  <c r="N972" i="1" l="1"/>
  <c r="L973" i="1"/>
  <c r="Q972" i="1"/>
  <c r="V852" i="1"/>
  <c r="X852" i="1" s="1"/>
  <c r="W971" i="1"/>
  <c r="U1092" i="1"/>
  <c r="V853" i="1" l="1"/>
  <c r="X853" i="1" s="1"/>
  <c r="Q973" i="1"/>
  <c r="L974" i="1"/>
  <c r="N973" i="1"/>
  <c r="W972" i="1"/>
  <c r="U1093" i="1"/>
  <c r="L975" i="1" l="1"/>
  <c r="N974" i="1"/>
  <c r="Q974" i="1"/>
  <c r="V854" i="1"/>
  <c r="X854" i="1" s="1"/>
  <c r="U1094" i="1"/>
  <c r="W973" i="1"/>
  <c r="V855" i="1" l="1"/>
  <c r="X855" i="1" s="1"/>
  <c r="N975" i="1"/>
  <c r="L976" i="1"/>
  <c r="Q975" i="1"/>
  <c r="U1095" i="1"/>
  <c r="W974" i="1"/>
  <c r="L977" i="1" l="1"/>
  <c r="Q976" i="1"/>
  <c r="V856" i="1"/>
  <c r="X856" i="1" s="1"/>
  <c r="N976" i="1"/>
  <c r="U1096" i="1"/>
  <c r="W975" i="1"/>
  <c r="N977" i="1" l="1"/>
  <c r="L978" i="1"/>
  <c r="Q977" i="1"/>
  <c r="V857" i="1"/>
  <c r="X857" i="1" s="1"/>
  <c r="W976" i="1"/>
  <c r="U1097" i="1"/>
  <c r="L979" i="1" l="1"/>
  <c r="V858" i="1"/>
  <c r="X858" i="1" s="1"/>
  <c r="Q978" i="1"/>
  <c r="N978" i="1"/>
  <c r="W977" i="1"/>
  <c r="U1098" i="1"/>
  <c r="L980" i="1" l="1"/>
  <c r="V859" i="1"/>
  <c r="X859" i="1" s="1"/>
  <c r="Q979" i="1"/>
  <c r="N979" i="1"/>
  <c r="W978" i="1"/>
  <c r="U1099" i="1"/>
  <c r="L981" i="1" l="1"/>
  <c r="Q980" i="1"/>
  <c r="V860" i="1"/>
  <c r="X860" i="1" s="1"/>
  <c r="N980" i="1"/>
  <c r="U1100" i="1"/>
  <c r="W979" i="1"/>
  <c r="L982" i="1" l="1"/>
  <c r="Q981" i="1"/>
  <c r="V861" i="1"/>
  <c r="X861" i="1" s="1"/>
  <c r="N981" i="1"/>
  <c r="W980" i="1"/>
  <c r="U1101" i="1"/>
  <c r="Q982" i="1" l="1"/>
  <c r="L983" i="1"/>
  <c r="N982" i="1"/>
  <c r="V862" i="1"/>
  <c r="X862" i="1" s="1"/>
  <c r="W981" i="1"/>
  <c r="U1102" i="1"/>
  <c r="V863" i="1" l="1"/>
  <c r="X863" i="1" s="1"/>
  <c r="N983" i="1"/>
  <c r="Q983" i="1"/>
  <c r="L984" i="1"/>
  <c r="U1103" i="1"/>
  <c r="W982" i="1"/>
  <c r="Q984" i="1" l="1"/>
  <c r="L985" i="1"/>
  <c r="V864" i="1"/>
  <c r="X864" i="1" s="1"/>
  <c r="N984" i="1"/>
  <c r="W983" i="1"/>
  <c r="U1104" i="1"/>
  <c r="L986" i="1" l="1"/>
  <c r="Q985" i="1"/>
  <c r="N985" i="1"/>
  <c r="V865" i="1"/>
  <c r="X865" i="1" s="1"/>
  <c r="U1105" i="1"/>
  <c r="W984" i="1"/>
  <c r="Q986" i="1" l="1"/>
  <c r="L987" i="1"/>
  <c r="V866" i="1"/>
  <c r="X866" i="1" s="1"/>
  <c r="N986" i="1"/>
  <c r="U1106" i="1"/>
  <c r="W985" i="1"/>
  <c r="L988" i="1" l="1"/>
  <c r="Q987" i="1"/>
  <c r="V867" i="1"/>
  <c r="X867" i="1" s="1"/>
  <c r="N987" i="1"/>
  <c r="W986" i="1"/>
  <c r="U1107" i="1"/>
  <c r="Q988" i="1" l="1"/>
  <c r="V868" i="1"/>
  <c r="X868" i="1" s="1"/>
  <c r="N988" i="1"/>
  <c r="L989" i="1"/>
  <c r="U1108" i="1"/>
  <c r="W987" i="1"/>
  <c r="N989" i="1" l="1"/>
  <c r="Q989" i="1"/>
  <c r="V869" i="1"/>
  <c r="X869" i="1" s="1"/>
  <c r="L990" i="1"/>
  <c r="U1109" i="1"/>
  <c r="W988" i="1"/>
  <c r="L991" i="1" l="1"/>
  <c r="V870" i="1"/>
  <c r="X870" i="1" s="1"/>
  <c r="Q990" i="1"/>
  <c r="N990" i="1"/>
  <c r="U1110" i="1"/>
  <c r="W989" i="1"/>
  <c r="V871" i="1" l="1"/>
  <c r="X871" i="1" s="1"/>
  <c r="Q991" i="1"/>
  <c r="L992" i="1"/>
  <c r="N991" i="1"/>
  <c r="U1111" i="1"/>
  <c r="W990" i="1"/>
  <c r="Q992" i="1" l="1"/>
  <c r="L993" i="1"/>
  <c r="V872" i="1"/>
  <c r="X872" i="1" s="1"/>
  <c r="N992" i="1"/>
  <c r="U1112" i="1"/>
  <c r="W991" i="1"/>
  <c r="V873" i="1" l="1"/>
  <c r="X873" i="1" s="1"/>
  <c r="L994" i="1"/>
  <c r="N993" i="1"/>
  <c r="Q993" i="1"/>
  <c r="U1113" i="1"/>
  <c r="W992" i="1"/>
  <c r="Q994" i="1" l="1"/>
  <c r="V874" i="1"/>
  <c r="X874" i="1" s="1"/>
  <c r="L995" i="1"/>
  <c r="N994" i="1"/>
  <c r="W993" i="1"/>
  <c r="U1114" i="1"/>
  <c r="Q995" i="1" l="1"/>
  <c r="L996" i="1"/>
  <c r="V875" i="1"/>
  <c r="X875" i="1" s="1"/>
  <c r="N995" i="1"/>
  <c r="U1115" i="1"/>
  <c r="W994" i="1"/>
  <c r="Q996" i="1" l="1"/>
  <c r="L997" i="1"/>
  <c r="N996" i="1"/>
  <c r="V876" i="1"/>
  <c r="X876" i="1" s="1"/>
  <c r="U1116" i="1"/>
  <c r="W995" i="1"/>
  <c r="Q997" i="1" l="1"/>
  <c r="L998" i="1"/>
  <c r="N997" i="1"/>
  <c r="V877" i="1"/>
  <c r="X877" i="1" s="1"/>
  <c r="W996" i="1"/>
  <c r="U1117" i="1"/>
  <c r="Q998" i="1" l="1"/>
  <c r="V878" i="1"/>
  <c r="X878" i="1" s="1"/>
  <c r="N998" i="1"/>
  <c r="L999" i="1"/>
  <c r="W997" i="1"/>
  <c r="U1118" i="1"/>
  <c r="Q999" i="1" l="1"/>
  <c r="L1000" i="1"/>
  <c r="N999" i="1"/>
  <c r="V879" i="1"/>
  <c r="X879" i="1" s="1"/>
  <c r="W998" i="1"/>
  <c r="U1119" i="1"/>
  <c r="Q1000" i="1" l="1"/>
  <c r="L1001" i="1"/>
  <c r="V880" i="1"/>
  <c r="X880" i="1" s="1"/>
  <c r="N1000" i="1"/>
  <c r="U1120" i="1"/>
  <c r="W999" i="1"/>
  <c r="V881" i="1" l="1"/>
  <c r="X881" i="1" s="1"/>
  <c r="Q1001" i="1"/>
  <c r="N1001" i="1"/>
  <c r="L1002" i="1"/>
  <c r="W1000" i="1"/>
  <c r="U1121" i="1"/>
  <c r="V882" i="1" l="1"/>
  <c r="X882" i="1" s="1"/>
  <c r="L1003" i="1"/>
  <c r="Q1002" i="1"/>
  <c r="N1002" i="1"/>
  <c r="W1001" i="1"/>
  <c r="U1122" i="1"/>
  <c r="L1004" i="1" l="1"/>
  <c r="V883" i="1"/>
  <c r="X883" i="1" s="1"/>
  <c r="N1003" i="1"/>
  <c r="Q1003" i="1"/>
  <c r="U1123" i="1"/>
  <c r="W1002" i="1"/>
  <c r="Q1004" i="1" l="1"/>
  <c r="L1005" i="1"/>
  <c r="V884" i="1"/>
  <c r="X884" i="1" s="1"/>
  <c r="N1004" i="1"/>
  <c r="U1124" i="1"/>
  <c r="W1003" i="1"/>
  <c r="Q1005" i="1" l="1"/>
  <c r="V885" i="1"/>
  <c r="X885" i="1" s="1"/>
  <c r="N1005" i="1"/>
  <c r="L1006" i="1"/>
  <c r="W1004" i="1"/>
  <c r="U1125" i="1"/>
  <c r="N1006" i="1" l="1"/>
  <c r="L1007" i="1"/>
  <c r="V886" i="1"/>
  <c r="X886" i="1" s="1"/>
  <c r="Q1006" i="1"/>
  <c r="U1126" i="1"/>
  <c r="W1005" i="1"/>
  <c r="N1007" i="1" l="1"/>
  <c r="V887" i="1"/>
  <c r="X887" i="1" s="1"/>
  <c r="Q1007" i="1"/>
  <c r="L1008" i="1"/>
  <c r="W1006" i="1"/>
  <c r="U1127" i="1"/>
  <c r="V888" i="1" l="1"/>
  <c r="X888" i="1" s="1"/>
  <c r="N1008" i="1"/>
  <c r="L1009" i="1"/>
  <c r="Q1008" i="1"/>
  <c r="U1128" i="1"/>
  <c r="W1007" i="1"/>
  <c r="L1010" i="1" l="1"/>
  <c r="N1009" i="1"/>
  <c r="V889" i="1"/>
  <c r="X889" i="1" s="1"/>
  <c r="Q1009" i="1"/>
  <c r="W1008" i="1"/>
  <c r="U1129" i="1"/>
  <c r="L1011" i="1" l="1"/>
  <c r="N1010" i="1"/>
  <c r="Q1010" i="1"/>
  <c r="V890" i="1"/>
  <c r="X890" i="1" s="1"/>
  <c r="U1130" i="1"/>
  <c r="W1009" i="1"/>
  <c r="L1012" i="1" l="1"/>
  <c r="V891" i="1"/>
  <c r="X891" i="1" s="1"/>
  <c r="Q1011" i="1"/>
  <c r="N1011" i="1"/>
  <c r="U1131" i="1"/>
  <c r="W1010" i="1"/>
  <c r="V892" i="1" l="1"/>
  <c r="X892" i="1" s="1"/>
  <c r="N1012" i="1"/>
  <c r="L1013" i="1"/>
  <c r="Q1012" i="1"/>
  <c r="U1132" i="1"/>
  <c r="W1011" i="1"/>
  <c r="Q1013" i="1" l="1"/>
  <c r="L1014" i="1"/>
  <c r="V893" i="1"/>
  <c r="X893" i="1" s="1"/>
  <c r="N1013" i="1"/>
  <c r="W1012" i="1"/>
  <c r="U1133" i="1"/>
  <c r="N1014" i="1" l="1"/>
  <c r="L1015" i="1"/>
  <c r="V894" i="1"/>
  <c r="X894" i="1" s="1"/>
  <c r="Q1014" i="1"/>
  <c r="U1134" i="1"/>
  <c r="W1013" i="1"/>
  <c r="L1016" i="1" l="1"/>
  <c r="Q1015" i="1"/>
  <c r="V895" i="1"/>
  <c r="X895" i="1" s="1"/>
  <c r="N1015" i="1"/>
  <c r="U1135" i="1"/>
  <c r="W1014" i="1"/>
  <c r="Q1016" i="1" l="1"/>
  <c r="V896" i="1"/>
  <c r="X896" i="1" s="1"/>
  <c r="L1017" i="1"/>
  <c r="N1016" i="1"/>
  <c r="U1136" i="1"/>
  <c r="W1015" i="1"/>
  <c r="L1018" i="1" l="1"/>
  <c r="V897" i="1"/>
  <c r="X897" i="1" s="1"/>
  <c r="Q1017" i="1"/>
  <c r="N1017" i="1"/>
  <c r="U1137" i="1"/>
  <c r="W1016" i="1"/>
  <c r="Q1018" i="1" l="1"/>
  <c r="L1019" i="1"/>
  <c r="V898" i="1"/>
  <c r="X898" i="1" s="1"/>
  <c r="N1018" i="1"/>
  <c r="U1138" i="1"/>
  <c r="W1017" i="1"/>
  <c r="V899" i="1" l="1"/>
  <c r="X899" i="1" s="1"/>
  <c r="Q1019" i="1"/>
  <c r="L1020" i="1"/>
  <c r="N1019" i="1"/>
  <c r="U1139" i="1"/>
  <c r="W1018" i="1"/>
  <c r="V900" i="1" l="1"/>
  <c r="X900" i="1" s="1"/>
  <c r="Q1020" i="1"/>
  <c r="L1021" i="1"/>
  <c r="N1020" i="1"/>
  <c r="U1140" i="1"/>
  <c r="W1019" i="1"/>
  <c r="L1022" i="1" l="1"/>
  <c r="V901" i="1"/>
  <c r="X901" i="1" s="1"/>
  <c r="Q1021" i="1"/>
  <c r="N1021" i="1"/>
  <c r="U1141" i="1"/>
  <c r="W1020" i="1"/>
  <c r="V902" i="1" l="1"/>
  <c r="X902" i="1" s="1"/>
  <c r="L1023" i="1"/>
  <c r="Q1022" i="1"/>
  <c r="N1022" i="1"/>
  <c r="W1021" i="1"/>
  <c r="U1142" i="1"/>
  <c r="L1024" i="1" l="1"/>
  <c r="V903" i="1"/>
  <c r="X903" i="1" s="1"/>
  <c r="Q1023" i="1"/>
  <c r="N1023" i="1"/>
  <c r="W1022" i="1"/>
  <c r="U1143" i="1"/>
  <c r="L1025" i="1" l="1"/>
  <c r="N1024" i="1"/>
  <c r="Q1024" i="1"/>
  <c r="V904" i="1"/>
  <c r="X904" i="1" s="1"/>
  <c r="U1144" i="1"/>
  <c r="W1023" i="1"/>
  <c r="Q1025" i="1" l="1"/>
  <c r="N1025" i="1"/>
  <c r="L1026" i="1"/>
  <c r="V905" i="1"/>
  <c r="X905" i="1" s="1"/>
  <c r="U1145" i="1"/>
  <c r="W1024" i="1"/>
  <c r="L1027" i="1" l="1"/>
  <c r="V906" i="1"/>
  <c r="X906" i="1" s="1"/>
  <c r="Q1026" i="1"/>
  <c r="N1026" i="1"/>
  <c r="U1146" i="1"/>
  <c r="W1025" i="1"/>
  <c r="L1028" i="1" l="1"/>
  <c r="Q1027" i="1"/>
  <c r="V907" i="1"/>
  <c r="X907" i="1" s="1"/>
  <c r="N1027" i="1"/>
  <c r="W1026" i="1"/>
  <c r="U1147" i="1"/>
  <c r="Q1028" i="1" l="1"/>
  <c r="V908" i="1"/>
  <c r="X908" i="1" s="1"/>
  <c r="L1029" i="1"/>
  <c r="N1028" i="1"/>
  <c r="W1027" i="1"/>
  <c r="U1148" i="1"/>
  <c r="Q1029" i="1" l="1"/>
  <c r="L1030" i="1"/>
  <c r="N1029" i="1"/>
  <c r="V909" i="1"/>
  <c r="X909" i="1" s="1"/>
  <c r="U1149" i="1"/>
  <c r="W1028" i="1"/>
  <c r="Q1030" i="1" l="1"/>
  <c r="L1031" i="1"/>
  <c r="N1030" i="1"/>
  <c r="V910" i="1"/>
  <c r="X910" i="1" s="1"/>
  <c r="U1150" i="1"/>
  <c r="W1029" i="1"/>
  <c r="L1032" i="1" l="1"/>
  <c r="Q1031" i="1"/>
  <c r="V911" i="1"/>
  <c r="X911" i="1" s="1"/>
  <c r="N1031" i="1"/>
  <c r="U1151" i="1"/>
  <c r="W1030" i="1"/>
  <c r="L1033" i="1" l="1"/>
  <c r="V912" i="1"/>
  <c r="X912" i="1" s="1"/>
  <c r="Q1032" i="1"/>
  <c r="N1032" i="1"/>
  <c r="U1152" i="1"/>
  <c r="W1031" i="1"/>
  <c r="N1033" i="1" l="1"/>
  <c r="Q1033" i="1"/>
  <c r="V913" i="1"/>
  <c r="X913" i="1" s="1"/>
  <c r="L1034" i="1"/>
  <c r="U1153" i="1"/>
  <c r="W1032" i="1"/>
  <c r="Q1034" i="1" l="1"/>
  <c r="N1034" i="1"/>
  <c r="V914" i="1"/>
  <c r="X914" i="1" s="1"/>
  <c r="L1035" i="1"/>
  <c r="U1154" i="1"/>
  <c r="W1033" i="1"/>
  <c r="L1036" i="1" l="1"/>
  <c r="Q1035" i="1"/>
  <c r="N1035" i="1"/>
  <c r="V915" i="1"/>
  <c r="X915" i="1" s="1"/>
  <c r="U1155" i="1"/>
  <c r="W1034" i="1"/>
  <c r="V916" i="1" l="1"/>
  <c r="X916" i="1" s="1"/>
  <c r="L1037" i="1"/>
  <c r="N1036" i="1"/>
  <c r="Q1036" i="1"/>
  <c r="U1156" i="1"/>
  <c r="W1035" i="1"/>
  <c r="N1037" i="1" l="1"/>
  <c r="Q1037" i="1"/>
  <c r="V917" i="1"/>
  <c r="X917" i="1" s="1"/>
  <c r="L1038" i="1"/>
  <c r="U1157" i="1"/>
  <c r="W1036" i="1"/>
  <c r="L1039" i="1" l="1"/>
  <c r="N1038" i="1"/>
  <c r="Q1038" i="1"/>
  <c r="V918" i="1"/>
  <c r="X918" i="1" s="1"/>
  <c r="U1158" i="1"/>
  <c r="W1037" i="1"/>
  <c r="V919" i="1" l="1"/>
  <c r="X919" i="1" s="1"/>
  <c r="N1039" i="1"/>
  <c r="Q1039" i="1"/>
  <c r="L1040" i="1"/>
  <c r="U1159" i="1"/>
  <c r="W1038" i="1"/>
  <c r="Q1040" i="1" l="1"/>
  <c r="N1040" i="1"/>
  <c r="V920" i="1"/>
  <c r="X920" i="1" s="1"/>
  <c r="L1041" i="1"/>
  <c r="W1039" i="1"/>
  <c r="U1160" i="1"/>
  <c r="L1042" i="1" l="1"/>
  <c r="N1041" i="1"/>
  <c r="Q1041" i="1"/>
  <c r="V921" i="1"/>
  <c r="X921" i="1" s="1"/>
  <c r="W1040" i="1"/>
  <c r="U1161" i="1"/>
  <c r="Q1042" i="1" l="1"/>
  <c r="V922" i="1"/>
  <c r="X922" i="1" s="1"/>
  <c r="L1043" i="1"/>
  <c r="N1042" i="1"/>
  <c r="U1162" i="1"/>
  <c r="W1041" i="1"/>
  <c r="Q1043" i="1" l="1"/>
  <c r="V923" i="1"/>
  <c r="X923" i="1" s="1"/>
  <c r="L1044" i="1"/>
  <c r="N1043" i="1"/>
  <c r="W1042" i="1"/>
  <c r="U1163" i="1"/>
  <c r="Q1044" i="1" l="1"/>
  <c r="L1045" i="1"/>
  <c r="V924" i="1"/>
  <c r="X924" i="1" s="1"/>
  <c r="N1044" i="1"/>
  <c r="W1043" i="1"/>
  <c r="U1164" i="1"/>
  <c r="L1046" i="1" l="1"/>
  <c r="N1045" i="1"/>
  <c r="Q1045" i="1"/>
  <c r="V925" i="1"/>
  <c r="X925" i="1" s="1"/>
  <c r="U1165" i="1"/>
  <c r="W1044" i="1"/>
  <c r="Q1046" i="1" l="1"/>
  <c r="N1046" i="1"/>
  <c r="L1047" i="1"/>
  <c r="V926" i="1"/>
  <c r="X926" i="1" s="1"/>
  <c r="U1166" i="1"/>
  <c r="W1045" i="1"/>
  <c r="V927" i="1" l="1"/>
  <c r="X927" i="1" s="1"/>
  <c r="L1048" i="1"/>
  <c r="Q1047" i="1"/>
  <c r="N1047" i="1"/>
  <c r="U1167" i="1"/>
  <c r="W1046" i="1"/>
  <c r="L1049" i="1" l="1"/>
  <c r="V928" i="1"/>
  <c r="X928" i="1" s="1"/>
  <c r="N1048" i="1"/>
  <c r="Q1048" i="1"/>
  <c r="U1168" i="1"/>
  <c r="W1047" i="1"/>
  <c r="L1050" i="1" l="1"/>
  <c r="Q1049" i="1"/>
  <c r="V929" i="1"/>
  <c r="X929" i="1" s="1"/>
  <c r="N1049" i="1"/>
  <c r="U1169" i="1"/>
  <c r="W1048" i="1"/>
  <c r="V930" i="1" l="1"/>
  <c r="X930" i="1" s="1"/>
  <c r="L1051" i="1"/>
  <c r="N1050" i="1"/>
  <c r="Q1050" i="1"/>
  <c r="U1170" i="1"/>
  <c r="W1049" i="1"/>
  <c r="N1051" i="1" l="1"/>
  <c r="V931" i="1"/>
  <c r="X931" i="1" s="1"/>
  <c r="L1052" i="1"/>
  <c r="Q1051" i="1"/>
  <c r="U1171" i="1"/>
  <c r="W1050" i="1"/>
  <c r="Q1052" i="1" l="1"/>
  <c r="L1053" i="1"/>
  <c r="N1052" i="1"/>
  <c r="V932" i="1"/>
  <c r="X932" i="1" s="1"/>
  <c r="U1172" i="1"/>
  <c r="W1051" i="1"/>
  <c r="Q1053" i="1" l="1"/>
  <c r="L1054" i="1"/>
  <c r="V933" i="1"/>
  <c r="X933" i="1" s="1"/>
  <c r="N1053" i="1"/>
  <c r="U1173" i="1"/>
  <c r="W1052" i="1"/>
  <c r="V934" i="1" l="1"/>
  <c r="X934" i="1" s="1"/>
  <c r="Q1054" i="1"/>
  <c r="N1054" i="1"/>
  <c r="L1055" i="1"/>
  <c r="U1174" i="1"/>
  <c r="W1053" i="1"/>
  <c r="Q1055" i="1" l="1"/>
  <c r="V935" i="1"/>
  <c r="X935" i="1" s="1"/>
  <c r="N1055" i="1"/>
  <c r="L1056" i="1"/>
  <c r="U1175" i="1"/>
  <c r="W1054" i="1"/>
  <c r="L1057" i="1" l="1"/>
  <c r="Q1056" i="1"/>
  <c r="V936" i="1"/>
  <c r="X936" i="1" s="1"/>
  <c r="N1056" i="1"/>
  <c r="U1176" i="1"/>
  <c r="W1055" i="1"/>
  <c r="Q1057" i="1" l="1"/>
  <c r="L1058" i="1"/>
  <c r="N1057" i="1"/>
  <c r="V937" i="1"/>
  <c r="X937" i="1" s="1"/>
  <c r="U1177" i="1"/>
  <c r="W1056" i="1"/>
  <c r="Q1058" i="1" l="1"/>
  <c r="L1059" i="1"/>
  <c r="V938" i="1"/>
  <c r="X938" i="1" s="1"/>
  <c r="N1058" i="1"/>
  <c r="U1178" i="1"/>
  <c r="W1057" i="1"/>
  <c r="Q1059" i="1" l="1"/>
  <c r="L1060" i="1"/>
  <c r="V939" i="1"/>
  <c r="X939" i="1" s="1"/>
  <c r="N1059" i="1"/>
  <c r="U1179" i="1"/>
  <c r="W1058" i="1"/>
  <c r="L1061" i="1" l="1"/>
  <c r="V940" i="1"/>
  <c r="X940" i="1" s="1"/>
  <c r="Q1060" i="1"/>
  <c r="N1060" i="1"/>
  <c r="U1180" i="1"/>
  <c r="W1059" i="1"/>
  <c r="Q1061" i="1" l="1"/>
  <c r="V941" i="1"/>
  <c r="X941" i="1" s="1"/>
  <c r="L1062" i="1"/>
  <c r="N1061" i="1"/>
  <c r="U1181" i="1"/>
  <c r="W1060" i="1"/>
  <c r="Q1062" i="1" l="1"/>
  <c r="V942" i="1"/>
  <c r="X942" i="1" s="1"/>
  <c r="N1062" i="1"/>
  <c r="L1063" i="1"/>
  <c r="W1061" i="1"/>
  <c r="U1182" i="1"/>
  <c r="Q1063" i="1" l="1"/>
  <c r="L1064" i="1"/>
  <c r="N1063" i="1"/>
  <c r="V943" i="1"/>
  <c r="X943" i="1" s="1"/>
  <c r="W1062" i="1"/>
  <c r="U1183" i="1"/>
  <c r="N1064" i="1" l="1"/>
  <c r="Q1064" i="1"/>
  <c r="L1065" i="1"/>
  <c r="V944" i="1"/>
  <c r="X944" i="1" s="1"/>
  <c r="U1184" i="1"/>
  <c r="W1063" i="1"/>
  <c r="Q1065" i="1" l="1"/>
  <c r="V945" i="1"/>
  <c r="X945" i="1" s="1"/>
  <c r="L1066" i="1"/>
  <c r="N1065" i="1"/>
  <c r="U1185" i="1"/>
  <c r="W1064" i="1"/>
  <c r="N1066" i="1" l="1"/>
  <c r="L1067" i="1"/>
  <c r="V946" i="1"/>
  <c r="X946" i="1" s="1"/>
  <c r="Q1066" i="1"/>
  <c r="U1186" i="1"/>
  <c r="W1065" i="1"/>
  <c r="Q1067" i="1" l="1"/>
  <c r="N1067" i="1"/>
  <c r="L1068" i="1"/>
  <c r="V947" i="1"/>
  <c r="X947" i="1" s="1"/>
  <c r="U1187" i="1"/>
  <c r="W1066" i="1"/>
  <c r="L1069" i="1" l="1"/>
  <c r="V948" i="1"/>
  <c r="X948" i="1" s="1"/>
  <c r="Q1068" i="1"/>
  <c r="N1068" i="1"/>
  <c r="W1067" i="1"/>
  <c r="U1188" i="1"/>
  <c r="V949" i="1" l="1"/>
  <c r="X949" i="1" s="1"/>
  <c r="L1070" i="1"/>
  <c r="Q1069" i="1"/>
  <c r="N1069" i="1"/>
  <c r="U1189" i="1"/>
  <c r="W1068" i="1"/>
  <c r="Q1070" i="1" l="1"/>
  <c r="V950" i="1"/>
  <c r="X950" i="1" s="1"/>
  <c r="L1071" i="1"/>
  <c r="N1070" i="1"/>
  <c r="W1069" i="1"/>
  <c r="U1190" i="1"/>
  <c r="Q1071" i="1" l="1"/>
  <c r="V951" i="1"/>
  <c r="X951" i="1" s="1"/>
  <c r="L1072" i="1"/>
  <c r="N1071" i="1"/>
  <c r="U1191" i="1"/>
  <c r="W1070" i="1"/>
  <c r="V952" i="1" l="1"/>
  <c r="X952" i="1" s="1"/>
  <c r="Q1072" i="1"/>
  <c r="L1073" i="1"/>
  <c r="N1072" i="1"/>
  <c r="U1192" i="1"/>
  <c r="W1071" i="1"/>
  <c r="Q1073" i="1" l="1"/>
  <c r="V953" i="1"/>
  <c r="X953" i="1" s="1"/>
  <c r="L1074" i="1"/>
  <c r="N1073" i="1"/>
  <c r="U1193" i="1"/>
  <c r="W1072" i="1"/>
  <c r="N1074" i="1" l="1"/>
  <c r="L1075" i="1"/>
  <c r="V954" i="1"/>
  <c r="X954" i="1" s="1"/>
  <c r="Q1074" i="1"/>
  <c r="U1194" i="1"/>
  <c r="W1073" i="1"/>
  <c r="L1076" i="1" l="1"/>
  <c r="N1075" i="1"/>
  <c r="Q1075" i="1"/>
  <c r="V955" i="1"/>
  <c r="X955" i="1" s="1"/>
  <c r="U1195" i="1"/>
  <c r="W1074" i="1"/>
  <c r="Q1076" i="1" l="1"/>
  <c r="V956" i="1"/>
  <c r="X956" i="1" s="1"/>
  <c r="N1076" i="1"/>
  <c r="L1077" i="1"/>
  <c r="U1196" i="1"/>
  <c r="W1075" i="1"/>
  <c r="V957" i="1" l="1"/>
  <c r="X957" i="1" s="1"/>
  <c r="L1078" i="1"/>
  <c r="N1077" i="1"/>
  <c r="Q1077" i="1"/>
  <c r="U1197" i="1"/>
  <c r="W1076" i="1"/>
  <c r="Q1078" i="1" l="1"/>
  <c r="L1079" i="1"/>
  <c r="V958" i="1"/>
  <c r="X958" i="1" s="1"/>
  <c r="N1078" i="1"/>
  <c r="U1198" i="1"/>
  <c r="W1077" i="1"/>
  <c r="Q1079" i="1" l="1"/>
  <c r="L1080" i="1"/>
  <c r="V959" i="1"/>
  <c r="X959" i="1" s="1"/>
  <c r="N1079" i="1"/>
  <c r="W1078" i="1"/>
  <c r="U1199" i="1"/>
  <c r="Q1080" i="1" l="1"/>
  <c r="L1081" i="1"/>
  <c r="V960" i="1"/>
  <c r="X960" i="1" s="1"/>
  <c r="N1080" i="1"/>
  <c r="W1079" i="1"/>
  <c r="U1200" i="1"/>
  <c r="L1082" i="1" l="1"/>
  <c r="N1081" i="1"/>
  <c r="Q1081" i="1"/>
  <c r="V961" i="1"/>
  <c r="X961" i="1" s="1"/>
  <c r="U1201" i="1"/>
  <c r="W1080" i="1"/>
  <c r="Q1082" i="1" l="1"/>
  <c r="V962" i="1"/>
  <c r="X962" i="1" s="1"/>
  <c r="L1083" i="1"/>
  <c r="N1082" i="1"/>
  <c r="W1081" i="1"/>
  <c r="U1202" i="1"/>
  <c r="V963" i="1" l="1"/>
  <c r="X963" i="1" s="1"/>
  <c r="Q1083" i="1"/>
  <c r="N1083" i="1"/>
  <c r="L1084" i="1"/>
  <c r="U1203" i="1"/>
  <c r="W1082" i="1"/>
  <c r="V964" i="1" l="1"/>
  <c r="X964" i="1" s="1"/>
  <c r="L1085" i="1"/>
  <c r="Q1084" i="1"/>
  <c r="N1084" i="1"/>
  <c r="U1204" i="1"/>
  <c r="W1083" i="1"/>
  <c r="L1086" i="1" l="1"/>
  <c r="Q1085" i="1"/>
  <c r="V965" i="1"/>
  <c r="X965" i="1" s="1"/>
  <c r="N1085" i="1"/>
  <c r="W1084" i="1"/>
  <c r="U1205" i="1"/>
  <c r="L1087" i="1" l="1"/>
  <c r="Q1086" i="1"/>
  <c r="N1086" i="1"/>
  <c r="V966" i="1"/>
  <c r="X966" i="1" s="1"/>
  <c r="W1085" i="1"/>
  <c r="U1206" i="1"/>
  <c r="L1088" i="1" l="1"/>
  <c r="N1087" i="1"/>
  <c r="Q1087" i="1"/>
  <c r="V967" i="1"/>
  <c r="X967" i="1" s="1"/>
  <c r="U1207" i="1"/>
  <c r="W1086" i="1"/>
  <c r="Q1088" i="1" l="1"/>
  <c r="V968" i="1"/>
  <c r="X968" i="1" s="1"/>
  <c r="L1089" i="1"/>
  <c r="N1088" i="1"/>
  <c r="U1208" i="1"/>
  <c r="W1087" i="1"/>
  <c r="L1090" i="1" l="1"/>
  <c r="V969" i="1"/>
  <c r="X969" i="1" s="1"/>
  <c r="Q1089" i="1"/>
  <c r="N1089" i="1"/>
  <c r="U1209" i="1"/>
  <c r="W1088" i="1"/>
  <c r="V970" i="1" l="1"/>
  <c r="X970" i="1" s="1"/>
  <c r="L1091" i="1"/>
  <c r="N1090" i="1"/>
  <c r="Q1090" i="1"/>
  <c r="U1210" i="1"/>
  <c r="W1089" i="1"/>
  <c r="L1092" i="1" l="1"/>
  <c r="Q1091" i="1"/>
  <c r="V971" i="1"/>
  <c r="X971" i="1" s="1"/>
  <c r="N1091" i="1"/>
  <c r="U1211" i="1"/>
  <c r="W1090" i="1"/>
  <c r="Q1092" i="1" l="1"/>
  <c r="L1093" i="1"/>
  <c r="V972" i="1"/>
  <c r="X972" i="1" s="1"/>
  <c r="N1092" i="1"/>
  <c r="U1212" i="1"/>
  <c r="W1091" i="1"/>
  <c r="L1094" i="1" l="1"/>
  <c r="N1093" i="1"/>
  <c r="V973" i="1"/>
  <c r="X973" i="1" s="1"/>
  <c r="Q1093" i="1"/>
  <c r="U1213" i="1"/>
  <c r="W1092" i="1"/>
  <c r="Q1094" i="1" l="1"/>
  <c r="V974" i="1"/>
  <c r="X974" i="1" s="1"/>
  <c r="L1095" i="1"/>
  <c r="N1094" i="1"/>
  <c r="U1214" i="1"/>
  <c r="W1093" i="1"/>
  <c r="Q1095" i="1" l="1"/>
  <c r="N1095" i="1"/>
  <c r="V975" i="1"/>
  <c r="X975" i="1" s="1"/>
  <c r="L1096" i="1"/>
  <c r="U1215" i="1"/>
  <c r="W1094" i="1"/>
  <c r="L1097" i="1" l="1"/>
  <c r="N1096" i="1"/>
  <c r="Q1096" i="1"/>
  <c r="V976" i="1"/>
  <c r="X976" i="1" s="1"/>
  <c r="U1216" i="1"/>
  <c r="W1095" i="1"/>
  <c r="Q1097" i="1" l="1"/>
  <c r="L1098" i="1"/>
  <c r="N1097" i="1"/>
  <c r="V977" i="1"/>
  <c r="X977" i="1" s="1"/>
  <c r="U1217" i="1"/>
  <c r="W1096" i="1"/>
  <c r="L1099" i="1" l="1"/>
  <c r="V978" i="1"/>
  <c r="X978" i="1" s="1"/>
  <c r="Q1098" i="1"/>
  <c r="N1098" i="1"/>
  <c r="U1218" i="1"/>
  <c r="W1097" i="1"/>
  <c r="Q1099" i="1" l="1"/>
  <c r="N1099" i="1"/>
  <c r="L1100" i="1"/>
  <c r="V979" i="1"/>
  <c r="X979" i="1" s="1"/>
  <c r="W1098" i="1"/>
  <c r="U1219" i="1"/>
  <c r="N1100" i="1" l="1"/>
  <c r="Q1100" i="1"/>
  <c r="V980" i="1"/>
  <c r="X980" i="1" s="1"/>
  <c r="L1101" i="1"/>
  <c r="U1220" i="1"/>
  <c r="W1099" i="1"/>
  <c r="N1101" i="1" l="1"/>
  <c r="Q1101" i="1"/>
  <c r="V981" i="1"/>
  <c r="X981" i="1" s="1"/>
  <c r="L1102" i="1"/>
  <c r="U1221" i="1"/>
  <c r="W1100" i="1"/>
  <c r="Q1102" i="1" l="1"/>
  <c r="V982" i="1"/>
  <c r="X982" i="1" s="1"/>
  <c r="L1103" i="1"/>
  <c r="N1102" i="1"/>
  <c r="U1222" i="1"/>
  <c r="W1101" i="1"/>
  <c r="Q1103" i="1" l="1"/>
  <c r="N1103" i="1"/>
  <c r="V983" i="1"/>
  <c r="X983" i="1" s="1"/>
  <c r="L1104" i="1"/>
  <c r="W1102" i="1"/>
  <c r="U1223" i="1"/>
  <c r="Q1104" i="1" l="1"/>
  <c r="N1104" i="1"/>
  <c r="L1105" i="1"/>
  <c r="V984" i="1"/>
  <c r="X984" i="1" s="1"/>
  <c r="W1103" i="1"/>
  <c r="U1224" i="1"/>
  <c r="Q1105" i="1" l="1"/>
  <c r="L1106" i="1"/>
  <c r="N1105" i="1"/>
  <c r="V985" i="1"/>
  <c r="X985" i="1" s="1"/>
  <c r="U1225" i="1"/>
  <c r="W1104" i="1"/>
  <c r="Q1106" i="1" l="1"/>
  <c r="L1107" i="1"/>
  <c r="V986" i="1"/>
  <c r="X986" i="1" s="1"/>
  <c r="N1106" i="1"/>
  <c r="U1226" i="1"/>
  <c r="W1105" i="1"/>
  <c r="Q1107" i="1" l="1"/>
  <c r="N1107" i="1"/>
  <c r="V987" i="1"/>
  <c r="X987" i="1" s="1"/>
  <c r="L1108" i="1"/>
  <c r="U1227" i="1"/>
  <c r="W1106" i="1"/>
  <c r="N1108" i="1" l="1"/>
  <c r="V988" i="1"/>
  <c r="X988" i="1" s="1"/>
  <c r="L1109" i="1"/>
  <c r="Q1108" i="1"/>
  <c r="U1228" i="1"/>
  <c r="W1107" i="1"/>
  <c r="V989" i="1" l="1"/>
  <c r="X989" i="1" s="1"/>
  <c r="Q1109" i="1"/>
  <c r="L1110" i="1"/>
  <c r="N1109" i="1"/>
  <c r="U1229" i="1"/>
  <c r="W1108" i="1"/>
  <c r="Q1110" i="1" l="1"/>
  <c r="V990" i="1"/>
  <c r="X990" i="1" s="1"/>
  <c r="L1111" i="1"/>
  <c r="N1110" i="1"/>
  <c r="U1230" i="1"/>
  <c r="W1109" i="1"/>
  <c r="L1112" i="1" l="1"/>
  <c r="Q1111" i="1"/>
  <c r="V991" i="1"/>
  <c r="X991" i="1" s="1"/>
  <c r="N1111" i="1"/>
  <c r="U1231" i="1"/>
  <c r="W1110" i="1"/>
  <c r="Q1112" i="1" l="1"/>
  <c r="V992" i="1"/>
  <c r="X992" i="1" s="1"/>
  <c r="N1112" i="1"/>
  <c r="L1113" i="1"/>
  <c r="W1111" i="1"/>
  <c r="U1232" i="1"/>
  <c r="V993" i="1" l="1"/>
  <c r="X993" i="1" s="1"/>
  <c r="Q1113" i="1"/>
  <c r="N1113" i="1"/>
  <c r="L1114" i="1"/>
  <c r="U1233" i="1"/>
  <c r="W1112" i="1"/>
  <c r="L1115" i="1" l="1"/>
  <c r="V994" i="1"/>
  <c r="X994" i="1" s="1"/>
  <c r="Q1114" i="1"/>
  <c r="N1114" i="1"/>
  <c r="U1234" i="1"/>
  <c r="W1113" i="1"/>
  <c r="L1116" i="1" l="1"/>
  <c r="Q1115" i="1"/>
  <c r="N1115" i="1"/>
  <c r="V995" i="1"/>
  <c r="X995" i="1" s="1"/>
  <c r="W1114" i="1"/>
  <c r="U1235" i="1"/>
  <c r="L1117" i="1" l="1"/>
  <c r="Q1116" i="1"/>
  <c r="V996" i="1"/>
  <c r="X996" i="1" s="1"/>
  <c r="N1116" i="1"/>
  <c r="U1236" i="1"/>
  <c r="W1115" i="1"/>
  <c r="L1118" i="1" l="1"/>
  <c r="V997" i="1"/>
  <c r="X997" i="1" s="1"/>
  <c r="Q1117" i="1"/>
  <c r="N1117" i="1"/>
  <c r="U1237" i="1"/>
  <c r="W1116" i="1"/>
  <c r="Q1118" i="1" l="1"/>
  <c r="L1119" i="1"/>
  <c r="N1118" i="1"/>
  <c r="V998" i="1"/>
  <c r="X998" i="1" s="1"/>
  <c r="W1117" i="1"/>
  <c r="U1238" i="1"/>
  <c r="Q1119" i="1" l="1"/>
  <c r="L1120" i="1"/>
  <c r="V999" i="1"/>
  <c r="X999" i="1" s="1"/>
  <c r="N1119" i="1"/>
  <c r="U1239" i="1"/>
  <c r="W1118" i="1"/>
  <c r="L1121" i="1" l="1"/>
  <c r="N1120" i="1"/>
  <c r="Q1120" i="1"/>
  <c r="V1000" i="1"/>
  <c r="X1000" i="1" s="1"/>
  <c r="W1119" i="1"/>
  <c r="U1240" i="1"/>
  <c r="Q1121" i="1" l="1"/>
  <c r="L1122" i="1"/>
  <c r="N1121" i="1"/>
  <c r="V1001" i="1"/>
  <c r="X1001" i="1" s="1"/>
  <c r="U1241" i="1"/>
  <c r="W1120" i="1"/>
  <c r="Q1122" i="1" l="1"/>
  <c r="L1123" i="1"/>
  <c r="V1002" i="1"/>
  <c r="X1002" i="1" s="1"/>
  <c r="N1122" i="1"/>
  <c r="U1242" i="1"/>
  <c r="W1121" i="1"/>
  <c r="N1123" i="1" l="1"/>
  <c r="L1124" i="1"/>
  <c r="Q1123" i="1"/>
  <c r="V1003" i="1"/>
  <c r="X1003" i="1" s="1"/>
  <c r="U1243" i="1"/>
  <c r="W1122" i="1"/>
  <c r="L1125" i="1" l="1"/>
  <c r="Q1124" i="1"/>
  <c r="V1004" i="1"/>
  <c r="X1004" i="1" s="1"/>
  <c r="N1124" i="1"/>
  <c r="W1123" i="1"/>
  <c r="U1244" i="1"/>
  <c r="L1126" i="1" l="1"/>
  <c r="V1005" i="1"/>
  <c r="X1005" i="1" s="1"/>
  <c r="N1125" i="1"/>
  <c r="Q1125" i="1"/>
  <c r="U1245" i="1"/>
  <c r="W1124" i="1"/>
  <c r="V1006" i="1" l="1"/>
  <c r="X1006" i="1" s="1"/>
  <c r="L1127" i="1"/>
  <c r="Q1126" i="1"/>
  <c r="N1126" i="1"/>
  <c r="W1125" i="1"/>
  <c r="U1246" i="1"/>
  <c r="L1128" i="1" l="1"/>
  <c r="N1127" i="1"/>
  <c r="Q1127" i="1"/>
  <c r="V1007" i="1"/>
  <c r="X1007" i="1" s="1"/>
  <c r="U1247" i="1"/>
  <c r="W1126" i="1"/>
  <c r="L1129" i="1" l="1"/>
  <c r="V1008" i="1"/>
  <c r="X1008" i="1" s="1"/>
  <c r="Q1128" i="1"/>
  <c r="N1128" i="1"/>
  <c r="U1248" i="1"/>
  <c r="W1127" i="1"/>
  <c r="N1129" i="1" l="1"/>
  <c r="V1009" i="1"/>
  <c r="X1009" i="1" s="1"/>
  <c r="L1130" i="1"/>
  <c r="Q1129" i="1"/>
  <c r="W1128" i="1"/>
  <c r="U1249" i="1"/>
  <c r="Q1130" i="1" l="1"/>
  <c r="N1130" i="1"/>
  <c r="V1010" i="1"/>
  <c r="X1010" i="1" s="1"/>
  <c r="L1131" i="1"/>
  <c r="U1250" i="1"/>
  <c r="W1129" i="1"/>
  <c r="V1011" i="1" l="1"/>
  <c r="X1011" i="1" s="1"/>
  <c r="Q1131" i="1"/>
  <c r="L1132" i="1"/>
  <c r="N1131" i="1"/>
  <c r="U1251" i="1"/>
  <c r="W1130" i="1"/>
  <c r="Q1132" i="1" l="1"/>
  <c r="V1012" i="1"/>
  <c r="X1012" i="1" s="1"/>
  <c r="L1133" i="1"/>
  <c r="N1132" i="1"/>
  <c r="W1131" i="1"/>
  <c r="U1252" i="1"/>
  <c r="Q1133" i="1" l="1"/>
  <c r="L1134" i="1"/>
  <c r="V1013" i="1"/>
  <c r="X1013" i="1" s="1"/>
  <c r="N1133" i="1"/>
  <c r="U1253" i="1"/>
  <c r="W1132" i="1"/>
  <c r="V1014" i="1" l="1"/>
  <c r="X1014" i="1" s="1"/>
  <c r="N1134" i="1"/>
  <c r="L1135" i="1"/>
  <c r="Q1134" i="1"/>
  <c r="U1254" i="1"/>
  <c r="W1133" i="1"/>
  <c r="N1135" i="1" l="1"/>
  <c r="Q1135" i="1"/>
  <c r="L1136" i="1"/>
  <c r="V1015" i="1"/>
  <c r="X1015" i="1" s="1"/>
  <c r="W1134" i="1"/>
  <c r="U1255" i="1"/>
  <c r="L1137" i="1" l="1"/>
  <c r="V1016" i="1"/>
  <c r="X1016" i="1" s="1"/>
  <c r="Q1136" i="1"/>
  <c r="N1136" i="1"/>
  <c r="U1256" i="1"/>
  <c r="W1135" i="1"/>
  <c r="N1137" i="1" l="1"/>
  <c r="Q1137" i="1"/>
  <c r="L1138" i="1"/>
  <c r="V1017" i="1"/>
  <c r="X1017" i="1" s="1"/>
  <c r="U1257" i="1"/>
  <c r="W1136" i="1"/>
  <c r="L1139" i="1" l="1"/>
  <c r="V1018" i="1"/>
  <c r="X1018" i="1" s="1"/>
  <c r="N1138" i="1"/>
  <c r="Q1138" i="1"/>
  <c r="W1137" i="1"/>
  <c r="U1258" i="1"/>
  <c r="Q1139" i="1" l="1"/>
  <c r="N1139" i="1"/>
  <c r="L1140" i="1"/>
  <c r="V1019" i="1"/>
  <c r="X1019" i="1" s="1"/>
  <c r="U1259" i="1"/>
  <c r="W1138" i="1"/>
  <c r="N1140" i="1" l="1"/>
  <c r="L1141" i="1"/>
  <c r="Q1140" i="1"/>
  <c r="V1020" i="1"/>
  <c r="X1020" i="1" s="1"/>
  <c r="W1139" i="1"/>
  <c r="U1260" i="1"/>
  <c r="L1142" i="1" l="1"/>
  <c r="V1021" i="1"/>
  <c r="X1021" i="1" s="1"/>
  <c r="N1141" i="1"/>
  <c r="Q1141" i="1"/>
  <c r="W1140" i="1"/>
  <c r="U1261" i="1"/>
  <c r="Q1142" i="1" l="1"/>
  <c r="V1022" i="1"/>
  <c r="X1022" i="1" s="1"/>
  <c r="L1143" i="1"/>
  <c r="N1142" i="1"/>
  <c r="U1262" i="1"/>
  <c r="W1141" i="1"/>
  <c r="Q1143" i="1" l="1"/>
  <c r="N1143" i="1"/>
  <c r="V1023" i="1"/>
  <c r="X1023" i="1" s="1"/>
  <c r="L1144" i="1"/>
  <c r="U1263" i="1"/>
  <c r="W1142" i="1"/>
  <c r="V1024" i="1" l="1"/>
  <c r="X1024" i="1" s="1"/>
  <c r="N1144" i="1"/>
  <c r="Q1144" i="1"/>
  <c r="L1145" i="1"/>
  <c r="W1143" i="1"/>
  <c r="U1264" i="1"/>
  <c r="Q1145" i="1" l="1"/>
  <c r="V1025" i="1"/>
  <c r="X1025" i="1" s="1"/>
  <c r="L1146" i="1"/>
  <c r="N1145" i="1"/>
  <c r="W1144" i="1"/>
  <c r="U1265" i="1"/>
  <c r="N1146" i="1" l="1"/>
  <c r="L1147" i="1"/>
  <c r="Q1146" i="1"/>
  <c r="V1026" i="1"/>
  <c r="X1026" i="1" s="1"/>
  <c r="W1145" i="1"/>
  <c r="U1266" i="1"/>
  <c r="Q1147" i="1" l="1"/>
  <c r="N1147" i="1"/>
  <c r="V1027" i="1"/>
  <c r="X1027" i="1" s="1"/>
  <c r="L1148" i="1"/>
  <c r="U1267" i="1"/>
  <c r="W1146" i="1"/>
  <c r="Q1148" i="1" l="1"/>
  <c r="V1028" i="1"/>
  <c r="X1028" i="1" s="1"/>
  <c r="L1149" i="1"/>
  <c r="N1148" i="1"/>
  <c r="U1268" i="1"/>
  <c r="W1147" i="1"/>
  <c r="V1029" i="1" l="1"/>
  <c r="X1029" i="1" s="1"/>
  <c r="L1150" i="1"/>
  <c r="Q1149" i="1"/>
  <c r="N1149" i="1"/>
  <c r="U1269" i="1"/>
  <c r="W1148" i="1"/>
  <c r="V1030" i="1" l="1"/>
  <c r="X1030" i="1" s="1"/>
  <c r="N1150" i="1"/>
  <c r="Q1150" i="1"/>
  <c r="L1151" i="1"/>
  <c r="W1149" i="1"/>
  <c r="U1270" i="1"/>
  <c r="Q1151" i="1" l="1"/>
  <c r="V1031" i="1"/>
  <c r="X1031" i="1" s="1"/>
  <c r="L1152" i="1"/>
  <c r="N1151" i="1"/>
  <c r="U1271" i="1"/>
  <c r="W1150" i="1"/>
  <c r="L1153" i="1" l="1"/>
  <c r="V1032" i="1"/>
  <c r="X1032" i="1" s="1"/>
  <c r="Q1152" i="1"/>
  <c r="N1152" i="1"/>
  <c r="U1272" i="1"/>
  <c r="W1151" i="1"/>
  <c r="L1154" i="1" l="1"/>
  <c r="V1033" i="1"/>
  <c r="X1033" i="1" s="1"/>
  <c r="Q1153" i="1"/>
  <c r="N1153" i="1"/>
  <c r="W1152" i="1"/>
  <c r="U1273" i="1"/>
  <c r="N1154" i="1" l="1"/>
  <c r="L1155" i="1"/>
  <c r="Q1154" i="1"/>
  <c r="V1034" i="1"/>
  <c r="X1034" i="1" s="1"/>
  <c r="W1153" i="1"/>
  <c r="U1274" i="1"/>
  <c r="N1155" i="1" l="1"/>
  <c r="V1035" i="1"/>
  <c r="X1035" i="1" s="1"/>
  <c r="L1156" i="1"/>
  <c r="Q1155" i="1"/>
  <c r="U1275" i="1"/>
  <c r="W1154" i="1"/>
  <c r="N1156" i="1" l="1"/>
  <c r="L1157" i="1"/>
  <c r="Q1156" i="1"/>
  <c r="V1036" i="1"/>
  <c r="X1036" i="1" s="1"/>
  <c r="W1155" i="1"/>
  <c r="U1276" i="1"/>
  <c r="Q1157" i="1" l="1"/>
  <c r="N1157" i="1"/>
  <c r="L1158" i="1"/>
  <c r="V1037" i="1"/>
  <c r="X1037" i="1" s="1"/>
  <c r="U1277" i="1"/>
  <c r="W1156" i="1"/>
  <c r="V1038" i="1" l="1"/>
  <c r="X1038" i="1" s="1"/>
  <c r="N1158" i="1"/>
  <c r="L1159" i="1"/>
  <c r="Q1158" i="1"/>
  <c r="U1278" i="1"/>
  <c r="W1157" i="1"/>
  <c r="L1160" i="1" l="1"/>
  <c r="N1159" i="1"/>
  <c r="Q1159" i="1"/>
  <c r="V1039" i="1"/>
  <c r="X1039" i="1" s="1"/>
  <c r="U1279" i="1"/>
  <c r="W1158" i="1"/>
  <c r="Q1160" i="1" l="1"/>
  <c r="N1160" i="1"/>
  <c r="L1161" i="1"/>
  <c r="V1040" i="1"/>
  <c r="X1040" i="1" s="1"/>
  <c r="W1159" i="1"/>
  <c r="U1280" i="1"/>
  <c r="L1162" i="1" l="1"/>
  <c r="V1041" i="1"/>
  <c r="X1041" i="1" s="1"/>
  <c r="Q1161" i="1"/>
  <c r="N1161" i="1"/>
  <c r="U1281" i="1"/>
  <c r="W1160" i="1"/>
  <c r="V1042" i="1" l="1"/>
  <c r="X1042" i="1" s="1"/>
  <c r="L1163" i="1"/>
  <c r="Q1162" i="1"/>
  <c r="N1162" i="1"/>
  <c r="W1161" i="1"/>
  <c r="U1282" i="1"/>
  <c r="L1164" i="1" l="1"/>
  <c r="Q1163" i="1"/>
  <c r="V1043" i="1"/>
  <c r="X1043" i="1" s="1"/>
  <c r="N1163" i="1"/>
  <c r="U1283" i="1"/>
  <c r="W1162" i="1"/>
  <c r="V1044" i="1" l="1"/>
  <c r="X1044" i="1" s="1"/>
  <c r="Q1164" i="1"/>
  <c r="N1164" i="1"/>
  <c r="L1165" i="1"/>
  <c r="U1284" i="1"/>
  <c r="W1163" i="1"/>
  <c r="Q1165" i="1" l="1"/>
  <c r="N1165" i="1"/>
  <c r="V1045" i="1"/>
  <c r="X1045" i="1" s="1"/>
  <c r="L1166" i="1"/>
  <c r="U1285" i="1"/>
  <c r="W1164" i="1"/>
  <c r="Q1166" i="1" l="1"/>
  <c r="L1167" i="1"/>
  <c r="V1046" i="1"/>
  <c r="X1046" i="1" s="1"/>
  <c r="N1166" i="1"/>
  <c r="U1286" i="1"/>
  <c r="W1165" i="1"/>
  <c r="V1047" i="1" l="1"/>
  <c r="X1047" i="1" s="1"/>
  <c r="L1168" i="1"/>
  <c r="Q1167" i="1"/>
  <c r="N1167" i="1"/>
  <c r="U1287" i="1"/>
  <c r="W1166" i="1"/>
  <c r="Q1168" i="1" l="1"/>
  <c r="V1048" i="1"/>
  <c r="X1048" i="1" s="1"/>
  <c r="N1168" i="1"/>
  <c r="L1169" i="1"/>
  <c r="W1167" i="1"/>
  <c r="U1288" i="1"/>
  <c r="Q1169" i="1" l="1"/>
  <c r="V1049" i="1"/>
  <c r="X1049" i="1" s="1"/>
  <c r="N1169" i="1"/>
  <c r="L1170" i="1"/>
  <c r="U1289" i="1"/>
  <c r="W1168" i="1"/>
  <c r="L1171" i="1" l="1"/>
  <c r="V1050" i="1"/>
  <c r="X1050" i="1" s="1"/>
  <c r="N1170" i="1"/>
  <c r="Q1170" i="1"/>
  <c r="W1169" i="1"/>
  <c r="U1290" i="1"/>
  <c r="N1171" i="1" l="1"/>
  <c r="Q1171" i="1"/>
  <c r="L1172" i="1"/>
  <c r="V1051" i="1"/>
  <c r="X1051" i="1" s="1"/>
  <c r="W1170" i="1"/>
  <c r="U1291" i="1"/>
  <c r="V1052" i="1" l="1"/>
  <c r="X1052" i="1" s="1"/>
  <c r="L1173" i="1"/>
  <c r="N1172" i="1"/>
  <c r="Q1172" i="1"/>
  <c r="U1292" i="1"/>
  <c r="W1171" i="1"/>
  <c r="L1174" i="1" l="1"/>
  <c r="V1053" i="1"/>
  <c r="X1053" i="1" s="1"/>
  <c r="Q1173" i="1"/>
  <c r="N1173" i="1"/>
  <c r="U1293" i="1"/>
  <c r="W1172" i="1"/>
  <c r="L1175" i="1" l="1"/>
  <c r="Q1174" i="1"/>
  <c r="N1174" i="1"/>
  <c r="V1054" i="1"/>
  <c r="X1054" i="1" s="1"/>
  <c r="W1173" i="1"/>
  <c r="U1294" i="1"/>
  <c r="Q1175" i="1" l="1"/>
  <c r="V1055" i="1"/>
  <c r="X1055" i="1" s="1"/>
  <c r="L1176" i="1"/>
  <c r="N1175" i="1"/>
  <c r="W1174" i="1"/>
  <c r="U1295" i="1"/>
  <c r="L1177" i="1" l="1"/>
  <c r="V1056" i="1"/>
  <c r="X1056" i="1" s="1"/>
  <c r="Q1176" i="1"/>
  <c r="N1176" i="1"/>
  <c r="W1175" i="1"/>
  <c r="U1296" i="1"/>
  <c r="N1177" i="1" l="1"/>
  <c r="L1178" i="1"/>
  <c r="Q1177" i="1"/>
  <c r="V1057" i="1"/>
  <c r="X1057" i="1" s="1"/>
  <c r="U1297" i="1"/>
  <c r="W1176" i="1"/>
  <c r="L1179" i="1" l="1"/>
  <c r="Q1178" i="1"/>
  <c r="V1058" i="1"/>
  <c r="X1058" i="1" s="1"/>
  <c r="N1178" i="1"/>
  <c r="U1298" i="1"/>
  <c r="W1177" i="1"/>
  <c r="V1059" i="1" l="1"/>
  <c r="X1059" i="1" s="1"/>
  <c r="L1180" i="1"/>
  <c r="N1179" i="1"/>
  <c r="Q1179" i="1"/>
  <c r="U1299" i="1"/>
  <c r="W1178" i="1"/>
  <c r="L1181" i="1" l="1"/>
  <c r="Q1180" i="1"/>
  <c r="V1060" i="1"/>
  <c r="X1060" i="1" s="1"/>
  <c r="N1180" i="1"/>
  <c r="W1179" i="1"/>
  <c r="U1300" i="1"/>
  <c r="L1182" i="1" l="1"/>
  <c r="Q1181" i="1"/>
  <c r="N1181" i="1"/>
  <c r="V1061" i="1"/>
  <c r="X1061" i="1" s="1"/>
  <c r="U1301" i="1"/>
  <c r="W1180" i="1"/>
  <c r="L1183" i="1" l="1"/>
  <c r="N1182" i="1"/>
  <c r="V1062" i="1"/>
  <c r="X1062" i="1" s="1"/>
  <c r="Q1182" i="1"/>
  <c r="U1302" i="1"/>
  <c r="W1181" i="1"/>
  <c r="Q1183" i="1" l="1"/>
  <c r="L1184" i="1"/>
  <c r="V1063" i="1"/>
  <c r="X1063" i="1" s="1"/>
  <c r="N1183" i="1"/>
  <c r="U1303" i="1"/>
  <c r="W1182" i="1"/>
  <c r="L1185" i="1" l="1"/>
  <c r="Q1184" i="1"/>
  <c r="N1184" i="1"/>
  <c r="V1064" i="1"/>
  <c r="X1064" i="1" s="1"/>
  <c r="W1183" i="1"/>
  <c r="U1304" i="1"/>
  <c r="V1065" i="1" l="1"/>
  <c r="X1065" i="1" s="1"/>
  <c r="L1186" i="1"/>
  <c r="Q1185" i="1"/>
  <c r="N1185" i="1"/>
  <c r="U1305" i="1"/>
  <c r="W1184" i="1"/>
  <c r="V1066" i="1" l="1"/>
  <c r="X1066" i="1" s="1"/>
  <c r="N1186" i="1"/>
  <c r="L1187" i="1"/>
  <c r="Q1186" i="1"/>
  <c r="W1185" i="1"/>
  <c r="U1306" i="1"/>
  <c r="Q1187" i="1" l="1"/>
  <c r="V1067" i="1"/>
  <c r="X1067" i="1" s="1"/>
  <c r="N1187" i="1"/>
  <c r="L1188" i="1"/>
  <c r="W1186" i="1"/>
  <c r="U1307" i="1"/>
  <c r="L1189" i="1" l="1"/>
  <c r="V1068" i="1"/>
  <c r="X1068" i="1" s="1"/>
  <c r="N1188" i="1"/>
  <c r="Q1188" i="1"/>
  <c r="U1308" i="1"/>
  <c r="W1187" i="1"/>
  <c r="L1190" i="1" l="1"/>
  <c r="Q1189" i="1"/>
  <c r="V1069" i="1"/>
  <c r="X1069" i="1" s="1"/>
  <c r="N1189" i="1"/>
  <c r="U1309" i="1"/>
  <c r="W1188" i="1"/>
  <c r="Q1190" i="1" l="1"/>
  <c r="L1191" i="1"/>
  <c r="V1070" i="1"/>
  <c r="X1070" i="1" s="1"/>
  <c r="N1190" i="1"/>
  <c r="U1310" i="1"/>
  <c r="W1189" i="1"/>
  <c r="V1071" i="1" l="1"/>
  <c r="X1071" i="1" s="1"/>
  <c r="N1191" i="1"/>
  <c r="Q1191" i="1"/>
  <c r="L1192" i="1"/>
  <c r="U1311" i="1"/>
  <c r="W1190" i="1"/>
  <c r="Q1192" i="1" l="1"/>
  <c r="L1193" i="1"/>
  <c r="V1072" i="1"/>
  <c r="X1072" i="1" s="1"/>
  <c r="N1192" i="1"/>
  <c r="W1191" i="1"/>
  <c r="U1312" i="1"/>
  <c r="V1073" i="1" l="1"/>
  <c r="X1073" i="1" s="1"/>
  <c r="L1194" i="1"/>
  <c r="Q1193" i="1"/>
  <c r="N1193" i="1"/>
  <c r="W1192" i="1"/>
  <c r="U1313" i="1"/>
  <c r="L1195" i="1" l="1"/>
  <c r="V1074" i="1"/>
  <c r="X1074" i="1" s="1"/>
  <c r="Q1194" i="1"/>
  <c r="N1194" i="1"/>
  <c r="U1314" i="1"/>
  <c r="W1193" i="1"/>
  <c r="L1196" i="1" l="1"/>
  <c r="Q1195" i="1"/>
  <c r="N1195" i="1"/>
  <c r="V1075" i="1"/>
  <c r="X1075" i="1" s="1"/>
  <c r="W1194" i="1"/>
  <c r="U1315" i="1"/>
  <c r="V1076" i="1" l="1"/>
  <c r="X1076" i="1" s="1"/>
  <c r="N1196" i="1"/>
  <c r="Q1196" i="1"/>
  <c r="L1197" i="1"/>
  <c r="U1316" i="1"/>
  <c r="W1195" i="1"/>
  <c r="L1198" i="1" l="1"/>
  <c r="V1077" i="1"/>
  <c r="X1077" i="1" s="1"/>
  <c r="Q1197" i="1"/>
  <c r="N1197" i="1"/>
  <c r="U1317" i="1"/>
  <c r="W1196" i="1"/>
  <c r="L1199" i="1" l="1"/>
  <c r="V1078" i="1"/>
  <c r="X1078" i="1" s="1"/>
  <c r="N1198" i="1"/>
  <c r="Q1198" i="1"/>
  <c r="U1318" i="1"/>
  <c r="W1197" i="1"/>
  <c r="Q1199" i="1" l="1"/>
  <c r="L1200" i="1"/>
  <c r="N1199" i="1"/>
  <c r="V1079" i="1"/>
  <c r="X1079" i="1" s="1"/>
  <c r="U1319" i="1"/>
  <c r="W1198" i="1"/>
  <c r="L1201" i="1" l="1"/>
  <c r="Q1200" i="1"/>
  <c r="V1080" i="1"/>
  <c r="X1080" i="1" s="1"/>
  <c r="N1200" i="1"/>
  <c r="U1320" i="1"/>
  <c r="W1199" i="1"/>
  <c r="Q1201" i="1" l="1"/>
  <c r="N1201" i="1"/>
  <c r="V1081" i="1"/>
  <c r="X1081" i="1" s="1"/>
  <c r="L1202" i="1"/>
  <c r="U1321" i="1"/>
  <c r="W1200" i="1"/>
  <c r="Q1202" i="1" l="1"/>
  <c r="V1082" i="1"/>
  <c r="X1082" i="1" s="1"/>
  <c r="N1202" i="1"/>
  <c r="L1203" i="1"/>
  <c r="U1322" i="1"/>
  <c r="W1201" i="1"/>
  <c r="V1083" i="1" l="1"/>
  <c r="X1083" i="1" s="1"/>
  <c r="Q1203" i="1"/>
  <c r="N1203" i="1"/>
  <c r="L1204" i="1"/>
  <c r="U1323" i="1"/>
  <c r="W1202" i="1"/>
  <c r="L1205" i="1" l="1"/>
  <c r="V1084" i="1"/>
  <c r="X1084" i="1" s="1"/>
  <c r="Q1204" i="1"/>
  <c r="N1204" i="1"/>
  <c r="W1203" i="1"/>
  <c r="U1324" i="1"/>
  <c r="Q1205" i="1" l="1"/>
  <c r="N1205" i="1"/>
  <c r="L1206" i="1"/>
  <c r="V1085" i="1"/>
  <c r="X1085" i="1" s="1"/>
  <c r="W1204" i="1"/>
  <c r="U1325" i="1"/>
  <c r="V1086" i="1" l="1"/>
  <c r="X1086" i="1" s="1"/>
  <c r="L1207" i="1"/>
  <c r="N1206" i="1"/>
  <c r="Q1206" i="1"/>
  <c r="U1326" i="1"/>
  <c r="W1205" i="1"/>
  <c r="N1207" i="1" l="1"/>
  <c r="V1087" i="1"/>
  <c r="X1087" i="1" s="1"/>
  <c r="Q1207" i="1"/>
  <c r="L1208" i="1"/>
  <c r="U1327" i="1"/>
  <c r="W1206" i="1"/>
  <c r="N1208" i="1" l="1"/>
  <c r="Q1208" i="1"/>
  <c r="V1088" i="1"/>
  <c r="X1088" i="1" s="1"/>
  <c r="L1209" i="1"/>
  <c r="U1328" i="1"/>
  <c r="W1207" i="1"/>
  <c r="L1210" i="1" l="1"/>
  <c r="V1089" i="1"/>
  <c r="X1089" i="1" s="1"/>
  <c r="Q1209" i="1"/>
  <c r="N1209" i="1"/>
  <c r="U1329" i="1"/>
  <c r="W1208" i="1"/>
  <c r="Q1210" i="1" l="1"/>
  <c r="L1211" i="1"/>
  <c r="V1090" i="1"/>
  <c r="X1090" i="1" s="1"/>
  <c r="N1210" i="1"/>
  <c r="W1209" i="1"/>
  <c r="U1330" i="1"/>
  <c r="N1211" i="1" l="1"/>
  <c r="Q1211" i="1"/>
  <c r="V1091" i="1"/>
  <c r="X1091" i="1" s="1"/>
  <c r="L1212" i="1"/>
  <c r="U1331" i="1"/>
  <c r="W1210" i="1"/>
  <c r="L1213" i="1" l="1"/>
  <c r="V1092" i="1"/>
  <c r="X1092" i="1" s="1"/>
  <c r="Q1212" i="1"/>
  <c r="N1212" i="1"/>
  <c r="U1332" i="1"/>
  <c r="W1211" i="1"/>
  <c r="L1214" i="1" l="1"/>
  <c r="Q1213" i="1"/>
  <c r="V1093" i="1"/>
  <c r="X1093" i="1" s="1"/>
  <c r="N1213" i="1"/>
  <c r="W1212" i="1"/>
  <c r="U1333" i="1"/>
  <c r="L1215" i="1" l="1"/>
  <c r="Q1214" i="1"/>
  <c r="V1094" i="1"/>
  <c r="X1094" i="1" s="1"/>
  <c r="N1214" i="1"/>
  <c r="U1334" i="1"/>
  <c r="W1213" i="1"/>
  <c r="Q1215" i="1" l="1"/>
  <c r="V1095" i="1"/>
  <c r="X1095" i="1" s="1"/>
  <c r="N1215" i="1"/>
  <c r="L1216" i="1"/>
  <c r="U1335" i="1"/>
  <c r="W1214" i="1"/>
  <c r="L1217" i="1" l="1"/>
  <c r="N1216" i="1"/>
  <c r="Q1216" i="1"/>
  <c r="V1096" i="1"/>
  <c r="X1096" i="1" s="1"/>
  <c r="U1336" i="1"/>
  <c r="W1215" i="1"/>
  <c r="L1218" i="1" l="1"/>
  <c r="V1097" i="1"/>
  <c r="X1097" i="1" s="1"/>
  <c r="N1217" i="1"/>
  <c r="Q1217" i="1"/>
  <c r="U1337" i="1"/>
  <c r="W1216" i="1"/>
  <c r="Q1218" i="1" l="1"/>
  <c r="V1098" i="1"/>
  <c r="X1098" i="1" s="1"/>
  <c r="L1219" i="1"/>
  <c r="N1218" i="1"/>
  <c r="U1338" i="1"/>
  <c r="W1217" i="1"/>
  <c r="Q1219" i="1" l="1"/>
  <c r="V1099" i="1"/>
  <c r="X1099" i="1" s="1"/>
  <c r="N1219" i="1"/>
  <c r="L1220" i="1"/>
  <c r="U1339" i="1"/>
  <c r="W1218" i="1"/>
  <c r="Q1220" i="1" l="1"/>
  <c r="L1221" i="1"/>
  <c r="N1220" i="1"/>
  <c r="V1100" i="1"/>
  <c r="X1100" i="1" s="1"/>
  <c r="W1219" i="1"/>
  <c r="U1340" i="1"/>
  <c r="V1101" i="1" l="1"/>
  <c r="X1101" i="1" s="1"/>
  <c r="L1222" i="1"/>
  <c r="N1221" i="1"/>
  <c r="Q1221" i="1"/>
  <c r="U1341" i="1"/>
  <c r="W1220" i="1"/>
  <c r="N1222" i="1" l="1"/>
  <c r="V1102" i="1"/>
  <c r="X1102" i="1" s="1"/>
  <c r="L1223" i="1"/>
  <c r="Q1222" i="1"/>
  <c r="W1221" i="1"/>
  <c r="U1342" i="1"/>
  <c r="N1223" i="1" l="1"/>
  <c r="Q1223" i="1"/>
  <c r="V1103" i="1"/>
  <c r="X1103" i="1" s="1"/>
  <c r="L1224" i="1"/>
  <c r="W1222" i="1"/>
  <c r="U1343" i="1"/>
  <c r="L1225" i="1" l="1"/>
  <c r="V1104" i="1"/>
  <c r="X1104" i="1" s="1"/>
  <c r="N1224" i="1"/>
  <c r="Q1224" i="1"/>
  <c r="U1344" i="1"/>
  <c r="W1223" i="1"/>
  <c r="V1105" i="1" l="1"/>
  <c r="X1105" i="1" s="1"/>
  <c r="Q1225" i="1"/>
  <c r="N1225" i="1"/>
  <c r="L1226" i="1"/>
  <c r="U1345" i="1"/>
  <c r="W1224" i="1"/>
  <c r="Q1226" i="1" l="1"/>
  <c r="L1227" i="1"/>
  <c r="N1226" i="1"/>
  <c r="V1106" i="1"/>
  <c r="X1106" i="1" s="1"/>
  <c r="U1346" i="1"/>
  <c r="W1225" i="1"/>
  <c r="V1107" i="1" l="1"/>
  <c r="X1107" i="1" s="1"/>
  <c r="L1228" i="1"/>
  <c r="N1227" i="1"/>
  <c r="Q1227" i="1"/>
  <c r="U1347" i="1"/>
  <c r="W1226" i="1"/>
  <c r="Q1228" i="1" l="1"/>
  <c r="V1108" i="1"/>
  <c r="X1108" i="1" s="1"/>
  <c r="L1229" i="1"/>
  <c r="N1228" i="1"/>
  <c r="W1227" i="1"/>
  <c r="U1348" i="1"/>
  <c r="L1230" i="1" l="1"/>
  <c r="Q1229" i="1"/>
  <c r="N1229" i="1"/>
  <c r="V1109" i="1"/>
  <c r="X1109" i="1" s="1"/>
  <c r="U1349" i="1"/>
  <c r="W1228" i="1"/>
  <c r="Q1230" i="1" l="1"/>
  <c r="V1110" i="1"/>
  <c r="X1110" i="1" s="1"/>
  <c r="N1230" i="1"/>
  <c r="L1231" i="1"/>
  <c r="U1350" i="1"/>
  <c r="W1229" i="1"/>
  <c r="N1231" i="1" l="1"/>
  <c r="L1232" i="1"/>
  <c r="V1111" i="1"/>
  <c r="X1111" i="1" s="1"/>
  <c r="Q1231" i="1"/>
  <c r="W1230" i="1"/>
  <c r="U1351" i="1"/>
  <c r="Q1232" i="1" l="1"/>
  <c r="L1233" i="1"/>
  <c r="V1112" i="1"/>
  <c r="X1112" i="1" s="1"/>
  <c r="N1232" i="1"/>
  <c r="W1231" i="1"/>
  <c r="U1352" i="1"/>
  <c r="V1113" i="1" l="1"/>
  <c r="X1113" i="1" s="1"/>
  <c r="L1234" i="1"/>
  <c r="Q1233" i="1"/>
  <c r="N1233" i="1"/>
  <c r="U1353" i="1"/>
  <c r="W1232" i="1"/>
  <c r="Q1234" i="1" l="1"/>
  <c r="V1114" i="1"/>
  <c r="X1114" i="1" s="1"/>
  <c r="L1235" i="1"/>
  <c r="N1234" i="1"/>
  <c r="U1354" i="1"/>
  <c r="W1233" i="1"/>
  <c r="N1235" i="1" l="1"/>
  <c r="L1236" i="1"/>
  <c r="Q1235" i="1"/>
  <c r="V1115" i="1"/>
  <c r="X1115" i="1" s="1"/>
  <c r="U1355" i="1"/>
  <c r="W1234" i="1"/>
  <c r="N1236" i="1" l="1"/>
  <c r="Q1236" i="1"/>
  <c r="L1237" i="1"/>
  <c r="V1116" i="1"/>
  <c r="X1116" i="1" s="1"/>
  <c r="U1356" i="1"/>
  <c r="W1235" i="1"/>
  <c r="V1117" i="1" l="1"/>
  <c r="X1117" i="1" s="1"/>
  <c r="L1238" i="1"/>
  <c r="Q1237" i="1"/>
  <c r="N1237" i="1"/>
  <c r="W1236" i="1"/>
  <c r="U1357" i="1"/>
  <c r="Q1238" i="1" l="1"/>
  <c r="V1118" i="1"/>
  <c r="X1118" i="1" s="1"/>
  <c r="L1239" i="1"/>
  <c r="N1238" i="1"/>
  <c r="W1237" i="1"/>
  <c r="U1358" i="1"/>
  <c r="Q1239" i="1" l="1"/>
  <c r="L1240" i="1"/>
  <c r="N1239" i="1"/>
  <c r="V1119" i="1"/>
  <c r="X1119" i="1" s="1"/>
  <c r="U1359" i="1"/>
  <c r="W1238" i="1"/>
  <c r="V1120" i="1" l="1"/>
  <c r="X1120" i="1" s="1"/>
  <c r="N1240" i="1"/>
  <c r="Q1240" i="1"/>
  <c r="L1241" i="1"/>
  <c r="U1360" i="1"/>
  <c r="W1239" i="1"/>
  <c r="L1242" i="1" l="1"/>
  <c r="N1241" i="1"/>
  <c r="Q1241" i="1"/>
  <c r="V1121" i="1"/>
  <c r="X1121" i="1" s="1"/>
  <c r="W1240" i="1"/>
  <c r="U1361" i="1"/>
  <c r="L1243" i="1" l="1"/>
  <c r="Q1242" i="1"/>
  <c r="N1242" i="1"/>
  <c r="V1122" i="1"/>
  <c r="X1122" i="1" s="1"/>
  <c r="U1362" i="1"/>
  <c r="W1241" i="1"/>
  <c r="Q1243" i="1" l="1"/>
  <c r="V1123" i="1"/>
  <c r="X1123" i="1" s="1"/>
  <c r="L1244" i="1"/>
  <c r="N1243" i="1"/>
  <c r="U1363" i="1"/>
  <c r="W1242" i="1"/>
  <c r="L1245" i="1" l="1"/>
  <c r="N1244" i="1"/>
  <c r="Q1244" i="1"/>
  <c r="V1124" i="1"/>
  <c r="X1124" i="1" s="1"/>
  <c r="U1364" i="1"/>
  <c r="W1243" i="1"/>
  <c r="N1245" i="1" l="1"/>
  <c r="V1125" i="1"/>
  <c r="X1125" i="1" s="1"/>
  <c r="Q1245" i="1"/>
  <c r="L1246" i="1"/>
  <c r="U1365" i="1"/>
  <c r="W1244" i="1"/>
  <c r="L1247" i="1" l="1"/>
  <c r="N1246" i="1"/>
  <c r="V1126" i="1"/>
  <c r="X1126" i="1" s="1"/>
  <c r="Q1246" i="1"/>
  <c r="W1245" i="1"/>
  <c r="U1366" i="1"/>
  <c r="L1248" i="1" l="1"/>
  <c r="V1127" i="1"/>
  <c r="X1127" i="1" s="1"/>
  <c r="Q1247" i="1"/>
  <c r="N1247" i="1"/>
  <c r="W1246" i="1"/>
  <c r="U1367" i="1"/>
  <c r="V1128" i="1" l="1"/>
  <c r="X1128" i="1" s="1"/>
  <c r="Q1248" i="1"/>
  <c r="N1248" i="1"/>
  <c r="L1249" i="1"/>
  <c r="U1368" i="1"/>
  <c r="W1247" i="1"/>
  <c r="L1250" i="1" l="1"/>
  <c r="V1129" i="1"/>
  <c r="X1129" i="1" s="1"/>
  <c r="Q1249" i="1"/>
  <c r="N1249" i="1"/>
  <c r="W1248" i="1"/>
  <c r="U1369" i="1"/>
  <c r="Q1250" i="1" l="1"/>
  <c r="V1130" i="1"/>
  <c r="X1130" i="1" s="1"/>
  <c r="L1251" i="1"/>
  <c r="N1250" i="1"/>
  <c r="U1370" i="1"/>
  <c r="W1249" i="1"/>
  <c r="V1131" i="1" l="1"/>
  <c r="X1131" i="1" s="1"/>
  <c r="L1252" i="1"/>
  <c r="Q1251" i="1"/>
  <c r="N1251" i="1"/>
  <c r="U1371" i="1"/>
  <c r="W1250" i="1"/>
  <c r="N1252" i="1" l="1"/>
  <c r="L1253" i="1"/>
  <c r="V1132" i="1"/>
  <c r="X1132" i="1" s="1"/>
  <c r="Q1252" i="1"/>
  <c r="U1372" i="1"/>
  <c r="W1251" i="1"/>
  <c r="L1254" i="1" l="1"/>
  <c r="N1253" i="1"/>
  <c r="V1133" i="1"/>
  <c r="X1133" i="1" s="1"/>
  <c r="Q1253" i="1"/>
  <c r="U1373" i="1"/>
  <c r="W1252" i="1"/>
  <c r="L1255" i="1" l="1"/>
  <c r="N1254" i="1"/>
  <c r="Q1254" i="1"/>
  <c r="V1134" i="1"/>
  <c r="X1134" i="1" s="1"/>
  <c r="U1374" i="1"/>
  <c r="W1253" i="1"/>
  <c r="L1256" i="1" l="1"/>
  <c r="V1135" i="1"/>
  <c r="X1135" i="1" s="1"/>
  <c r="N1255" i="1"/>
  <c r="Q1255" i="1"/>
  <c r="W1254" i="1"/>
  <c r="U1375" i="1"/>
  <c r="V1136" i="1" l="1"/>
  <c r="X1136" i="1" s="1"/>
  <c r="L1257" i="1"/>
  <c r="Q1256" i="1"/>
  <c r="N1256" i="1"/>
  <c r="W1255" i="1"/>
  <c r="U1376" i="1"/>
  <c r="V1137" i="1" l="1"/>
  <c r="X1137" i="1" s="1"/>
  <c r="N1257" i="1"/>
  <c r="Q1257" i="1"/>
  <c r="L1258" i="1"/>
  <c r="U1377" i="1"/>
  <c r="W1256" i="1"/>
  <c r="V1138" i="1" l="1"/>
  <c r="X1138" i="1" s="1"/>
  <c r="L1259" i="1"/>
  <c r="N1258" i="1"/>
  <c r="Q1258" i="1"/>
  <c r="W1257" i="1"/>
  <c r="U1378" i="1"/>
  <c r="V1139" i="1" l="1"/>
  <c r="X1139" i="1" s="1"/>
  <c r="L1260" i="1"/>
  <c r="Q1259" i="1"/>
  <c r="N1259" i="1"/>
  <c r="U1379" i="1"/>
  <c r="W1258" i="1"/>
  <c r="Q1260" i="1" l="1"/>
  <c r="V1140" i="1"/>
  <c r="X1140" i="1" s="1"/>
  <c r="L1261" i="1"/>
  <c r="N1260" i="1"/>
  <c r="U1380" i="1"/>
  <c r="W1259" i="1"/>
  <c r="L1262" i="1" l="1"/>
  <c r="V1141" i="1"/>
  <c r="X1141" i="1" s="1"/>
  <c r="Q1261" i="1"/>
  <c r="N1261" i="1"/>
  <c r="U1381" i="1"/>
  <c r="W1260" i="1"/>
  <c r="V1142" i="1" l="1"/>
  <c r="X1142" i="1" s="1"/>
  <c r="N1262" i="1"/>
  <c r="Q1262" i="1"/>
  <c r="L1263" i="1"/>
  <c r="U1382" i="1"/>
  <c r="W1261" i="1"/>
  <c r="L1264" i="1" l="1"/>
  <c r="V1143" i="1"/>
  <c r="X1143" i="1" s="1"/>
  <c r="N1263" i="1"/>
  <c r="Q1263" i="1"/>
  <c r="U1383" i="1"/>
  <c r="W1262" i="1"/>
  <c r="N1264" i="1" l="1"/>
  <c r="L1265" i="1"/>
  <c r="V1144" i="1"/>
  <c r="X1144" i="1" s="1"/>
  <c r="Q1264" i="1"/>
  <c r="U1384" i="1"/>
  <c r="W1263" i="1"/>
  <c r="V1145" i="1" l="1"/>
  <c r="X1145" i="1" s="1"/>
  <c r="N1265" i="1"/>
  <c r="L1266" i="1"/>
  <c r="Q1265" i="1"/>
  <c r="U1385" i="1"/>
  <c r="W1264" i="1"/>
  <c r="N1266" i="1" l="1"/>
  <c r="Q1266" i="1"/>
  <c r="V1146" i="1"/>
  <c r="X1146" i="1" s="1"/>
  <c r="L1267" i="1"/>
  <c r="U1386" i="1"/>
  <c r="W1265" i="1"/>
  <c r="L1268" i="1" l="1"/>
  <c r="Q1267" i="1"/>
  <c r="V1147" i="1"/>
  <c r="X1147" i="1" s="1"/>
  <c r="N1267" i="1"/>
  <c r="W1266" i="1"/>
  <c r="U1387" i="1"/>
  <c r="V1148" i="1" l="1"/>
  <c r="X1148" i="1" s="1"/>
  <c r="Q1268" i="1"/>
  <c r="N1268" i="1"/>
  <c r="L1269" i="1"/>
  <c r="W1267" i="1"/>
  <c r="U1388" i="1"/>
  <c r="V1149" i="1" l="1"/>
  <c r="X1149" i="1" s="1"/>
  <c r="L1270" i="1"/>
  <c r="N1269" i="1"/>
  <c r="Q1269" i="1"/>
  <c r="U1389" i="1"/>
  <c r="W1268" i="1"/>
  <c r="L1271" i="1" l="1"/>
  <c r="Q1270" i="1"/>
  <c r="V1150" i="1"/>
  <c r="X1150" i="1" s="1"/>
  <c r="N1270" i="1"/>
  <c r="U1390" i="1"/>
  <c r="W1269" i="1"/>
  <c r="V1151" i="1" l="1"/>
  <c r="X1151" i="1" s="1"/>
  <c r="Q1271" i="1"/>
  <c r="L1272" i="1"/>
  <c r="N1271" i="1"/>
  <c r="U1391" i="1"/>
  <c r="W1270" i="1"/>
  <c r="L1273" i="1" l="1"/>
  <c r="N1272" i="1"/>
  <c r="Q1272" i="1"/>
  <c r="V1152" i="1"/>
  <c r="X1152" i="1" s="1"/>
  <c r="U1392" i="1"/>
  <c r="W1271" i="1"/>
  <c r="L1274" i="1" l="1"/>
  <c r="Q1273" i="1"/>
  <c r="N1273" i="1"/>
  <c r="V1153" i="1"/>
  <c r="X1153" i="1" s="1"/>
  <c r="U1393" i="1"/>
  <c r="W1272" i="1"/>
  <c r="Q1274" i="1" l="1"/>
  <c r="V1154" i="1"/>
  <c r="X1154" i="1" s="1"/>
  <c r="L1275" i="1"/>
  <c r="N1274" i="1"/>
  <c r="W1273" i="1"/>
  <c r="U1394" i="1"/>
  <c r="V1155" i="1" l="1"/>
  <c r="X1155" i="1" s="1"/>
  <c r="L1276" i="1"/>
  <c r="N1275" i="1"/>
  <c r="Q1275" i="1"/>
  <c r="U1395" i="1"/>
  <c r="W1274" i="1"/>
  <c r="L1277" i="1" l="1"/>
  <c r="N1276" i="1"/>
  <c r="V1156" i="1"/>
  <c r="X1156" i="1" s="1"/>
  <c r="Q1276" i="1"/>
  <c r="U1396" i="1"/>
  <c r="W1275" i="1"/>
  <c r="L1278" i="1" l="1"/>
  <c r="V1157" i="1"/>
  <c r="X1157" i="1" s="1"/>
  <c r="Q1277" i="1"/>
  <c r="N1277" i="1"/>
  <c r="W1276" i="1"/>
  <c r="U1397" i="1"/>
  <c r="Q1278" i="1" l="1"/>
  <c r="L1279" i="1"/>
  <c r="N1278" i="1"/>
  <c r="V1158" i="1"/>
  <c r="X1158" i="1" s="1"/>
  <c r="U1398" i="1"/>
  <c r="W1277" i="1"/>
  <c r="Q1279" i="1" l="1"/>
  <c r="V1159" i="1"/>
  <c r="X1159" i="1" s="1"/>
  <c r="L1280" i="1"/>
  <c r="N1279" i="1"/>
  <c r="U1399" i="1"/>
  <c r="W1278" i="1"/>
  <c r="L1281" i="1" l="1"/>
  <c r="N1280" i="1"/>
  <c r="Q1280" i="1"/>
  <c r="V1160" i="1"/>
  <c r="X1160" i="1" s="1"/>
  <c r="U1400" i="1"/>
  <c r="W1279" i="1"/>
  <c r="Q1281" i="1" l="1"/>
  <c r="L1282" i="1"/>
  <c r="V1161" i="1"/>
  <c r="X1161" i="1" s="1"/>
  <c r="N1281" i="1"/>
  <c r="U1401" i="1"/>
  <c r="W1280" i="1"/>
  <c r="L1283" i="1" l="1"/>
  <c r="V1162" i="1"/>
  <c r="X1162" i="1" s="1"/>
  <c r="Q1282" i="1"/>
  <c r="N1282" i="1"/>
  <c r="W1281" i="1"/>
  <c r="U1402" i="1"/>
  <c r="L1284" i="1" l="1"/>
  <c r="N1283" i="1"/>
  <c r="V1163" i="1"/>
  <c r="X1163" i="1" s="1"/>
  <c r="Q1283" i="1"/>
  <c r="W1282" i="1"/>
  <c r="U1403" i="1"/>
  <c r="N1284" i="1" l="1"/>
  <c r="L1285" i="1"/>
  <c r="V1164" i="1"/>
  <c r="X1164" i="1" s="1"/>
  <c r="Q1284" i="1"/>
  <c r="U1404" i="1"/>
  <c r="W1283" i="1"/>
  <c r="Q1285" i="1" l="1"/>
  <c r="N1285" i="1"/>
  <c r="L1286" i="1"/>
  <c r="V1165" i="1"/>
  <c r="X1165" i="1" s="1"/>
  <c r="W1284" i="1"/>
  <c r="U1405" i="1"/>
  <c r="V1166" i="1" l="1"/>
  <c r="X1166" i="1" s="1"/>
  <c r="L1287" i="1"/>
  <c r="Q1286" i="1"/>
  <c r="N1286" i="1"/>
  <c r="W1285" i="1"/>
  <c r="U1406" i="1"/>
  <c r="V1167" i="1" l="1"/>
  <c r="X1167" i="1" s="1"/>
  <c r="Q1287" i="1"/>
  <c r="N1287" i="1"/>
  <c r="L1288" i="1"/>
  <c r="U1407" i="1"/>
  <c r="W1286" i="1"/>
  <c r="N1288" i="1" l="1"/>
  <c r="V1168" i="1"/>
  <c r="X1168" i="1" s="1"/>
  <c r="L1289" i="1"/>
  <c r="Q1288" i="1"/>
  <c r="U1408" i="1"/>
  <c r="W1287" i="1"/>
  <c r="L1290" i="1" l="1"/>
  <c r="V1169" i="1"/>
  <c r="X1169" i="1" s="1"/>
  <c r="Q1289" i="1"/>
  <c r="N1289" i="1"/>
  <c r="W1288" i="1"/>
  <c r="U1409" i="1"/>
  <c r="Q1290" i="1" l="1"/>
  <c r="N1290" i="1"/>
  <c r="V1170" i="1"/>
  <c r="X1170" i="1" s="1"/>
  <c r="L1291" i="1"/>
  <c r="U1410" i="1"/>
  <c r="W1289" i="1"/>
  <c r="Q1291" i="1" l="1"/>
  <c r="V1171" i="1"/>
  <c r="X1171" i="1" s="1"/>
  <c r="L1292" i="1"/>
  <c r="N1291" i="1"/>
  <c r="W1290" i="1"/>
  <c r="U1411" i="1"/>
  <c r="L1293" i="1" l="1"/>
  <c r="Q1292" i="1"/>
  <c r="V1172" i="1"/>
  <c r="X1172" i="1" s="1"/>
  <c r="N1292" i="1"/>
  <c r="W1291" i="1"/>
  <c r="U1412" i="1"/>
  <c r="L1294" i="1" l="1"/>
  <c r="Q1293" i="1"/>
  <c r="N1293" i="1"/>
  <c r="V1173" i="1"/>
  <c r="X1173" i="1" s="1"/>
  <c r="U1413" i="1"/>
  <c r="W1292" i="1"/>
  <c r="V1174" i="1" l="1"/>
  <c r="X1174" i="1" s="1"/>
  <c r="L1295" i="1"/>
  <c r="N1294" i="1"/>
  <c r="Q1294" i="1"/>
  <c r="U1414" i="1"/>
  <c r="W1293" i="1"/>
  <c r="V1175" i="1" l="1"/>
  <c r="X1175" i="1" s="1"/>
  <c r="Q1295" i="1"/>
  <c r="L1296" i="1"/>
  <c r="N1295" i="1"/>
  <c r="U1415" i="1"/>
  <c r="W1294" i="1"/>
  <c r="Q1296" i="1" l="1"/>
  <c r="V1176" i="1"/>
  <c r="X1176" i="1" s="1"/>
  <c r="L1297" i="1"/>
  <c r="N1296" i="1"/>
  <c r="U1416" i="1"/>
  <c r="W1295" i="1"/>
  <c r="V1177" i="1" l="1"/>
  <c r="X1177" i="1" s="1"/>
  <c r="Q1297" i="1"/>
  <c r="L1298" i="1"/>
  <c r="N1297" i="1"/>
  <c r="U1417" i="1"/>
  <c r="W1296" i="1"/>
  <c r="L1299" i="1" l="1"/>
  <c r="Q1298" i="1"/>
  <c r="V1178" i="1"/>
  <c r="X1178" i="1" s="1"/>
  <c r="N1298" i="1"/>
  <c r="W1297" i="1"/>
  <c r="U1418" i="1"/>
  <c r="V1179" i="1" l="1"/>
  <c r="X1179" i="1" s="1"/>
  <c r="L1300" i="1"/>
  <c r="Q1299" i="1"/>
  <c r="N1299" i="1"/>
  <c r="U1419" i="1"/>
  <c r="W1298" i="1"/>
  <c r="N1300" i="1" l="1"/>
  <c r="L1301" i="1"/>
  <c r="V1180" i="1"/>
  <c r="X1180" i="1" s="1"/>
  <c r="Q1300" i="1"/>
  <c r="W1299" i="1"/>
  <c r="U1420" i="1"/>
  <c r="Q1301" i="1" l="1"/>
  <c r="L1302" i="1"/>
  <c r="N1301" i="1"/>
  <c r="V1181" i="1"/>
  <c r="X1181" i="1" s="1"/>
  <c r="W1300" i="1"/>
  <c r="U1421" i="1"/>
  <c r="L1303" i="1" l="1"/>
  <c r="N1302" i="1"/>
  <c r="V1182" i="1"/>
  <c r="X1182" i="1" s="1"/>
  <c r="Q1302" i="1"/>
  <c r="U1422" i="1"/>
  <c r="W1301" i="1"/>
  <c r="N1303" i="1" l="1"/>
  <c r="L1304" i="1"/>
  <c r="Q1303" i="1"/>
  <c r="V1183" i="1"/>
  <c r="X1183" i="1" s="1"/>
  <c r="W1302" i="1"/>
  <c r="U1423" i="1"/>
  <c r="L1305" i="1" l="1"/>
  <c r="Q1304" i="1"/>
  <c r="N1304" i="1"/>
  <c r="V1184" i="1"/>
  <c r="X1184" i="1" s="1"/>
  <c r="W1303" i="1"/>
  <c r="U1424" i="1"/>
  <c r="V1185" i="1" l="1"/>
  <c r="X1185" i="1" s="1"/>
  <c r="L1306" i="1"/>
  <c r="N1305" i="1"/>
  <c r="Q1305" i="1"/>
  <c r="U1425" i="1"/>
  <c r="W1304" i="1"/>
  <c r="Q1306" i="1" l="1"/>
  <c r="V1186" i="1"/>
  <c r="X1186" i="1" s="1"/>
  <c r="L1307" i="1"/>
  <c r="N1306" i="1"/>
  <c r="U1426" i="1"/>
  <c r="W1305" i="1"/>
  <c r="N1307" i="1" l="1"/>
  <c r="Q1307" i="1"/>
  <c r="L1308" i="1"/>
  <c r="V1187" i="1"/>
  <c r="X1187" i="1" s="1"/>
  <c r="U1427" i="1"/>
  <c r="W1306" i="1"/>
  <c r="N1308" i="1" l="1"/>
  <c r="L1309" i="1"/>
  <c r="Q1308" i="1"/>
  <c r="V1188" i="1"/>
  <c r="X1188" i="1" s="1"/>
  <c r="U1428" i="1"/>
  <c r="W1307" i="1"/>
  <c r="Q1309" i="1" l="1"/>
  <c r="L1310" i="1"/>
  <c r="V1189" i="1"/>
  <c r="X1189" i="1" s="1"/>
  <c r="N1309" i="1"/>
  <c r="W1308" i="1"/>
  <c r="U1429" i="1"/>
  <c r="L1311" i="1" l="1"/>
  <c r="N1310" i="1"/>
  <c r="V1190" i="1"/>
  <c r="X1190" i="1" s="1"/>
  <c r="Q1310" i="1"/>
  <c r="U1430" i="1"/>
  <c r="W1309" i="1"/>
  <c r="Q1311" i="1" l="1"/>
  <c r="N1311" i="1"/>
  <c r="V1191" i="1"/>
  <c r="X1191" i="1" s="1"/>
  <c r="L1312" i="1"/>
  <c r="U1431" i="1"/>
  <c r="W1310" i="1"/>
  <c r="V1192" i="1" l="1"/>
  <c r="X1192" i="1" s="1"/>
  <c r="Q1312" i="1"/>
  <c r="L1313" i="1"/>
  <c r="N1312" i="1"/>
  <c r="W1311" i="1"/>
  <c r="U1432" i="1"/>
  <c r="Q1313" i="1" l="1"/>
  <c r="L1314" i="1"/>
  <c r="V1193" i="1"/>
  <c r="X1193" i="1" s="1"/>
  <c r="N1313" i="1"/>
  <c r="W1312" i="1"/>
  <c r="U1433" i="1"/>
  <c r="L1315" i="1" l="1"/>
  <c r="V1194" i="1"/>
  <c r="X1194" i="1" s="1"/>
  <c r="N1314" i="1"/>
  <c r="Q1314" i="1"/>
  <c r="U1434" i="1"/>
  <c r="W1313" i="1"/>
  <c r="V1195" i="1" l="1"/>
  <c r="X1195" i="1" s="1"/>
  <c r="Q1315" i="1"/>
  <c r="L1316" i="1"/>
  <c r="N1315" i="1"/>
  <c r="U1435" i="1"/>
  <c r="W1314" i="1"/>
  <c r="Q1316" i="1" l="1"/>
  <c r="V1196" i="1"/>
  <c r="X1196" i="1" s="1"/>
  <c r="L1317" i="1"/>
  <c r="N1316" i="1"/>
  <c r="U1436" i="1"/>
  <c r="W1315" i="1"/>
  <c r="V1197" i="1" l="1"/>
  <c r="X1197" i="1" s="1"/>
  <c r="L1318" i="1"/>
  <c r="Q1317" i="1"/>
  <c r="N1317" i="1"/>
  <c r="U1437" i="1"/>
  <c r="W1316" i="1"/>
  <c r="Q1318" i="1" l="1"/>
  <c r="V1198" i="1"/>
  <c r="X1198" i="1" s="1"/>
  <c r="L1319" i="1"/>
  <c r="N1318" i="1"/>
  <c r="U1438" i="1"/>
  <c r="W1317" i="1"/>
  <c r="Q1319" i="1" l="1"/>
  <c r="L1320" i="1"/>
  <c r="V1199" i="1"/>
  <c r="X1199" i="1" s="1"/>
  <c r="N1319" i="1"/>
  <c r="W1318" i="1"/>
  <c r="U1439" i="1"/>
  <c r="L1321" i="1" l="1"/>
  <c r="N1320" i="1"/>
  <c r="Q1320" i="1"/>
  <c r="V1200" i="1"/>
  <c r="X1200" i="1" s="1"/>
  <c r="U1440" i="1"/>
  <c r="W1319" i="1"/>
  <c r="L1322" i="1" l="1"/>
  <c r="N1321" i="1"/>
  <c r="Q1321" i="1"/>
  <c r="V1201" i="1"/>
  <c r="X1201" i="1" s="1"/>
  <c r="W1320" i="1"/>
  <c r="U1441" i="1"/>
  <c r="Q1322" i="1" l="1"/>
  <c r="V1202" i="1"/>
  <c r="X1202" i="1" s="1"/>
  <c r="L1323" i="1"/>
  <c r="N1322" i="1"/>
  <c r="W1321" i="1"/>
  <c r="U1442" i="1"/>
  <c r="L1324" i="1" l="1"/>
  <c r="N1323" i="1"/>
  <c r="Q1323" i="1"/>
  <c r="V1203" i="1"/>
  <c r="X1203" i="1" s="1"/>
  <c r="U1443" i="1"/>
  <c r="W1322" i="1"/>
  <c r="L1325" i="1" l="1"/>
  <c r="V1204" i="1"/>
  <c r="X1204" i="1" s="1"/>
  <c r="N1324" i="1"/>
  <c r="Q1324" i="1"/>
  <c r="U1444" i="1"/>
  <c r="W1323" i="1"/>
  <c r="Q1325" i="1" l="1"/>
  <c r="L1326" i="1"/>
  <c r="V1205" i="1"/>
  <c r="X1205" i="1" s="1"/>
  <c r="N1325" i="1"/>
  <c r="U1445" i="1"/>
  <c r="W1324" i="1"/>
  <c r="L1327" i="1" l="1"/>
  <c r="V1206" i="1"/>
  <c r="X1206" i="1" s="1"/>
  <c r="Q1326" i="1"/>
  <c r="N1326" i="1"/>
  <c r="U1446" i="1"/>
  <c r="W1325" i="1"/>
  <c r="V1207" i="1" l="1"/>
  <c r="X1207" i="1" s="1"/>
  <c r="L1328" i="1"/>
  <c r="Q1327" i="1"/>
  <c r="N1327" i="1"/>
  <c r="U1447" i="1"/>
  <c r="W1326" i="1"/>
  <c r="V1208" i="1" l="1"/>
  <c r="X1208" i="1" s="1"/>
  <c r="L1329" i="1"/>
  <c r="Q1328" i="1"/>
  <c r="N1328" i="1"/>
  <c r="U1448" i="1"/>
  <c r="W1327" i="1"/>
  <c r="N1329" i="1" l="1"/>
  <c r="V1209" i="1"/>
  <c r="X1209" i="1" s="1"/>
  <c r="L1330" i="1"/>
  <c r="Q1329" i="1"/>
  <c r="U1449" i="1"/>
  <c r="W1328" i="1"/>
  <c r="Q1330" i="1" l="1"/>
  <c r="L1331" i="1"/>
  <c r="V1210" i="1"/>
  <c r="X1210" i="1" s="1"/>
  <c r="N1330" i="1"/>
  <c r="W1329" i="1"/>
  <c r="U1450" i="1"/>
  <c r="Q1331" i="1" l="1"/>
  <c r="L1332" i="1"/>
  <c r="N1331" i="1"/>
  <c r="V1211" i="1"/>
  <c r="X1211" i="1" s="1"/>
  <c r="W1330" i="1"/>
  <c r="U1451" i="1"/>
  <c r="L1333" i="1" l="1"/>
  <c r="N1332" i="1"/>
  <c r="V1212" i="1"/>
  <c r="X1212" i="1" s="1"/>
  <c r="Q1332" i="1"/>
  <c r="U1452" i="1"/>
  <c r="W1331" i="1"/>
  <c r="N1333" i="1" l="1"/>
  <c r="V1213" i="1"/>
  <c r="X1213" i="1" s="1"/>
  <c r="Q1333" i="1"/>
  <c r="L1334" i="1"/>
  <c r="U1453" i="1"/>
  <c r="W1332" i="1"/>
  <c r="Q1334" i="1" l="1"/>
  <c r="V1214" i="1"/>
  <c r="X1214" i="1" s="1"/>
  <c r="N1334" i="1"/>
  <c r="L1335" i="1"/>
  <c r="U1454" i="1"/>
  <c r="W1333" i="1"/>
  <c r="V1215" i="1" l="1"/>
  <c r="X1215" i="1" s="1"/>
  <c r="Q1335" i="1"/>
  <c r="L1336" i="1"/>
  <c r="N1335" i="1"/>
  <c r="U1455" i="1"/>
  <c r="W1334" i="1"/>
  <c r="Q1336" i="1" l="1"/>
  <c r="V1216" i="1"/>
  <c r="X1216" i="1" s="1"/>
  <c r="N1336" i="1"/>
  <c r="L1337" i="1"/>
  <c r="W1335" i="1"/>
  <c r="U1456" i="1"/>
  <c r="L1338" i="1" l="1"/>
  <c r="V1217" i="1"/>
  <c r="X1217" i="1" s="1"/>
  <c r="Q1337" i="1"/>
  <c r="N1337" i="1"/>
  <c r="U1457" i="1"/>
  <c r="W1336" i="1"/>
  <c r="L1339" i="1" l="1"/>
  <c r="V1218" i="1"/>
  <c r="X1218" i="1" s="1"/>
  <c r="N1338" i="1"/>
  <c r="Q1338" i="1"/>
  <c r="U1458" i="1"/>
  <c r="W1337" i="1"/>
  <c r="N1339" i="1" l="1"/>
  <c r="V1219" i="1"/>
  <c r="X1219" i="1" s="1"/>
  <c r="Q1339" i="1"/>
  <c r="L1340" i="1"/>
  <c r="W1338" i="1"/>
  <c r="U1459" i="1"/>
  <c r="Q1340" i="1" l="1"/>
  <c r="L1341" i="1"/>
  <c r="N1340" i="1"/>
  <c r="V1220" i="1"/>
  <c r="X1220" i="1" s="1"/>
  <c r="W1339" i="1"/>
  <c r="U1460" i="1"/>
  <c r="Q1341" i="1" l="1"/>
  <c r="L1342" i="1"/>
  <c r="V1221" i="1"/>
  <c r="X1221" i="1" s="1"/>
  <c r="N1341" i="1"/>
  <c r="U1461" i="1"/>
  <c r="W1340" i="1"/>
  <c r="Q1342" i="1" l="1"/>
  <c r="L1343" i="1"/>
  <c r="N1342" i="1"/>
  <c r="V1222" i="1"/>
  <c r="X1222" i="1" s="1"/>
  <c r="U1462" i="1"/>
  <c r="W1341" i="1"/>
  <c r="L1344" i="1" l="1"/>
  <c r="N1343" i="1"/>
  <c r="V1223" i="1"/>
  <c r="X1223" i="1" s="1"/>
  <c r="Q1343" i="1"/>
  <c r="U1463" i="1"/>
  <c r="W1342" i="1"/>
  <c r="Q1344" i="1" l="1"/>
  <c r="N1344" i="1"/>
  <c r="V1224" i="1"/>
  <c r="X1224" i="1" s="1"/>
  <c r="L1345" i="1"/>
  <c r="U1464" i="1"/>
  <c r="W1343" i="1"/>
  <c r="L1346" i="1" l="1"/>
  <c r="Q1345" i="1"/>
  <c r="N1345" i="1"/>
  <c r="V1225" i="1"/>
  <c r="X1225" i="1" s="1"/>
  <c r="U1465" i="1"/>
  <c r="W1344" i="1"/>
  <c r="L1347" i="1" l="1"/>
  <c r="Q1346" i="1"/>
  <c r="V1226" i="1"/>
  <c r="X1226" i="1" s="1"/>
  <c r="N1346" i="1"/>
  <c r="W1345" i="1"/>
  <c r="U1466" i="1"/>
  <c r="N1347" i="1" l="1"/>
  <c r="L1348" i="1"/>
  <c r="V1227" i="1"/>
  <c r="X1227" i="1" s="1"/>
  <c r="Q1347" i="1"/>
  <c r="U1467" i="1"/>
  <c r="W1346" i="1"/>
  <c r="Q1348" i="1" l="1"/>
  <c r="V1228" i="1"/>
  <c r="X1228" i="1" s="1"/>
  <c r="L1349" i="1"/>
  <c r="N1348" i="1"/>
  <c r="W1347" i="1"/>
  <c r="U1468" i="1"/>
  <c r="L1350" i="1" l="1"/>
  <c r="Q1349" i="1"/>
  <c r="V1229" i="1"/>
  <c r="X1229" i="1" s="1"/>
  <c r="N1349" i="1"/>
  <c r="W1348" i="1"/>
  <c r="U1469" i="1"/>
  <c r="L1351" i="1" l="1"/>
  <c r="V1230" i="1"/>
  <c r="X1230" i="1" s="1"/>
  <c r="Q1350" i="1"/>
  <c r="N1350" i="1"/>
  <c r="U1470" i="1"/>
  <c r="W1349" i="1"/>
  <c r="N1351" i="1" l="1"/>
  <c r="L1352" i="1"/>
  <c r="Q1351" i="1"/>
  <c r="V1231" i="1"/>
  <c r="X1231" i="1" s="1"/>
  <c r="U1471" i="1"/>
  <c r="W1350" i="1"/>
  <c r="Q1352" i="1" l="1"/>
  <c r="V1232" i="1"/>
  <c r="X1232" i="1" s="1"/>
  <c r="L1353" i="1"/>
  <c r="N1352" i="1"/>
  <c r="U1472" i="1"/>
  <c r="W1351" i="1"/>
  <c r="Q1353" i="1" l="1"/>
  <c r="L1354" i="1"/>
  <c r="N1353" i="1"/>
  <c r="V1233" i="1"/>
  <c r="X1233" i="1" s="1"/>
  <c r="U1473" i="1"/>
  <c r="W1352" i="1"/>
  <c r="Q1354" i="1" l="1"/>
  <c r="V1234" i="1"/>
  <c r="X1234" i="1" s="1"/>
  <c r="L1355" i="1"/>
  <c r="N1354" i="1"/>
  <c r="U1474" i="1"/>
  <c r="W1353" i="1"/>
  <c r="N1355" i="1" l="1"/>
  <c r="Q1355" i="1"/>
  <c r="L1356" i="1"/>
  <c r="V1235" i="1"/>
  <c r="X1235" i="1" s="1"/>
  <c r="U1475" i="1"/>
  <c r="W1354" i="1"/>
  <c r="V1236" i="1" l="1"/>
  <c r="X1236" i="1" s="1"/>
  <c r="N1356" i="1"/>
  <c r="L1357" i="1"/>
  <c r="Q1356" i="1"/>
  <c r="U1476" i="1"/>
  <c r="W1355" i="1"/>
  <c r="Q1357" i="1" l="1"/>
  <c r="L1358" i="1"/>
  <c r="V1237" i="1"/>
  <c r="X1237" i="1" s="1"/>
  <c r="N1357" i="1"/>
  <c r="W1356" i="1"/>
  <c r="U1477" i="1"/>
  <c r="L1359" i="1" l="1"/>
  <c r="Q1358" i="1"/>
  <c r="N1358" i="1"/>
  <c r="V1238" i="1"/>
  <c r="X1238" i="1" s="1"/>
  <c r="W1357" i="1"/>
  <c r="U1478" i="1"/>
  <c r="L1360" i="1" l="1"/>
  <c r="V1239" i="1"/>
  <c r="X1239" i="1" s="1"/>
  <c r="N1359" i="1"/>
  <c r="Q1359" i="1"/>
  <c r="U1479" i="1"/>
  <c r="W1358" i="1"/>
  <c r="Q1360" i="1" l="1"/>
  <c r="L1361" i="1"/>
  <c r="V1240" i="1"/>
  <c r="X1240" i="1" s="1"/>
  <c r="N1360" i="1"/>
  <c r="U1480" i="1"/>
  <c r="W1359" i="1"/>
  <c r="L1362" i="1" l="1"/>
  <c r="Q1361" i="1"/>
  <c r="V1241" i="1"/>
  <c r="X1241" i="1" s="1"/>
  <c r="N1361" i="1"/>
  <c r="U1481" i="1"/>
  <c r="W1360" i="1"/>
  <c r="Q1362" i="1" l="1"/>
  <c r="N1362" i="1"/>
  <c r="L1363" i="1"/>
  <c r="V1242" i="1"/>
  <c r="X1242" i="1" s="1"/>
  <c r="U1482" i="1"/>
  <c r="W1361" i="1"/>
  <c r="N1363" i="1" l="1"/>
  <c r="Q1363" i="1"/>
  <c r="V1243" i="1"/>
  <c r="X1243" i="1" s="1"/>
  <c r="L1364" i="1"/>
  <c r="U1483" i="1"/>
  <c r="W1362" i="1"/>
  <c r="L1365" i="1" l="1"/>
  <c r="V1244" i="1"/>
  <c r="X1244" i="1" s="1"/>
  <c r="Q1364" i="1"/>
  <c r="N1364" i="1"/>
  <c r="U1484" i="1"/>
  <c r="W1363" i="1"/>
  <c r="N1365" i="1" l="1"/>
  <c r="Q1365" i="1"/>
  <c r="L1366" i="1"/>
  <c r="V1245" i="1"/>
  <c r="X1245" i="1" s="1"/>
  <c r="U1485" i="1"/>
  <c r="W1364" i="1"/>
  <c r="L1367" i="1" l="1"/>
  <c r="Q1366" i="1"/>
  <c r="N1366" i="1"/>
  <c r="V1246" i="1"/>
  <c r="X1246" i="1" s="1"/>
  <c r="U1486" i="1"/>
  <c r="W1365" i="1"/>
  <c r="V1247" i="1" l="1"/>
  <c r="X1247" i="1" s="1"/>
  <c r="Q1367" i="1"/>
  <c r="L1368" i="1"/>
  <c r="N1367" i="1"/>
  <c r="W1366" i="1"/>
  <c r="U1487" i="1"/>
  <c r="L1369" i="1" l="1"/>
  <c r="N1368" i="1"/>
  <c r="V1248" i="1"/>
  <c r="X1248" i="1" s="1"/>
  <c r="Q1368" i="1"/>
  <c r="W1367" i="1"/>
  <c r="U1488" i="1"/>
  <c r="N1369" i="1" l="1"/>
  <c r="L1370" i="1"/>
  <c r="Q1369" i="1"/>
  <c r="V1249" i="1"/>
  <c r="X1249" i="1" s="1"/>
  <c r="U1489" i="1"/>
  <c r="W1368" i="1"/>
  <c r="Q1370" i="1" l="1"/>
  <c r="V1250" i="1"/>
  <c r="X1250" i="1" s="1"/>
  <c r="L1371" i="1"/>
  <c r="N1370" i="1"/>
  <c r="U1490" i="1"/>
  <c r="W1369" i="1"/>
  <c r="Q1371" i="1" l="1"/>
  <c r="N1371" i="1"/>
  <c r="V1251" i="1"/>
  <c r="X1251" i="1" s="1"/>
  <c r="L1372" i="1"/>
  <c r="W1370" i="1"/>
  <c r="U1491" i="1"/>
  <c r="Q1372" i="1" l="1"/>
  <c r="L1373" i="1"/>
  <c r="N1372" i="1"/>
  <c r="V1252" i="1"/>
  <c r="X1252" i="1" s="1"/>
  <c r="W1371" i="1"/>
  <c r="U1492" i="1"/>
  <c r="L1374" i="1" l="1"/>
  <c r="V1253" i="1"/>
  <c r="X1253" i="1" s="1"/>
  <c r="Q1373" i="1"/>
  <c r="N1373" i="1"/>
  <c r="W1372" i="1"/>
  <c r="U1493" i="1"/>
  <c r="N1374" i="1" l="1"/>
  <c r="Q1374" i="1"/>
  <c r="V1254" i="1"/>
  <c r="X1254" i="1" s="1"/>
  <c r="L1375" i="1"/>
  <c r="U1494" i="1"/>
  <c r="W1373" i="1"/>
  <c r="L1376" i="1" l="1"/>
  <c r="V1255" i="1"/>
  <c r="X1255" i="1" s="1"/>
  <c r="Q1375" i="1"/>
  <c r="N1375" i="1"/>
  <c r="U1495" i="1"/>
  <c r="W1374" i="1"/>
  <c r="L1377" i="1" l="1"/>
  <c r="Q1376" i="1"/>
  <c r="N1376" i="1"/>
  <c r="V1256" i="1"/>
  <c r="X1256" i="1" s="1"/>
  <c r="U1496" i="1"/>
  <c r="W1375" i="1"/>
  <c r="L1378" i="1" l="1"/>
  <c r="V1257" i="1"/>
  <c r="X1257" i="1" s="1"/>
  <c r="N1377" i="1"/>
  <c r="Q1377" i="1"/>
  <c r="W1376" i="1"/>
  <c r="U1497" i="1"/>
  <c r="L1379" i="1" l="1"/>
  <c r="V1258" i="1"/>
  <c r="X1258" i="1" s="1"/>
  <c r="Q1378" i="1"/>
  <c r="N1378" i="1"/>
  <c r="W1377" i="1"/>
  <c r="U1498" i="1"/>
  <c r="Q1379" i="1" l="1"/>
  <c r="L1380" i="1"/>
  <c r="V1259" i="1"/>
  <c r="X1259" i="1" s="1"/>
  <c r="N1379" i="1"/>
  <c r="U1499" i="1"/>
  <c r="W1378" i="1"/>
  <c r="N1380" i="1" l="1"/>
  <c r="L1381" i="1"/>
  <c r="V1260" i="1"/>
  <c r="X1260" i="1" s="1"/>
  <c r="Q1380" i="1"/>
  <c r="W1379" i="1"/>
  <c r="U1500" i="1"/>
  <c r="Q1381" i="1" l="1"/>
  <c r="L1382" i="1"/>
  <c r="V1261" i="1"/>
  <c r="X1261" i="1" s="1"/>
  <c r="N1381" i="1"/>
  <c r="U1501" i="1"/>
  <c r="W1380" i="1"/>
  <c r="L1383" i="1" l="1"/>
  <c r="V1262" i="1"/>
  <c r="X1262" i="1" s="1"/>
  <c r="Q1382" i="1"/>
  <c r="N1382" i="1"/>
  <c r="U1502" i="1"/>
  <c r="W1381" i="1"/>
  <c r="N1383" i="1" l="1"/>
  <c r="V1263" i="1"/>
  <c r="X1263" i="1" s="1"/>
  <c r="Q1383" i="1"/>
  <c r="L1384" i="1"/>
  <c r="W1382" i="1"/>
  <c r="U1503" i="1"/>
  <c r="Q1384" i="1" l="1"/>
  <c r="L1385" i="1"/>
  <c r="V1264" i="1"/>
  <c r="X1264" i="1" s="1"/>
  <c r="N1384" i="1"/>
  <c r="U1504" i="1"/>
  <c r="W1383" i="1"/>
  <c r="L1386" i="1" l="1"/>
  <c r="Q1385" i="1"/>
  <c r="N1385" i="1"/>
  <c r="V1265" i="1"/>
  <c r="X1265" i="1" s="1"/>
  <c r="W1384" i="1"/>
  <c r="U1505" i="1"/>
  <c r="N1386" i="1" l="1"/>
  <c r="Q1386" i="1"/>
  <c r="L1387" i="1"/>
  <c r="V1266" i="1"/>
  <c r="X1266" i="1" s="1"/>
  <c r="W1385" i="1"/>
  <c r="U1506" i="1"/>
  <c r="N1387" i="1" l="1"/>
  <c r="V1267" i="1"/>
  <c r="X1267" i="1" s="1"/>
  <c r="L1388" i="1"/>
  <c r="Q1387" i="1"/>
  <c r="U1507" i="1"/>
  <c r="W1386" i="1"/>
  <c r="V1268" i="1" l="1"/>
  <c r="X1268" i="1" s="1"/>
  <c r="Q1388" i="1"/>
  <c r="L1389" i="1"/>
  <c r="N1388" i="1"/>
  <c r="U1508" i="1"/>
  <c r="W1387" i="1"/>
  <c r="L1390" i="1" l="1"/>
  <c r="N1389" i="1"/>
  <c r="V1269" i="1"/>
  <c r="X1269" i="1" s="1"/>
  <c r="Q1389" i="1"/>
  <c r="W1388" i="1"/>
  <c r="U1509" i="1"/>
  <c r="Q1390" i="1" l="1"/>
  <c r="L1391" i="1"/>
  <c r="V1270" i="1"/>
  <c r="X1270" i="1" s="1"/>
  <c r="N1390" i="1"/>
  <c r="U1510" i="1"/>
  <c r="W1389" i="1"/>
  <c r="V1271" i="1" l="1"/>
  <c r="X1271" i="1" s="1"/>
  <c r="Q1391" i="1"/>
  <c r="L1392" i="1"/>
  <c r="N1391" i="1"/>
  <c r="U1511" i="1"/>
  <c r="W1390" i="1"/>
  <c r="L1393" i="1" l="1"/>
  <c r="Q1392" i="1"/>
  <c r="V1272" i="1"/>
  <c r="X1272" i="1" s="1"/>
  <c r="N1392" i="1"/>
  <c r="W1391" i="1"/>
  <c r="U1512" i="1"/>
  <c r="L1394" i="1" l="1"/>
  <c r="V1273" i="1"/>
  <c r="X1273" i="1" s="1"/>
  <c r="N1393" i="1"/>
  <c r="Q1393" i="1"/>
  <c r="W1392" i="1"/>
  <c r="U1513" i="1"/>
  <c r="L1395" i="1" l="1"/>
  <c r="V1274" i="1"/>
  <c r="X1274" i="1" s="1"/>
  <c r="Q1394" i="1"/>
  <c r="N1394" i="1"/>
  <c r="U1514" i="1"/>
  <c r="W1393" i="1"/>
  <c r="Q1395" i="1" l="1"/>
  <c r="L1396" i="1"/>
  <c r="V1275" i="1"/>
  <c r="X1275" i="1" s="1"/>
  <c r="N1395" i="1"/>
  <c r="W1394" i="1"/>
  <c r="U1515" i="1"/>
  <c r="L1397" i="1" l="1"/>
  <c r="V1276" i="1"/>
  <c r="X1276" i="1" s="1"/>
  <c r="Q1396" i="1"/>
  <c r="N1396" i="1"/>
  <c r="W1395" i="1"/>
  <c r="U1516" i="1"/>
  <c r="Q1397" i="1" l="1"/>
  <c r="L1398" i="1"/>
  <c r="V1277" i="1"/>
  <c r="X1277" i="1" s="1"/>
  <c r="N1397" i="1"/>
  <c r="U1517" i="1"/>
  <c r="W1396" i="1"/>
  <c r="L1399" i="1" l="1"/>
  <c r="V1278" i="1"/>
  <c r="X1278" i="1" s="1"/>
  <c r="Q1398" i="1"/>
  <c r="N1398" i="1"/>
  <c r="W1397" i="1"/>
  <c r="U1518" i="1"/>
  <c r="L1400" i="1" l="1"/>
  <c r="Q1399" i="1"/>
  <c r="N1399" i="1"/>
  <c r="V1279" i="1"/>
  <c r="X1279" i="1" s="1"/>
  <c r="W1398" i="1"/>
  <c r="U1519" i="1"/>
  <c r="Q1400" i="1" l="1"/>
  <c r="L1401" i="1"/>
  <c r="N1400" i="1"/>
  <c r="V1280" i="1"/>
  <c r="X1280" i="1" s="1"/>
  <c r="U1520" i="1"/>
  <c r="W1399" i="1"/>
  <c r="L1402" i="1" l="1"/>
  <c r="N1401" i="1"/>
  <c r="V1281" i="1"/>
  <c r="X1281" i="1" s="1"/>
  <c r="Q1401" i="1"/>
  <c r="W1400" i="1"/>
  <c r="U1521" i="1"/>
  <c r="L1403" i="1" l="1"/>
  <c r="V1282" i="1"/>
  <c r="X1282" i="1" s="1"/>
  <c r="Q1402" i="1"/>
  <c r="N1402" i="1"/>
  <c r="W1401" i="1"/>
  <c r="U1522" i="1"/>
  <c r="Q1403" i="1" l="1"/>
  <c r="N1403" i="1"/>
  <c r="L1404" i="1"/>
  <c r="V1283" i="1"/>
  <c r="X1283" i="1" s="1"/>
  <c r="U1523" i="1"/>
  <c r="W1402" i="1"/>
  <c r="L1405" i="1" l="1"/>
  <c r="V1284" i="1"/>
  <c r="X1284" i="1" s="1"/>
  <c r="N1404" i="1"/>
  <c r="Q1404" i="1"/>
  <c r="U1524" i="1"/>
  <c r="W1403" i="1"/>
  <c r="L1406" i="1" l="1"/>
  <c r="Q1405" i="1"/>
  <c r="N1405" i="1"/>
  <c r="V1285" i="1"/>
  <c r="X1285" i="1" s="1"/>
  <c r="U1525" i="1"/>
  <c r="W1404" i="1"/>
  <c r="Q1406" i="1" l="1"/>
  <c r="V1286" i="1"/>
  <c r="X1286" i="1" s="1"/>
  <c r="L1407" i="1"/>
  <c r="N1406" i="1"/>
  <c r="U1526" i="1"/>
  <c r="W1405" i="1"/>
  <c r="L1408" i="1" l="1"/>
  <c r="Q1407" i="1"/>
  <c r="V1287" i="1"/>
  <c r="X1287" i="1" s="1"/>
  <c r="N1407" i="1"/>
  <c r="W1406" i="1"/>
  <c r="U1527" i="1"/>
  <c r="Q1408" i="1" l="1"/>
  <c r="V1288" i="1"/>
  <c r="X1288" i="1" s="1"/>
  <c r="L1409" i="1"/>
  <c r="N1408" i="1"/>
  <c r="W1407" i="1"/>
  <c r="U1528" i="1"/>
  <c r="L1410" i="1" l="1"/>
  <c r="N1409" i="1"/>
  <c r="Q1409" i="1"/>
  <c r="V1289" i="1"/>
  <c r="X1289" i="1" s="1"/>
  <c r="U1529" i="1"/>
  <c r="W1408" i="1"/>
  <c r="V1290" i="1" l="1"/>
  <c r="X1290" i="1" s="1"/>
  <c r="Q1410" i="1"/>
  <c r="L1411" i="1"/>
  <c r="N1410" i="1"/>
  <c r="W1409" i="1"/>
  <c r="U1530" i="1"/>
  <c r="L1412" i="1" l="1"/>
  <c r="V1291" i="1"/>
  <c r="X1291" i="1" s="1"/>
  <c r="Q1411" i="1"/>
  <c r="N1411" i="1"/>
  <c r="U1531" i="1"/>
  <c r="W1410" i="1"/>
  <c r="V1292" i="1" l="1"/>
  <c r="X1292" i="1" s="1"/>
  <c r="N1412" i="1"/>
  <c r="L1413" i="1"/>
  <c r="Q1412" i="1"/>
  <c r="U1532" i="1"/>
  <c r="W1411" i="1"/>
  <c r="L1414" i="1" l="1"/>
  <c r="V1293" i="1"/>
  <c r="X1293" i="1" s="1"/>
  <c r="Q1413" i="1"/>
  <c r="N1413" i="1"/>
  <c r="W1412" i="1"/>
  <c r="U1533" i="1"/>
  <c r="N1414" i="1" l="1"/>
  <c r="Q1414" i="1"/>
  <c r="L1415" i="1"/>
  <c r="V1294" i="1"/>
  <c r="X1294" i="1" s="1"/>
  <c r="U1534" i="1"/>
  <c r="W1413" i="1"/>
  <c r="N1415" i="1" l="1"/>
  <c r="Q1415" i="1"/>
  <c r="L1416" i="1"/>
  <c r="V1295" i="1"/>
  <c r="X1295" i="1" s="1"/>
  <c r="U1535" i="1"/>
  <c r="W1414" i="1"/>
  <c r="L1417" i="1" l="1"/>
  <c r="Q1416" i="1"/>
  <c r="V1296" i="1"/>
  <c r="X1296" i="1" s="1"/>
  <c r="N1416" i="1"/>
  <c r="U1536" i="1"/>
  <c r="W1415" i="1"/>
  <c r="V1297" i="1" l="1"/>
  <c r="X1297" i="1" s="1"/>
  <c r="Q1417" i="1"/>
  <c r="L1418" i="1"/>
  <c r="N1417" i="1"/>
  <c r="U1537" i="1"/>
  <c r="W1416" i="1"/>
  <c r="V1298" i="1" l="1"/>
  <c r="X1298" i="1" s="1"/>
  <c r="Q1418" i="1"/>
  <c r="N1418" i="1"/>
  <c r="L1419" i="1"/>
  <c r="U1538" i="1"/>
  <c r="W1417" i="1"/>
  <c r="V1299" i="1" l="1"/>
  <c r="X1299" i="1" s="1"/>
  <c r="Q1419" i="1"/>
  <c r="N1419" i="1"/>
  <c r="L1420" i="1"/>
  <c r="W1418" i="1"/>
  <c r="U1539" i="1"/>
  <c r="N1420" i="1" l="1"/>
  <c r="Q1420" i="1"/>
  <c r="L1421" i="1"/>
  <c r="V1300" i="1"/>
  <c r="X1300" i="1" s="1"/>
  <c r="W1419" i="1"/>
  <c r="U1540" i="1"/>
  <c r="Q1421" i="1" l="1"/>
  <c r="L1422" i="1"/>
  <c r="V1301" i="1"/>
  <c r="X1301" i="1" s="1"/>
  <c r="N1421" i="1"/>
  <c r="U1541" i="1"/>
  <c r="W1420" i="1"/>
  <c r="L1423" i="1" l="1"/>
  <c r="V1302" i="1"/>
  <c r="X1302" i="1" s="1"/>
  <c r="Q1422" i="1"/>
  <c r="N1422" i="1"/>
  <c r="W1421" i="1"/>
  <c r="U1542" i="1"/>
  <c r="N1423" i="1" l="1"/>
  <c r="V1303" i="1"/>
  <c r="X1303" i="1" s="1"/>
  <c r="Q1423" i="1"/>
  <c r="L1424" i="1"/>
  <c r="U1543" i="1"/>
  <c r="W1422" i="1"/>
  <c r="N1424" i="1" l="1"/>
  <c r="V1304" i="1"/>
  <c r="X1304" i="1" s="1"/>
  <c r="Q1424" i="1"/>
  <c r="L1425" i="1"/>
  <c r="U1544" i="1"/>
  <c r="W1423" i="1"/>
  <c r="L1426" i="1" l="1"/>
  <c r="V1305" i="1"/>
  <c r="X1305" i="1" s="1"/>
  <c r="Q1425" i="1"/>
  <c r="N1425" i="1"/>
  <c r="W1424" i="1"/>
  <c r="U1545" i="1"/>
  <c r="Q1426" i="1" l="1"/>
  <c r="V1306" i="1"/>
  <c r="X1306" i="1" s="1"/>
  <c r="L1427" i="1"/>
  <c r="N1426" i="1"/>
  <c r="U1546" i="1"/>
  <c r="W1425" i="1"/>
  <c r="Q1427" i="1" l="1"/>
  <c r="V1307" i="1"/>
  <c r="X1307" i="1" s="1"/>
  <c r="L1428" i="1"/>
  <c r="N1427" i="1"/>
  <c r="U1547" i="1"/>
  <c r="W1426" i="1"/>
  <c r="L1429" i="1" l="1"/>
  <c r="Q1428" i="1"/>
  <c r="V1308" i="1"/>
  <c r="X1308" i="1" s="1"/>
  <c r="N1428" i="1"/>
  <c r="W1427" i="1"/>
  <c r="U1548" i="1"/>
  <c r="N1429" i="1" l="1"/>
  <c r="V1309" i="1"/>
  <c r="X1309" i="1" s="1"/>
  <c r="L1430" i="1"/>
  <c r="Q1429" i="1"/>
  <c r="W1428" i="1"/>
  <c r="U1549" i="1"/>
  <c r="N1430" i="1" l="1"/>
  <c r="V1310" i="1"/>
  <c r="X1310" i="1" s="1"/>
  <c r="L1431" i="1"/>
  <c r="Q1430" i="1"/>
  <c r="U1550" i="1"/>
  <c r="W1429" i="1"/>
  <c r="L1432" i="1" l="1"/>
  <c r="V1311" i="1"/>
  <c r="X1311" i="1" s="1"/>
  <c r="N1431" i="1"/>
  <c r="Q1431" i="1"/>
  <c r="U1551" i="1"/>
  <c r="W1430" i="1"/>
  <c r="Q1432" i="1" l="1"/>
  <c r="V1312" i="1"/>
  <c r="X1312" i="1" s="1"/>
  <c r="L1433" i="1"/>
  <c r="N1432" i="1"/>
  <c r="U1552" i="1"/>
  <c r="W1431" i="1"/>
  <c r="Q1433" i="1" l="1"/>
  <c r="L1434" i="1"/>
  <c r="V1313" i="1"/>
  <c r="X1313" i="1" s="1"/>
  <c r="N1433" i="1"/>
  <c r="U1553" i="1"/>
  <c r="W1432" i="1"/>
  <c r="L1435" i="1" l="1"/>
  <c r="V1314" i="1"/>
  <c r="X1314" i="1" s="1"/>
  <c r="N1434" i="1"/>
  <c r="Q1434" i="1"/>
  <c r="U1554" i="1"/>
  <c r="W1433" i="1"/>
  <c r="Q1435" i="1" l="1"/>
  <c r="L1436" i="1"/>
  <c r="V1315" i="1"/>
  <c r="X1315" i="1" s="1"/>
  <c r="N1435" i="1"/>
  <c r="U1555" i="1"/>
  <c r="W1434" i="1"/>
  <c r="V1316" i="1" l="1"/>
  <c r="X1316" i="1" s="1"/>
  <c r="Q1436" i="1"/>
  <c r="L1437" i="1"/>
  <c r="N1436" i="1"/>
  <c r="U1556" i="1"/>
  <c r="W1435" i="1"/>
  <c r="Q1437" i="1" l="1"/>
  <c r="N1437" i="1"/>
  <c r="V1317" i="1"/>
  <c r="X1317" i="1" s="1"/>
  <c r="L1438" i="1"/>
  <c r="U1557" i="1"/>
  <c r="W1436" i="1"/>
  <c r="Q1438" i="1" l="1"/>
  <c r="L1439" i="1"/>
  <c r="V1318" i="1"/>
  <c r="X1318" i="1" s="1"/>
  <c r="N1438" i="1"/>
  <c r="U1558" i="1"/>
  <c r="W1437" i="1"/>
  <c r="Q1439" i="1" l="1"/>
  <c r="L1440" i="1"/>
  <c r="V1319" i="1"/>
  <c r="X1319" i="1" s="1"/>
  <c r="N1439" i="1"/>
  <c r="U1559" i="1"/>
  <c r="W1438" i="1"/>
  <c r="L1441" i="1" l="1"/>
  <c r="Q1440" i="1"/>
  <c r="V1320" i="1"/>
  <c r="X1320" i="1" s="1"/>
  <c r="N1440" i="1"/>
  <c r="U1560" i="1"/>
  <c r="W1439" i="1"/>
  <c r="N1441" i="1" l="1"/>
  <c r="V1321" i="1"/>
  <c r="X1321" i="1" s="1"/>
  <c r="L1442" i="1"/>
  <c r="Q1441" i="1"/>
  <c r="W1440" i="1"/>
  <c r="U1561" i="1"/>
  <c r="V1322" i="1" l="1"/>
  <c r="X1322" i="1" s="1"/>
  <c r="L1443" i="1"/>
  <c r="N1442" i="1"/>
  <c r="Q1442" i="1"/>
  <c r="W1441" i="1"/>
  <c r="U1562" i="1"/>
  <c r="Q1443" i="1" l="1"/>
  <c r="V1323" i="1"/>
  <c r="X1323" i="1" s="1"/>
  <c r="N1443" i="1"/>
  <c r="L1444" i="1"/>
  <c r="W1442" i="1"/>
  <c r="U1563" i="1"/>
  <c r="Q1444" i="1" l="1"/>
  <c r="L1445" i="1"/>
  <c r="V1324" i="1"/>
  <c r="X1324" i="1" s="1"/>
  <c r="N1444" i="1"/>
  <c r="U1564" i="1"/>
  <c r="W1443" i="1"/>
  <c r="Q1445" i="1" l="1"/>
  <c r="L1446" i="1"/>
  <c r="V1325" i="1"/>
  <c r="X1325" i="1" s="1"/>
  <c r="N1445" i="1"/>
  <c r="U1565" i="1"/>
  <c r="W1444" i="1"/>
  <c r="L1447" i="1" l="1"/>
  <c r="V1326" i="1"/>
  <c r="X1326" i="1" s="1"/>
  <c r="Q1446" i="1"/>
  <c r="N1446" i="1"/>
  <c r="U1566" i="1"/>
  <c r="W1445" i="1"/>
  <c r="L1448" i="1" l="1"/>
  <c r="Q1447" i="1"/>
  <c r="N1447" i="1"/>
  <c r="V1327" i="1"/>
  <c r="X1327" i="1" s="1"/>
  <c r="U1567" i="1"/>
  <c r="W1446" i="1"/>
  <c r="L1449" i="1" l="1"/>
  <c r="V1328" i="1"/>
  <c r="X1328" i="1" s="1"/>
  <c r="Q1448" i="1"/>
  <c r="N1448" i="1"/>
  <c r="U1568" i="1"/>
  <c r="W1447" i="1"/>
  <c r="N1449" i="1" l="1"/>
  <c r="V1329" i="1"/>
  <c r="X1329" i="1" s="1"/>
  <c r="L1450" i="1"/>
  <c r="Q1449" i="1"/>
  <c r="U1569" i="1"/>
  <c r="W1448" i="1"/>
  <c r="Q1450" i="1" l="1"/>
  <c r="N1450" i="1"/>
  <c r="L1451" i="1"/>
  <c r="V1330" i="1"/>
  <c r="X1330" i="1" s="1"/>
  <c r="U1570" i="1"/>
  <c r="W1449" i="1"/>
  <c r="Q1451" i="1" l="1"/>
  <c r="L1452" i="1"/>
  <c r="V1331" i="1"/>
  <c r="X1331" i="1" s="1"/>
  <c r="N1451" i="1"/>
  <c r="U1571" i="1"/>
  <c r="W1450" i="1"/>
  <c r="L1453" i="1" l="1"/>
  <c r="Q1452" i="1"/>
  <c r="V1332" i="1"/>
  <c r="X1332" i="1" s="1"/>
  <c r="N1452" i="1"/>
  <c r="U1572" i="1"/>
  <c r="W1451" i="1"/>
  <c r="N1453" i="1" l="1"/>
  <c r="Q1453" i="1"/>
  <c r="L1454" i="1"/>
  <c r="V1333" i="1"/>
  <c r="X1333" i="1" s="1"/>
  <c r="W1452" i="1"/>
  <c r="U1573" i="1"/>
  <c r="L1455" i="1" l="1"/>
  <c r="V1334" i="1"/>
  <c r="X1334" i="1" s="1"/>
  <c r="Q1454" i="1"/>
  <c r="N1454" i="1"/>
  <c r="U1574" i="1"/>
  <c r="W1453" i="1"/>
  <c r="V1335" i="1" l="1"/>
  <c r="X1335" i="1" s="1"/>
  <c r="L1456" i="1"/>
  <c r="Q1455" i="1"/>
  <c r="N1455" i="1"/>
  <c r="W1454" i="1"/>
  <c r="U1575" i="1"/>
  <c r="L1457" i="1" l="1"/>
  <c r="V1336" i="1"/>
  <c r="X1336" i="1" s="1"/>
  <c r="Q1456" i="1"/>
  <c r="N1456" i="1"/>
  <c r="U1576" i="1"/>
  <c r="W1455" i="1"/>
  <c r="V1337" i="1" l="1"/>
  <c r="X1337" i="1" s="1"/>
  <c r="Q1457" i="1"/>
  <c r="N1457" i="1"/>
  <c r="L1458" i="1"/>
  <c r="U1577" i="1"/>
  <c r="W1456" i="1"/>
  <c r="L1459" i="1" l="1"/>
  <c r="Q1458" i="1"/>
  <c r="N1458" i="1"/>
  <c r="V1338" i="1"/>
  <c r="X1338" i="1" s="1"/>
  <c r="U1578" i="1"/>
  <c r="W1457" i="1"/>
  <c r="N1459" i="1" l="1"/>
  <c r="V1339" i="1"/>
  <c r="X1339" i="1" s="1"/>
  <c r="Q1459" i="1"/>
  <c r="L1460" i="1"/>
  <c r="U1579" i="1"/>
  <c r="W1458" i="1"/>
  <c r="N1460" i="1" l="1"/>
  <c r="V1340" i="1"/>
  <c r="X1340" i="1" s="1"/>
  <c r="Q1460" i="1"/>
  <c r="L1461" i="1"/>
  <c r="U1580" i="1"/>
  <c r="W1459" i="1"/>
  <c r="L1462" i="1" l="1"/>
  <c r="V1341" i="1"/>
  <c r="X1341" i="1" s="1"/>
  <c r="N1461" i="1"/>
  <c r="Q1461" i="1"/>
  <c r="U1581" i="1"/>
  <c r="W1460" i="1"/>
  <c r="Q1462" i="1" l="1"/>
  <c r="L1463" i="1"/>
  <c r="N1462" i="1"/>
  <c r="V1342" i="1"/>
  <c r="X1342" i="1" s="1"/>
  <c r="U1582" i="1"/>
  <c r="W1461" i="1"/>
  <c r="V1343" i="1" l="1"/>
  <c r="X1343" i="1" s="1"/>
  <c r="L1464" i="1"/>
  <c r="Q1463" i="1"/>
  <c r="N1463" i="1"/>
  <c r="U1583" i="1"/>
  <c r="W1462" i="1"/>
  <c r="L1465" i="1" l="1"/>
  <c r="Q1464" i="1"/>
  <c r="V1344" i="1"/>
  <c r="X1344" i="1" s="1"/>
  <c r="N1464" i="1"/>
  <c r="W1463" i="1"/>
  <c r="U1584" i="1"/>
  <c r="L1466" i="1" l="1"/>
  <c r="V1345" i="1"/>
  <c r="X1345" i="1" s="1"/>
  <c r="Q1465" i="1"/>
  <c r="N1465" i="1"/>
  <c r="U1585" i="1"/>
  <c r="W1464" i="1"/>
  <c r="V1346" i="1" l="1"/>
  <c r="X1346" i="1" s="1"/>
  <c r="L1467" i="1"/>
  <c r="Q1466" i="1"/>
  <c r="N1466" i="1"/>
  <c r="U1586" i="1"/>
  <c r="W1465" i="1"/>
  <c r="N1467" i="1" l="1"/>
  <c r="V1347" i="1"/>
  <c r="X1347" i="1" s="1"/>
  <c r="L1468" i="1"/>
  <c r="Q1467" i="1"/>
  <c r="W1466" i="1"/>
  <c r="U1587" i="1"/>
  <c r="N1468" i="1" l="1"/>
  <c r="Q1468" i="1"/>
  <c r="V1348" i="1"/>
  <c r="X1348" i="1" s="1"/>
  <c r="L1469" i="1"/>
  <c r="U1588" i="1"/>
  <c r="W1467" i="1"/>
  <c r="N1469" i="1" l="1"/>
  <c r="L1470" i="1"/>
  <c r="Q1469" i="1"/>
  <c r="V1349" i="1"/>
  <c r="X1349" i="1" s="1"/>
  <c r="U1589" i="1"/>
  <c r="W1468" i="1"/>
  <c r="L1471" i="1" l="1"/>
  <c r="Q1470" i="1"/>
  <c r="V1350" i="1"/>
  <c r="X1350" i="1" s="1"/>
  <c r="N1470" i="1"/>
  <c r="U1590" i="1"/>
  <c r="W1469" i="1"/>
  <c r="V1351" i="1" l="1"/>
  <c r="X1351" i="1" s="1"/>
  <c r="Q1471" i="1"/>
  <c r="L1472" i="1"/>
  <c r="N1471" i="1"/>
  <c r="U1591" i="1"/>
  <c r="W1470" i="1"/>
  <c r="N1472" i="1" l="1"/>
  <c r="V1352" i="1"/>
  <c r="X1352" i="1" s="1"/>
  <c r="L1473" i="1"/>
  <c r="Q1472" i="1"/>
  <c r="U1592" i="1"/>
  <c r="W1471" i="1"/>
  <c r="V1353" i="1" l="1"/>
  <c r="X1353" i="1" s="1"/>
  <c r="N1473" i="1"/>
  <c r="L1474" i="1"/>
  <c r="Q1473" i="1"/>
  <c r="W1472" i="1"/>
  <c r="U1593" i="1"/>
  <c r="Q1474" i="1" l="1"/>
  <c r="V1354" i="1"/>
  <c r="X1354" i="1" s="1"/>
  <c r="L1475" i="1"/>
  <c r="N1474" i="1"/>
  <c r="U1594" i="1"/>
  <c r="W1473" i="1"/>
  <c r="Q1475" i="1" l="1"/>
  <c r="L1476" i="1"/>
  <c r="V1355" i="1"/>
  <c r="X1355" i="1" s="1"/>
  <c r="N1475" i="1"/>
  <c r="U1595" i="1"/>
  <c r="W1474" i="1"/>
  <c r="L1477" i="1" l="1"/>
  <c r="V1356" i="1"/>
  <c r="X1356" i="1" s="1"/>
  <c r="Q1476" i="1"/>
  <c r="N1476" i="1"/>
  <c r="U1596" i="1"/>
  <c r="W1475" i="1"/>
  <c r="N1477" i="1" l="1"/>
  <c r="L1478" i="1"/>
  <c r="V1357" i="1"/>
  <c r="X1357" i="1" s="1"/>
  <c r="Q1477" i="1"/>
  <c r="U1597" i="1"/>
  <c r="W1476" i="1"/>
  <c r="V1358" i="1" l="1"/>
  <c r="X1358" i="1" s="1"/>
  <c r="L1479" i="1"/>
  <c r="Q1478" i="1"/>
  <c r="N1478" i="1"/>
  <c r="U1598" i="1"/>
  <c r="W1477" i="1"/>
  <c r="Q1479" i="1" l="1"/>
  <c r="V1359" i="1"/>
  <c r="X1359" i="1" s="1"/>
  <c r="L1480" i="1"/>
  <c r="N1479" i="1"/>
  <c r="U1599" i="1"/>
  <c r="W1478" i="1"/>
  <c r="Q1480" i="1" l="1"/>
  <c r="L1481" i="1"/>
  <c r="V1360" i="1"/>
  <c r="X1360" i="1" s="1"/>
  <c r="N1480" i="1"/>
  <c r="U1600" i="1"/>
  <c r="W1479" i="1"/>
  <c r="Q1481" i="1" l="1"/>
  <c r="V1361" i="1"/>
  <c r="X1361" i="1" s="1"/>
  <c r="N1481" i="1"/>
  <c r="L1482" i="1"/>
  <c r="U1601" i="1"/>
  <c r="W1480" i="1"/>
  <c r="L1483" i="1" l="1"/>
  <c r="N1482" i="1"/>
  <c r="Q1482" i="1"/>
  <c r="V1362" i="1"/>
  <c r="X1362" i="1" s="1"/>
  <c r="U1602" i="1"/>
  <c r="W1481" i="1"/>
  <c r="N1483" i="1" l="1"/>
  <c r="V1363" i="1"/>
  <c r="X1363" i="1" s="1"/>
  <c r="Q1483" i="1"/>
  <c r="L1484" i="1"/>
  <c r="U1603" i="1"/>
  <c r="W1482" i="1"/>
  <c r="V1364" i="1" l="1"/>
  <c r="X1364" i="1" s="1"/>
  <c r="Q1484" i="1"/>
  <c r="N1484" i="1"/>
  <c r="L1485" i="1"/>
  <c r="W1483" i="1"/>
  <c r="U1604" i="1"/>
  <c r="L1486" i="1" l="1"/>
  <c r="Q1485" i="1"/>
  <c r="V1365" i="1"/>
  <c r="X1365" i="1" s="1"/>
  <c r="N1485" i="1"/>
  <c r="W1484" i="1"/>
  <c r="U1605" i="1"/>
  <c r="L1487" i="1" l="1"/>
  <c r="N1486" i="1"/>
  <c r="Q1486" i="1"/>
  <c r="V1366" i="1"/>
  <c r="X1366" i="1" s="1"/>
  <c r="U1606" i="1"/>
  <c r="W1485" i="1"/>
  <c r="N1487" i="1" l="1"/>
  <c r="Q1487" i="1"/>
  <c r="V1367" i="1"/>
  <c r="X1367" i="1" s="1"/>
  <c r="L1488" i="1"/>
  <c r="U1607" i="1"/>
  <c r="W1486" i="1"/>
  <c r="L1489" i="1" l="1"/>
  <c r="Q1488" i="1"/>
  <c r="N1488" i="1"/>
  <c r="V1368" i="1"/>
  <c r="X1368" i="1" s="1"/>
  <c r="U1608" i="1"/>
  <c r="W1487" i="1"/>
  <c r="L1490" i="1" l="1"/>
  <c r="V1369" i="1"/>
  <c r="X1369" i="1" s="1"/>
  <c r="N1489" i="1"/>
  <c r="Q1489" i="1"/>
  <c r="U1609" i="1"/>
  <c r="W1488" i="1"/>
  <c r="L1491" i="1" l="1"/>
  <c r="V1370" i="1"/>
  <c r="X1370" i="1" s="1"/>
  <c r="Q1490" i="1"/>
  <c r="N1490" i="1"/>
  <c r="U1610" i="1"/>
  <c r="W1489" i="1"/>
  <c r="V1371" i="1" l="1"/>
  <c r="X1371" i="1" s="1"/>
  <c r="N1491" i="1"/>
  <c r="Q1491" i="1"/>
  <c r="L1492" i="1"/>
  <c r="U1611" i="1"/>
  <c r="W1490" i="1"/>
  <c r="L1493" i="1" l="1"/>
  <c r="Q1492" i="1"/>
  <c r="N1492" i="1"/>
  <c r="V1372" i="1"/>
  <c r="X1372" i="1" s="1"/>
  <c r="W1491" i="1"/>
  <c r="U1612" i="1"/>
  <c r="Q1493" i="1" l="1"/>
  <c r="L1494" i="1"/>
  <c r="V1373" i="1"/>
  <c r="X1373" i="1" s="1"/>
  <c r="N1493" i="1"/>
  <c r="U1613" i="1"/>
  <c r="W1492" i="1"/>
  <c r="L1495" i="1" l="1"/>
  <c r="Q1494" i="1"/>
  <c r="V1374" i="1"/>
  <c r="X1374" i="1" s="1"/>
  <c r="N1494" i="1"/>
  <c r="U1614" i="1"/>
  <c r="W1493" i="1"/>
  <c r="L1496" i="1" l="1"/>
  <c r="Q1495" i="1"/>
  <c r="V1375" i="1"/>
  <c r="X1375" i="1" s="1"/>
  <c r="N1495" i="1"/>
  <c r="U1615" i="1"/>
  <c r="W1494" i="1"/>
  <c r="Q1496" i="1" l="1"/>
  <c r="V1376" i="1"/>
  <c r="X1376" i="1" s="1"/>
  <c r="L1497" i="1"/>
  <c r="N1496" i="1"/>
  <c r="W1495" i="1"/>
  <c r="U1616" i="1"/>
  <c r="Q1497" i="1" l="1"/>
  <c r="V1377" i="1"/>
  <c r="X1377" i="1" s="1"/>
  <c r="L1498" i="1"/>
  <c r="N1497" i="1"/>
  <c r="U1617" i="1"/>
  <c r="W1496" i="1"/>
  <c r="Q1498" i="1" l="1"/>
  <c r="V1378" i="1"/>
  <c r="X1378" i="1" s="1"/>
  <c r="L1499" i="1"/>
  <c r="N1498" i="1"/>
  <c r="U1618" i="1"/>
  <c r="W1497" i="1"/>
  <c r="L1500" i="1" l="1"/>
  <c r="N1499" i="1"/>
  <c r="V1379" i="1"/>
  <c r="X1379" i="1" s="1"/>
  <c r="Q1499" i="1"/>
  <c r="U1619" i="1"/>
  <c r="W1498" i="1"/>
  <c r="L1501" i="1" l="1"/>
  <c r="Q1500" i="1"/>
  <c r="V1380" i="1"/>
  <c r="X1380" i="1" s="1"/>
  <c r="N1500" i="1"/>
  <c r="U1620" i="1"/>
  <c r="W1499" i="1"/>
  <c r="Q1501" i="1" l="1"/>
  <c r="V1381" i="1"/>
  <c r="X1381" i="1" s="1"/>
  <c r="L1502" i="1"/>
  <c r="N1501" i="1"/>
  <c r="U1621" i="1"/>
  <c r="W1500" i="1"/>
  <c r="V1382" i="1" l="1"/>
  <c r="X1382" i="1" s="1"/>
  <c r="N1502" i="1"/>
  <c r="L1503" i="1"/>
  <c r="Q1502" i="1"/>
  <c r="W1501" i="1"/>
  <c r="U1622" i="1"/>
  <c r="V1383" i="1" l="1"/>
  <c r="X1383" i="1" s="1"/>
  <c r="Q1503" i="1"/>
  <c r="N1503" i="1"/>
  <c r="L1504" i="1"/>
  <c r="U1623" i="1"/>
  <c r="W1502" i="1"/>
  <c r="Q1504" i="1" l="1"/>
  <c r="L1505" i="1"/>
  <c r="V1384" i="1"/>
  <c r="X1384" i="1" s="1"/>
  <c r="N1504" i="1"/>
  <c r="W1503" i="1"/>
  <c r="U1624" i="1"/>
  <c r="N1505" i="1" l="1"/>
  <c r="L1506" i="1"/>
  <c r="V1385" i="1"/>
  <c r="X1385" i="1" s="1"/>
  <c r="Q1505" i="1"/>
  <c r="U1625" i="1"/>
  <c r="W1504" i="1"/>
  <c r="V1386" i="1" l="1"/>
  <c r="X1386" i="1" s="1"/>
  <c r="L1507" i="1"/>
  <c r="N1506" i="1"/>
  <c r="Q1506" i="1"/>
  <c r="U1626" i="1"/>
  <c r="W1505" i="1"/>
  <c r="V1387" i="1" l="1"/>
  <c r="X1387" i="1" s="1"/>
  <c r="Q1507" i="1"/>
  <c r="N1507" i="1"/>
  <c r="L1508" i="1"/>
  <c r="U1627" i="1"/>
  <c r="W1506" i="1"/>
  <c r="V1388" i="1" l="1"/>
  <c r="X1388" i="1" s="1"/>
  <c r="L1509" i="1"/>
  <c r="Q1508" i="1"/>
  <c r="N1508" i="1"/>
  <c r="W1507" i="1"/>
  <c r="U1628" i="1"/>
  <c r="V1389" i="1" l="1"/>
  <c r="X1389" i="1" s="1"/>
  <c r="L1510" i="1"/>
  <c r="N1509" i="1"/>
  <c r="Q1509" i="1"/>
  <c r="U1629" i="1"/>
  <c r="W1508" i="1"/>
  <c r="L1511" i="1" l="1"/>
  <c r="V1390" i="1"/>
  <c r="X1390" i="1" s="1"/>
  <c r="Q1510" i="1"/>
  <c r="N1510" i="1"/>
  <c r="U1630" i="1"/>
  <c r="W1509" i="1"/>
  <c r="L1512" i="1" l="1"/>
  <c r="N1511" i="1"/>
  <c r="V1391" i="1"/>
  <c r="X1391" i="1" s="1"/>
  <c r="Q1511" i="1"/>
  <c r="W1510" i="1"/>
  <c r="U1631" i="1"/>
  <c r="L1513" i="1" l="1"/>
  <c r="N1512" i="1"/>
  <c r="V1392" i="1"/>
  <c r="X1392" i="1" s="1"/>
  <c r="Q1512" i="1"/>
  <c r="U1632" i="1"/>
  <c r="W1511" i="1"/>
  <c r="Q1513" i="1" l="1"/>
  <c r="N1513" i="1"/>
  <c r="L1514" i="1"/>
  <c r="V1393" i="1"/>
  <c r="X1393" i="1" s="1"/>
  <c r="W1512" i="1"/>
  <c r="U1633" i="1"/>
  <c r="L1515" i="1" l="1"/>
  <c r="V1394" i="1"/>
  <c r="X1394" i="1" s="1"/>
  <c r="Q1514" i="1"/>
  <c r="N1514" i="1"/>
  <c r="W1513" i="1"/>
  <c r="U1634" i="1"/>
  <c r="V1395" i="1" l="1"/>
  <c r="X1395" i="1" s="1"/>
  <c r="L1516" i="1"/>
  <c r="Q1515" i="1"/>
  <c r="N1515" i="1"/>
  <c r="U1635" i="1"/>
  <c r="W1514" i="1"/>
  <c r="V1396" i="1" l="1"/>
  <c r="X1396" i="1" s="1"/>
  <c r="Q1516" i="1"/>
  <c r="N1516" i="1"/>
  <c r="L1517" i="1"/>
  <c r="U1636" i="1"/>
  <c r="W1515" i="1"/>
  <c r="Q1517" i="1" l="1"/>
  <c r="L1518" i="1"/>
  <c r="N1517" i="1"/>
  <c r="V1397" i="1"/>
  <c r="X1397" i="1" s="1"/>
  <c r="U1637" i="1"/>
  <c r="W1516" i="1"/>
  <c r="Q1518" i="1" l="1"/>
  <c r="N1518" i="1"/>
  <c r="L1519" i="1"/>
  <c r="V1398" i="1"/>
  <c r="X1398" i="1" s="1"/>
  <c r="U1638" i="1"/>
  <c r="W1517" i="1"/>
  <c r="N1519" i="1" l="1"/>
  <c r="Q1519" i="1"/>
  <c r="V1399" i="1"/>
  <c r="X1399" i="1" s="1"/>
  <c r="L1520" i="1"/>
  <c r="U1639" i="1"/>
  <c r="W1518" i="1"/>
  <c r="Q1520" i="1" l="1"/>
  <c r="L1521" i="1"/>
  <c r="N1520" i="1"/>
  <c r="V1400" i="1"/>
  <c r="X1400" i="1" s="1"/>
  <c r="W1519" i="1"/>
  <c r="U1640" i="1"/>
  <c r="Q1521" i="1" l="1"/>
  <c r="V1401" i="1"/>
  <c r="X1401" i="1" s="1"/>
  <c r="L1522" i="1"/>
  <c r="N1521" i="1"/>
  <c r="U1641" i="1"/>
  <c r="W1520" i="1"/>
  <c r="V1402" i="1" l="1"/>
  <c r="X1402" i="1" s="1"/>
  <c r="Q1522" i="1"/>
  <c r="N1522" i="1"/>
  <c r="L1523" i="1"/>
  <c r="U1642" i="1"/>
  <c r="W1521" i="1"/>
  <c r="L1524" i="1" l="1"/>
  <c r="Q1523" i="1"/>
  <c r="V1403" i="1"/>
  <c r="X1403" i="1" s="1"/>
  <c r="N1523" i="1"/>
  <c r="U1643" i="1"/>
  <c r="W1522" i="1"/>
  <c r="Q1524" i="1" l="1"/>
  <c r="N1524" i="1"/>
  <c r="V1404" i="1"/>
  <c r="X1404" i="1" s="1"/>
  <c r="L1525" i="1"/>
  <c r="U1644" i="1"/>
  <c r="W1523" i="1"/>
  <c r="L1526" i="1" l="1"/>
  <c r="N1525" i="1"/>
  <c r="V1405" i="1"/>
  <c r="X1405" i="1" s="1"/>
  <c r="Q1525" i="1"/>
  <c r="U1645" i="1"/>
  <c r="W1524" i="1"/>
  <c r="L1527" i="1" l="1"/>
  <c r="Q1526" i="1"/>
  <c r="V1406" i="1"/>
  <c r="X1406" i="1" s="1"/>
  <c r="N1526" i="1"/>
  <c r="U1646" i="1"/>
  <c r="W1525" i="1"/>
  <c r="Q1527" i="1" l="1"/>
  <c r="V1407" i="1"/>
  <c r="X1407" i="1" s="1"/>
  <c r="N1527" i="1"/>
  <c r="L1528" i="1"/>
  <c r="U1647" i="1"/>
  <c r="W1526" i="1"/>
  <c r="L1529" i="1" l="1"/>
  <c r="Q1528" i="1"/>
  <c r="V1408" i="1"/>
  <c r="X1408" i="1" s="1"/>
  <c r="N1528" i="1"/>
  <c r="U1648" i="1"/>
  <c r="W1527" i="1"/>
  <c r="L1530" i="1" l="1"/>
  <c r="V1409" i="1"/>
  <c r="X1409" i="1" s="1"/>
  <c r="Q1529" i="1"/>
  <c r="N1529" i="1"/>
  <c r="U1649" i="1"/>
  <c r="W1528" i="1"/>
  <c r="L1531" i="1" l="1"/>
  <c r="Q1530" i="1"/>
  <c r="N1530" i="1"/>
  <c r="V1410" i="1"/>
  <c r="X1410" i="1" s="1"/>
  <c r="U1650" i="1"/>
  <c r="W1529" i="1"/>
  <c r="L1532" i="1" l="1"/>
  <c r="Q1531" i="1"/>
  <c r="V1411" i="1"/>
  <c r="X1411" i="1" s="1"/>
  <c r="N1531" i="1"/>
  <c r="U1651" i="1"/>
  <c r="W1530" i="1"/>
  <c r="N1532" i="1" l="1"/>
  <c r="Q1532" i="1"/>
  <c r="V1412" i="1"/>
  <c r="X1412" i="1" s="1"/>
  <c r="L1533" i="1"/>
  <c r="W1531" i="1"/>
  <c r="U1652" i="1"/>
  <c r="Q1533" i="1" l="1"/>
  <c r="N1533" i="1"/>
  <c r="L1534" i="1"/>
  <c r="V1413" i="1"/>
  <c r="X1413" i="1" s="1"/>
  <c r="U1653" i="1"/>
  <c r="W1532" i="1"/>
  <c r="N1534" i="1" l="1"/>
  <c r="V1414" i="1"/>
  <c r="X1414" i="1" s="1"/>
  <c r="Q1534" i="1"/>
  <c r="L1535" i="1"/>
  <c r="U1654" i="1"/>
  <c r="W1533" i="1"/>
  <c r="L1536" i="1" l="1"/>
  <c r="V1415" i="1"/>
  <c r="X1415" i="1" s="1"/>
  <c r="N1535" i="1"/>
  <c r="Q1535" i="1"/>
  <c r="U1655" i="1"/>
  <c r="W1534" i="1"/>
  <c r="N1536" i="1" l="1"/>
  <c r="V1416" i="1"/>
  <c r="X1416" i="1" s="1"/>
  <c r="Q1536" i="1"/>
  <c r="L1537" i="1"/>
  <c r="U1656" i="1"/>
  <c r="W1535" i="1"/>
  <c r="Q1537" i="1" l="1"/>
  <c r="N1537" i="1"/>
  <c r="V1417" i="1"/>
  <c r="X1417" i="1" s="1"/>
  <c r="L1538" i="1"/>
  <c r="W1536" i="1"/>
  <c r="U1657" i="1"/>
  <c r="V1418" i="1" l="1"/>
  <c r="X1418" i="1" s="1"/>
  <c r="Q1538" i="1"/>
  <c r="L1539" i="1"/>
  <c r="N1538" i="1"/>
  <c r="W1537" i="1"/>
  <c r="U1658" i="1"/>
  <c r="Q1539" i="1" l="1"/>
  <c r="L1540" i="1"/>
  <c r="V1419" i="1"/>
  <c r="X1419" i="1" s="1"/>
  <c r="N1539" i="1"/>
  <c r="W1538" i="1"/>
  <c r="U1659" i="1"/>
  <c r="Q1540" i="1" l="1"/>
  <c r="N1540" i="1"/>
  <c r="L1541" i="1"/>
  <c r="V1420" i="1"/>
  <c r="X1420" i="1" s="1"/>
  <c r="U1660" i="1"/>
  <c r="W1539" i="1"/>
  <c r="L1542" i="1" l="1"/>
  <c r="Q1541" i="1"/>
  <c r="V1421" i="1"/>
  <c r="X1421" i="1" s="1"/>
  <c r="N1541" i="1"/>
  <c r="U1661" i="1"/>
  <c r="W1540" i="1"/>
  <c r="L1543" i="1" l="1"/>
  <c r="Q1542" i="1"/>
  <c r="V1422" i="1"/>
  <c r="X1422" i="1" s="1"/>
  <c r="N1542" i="1"/>
  <c r="U1662" i="1"/>
  <c r="W1541" i="1"/>
  <c r="L1544" i="1" l="1"/>
  <c r="Q1543" i="1"/>
  <c r="V1423" i="1"/>
  <c r="X1423" i="1" s="1"/>
  <c r="N1543" i="1"/>
  <c r="U1663" i="1"/>
  <c r="W1542" i="1"/>
  <c r="V1424" i="1" l="1"/>
  <c r="X1424" i="1" s="1"/>
  <c r="L1545" i="1"/>
  <c r="Q1544" i="1"/>
  <c r="N1544" i="1"/>
  <c r="W1543" i="1"/>
  <c r="U1664" i="1"/>
  <c r="Q1545" i="1" l="1"/>
  <c r="V1425" i="1"/>
  <c r="X1425" i="1" s="1"/>
  <c r="L1546" i="1"/>
  <c r="N1545" i="1"/>
  <c r="U1665" i="1"/>
  <c r="W1544" i="1"/>
  <c r="Q1546" i="1" l="1"/>
  <c r="L1547" i="1"/>
  <c r="V1426" i="1"/>
  <c r="X1426" i="1" s="1"/>
  <c r="N1546" i="1"/>
  <c r="U1666" i="1"/>
  <c r="W1545" i="1"/>
  <c r="L1548" i="1" l="1"/>
  <c r="N1547" i="1"/>
  <c r="V1427" i="1"/>
  <c r="X1427" i="1" s="1"/>
  <c r="Q1547" i="1"/>
  <c r="U1667" i="1"/>
  <c r="W1546" i="1"/>
  <c r="L1549" i="1" l="1"/>
  <c r="V1428" i="1"/>
  <c r="X1428" i="1" s="1"/>
  <c r="Q1548" i="1"/>
  <c r="N1548" i="1"/>
  <c r="W1547" i="1"/>
  <c r="U1668" i="1"/>
  <c r="Q1549" i="1" l="1"/>
  <c r="V1429" i="1"/>
  <c r="X1429" i="1" s="1"/>
  <c r="L1550" i="1"/>
  <c r="N1549" i="1"/>
  <c r="U1669" i="1"/>
  <c r="W1548" i="1"/>
  <c r="N1550" i="1" l="1"/>
  <c r="L1551" i="1"/>
  <c r="Q1550" i="1"/>
  <c r="V1430" i="1"/>
  <c r="X1430" i="1" s="1"/>
  <c r="W1549" i="1"/>
  <c r="U1670" i="1"/>
  <c r="V1431" i="1" l="1"/>
  <c r="X1431" i="1" s="1"/>
  <c r="L1552" i="1"/>
  <c r="Q1551" i="1"/>
  <c r="N1551" i="1"/>
  <c r="U1671" i="1"/>
  <c r="W1550" i="1"/>
  <c r="V1432" i="1" l="1"/>
  <c r="X1432" i="1" s="1"/>
  <c r="N1552" i="1"/>
  <c r="Q1552" i="1"/>
  <c r="L1553" i="1"/>
  <c r="W1551" i="1"/>
  <c r="U1672" i="1"/>
  <c r="Q1553" i="1" l="1"/>
  <c r="L1554" i="1"/>
  <c r="V1433" i="1"/>
  <c r="X1433" i="1" s="1"/>
  <c r="N1553" i="1"/>
  <c r="W1552" i="1"/>
  <c r="U1673" i="1"/>
  <c r="L1555" i="1" l="1"/>
  <c r="V1434" i="1"/>
  <c r="X1434" i="1" s="1"/>
  <c r="Q1554" i="1"/>
  <c r="N1554" i="1"/>
  <c r="U1674" i="1"/>
  <c r="W1553" i="1"/>
  <c r="Q1555" i="1" l="1"/>
  <c r="L1556" i="1"/>
  <c r="V1435" i="1"/>
  <c r="X1435" i="1" s="1"/>
  <c r="N1555" i="1"/>
  <c r="U1675" i="1"/>
  <c r="W1554" i="1"/>
  <c r="Q1556" i="1" l="1"/>
  <c r="L1557" i="1"/>
  <c r="N1556" i="1"/>
  <c r="V1436" i="1"/>
  <c r="X1436" i="1" s="1"/>
  <c r="U1676" i="1"/>
  <c r="W1555" i="1"/>
  <c r="N1557" i="1" l="1"/>
  <c r="Q1557" i="1"/>
  <c r="V1437" i="1"/>
  <c r="X1437" i="1" s="1"/>
  <c r="L1558" i="1"/>
  <c r="W1556" i="1"/>
  <c r="U1677" i="1"/>
  <c r="V1438" i="1" l="1"/>
  <c r="X1438" i="1" s="1"/>
  <c r="Q1558" i="1"/>
  <c r="L1559" i="1"/>
  <c r="N1558" i="1"/>
  <c r="W1557" i="1"/>
  <c r="U1678" i="1"/>
  <c r="V1439" i="1" l="1"/>
  <c r="X1439" i="1" s="1"/>
  <c r="L1560" i="1"/>
  <c r="N1559" i="1"/>
  <c r="Q1559" i="1"/>
  <c r="U1679" i="1"/>
  <c r="W1558" i="1"/>
  <c r="V1440" i="1" l="1"/>
  <c r="X1440" i="1" s="1"/>
  <c r="L1561" i="1"/>
  <c r="Q1560" i="1"/>
  <c r="N1560" i="1"/>
  <c r="U1680" i="1"/>
  <c r="W1559" i="1"/>
  <c r="L1562" i="1" l="1"/>
  <c r="V1441" i="1"/>
  <c r="X1441" i="1" s="1"/>
  <c r="Q1561" i="1"/>
  <c r="N1561" i="1"/>
  <c r="U1681" i="1"/>
  <c r="W1560" i="1"/>
  <c r="V1442" i="1" l="1"/>
  <c r="X1442" i="1" s="1"/>
  <c r="Q1562" i="1"/>
  <c r="N1562" i="1"/>
  <c r="L1563" i="1"/>
  <c r="U1682" i="1"/>
  <c r="W1561" i="1"/>
  <c r="L1564" i="1" l="1"/>
  <c r="Q1563" i="1"/>
  <c r="N1563" i="1"/>
  <c r="V1443" i="1"/>
  <c r="X1443" i="1" s="1"/>
  <c r="W1562" i="1"/>
  <c r="U1683" i="1"/>
  <c r="L1565" i="1" l="1"/>
  <c r="V1444" i="1"/>
  <c r="X1444" i="1" s="1"/>
  <c r="Q1564" i="1"/>
  <c r="N1564" i="1"/>
  <c r="W1563" i="1"/>
  <c r="U1684" i="1"/>
  <c r="Q1565" i="1" l="1"/>
  <c r="L1566" i="1"/>
  <c r="V1445" i="1"/>
  <c r="X1445" i="1" s="1"/>
  <c r="N1565" i="1"/>
  <c r="U1685" i="1"/>
  <c r="W1564" i="1"/>
  <c r="Q1566" i="1" l="1"/>
  <c r="V1446" i="1"/>
  <c r="X1446" i="1" s="1"/>
  <c r="L1567" i="1"/>
  <c r="N1566" i="1"/>
  <c r="W1565" i="1"/>
  <c r="U1686" i="1"/>
  <c r="L1568" i="1" l="1"/>
  <c r="N1567" i="1"/>
  <c r="V1447" i="1"/>
  <c r="X1447" i="1" s="1"/>
  <c r="Q1567" i="1"/>
  <c r="W1566" i="1"/>
  <c r="U1687" i="1"/>
  <c r="L1569" i="1" l="1"/>
  <c r="N1568" i="1"/>
  <c r="Q1568" i="1"/>
  <c r="V1448" i="1"/>
  <c r="X1448" i="1" s="1"/>
  <c r="W1567" i="1"/>
  <c r="U1688" i="1"/>
  <c r="Q1569" i="1" l="1"/>
  <c r="L1570" i="1"/>
  <c r="V1449" i="1"/>
  <c r="X1449" i="1" s="1"/>
  <c r="N1569" i="1"/>
  <c r="U1689" i="1"/>
  <c r="W1568" i="1"/>
  <c r="Q1570" i="1" l="1"/>
  <c r="L1571" i="1"/>
  <c r="N1570" i="1"/>
  <c r="V1450" i="1"/>
  <c r="X1450" i="1" s="1"/>
  <c r="W1569" i="1"/>
  <c r="U1690" i="1"/>
  <c r="Q1571" i="1" l="1"/>
  <c r="V1451" i="1"/>
  <c r="X1451" i="1" s="1"/>
  <c r="L1572" i="1"/>
  <c r="N1571" i="1"/>
  <c r="W1570" i="1"/>
  <c r="U1691" i="1"/>
  <c r="Q1572" i="1" l="1"/>
  <c r="L1573" i="1"/>
  <c r="V1452" i="1"/>
  <c r="X1452" i="1" s="1"/>
  <c r="N1572" i="1"/>
  <c r="U1692" i="1"/>
  <c r="W1571" i="1"/>
  <c r="V1453" i="1" l="1"/>
  <c r="X1453" i="1" s="1"/>
  <c r="Q1573" i="1"/>
  <c r="N1573" i="1"/>
  <c r="L1574" i="1"/>
  <c r="U1693" i="1"/>
  <c r="W1572" i="1"/>
  <c r="L1575" i="1" l="1"/>
  <c r="V1454" i="1"/>
  <c r="X1454" i="1" s="1"/>
  <c r="Q1574" i="1"/>
  <c r="N1574" i="1"/>
  <c r="U1694" i="1"/>
  <c r="W1573" i="1"/>
  <c r="Q1575" i="1" l="1"/>
  <c r="N1575" i="1"/>
  <c r="L1576" i="1"/>
  <c r="V1455" i="1"/>
  <c r="X1455" i="1" s="1"/>
  <c r="U1695" i="1"/>
  <c r="W1574" i="1"/>
  <c r="L1577" i="1" l="1"/>
  <c r="Q1576" i="1"/>
  <c r="N1576" i="1"/>
  <c r="V1456" i="1"/>
  <c r="X1456" i="1" s="1"/>
  <c r="U1696" i="1"/>
  <c r="W1575" i="1"/>
  <c r="V1457" i="1" l="1"/>
  <c r="X1457" i="1" s="1"/>
  <c r="Q1577" i="1"/>
  <c r="L1578" i="1"/>
  <c r="N1577" i="1"/>
  <c r="U1697" i="1"/>
  <c r="W1576" i="1"/>
  <c r="L1579" i="1" l="1"/>
  <c r="Q1578" i="1"/>
  <c r="N1578" i="1"/>
  <c r="V1458" i="1"/>
  <c r="X1458" i="1" s="1"/>
  <c r="W1577" i="1"/>
  <c r="U1698" i="1"/>
  <c r="Q1579" i="1" l="1"/>
  <c r="N1579" i="1"/>
  <c r="V1459" i="1"/>
  <c r="X1459" i="1" s="1"/>
  <c r="L1580" i="1"/>
  <c r="U1699" i="1"/>
  <c r="W1578" i="1"/>
  <c r="Q1580" i="1" l="1"/>
  <c r="N1580" i="1"/>
  <c r="V1460" i="1"/>
  <c r="X1460" i="1" s="1"/>
  <c r="L1581" i="1"/>
  <c r="U1700" i="1"/>
  <c r="W1579" i="1"/>
  <c r="L1582" i="1" l="1"/>
  <c r="Q1581" i="1"/>
  <c r="V1461" i="1"/>
  <c r="X1461" i="1" s="1"/>
  <c r="N1581" i="1"/>
  <c r="U1701" i="1"/>
  <c r="W1580" i="1"/>
  <c r="Q1582" i="1" l="1"/>
  <c r="L1583" i="1"/>
  <c r="N1582" i="1"/>
  <c r="V1462" i="1"/>
  <c r="X1462" i="1" s="1"/>
  <c r="U1702" i="1"/>
  <c r="W1581" i="1"/>
  <c r="L1584" i="1" l="1"/>
  <c r="Q1583" i="1"/>
  <c r="V1463" i="1"/>
  <c r="X1463" i="1" s="1"/>
  <c r="N1583" i="1"/>
  <c r="U1703" i="1"/>
  <c r="W1582" i="1"/>
  <c r="L1585" i="1" l="1"/>
  <c r="V1464" i="1"/>
  <c r="X1464" i="1" s="1"/>
  <c r="N1584" i="1"/>
  <c r="Q1584" i="1"/>
  <c r="U1704" i="1"/>
  <c r="W1583" i="1"/>
  <c r="L1586" i="1" l="1"/>
  <c r="V1465" i="1"/>
  <c r="X1465" i="1" s="1"/>
  <c r="N1585" i="1"/>
  <c r="Q1585" i="1"/>
  <c r="W1584" i="1"/>
  <c r="U1705" i="1"/>
  <c r="L1587" i="1" l="1"/>
  <c r="V1466" i="1"/>
  <c r="X1466" i="1" s="1"/>
  <c r="Q1586" i="1"/>
  <c r="N1586" i="1"/>
  <c r="U1706" i="1"/>
  <c r="W1585" i="1"/>
  <c r="Q1587" i="1" l="1"/>
  <c r="V1467" i="1"/>
  <c r="X1467" i="1" s="1"/>
  <c r="L1588" i="1"/>
  <c r="N1587" i="1"/>
  <c r="U1707" i="1"/>
  <c r="W1586" i="1"/>
  <c r="L1589" i="1" l="1"/>
  <c r="Q1588" i="1"/>
  <c r="V1468" i="1"/>
  <c r="X1468" i="1" s="1"/>
  <c r="N1588" i="1"/>
  <c r="U1708" i="1"/>
  <c r="W1587" i="1"/>
  <c r="L1590" i="1" l="1"/>
  <c r="Q1589" i="1"/>
  <c r="N1589" i="1"/>
  <c r="V1469" i="1"/>
  <c r="X1469" i="1" s="1"/>
  <c r="W1588" i="1"/>
  <c r="U1709" i="1"/>
  <c r="Q1590" i="1" l="1"/>
  <c r="L1591" i="1"/>
  <c r="V1470" i="1"/>
  <c r="X1470" i="1" s="1"/>
  <c r="N1590" i="1"/>
  <c r="U1710" i="1"/>
  <c r="W1589" i="1"/>
  <c r="Q1591" i="1" l="1"/>
  <c r="V1471" i="1"/>
  <c r="X1471" i="1" s="1"/>
  <c r="L1592" i="1"/>
  <c r="N1591" i="1"/>
  <c r="W1590" i="1"/>
  <c r="U1711" i="1"/>
  <c r="V1472" i="1" l="1"/>
  <c r="X1472" i="1" s="1"/>
  <c r="L1593" i="1"/>
  <c r="Q1592" i="1"/>
  <c r="N1592" i="1"/>
  <c r="W1591" i="1"/>
  <c r="U1712" i="1"/>
  <c r="L1594" i="1" l="1"/>
  <c r="N1593" i="1"/>
  <c r="Q1593" i="1"/>
  <c r="V1473" i="1"/>
  <c r="X1473" i="1" s="1"/>
  <c r="U1713" i="1"/>
  <c r="W1592" i="1"/>
  <c r="V1474" i="1" l="1"/>
  <c r="X1474" i="1" s="1"/>
  <c r="Q1594" i="1"/>
  <c r="N1594" i="1"/>
  <c r="L1595" i="1"/>
  <c r="W1593" i="1"/>
  <c r="U1714" i="1"/>
  <c r="L1596" i="1" l="1"/>
  <c r="N1595" i="1"/>
  <c r="V1475" i="1"/>
  <c r="X1475" i="1" s="1"/>
  <c r="Q1595" i="1"/>
  <c r="U1715" i="1"/>
  <c r="W1594" i="1"/>
  <c r="V1476" i="1" l="1"/>
  <c r="X1476" i="1" s="1"/>
  <c r="L1597" i="1"/>
  <c r="N1596" i="1"/>
  <c r="Q1596" i="1"/>
  <c r="W1595" i="1"/>
  <c r="U1716" i="1"/>
  <c r="L1598" i="1" l="1"/>
  <c r="V1477" i="1"/>
  <c r="X1477" i="1" s="1"/>
  <c r="N1597" i="1"/>
  <c r="Q1597" i="1"/>
  <c r="W1596" i="1"/>
  <c r="U1717" i="1"/>
  <c r="L1599" i="1" l="1"/>
  <c r="V1478" i="1"/>
  <c r="X1478" i="1" s="1"/>
  <c r="Q1598" i="1"/>
  <c r="N1598" i="1"/>
  <c r="W1597" i="1"/>
  <c r="U1718" i="1"/>
  <c r="L1600" i="1" l="1"/>
  <c r="V1479" i="1"/>
  <c r="X1479" i="1" s="1"/>
  <c r="Q1599" i="1"/>
  <c r="N1599" i="1"/>
  <c r="U1719" i="1"/>
  <c r="W1598" i="1"/>
  <c r="Q1600" i="1" l="1"/>
  <c r="L1601" i="1"/>
  <c r="N1600" i="1"/>
  <c r="V1480" i="1"/>
  <c r="X1480" i="1" s="1"/>
  <c r="W1599" i="1"/>
  <c r="U1720" i="1"/>
  <c r="Q1601" i="1" l="1"/>
  <c r="L1602" i="1"/>
  <c r="V1481" i="1"/>
  <c r="X1481" i="1" s="1"/>
  <c r="N1601" i="1"/>
  <c r="W1600" i="1"/>
  <c r="U1721" i="1"/>
  <c r="L1603" i="1" l="1"/>
  <c r="N1602" i="1"/>
  <c r="Q1602" i="1"/>
  <c r="V1482" i="1"/>
  <c r="X1482" i="1" s="1"/>
  <c r="U1722" i="1"/>
  <c r="W1601" i="1"/>
  <c r="L1604" i="1" l="1"/>
  <c r="Q1603" i="1"/>
  <c r="V1483" i="1"/>
  <c r="X1483" i="1" s="1"/>
  <c r="N1603" i="1"/>
  <c r="W1602" i="1"/>
  <c r="U1723" i="1"/>
  <c r="L1605" i="1" l="1"/>
  <c r="V1484" i="1"/>
  <c r="X1484" i="1" s="1"/>
  <c r="Q1604" i="1"/>
  <c r="N1604" i="1"/>
  <c r="U1724" i="1"/>
  <c r="W1603" i="1"/>
  <c r="V1485" i="1" l="1"/>
  <c r="X1485" i="1" s="1"/>
  <c r="Q1605" i="1"/>
  <c r="N1605" i="1"/>
  <c r="L1606" i="1"/>
  <c r="U1725" i="1"/>
  <c r="W1604" i="1"/>
  <c r="L1607" i="1" l="1"/>
  <c r="Q1606" i="1"/>
  <c r="N1606" i="1"/>
  <c r="V1486" i="1"/>
  <c r="X1486" i="1" s="1"/>
  <c r="U1726" i="1"/>
  <c r="W1605" i="1"/>
  <c r="N1607" i="1" l="1"/>
  <c r="L1608" i="1"/>
  <c r="Q1607" i="1"/>
  <c r="V1487" i="1"/>
  <c r="X1487" i="1" s="1"/>
  <c r="W1606" i="1"/>
  <c r="U1727" i="1"/>
  <c r="L1609" i="1" l="1"/>
  <c r="V1488" i="1"/>
  <c r="X1488" i="1" s="1"/>
  <c r="Q1608" i="1"/>
  <c r="N1608" i="1"/>
  <c r="U1728" i="1"/>
  <c r="W1607" i="1"/>
  <c r="V1489" i="1" l="1"/>
  <c r="X1489" i="1" s="1"/>
  <c r="Q1609" i="1"/>
  <c r="L1610" i="1"/>
  <c r="N1609" i="1"/>
  <c r="U1729" i="1"/>
  <c r="W1608" i="1"/>
  <c r="V1490" i="1" l="1"/>
  <c r="X1490" i="1" s="1"/>
  <c r="N1610" i="1"/>
  <c r="Q1610" i="1"/>
  <c r="L1611" i="1"/>
  <c r="U1730" i="1"/>
  <c r="W1609" i="1"/>
  <c r="L1612" i="1" l="1"/>
  <c r="Q1611" i="1"/>
  <c r="V1491" i="1"/>
  <c r="X1491" i="1" s="1"/>
  <c r="N1611" i="1"/>
  <c r="W1610" i="1"/>
  <c r="U1731" i="1"/>
  <c r="Q1612" i="1" l="1"/>
  <c r="N1612" i="1"/>
  <c r="V1492" i="1"/>
  <c r="X1492" i="1" s="1"/>
  <c r="L1613" i="1"/>
  <c r="U1732" i="1"/>
  <c r="W1611" i="1"/>
  <c r="L1614" i="1" l="1"/>
  <c r="Q1613" i="1"/>
  <c r="V1493" i="1"/>
  <c r="X1493" i="1" s="1"/>
  <c r="N1613" i="1"/>
  <c r="U1733" i="1"/>
  <c r="W1612" i="1"/>
  <c r="Q1614" i="1" l="1"/>
  <c r="L1615" i="1"/>
  <c r="N1614" i="1"/>
  <c r="V1494" i="1"/>
  <c r="X1494" i="1" s="1"/>
  <c r="U1734" i="1"/>
  <c r="W1613" i="1"/>
  <c r="N1615" i="1" l="1"/>
  <c r="L1616" i="1"/>
  <c r="Q1615" i="1"/>
  <c r="V1495" i="1"/>
  <c r="X1495" i="1" s="1"/>
  <c r="U1735" i="1"/>
  <c r="W1614" i="1"/>
  <c r="L1617" i="1" l="1"/>
  <c r="Q1616" i="1"/>
  <c r="N1616" i="1"/>
  <c r="V1496" i="1"/>
  <c r="X1496" i="1" s="1"/>
  <c r="U1736" i="1"/>
  <c r="W1615" i="1"/>
  <c r="Q1617" i="1" l="1"/>
  <c r="N1617" i="1"/>
  <c r="V1497" i="1"/>
  <c r="X1497" i="1" s="1"/>
  <c r="L1618" i="1"/>
  <c r="U1737" i="1"/>
  <c r="W1616" i="1"/>
  <c r="V1498" i="1" l="1"/>
  <c r="X1498" i="1" s="1"/>
  <c r="L1619" i="1"/>
  <c r="Q1618" i="1"/>
  <c r="N1618" i="1"/>
  <c r="W1617" i="1"/>
  <c r="U1738" i="1"/>
  <c r="V1499" i="1" l="1"/>
  <c r="X1499" i="1" s="1"/>
  <c r="L1620" i="1"/>
  <c r="Q1619" i="1"/>
  <c r="N1619" i="1"/>
  <c r="U1739" i="1"/>
  <c r="W1618" i="1"/>
  <c r="L1621" i="1" l="1"/>
  <c r="V1500" i="1"/>
  <c r="X1500" i="1" s="1"/>
  <c r="Q1620" i="1"/>
  <c r="N1620" i="1"/>
  <c r="U1740" i="1"/>
  <c r="W1619" i="1"/>
  <c r="Q1621" i="1" l="1"/>
  <c r="V1501" i="1"/>
  <c r="X1501" i="1" s="1"/>
  <c r="L1622" i="1"/>
  <c r="N1621" i="1"/>
  <c r="U1741" i="1"/>
  <c r="W1620" i="1"/>
  <c r="L1623" i="1" l="1"/>
  <c r="V1502" i="1"/>
  <c r="X1502" i="1" s="1"/>
  <c r="Q1622" i="1"/>
  <c r="N1622" i="1"/>
  <c r="U1742" i="1"/>
  <c r="W1621" i="1"/>
  <c r="Q1623" i="1" l="1"/>
  <c r="V1503" i="1"/>
  <c r="X1503" i="1" s="1"/>
  <c r="N1623" i="1"/>
  <c r="L1624" i="1"/>
  <c r="W1622" i="1"/>
  <c r="U1743" i="1"/>
  <c r="L1625" i="1" l="1"/>
  <c r="Q1624" i="1"/>
  <c r="V1504" i="1"/>
  <c r="X1504" i="1" s="1"/>
  <c r="N1624" i="1"/>
  <c r="U1744" i="1"/>
  <c r="W1623" i="1"/>
  <c r="L1626" i="1" l="1"/>
  <c r="Q1625" i="1"/>
  <c r="N1625" i="1"/>
  <c r="V1505" i="1"/>
  <c r="X1505" i="1" s="1"/>
  <c r="U1745" i="1"/>
  <c r="W1624" i="1"/>
  <c r="L1627" i="1" l="1"/>
  <c r="Q1626" i="1"/>
  <c r="V1506" i="1"/>
  <c r="X1506" i="1" s="1"/>
  <c r="N1626" i="1"/>
  <c r="U1746" i="1"/>
  <c r="W1625" i="1"/>
  <c r="N1627" i="1" l="1"/>
  <c r="L1628" i="1"/>
  <c r="Q1627" i="1"/>
  <c r="V1507" i="1"/>
  <c r="X1507" i="1" s="1"/>
  <c r="U1747" i="1"/>
  <c r="W1626" i="1"/>
  <c r="Q1628" i="1" l="1"/>
  <c r="L1629" i="1"/>
  <c r="N1628" i="1"/>
  <c r="V1508" i="1"/>
  <c r="X1508" i="1" s="1"/>
  <c r="U1748" i="1"/>
  <c r="W1627" i="1"/>
  <c r="V1509" i="1" l="1"/>
  <c r="X1509" i="1" s="1"/>
  <c r="Q1629" i="1"/>
  <c r="N1629" i="1"/>
  <c r="L1630" i="1"/>
  <c r="U1749" i="1"/>
  <c r="W1628" i="1"/>
  <c r="Q1630" i="1" l="1"/>
  <c r="L1631" i="1"/>
  <c r="V1510" i="1"/>
  <c r="X1510" i="1" s="1"/>
  <c r="N1630" i="1"/>
  <c r="U1750" i="1"/>
  <c r="W1629" i="1"/>
  <c r="V1511" i="1" l="1"/>
  <c r="X1511" i="1" s="1"/>
  <c r="Q1631" i="1"/>
  <c r="L1632" i="1"/>
  <c r="N1631" i="1"/>
  <c r="W1630" i="1"/>
  <c r="U1751" i="1"/>
  <c r="L1633" i="1" l="1"/>
  <c r="Q1632" i="1"/>
  <c r="N1632" i="1"/>
  <c r="V1512" i="1"/>
  <c r="X1512" i="1" s="1"/>
  <c r="U1752" i="1"/>
  <c r="W1631" i="1"/>
  <c r="Q1633" i="1" l="1"/>
  <c r="L1634" i="1"/>
  <c r="V1513" i="1"/>
  <c r="X1513" i="1" s="1"/>
  <c r="N1633" i="1"/>
  <c r="U1753" i="1"/>
  <c r="W1632" i="1"/>
  <c r="L1635" i="1" l="1"/>
  <c r="Q1634" i="1"/>
  <c r="N1634" i="1"/>
  <c r="V1514" i="1"/>
  <c r="X1514" i="1" s="1"/>
  <c r="U1754" i="1"/>
  <c r="W1633" i="1"/>
  <c r="L1636" i="1" l="1"/>
  <c r="Q1635" i="1"/>
  <c r="N1635" i="1"/>
  <c r="V1515" i="1"/>
  <c r="X1515" i="1" s="1"/>
  <c r="U1755" i="1"/>
  <c r="W1634" i="1"/>
  <c r="L1637" i="1" l="1"/>
  <c r="V1516" i="1"/>
  <c r="X1516" i="1" s="1"/>
  <c r="Q1636" i="1"/>
  <c r="N1636" i="1"/>
  <c r="U1756" i="1"/>
  <c r="W1635" i="1"/>
  <c r="N1637" i="1" l="1"/>
  <c r="Q1637" i="1"/>
  <c r="L1638" i="1"/>
  <c r="V1517" i="1"/>
  <c r="X1517" i="1" s="1"/>
  <c r="U1757" i="1"/>
  <c r="W1636" i="1"/>
  <c r="Q1638" i="1" l="1"/>
  <c r="V1518" i="1"/>
  <c r="X1518" i="1" s="1"/>
  <c r="L1639" i="1"/>
  <c r="N1638" i="1"/>
  <c r="U1758" i="1"/>
  <c r="W1637" i="1"/>
  <c r="Q1639" i="1" l="1"/>
  <c r="N1639" i="1"/>
  <c r="L1640" i="1"/>
  <c r="V1519" i="1"/>
  <c r="X1519" i="1" s="1"/>
  <c r="U1759" i="1"/>
  <c r="W1638" i="1"/>
  <c r="V1520" i="1" l="1"/>
  <c r="X1520" i="1" s="1"/>
  <c r="Q1640" i="1"/>
  <c r="L1641" i="1"/>
  <c r="N1640" i="1"/>
  <c r="U1760" i="1"/>
  <c r="W1639" i="1"/>
  <c r="Q1641" i="1" l="1"/>
  <c r="V1521" i="1"/>
  <c r="X1521" i="1" s="1"/>
  <c r="N1641" i="1"/>
  <c r="L1642" i="1"/>
  <c r="U1761" i="1"/>
  <c r="W1640" i="1"/>
  <c r="L1643" i="1" l="1"/>
  <c r="N1642" i="1"/>
  <c r="Q1642" i="1"/>
  <c r="V1522" i="1"/>
  <c r="X1522" i="1" s="1"/>
  <c r="U1762" i="1"/>
  <c r="W1641" i="1"/>
  <c r="L1644" i="1" l="1"/>
  <c r="Q1643" i="1"/>
  <c r="V1523" i="1"/>
  <c r="X1523" i="1" s="1"/>
  <c r="N1643" i="1"/>
  <c r="U1763" i="1"/>
  <c r="W1642" i="1"/>
  <c r="L1645" i="1" l="1"/>
  <c r="N1644" i="1"/>
  <c r="V1524" i="1"/>
  <c r="X1524" i="1" s="1"/>
  <c r="Q1644" i="1"/>
  <c r="U1764" i="1"/>
  <c r="W1643" i="1"/>
  <c r="L1646" i="1" l="1"/>
  <c r="N1645" i="1"/>
  <c r="V1525" i="1"/>
  <c r="X1525" i="1" s="1"/>
  <c r="Q1645" i="1"/>
  <c r="U1765" i="1"/>
  <c r="W1644" i="1"/>
  <c r="V1526" i="1" l="1"/>
  <c r="X1526" i="1" s="1"/>
  <c r="Q1646" i="1"/>
  <c r="L1647" i="1"/>
  <c r="N1646" i="1"/>
  <c r="U1766" i="1"/>
  <c r="W1645" i="1"/>
  <c r="V1527" i="1" l="1"/>
  <c r="X1527" i="1" s="1"/>
  <c r="Q1647" i="1"/>
  <c r="N1647" i="1"/>
  <c r="L1648" i="1"/>
  <c r="W1646" i="1"/>
  <c r="U1767" i="1"/>
  <c r="L1649" i="1" l="1"/>
  <c r="Q1648" i="1"/>
  <c r="V1528" i="1"/>
  <c r="X1528" i="1" s="1"/>
  <c r="N1648" i="1"/>
  <c r="U1768" i="1"/>
  <c r="W1647" i="1"/>
  <c r="L1650" i="1" l="1"/>
  <c r="N1649" i="1"/>
  <c r="V1529" i="1"/>
  <c r="X1529" i="1" s="1"/>
  <c r="Q1649" i="1"/>
  <c r="U1769" i="1"/>
  <c r="W1648" i="1"/>
  <c r="L1651" i="1" l="1"/>
  <c r="N1650" i="1"/>
  <c r="Q1650" i="1"/>
  <c r="V1530" i="1"/>
  <c r="X1530" i="1" s="1"/>
  <c r="U1770" i="1"/>
  <c r="W1649" i="1"/>
  <c r="L1652" i="1" l="1"/>
  <c r="V1531" i="1"/>
  <c r="X1531" i="1" s="1"/>
  <c r="Q1651" i="1"/>
  <c r="N1651" i="1"/>
  <c r="U1771" i="1"/>
  <c r="W1650" i="1"/>
  <c r="V1532" i="1" l="1"/>
  <c r="X1532" i="1" s="1"/>
  <c r="N1652" i="1"/>
  <c r="L1653" i="1"/>
  <c r="Q1652" i="1"/>
  <c r="U1772" i="1"/>
  <c r="W1651" i="1"/>
  <c r="Q1653" i="1" l="1"/>
  <c r="L1654" i="1"/>
  <c r="V1533" i="1"/>
  <c r="X1533" i="1" s="1"/>
  <c r="N1653" i="1"/>
  <c r="U1773" i="1"/>
  <c r="W1652" i="1"/>
  <c r="Q1654" i="1" l="1"/>
  <c r="N1654" i="1"/>
  <c r="L1655" i="1"/>
  <c r="V1534" i="1"/>
  <c r="X1534" i="1" s="1"/>
  <c r="U1774" i="1"/>
  <c r="W1653" i="1"/>
  <c r="L1656" i="1" l="1"/>
  <c r="Q1655" i="1"/>
  <c r="V1535" i="1"/>
  <c r="X1535" i="1" s="1"/>
  <c r="N1655" i="1"/>
  <c r="U1775" i="1"/>
  <c r="W1654" i="1"/>
  <c r="Q1656" i="1" l="1"/>
  <c r="V1536" i="1"/>
  <c r="X1536" i="1" s="1"/>
  <c r="N1656" i="1"/>
  <c r="L1657" i="1"/>
  <c r="W1655" i="1"/>
  <c r="U1776" i="1"/>
  <c r="Q1657" i="1" l="1"/>
  <c r="V1537" i="1"/>
  <c r="X1537" i="1" s="1"/>
  <c r="N1657" i="1"/>
  <c r="L1658" i="1"/>
  <c r="U1777" i="1"/>
  <c r="W1656" i="1"/>
  <c r="V1538" i="1" l="1"/>
  <c r="X1538" i="1" s="1"/>
  <c r="Q1658" i="1"/>
  <c r="N1658" i="1"/>
  <c r="L1659" i="1"/>
  <c r="U1778" i="1"/>
  <c r="W1657" i="1"/>
  <c r="Q1659" i="1" l="1"/>
  <c r="V1539" i="1"/>
  <c r="X1539" i="1" s="1"/>
  <c r="L1660" i="1"/>
  <c r="N1659" i="1"/>
  <c r="U1779" i="1"/>
  <c r="W1658" i="1"/>
  <c r="L1661" i="1" l="1"/>
  <c r="V1540" i="1"/>
  <c r="X1540" i="1" s="1"/>
  <c r="N1660" i="1"/>
  <c r="Q1660" i="1"/>
  <c r="U1780" i="1"/>
  <c r="W1659" i="1"/>
  <c r="V1541" i="1" l="1"/>
  <c r="X1541" i="1" s="1"/>
  <c r="L1662" i="1"/>
  <c r="Q1661" i="1"/>
  <c r="N1661" i="1"/>
  <c r="U1781" i="1"/>
  <c r="W1660" i="1"/>
  <c r="L1663" i="1" l="1"/>
  <c r="Q1662" i="1"/>
  <c r="N1662" i="1"/>
  <c r="V1542" i="1"/>
  <c r="X1542" i="1" s="1"/>
  <c r="U1782" i="1"/>
  <c r="W1661" i="1"/>
  <c r="L1664" i="1" l="1"/>
  <c r="Q1663" i="1"/>
  <c r="V1543" i="1"/>
  <c r="X1543" i="1" s="1"/>
  <c r="N1663" i="1"/>
  <c r="U1783" i="1"/>
  <c r="W1662" i="1"/>
  <c r="Q1664" i="1" l="1"/>
  <c r="V1544" i="1"/>
  <c r="X1544" i="1" s="1"/>
  <c r="L1665" i="1"/>
  <c r="N1664" i="1"/>
  <c r="U1784" i="1"/>
  <c r="W1663" i="1"/>
  <c r="N1665" i="1" l="1"/>
  <c r="Q1665" i="1"/>
  <c r="V1545" i="1"/>
  <c r="X1545" i="1" s="1"/>
  <c r="L1666" i="1"/>
  <c r="U1785" i="1"/>
  <c r="W1664" i="1"/>
  <c r="Q1666" i="1" l="1"/>
  <c r="V1546" i="1"/>
  <c r="X1546" i="1" s="1"/>
  <c r="N1666" i="1"/>
  <c r="L1667" i="1"/>
  <c r="U1786" i="1"/>
  <c r="W1665" i="1"/>
  <c r="N1667" i="1" l="1"/>
  <c r="L1668" i="1"/>
  <c r="Q1667" i="1"/>
  <c r="V1547" i="1"/>
  <c r="X1547" i="1" s="1"/>
  <c r="U1787" i="1"/>
  <c r="W1666" i="1"/>
  <c r="L1669" i="1" l="1"/>
  <c r="V1548" i="1"/>
  <c r="X1548" i="1" s="1"/>
  <c r="N1668" i="1"/>
  <c r="Q1668" i="1"/>
  <c r="W1667" i="1"/>
  <c r="U1788" i="1"/>
  <c r="Q1669" i="1" l="1"/>
  <c r="N1669" i="1"/>
  <c r="V1549" i="1"/>
  <c r="X1549" i="1" s="1"/>
  <c r="L1670" i="1"/>
  <c r="W1668" i="1"/>
  <c r="U1789" i="1"/>
  <c r="Q1670" i="1" l="1"/>
  <c r="V1550" i="1"/>
  <c r="X1550" i="1" s="1"/>
  <c r="L1671" i="1"/>
  <c r="N1670" i="1"/>
  <c r="U1790" i="1"/>
  <c r="W1669" i="1"/>
  <c r="Q1671" i="1" l="1"/>
  <c r="L1672" i="1"/>
  <c r="V1551" i="1"/>
  <c r="X1551" i="1" s="1"/>
  <c r="N1671" i="1"/>
  <c r="U1791" i="1"/>
  <c r="W1670" i="1"/>
  <c r="Q1672" i="1" l="1"/>
  <c r="N1672" i="1"/>
  <c r="V1552" i="1"/>
  <c r="X1552" i="1" s="1"/>
  <c r="L1673" i="1"/>
  <c r="U1792" i="1"/>
  <c r="W1671" i="1"/>
  <c r="L1674" i="1" l="1"/>
  <c r="N1673" i="1"/>
  <c r="V1553" i="1"/>
  <c r="X1553" i="1" s="1"/>
  <c r="Q1673" i="1"/>
  <c r="U1793" i="1"/>
  <c r="W1672" i="1"/>
  <c r="L1675" i="1" l="1"/>
  <c r="Q1674" i="1"/>
  <c r="V1554" i="1"/>
  <c r="X1554" i="1" s="1"/>
  <c r="N1674" i="1"/>
  <c r="W1673" i="1"/>
  <c r="U1794" i="1"/>
  <c r="L1676" i="1" l="1"/>
  <c r="Q1675" i="1"/>
  <c r="V1555" i="1"/>
  <c r="X1555" i="1" s="1"/>
  <c r="N1675" i="1"/>
  <c r="U1795" i="1"/>
  <c r="W1674" i="1"/>
  <c r="L1677" i="1" l="1"/>
  <c r="N1676" i="1"/>
  <c r="V1556" i="1"/>
  <c r="X1556" i="1" s="1"/>
  <c r="Q1676" i="1"/>
  <c r="U1796" i="1"/>
  <c r="W1675" i="1"/>
  <c r="Q1677" i="1" l="1"/>
  <c r="L1678" i="1"/>
  <c r="V1557" i="1"/>
  <c r="X1557" i="1" s="1"/>
  <c r="N1677" i="1"/>
  <c r="U1797" i="1"/>
  <c r="W1676" i="1"/>
  <c r="L1679" i="1" l="1"/>
  <c r="N1678" i="1"/>
  <c r="Q1678" i="1"/>
  <c r="V1558" i="1"/>
  <c r="X1558" i="1" s="1"/>
  <c r="U1798" i="1"/>
  <c r="W1677" i="1"/>
  <c r="L1680" i="1" l="1"/>
  <c r="Q1679" i="1"/>
  <c r="V1559" i="1"/>
  <c r="X1559" i="1" s="1"/>
  <c r="N1679" i="1"/>
  <c r="U1799" i="1"/>
  <c r="W1678" i="1"/>
  <c r="V1560" i="1" l="1"/>
  <c r="X1560" i="1" s="1"/>
  <c r="L1681" i="1"/>
  <c r="Q1680" i="1"/>
  <c r="N1680" i="1"/>
  <c r="U1800" i="1"/>
  <c r="W1679" i="1"/>
  <c r="L1682" i="1" l="1"/>
  <c r="Q1681" i="1"/>
  <c r="N1681" i="1"/>
  <c r="V1561" i="1"/>
  <c r="X1561" i="1" s="1"/>
  <c r="U1801" i="1"/>
  <c r="W1680" i="1"/>
  <c r="L1683" i="1" l="1"/>
  <c r="N1682" i="1"/>
  <c r="Q1682" i="1"/>
  <c r="V1562" i="1"/>
  <c r="X1562" i="1" s="1"/>
  <c r="U1802" i="1"/>
  <c r="W1681" i="1"/>
  <c r="Q1683" i="1" l="1"/>
  <c r="L1684" i="1"/>
  <c r="N1683" i="1"/>
  <c r="V1563" i="1"/>
  <c r="X1563" i="1" s="1"/>
  <c r="U1803" i="1"/>
  <c r="W1682" i="1"/>
  <c r="V1564" i="1" l="1"/>
  <c r="X1564" i="1" s="1"/>
  <c r="L1685" i="1"/>
  <c r="Q1684" i="1"/>
  <c r="N1684" i="1"/>
  <c r="U1804" i="1"/>
  <c r="W1683" i="1"/>
  <c r="V1565" i="1" l="1"/>
  <c r="X1565" i="1" s="1"/>
  <c r="L1686" i="1"/>
  <c r="Q1685" i="1"/>
  <c r="N1685" i="1"/>
  <c r="W1684" i="1"/>
  <c r="U1805" i="1"/>
  <c r="V1566" i="1" l="1"/>
  <c r="X1566" i="1" s="1"/>
  <c r="N1686" i="1"/>
  <c r="Q1686" i="1"/>
  <c r="L1687" i="1"/>
  <c r="U1806" i="1"/>
  <c r="W1685" i="1"/>
  <c r="V1567" i="1" l="1"/>
  <c r="X1567" i="1" s="1"/>
  <c r="Q1687" i="1"/>
  <c r="N1687" i="1"/>
  <c r="L1688" i="1"/>
  <c r="U1807" i="1"/>
  <c r="W1686" i="1"/>
  <c r="V1568" i="1" l="1"/>
  <c r="X1568" i="1" s="1"/>
  <c r="Q1688" i="1"/>
  <c r="N1688" i="1"/>
  <c r="L1689" i="1"/>
  <c r="U1808" i="1"/>
  <c r="W1687" i="1"/>
  <c r="L1690" i="1" l="1"/>
  <c r="Q1689" i="1"/>
  <c r="V1569" i="1"/>
  <c r="X1569" i="1" s="1"/>
  <c r="N1689" i="1"/>
  <c r="U1809" i="1"/>
  <c r="W1688" i="1"/>
  <c r="Q1690" i="1" l="1"/>
  <c r="L1691" i="1"/>
  <c r="N1690" i="1"/>
  <c r="V1570" i="1"/>
  <c r="X1570" i="1" s="1"/>
  <c r="U1810" i="1"/>
  <c r="W1689" i="1"/>
  <c r="Q1691" i="1" l="1"/>
  <c r="N1691" i="1"/>
  <c r="L1692" i="1"/>
  <c r="V1571" i="1"/>
  <c r="X1571" i="1" s="1"/>
  <c r="U1811" i="1"/>
  <c r="W1690" i="1"/>
  <c r="L1693" i="1" l="1"/>
  <c r="N1692" i="1"/>
  <c r="Q1692" i="1"/>
  <c r="V1572" i="1"/>
  <c r="X1572" i="1" s="1"/>
  <c r="U1812" i="1"/>
  <c r="W1691" i="1"/>
  <c r="L1694" i="1" l="1"/>
  <c r="Q1693" i="1"/>
  <c r="V1573" i="1"/>
  <c r="X1573" i="1" s="1"/>
  <c r="N1693" i="1"/>
  <c r="U1813" i="1"/>
  <c r="W1692" i="1"/>
  <c r="L1695" i="1" l="1"/>
  <c r="V1574" i="1"/>
  <c r="X1574" i="1" s="1"/>
  <c r="Q1694" i="1"/>
  <c r="N1694" i="1"/>
  <c r="U1814" i="1"/>
  <c r="W1693" i="1"/>
  <c r="V1575" i="1" l="1"/>
  <c r="X1575" i="1" s="1"/>
  <c r="Q1695" i="1"/>
  <c r="L1696" i="1"/>
  <c r="N1695" i="1"/>
  <c r="U1815" i="1"/>
  <c r="W1694" i="1"/>
  <c r="Q1696" i="1" l="1"/>
  <c r="L1697" i="1"/>
  <c r="V1576" i="1"/>
  <c r="X1576" i="1" s="1"/>
  <c r="N1696" i="1"/>
  <c r="U1816" i="1"/>
  <c r="W1695" i="1"/>
  <c r="Q1697" i="1" l="1"/>
  <c r="V1577" i="1"/>
  <c r="X1577" i="1" s="1"/>
  <c r="N1697" i="1"/>
  <c r="L1698" i="1"/>
  <c r="U1817" i="1"/>
  <c r="W1696" i="1"/>
  <c r="Q1698" i="1" l="1"/>
  <c r="V1578" i="1"/>
  <c r="X1578" i="1" s="1"/>
  <c r="L1699" i="1"/>
  <c r="N1698" i="1"/>
  <c r="U1818" i="1"/>
  <c r="W1697" i="1"/>
  <c r="L1700" i="1" l="1"/>
  <c r="Q1699" i="1"/>
  <c r="N1699" i="1"/>
  <c r="V1579" i="1"/>
  <c r="X1579" i="1" s="1"/>
  <c r="W1698" i="1"/>
  <c r="U1819" i="1"/>
  <c r="N1700" i="1" l="1"/>
  <c r="L1701" i="1"/>
  <c r="Q1700" i="1"/>
  <c r="V1580" i="1"/>
  <c r="X1580" i="1" s="1"/>
  <c r="U1820" i="1"/>
  <c r="W1699" i="1"/>
  <c r="L1702" i="1" l="1"/>
  <c r="N1701" i="1"/>
  <c r="Q1701" i="1"/>
  <c r="V1581" i="1"/>
  <c r="X1581" i="1" s="1"/>
  <c r="W1700" i="1"/>
  <c r="U1821" i="1"/>
  <c r="Q1702" i="1" l="1"/>
  <c r="L1703" i="1"/>
  <c r="V1582" i="1"/>
  <c r="X1582" i="1" s="1"/>
  <c r="N1702" i="1"/>
  <c r="U1822" i="1"/>
  <c r="W1701" i="1"/>
  <c r="N1703" i="1" l="1"/>
  <c r="L1704" i="1"/>
  <c r="Q1703" i="1"/>
  <c r="V1583" i="1"/>
  <c r="X1583" i="1" s="1"/>
  <c r="U1823" i="1"/>
  <c r="W1702" i="1"/>
  <c r="L1705" i="1" l="1"/>
  <c r="N1704" i="1"/>
  <c r="V1584" i="1"/>
  <c r="X1584" i="1" s="1"/>
  <c r="Q1704" i="1"/>
  <c r="U1824" i="1"/>
  <c r="W1703" i="1"/>
  <c r="V1585" i="1" l="1"/>
  <c r="X1585" i="1" s="1"/>
  <c r="L1706" i="1"/>
  <c r="Q1705" i="1"/>
  <c r="N1705" i="1"/>
  <c r="U1825" i="1"/>
  <c r="W1704" i="1"/>
  <c r="L1707" i="1" l="1"/>
  <c r="Q1706" i="1"/>
  <c r="V1586" i="1"/>
  <c r="X1586" i="1" s="1"/>
  <c r="N1706" i="1"/>
  <c r="W1705" i="1"/>
  <c r="U1826" i="1"/>
  <c r="Q1707" i="1" l="1"/>
  <c r="N1707" i="1"/>
  <c r="L1708" i="1"/>
  <c r="V1587" i="1"/>
  <c r="X1587" i="1" s="1"/>
  <c r="U1827" i="1"/>
  <c r="W1706" i="1"/>
  <c r="L1709" i="1" l="1"/>
  <c r="Q1708" i="1"/>
  <c r="N1708" i="1"/>
  <c r="V1588" i="1"/>
  <c r="X1588" i="1" s="1"/>
  <c r="U1828" i="1"/>
  <c r="W1707" i="1"/>
  <c r="Q1709" i="1" l="1"/>
  <c r="N1709" i="1"/>
  <c r="L1710" i="1"/>
  <c r="V1589" i="1"/>
  <c r="X1589" i="1" s="1"/>
  <c r="U1829" i="1"/>
  <c r="W1708" i="1"/>
  <c r="L1711" i="1" l="1"/>
  <c r="V1590" i="1"/>
  <c r="X1590" i="1" s="1"/>
  <c r="Q1710" i="1"/>
  <c r="N1710" i="1"/>
  <c r="U1830" i="1"/>
  <c r="W1709" i="1"/>
  <c r="L1712" i="1" l="1"/>
  <c r="V1591" i="1"/>
  <c r="X1591" i="1" s="1"/>
  <c r="Q1711" i="1"/>
  <c r="N1711" i="1"/>
  <c r="U1831" i="1"/>
  <c r="W1710" i="1"/>
  <c r="L1713" i="1" l="1"/>
  <c r="V1592" i="1"/>
  <c r="X1592" i="1" s="1"/>
  <c r="Q1712" i="1"/>
  <c r="N1712" i="1"/>
  <c r="U1832" i="1"/>
  <c r="W1711" i="1"/>
  <c r="V1593" i="1" l="1"/>
  <c r="X1593" i="1" s="1"/>
  <c r="N1713" i="1"/>
  <c r="L1714" i="1"/>
  <c r="Q1713" i="1"/>
  <c r="U1833" i="1"/>
  <c r="W1712" i="1"/>
  <c r="Q1714" i="1" l="1"/>
  <c r="L1715" i="1"/>
  <c r="V1594" i="1"/>
  <c r="X1594" i="1" s="1"/>
  <c r="N1714" i="1"/>
  <c r="W1713" i="1"/>
  <c r="U1834" i="1"/>
  <c r="Q1715" i="1" l="1"/>
  <c r="L1716" i="1"/>
  <c r="N1715" i="1"/>
  <c r="V1595" i="1"/>
  <c r="X1595" i="1" s="1"/>
  <c r="U1835" i="1"/>
  <c r="W1714" i="1"/>
  <c r="Q1716" i="1" l="1"/>
  <c r="N1716" i="1"/>
  <c r="L1717" i="1"/>
  <c r="V1596" i="1"/>
  <c r="X1596" i="1" s="1"/>
  <c r="U1836" i="1"/>
  <c r="W1715" i="1"/>
  <c r="V1597" i="1" l="1"/>
  <c r="X1597" i="1" s="1"/>
  <c r="Q1717" i="1"/>
  <c r="L1718" i="1"/>
  <c r="N1717" i="1"/>
  <c r="U1837" i="1"/>
  <c r="W1716" i="1"/>
  <c r="Q1718" i="1" l="1"/>
  <c r="L1719" i="1"/>
  <c r="V1598" i="1"/>
  <c r="X1598" i="1" s="1"/>
  <c r="N1718" i="1"/>
  <c r="U1838" i="1"/>
  <c r="W1717" i="1"/>
  <c r="Q1719" i="1" l="1"/>
  <c r="V1599" i="1"/>
  <c r="X1599" i="1" s="1"/>
  <c r="L1720" i="1"/>
  <c r="N1719" i="1"/>
  <c r="W1718" i="1"/>
  <c r="U1839" i="1"/>
  <c r="Q1720" i="1" l="1"/>
  <c r="V1600" i="1"/>
  <c r="X1600" i="1" s="1"/>
  <c r="N1720" i="1"/>
  <c r="L1721" i="1"/>
  <c r="U1840" i="1"/>
  <c r="W1719" i="1"/>
  <c r="Q1721" i="1" l="1"/>
  <c r="V1601" i="1"/>
  <c r="X1601" i="1" s="1"/>
  <c r="L1722" i="1"/>
  <c r="N1721" i="1"/>
  <c r="W1720" i="1"/>
  <c r="U1841" i="1"/>
  <c r="Q1722" i="1" l="1"/>
  <c r="N1722" i="1"/>
  <c r="V1602" i="1"/>
  <c r="X1602" i="1" s="1"/>
  <c r="L1723" i="1"/>
  <c r="U1842" i="1"/>
  <c r="W1721" i="1"/>
  <c r="L1724" i="1" l="1"/>
  <c r="V1603" i="1"/>
  <c r="X1603" i="1" s="1"/>
  <c r="Q1723" i="1"/>
  <c r="N1723" i="1"/>
  <c r="U1843" i="1"/>
  <c r="W1722" i="1"/>
  <c r="Q1724" i="1" l="1"/>
  <c r="L1725" i="1"/>
  <c r="V1604" i="1"/>
  <c r="X1604" i="1" s="1"/>
  <c r="N1724" i="1"/>
  <c r="U1844" i="1"/>
  <c r="W1723" i="1"/>
  <c r="V1605" i="1" l="1"/>
  <c r="X1605" i="1" s="1"/>
  <c r="Q1725" i="1"/>
  <c r="L1726" i="1"/>
  <c r="N1725" i="1"/>
  <c r="U1845" i="1"/>
  <c r="W1724" i="1"/>
  <c r="Q1726" i="1" l="1"/>
  <c r="N1726" i="1"/>
  <c r="V1606" i="1"/>
  <c r="X1606" i="1" s="1"/>
  <c r="L1727" i="1"/>
  <c r="U1846" i="1"/>
  <c r="W1725" i="1"/>
  <c r="L1728" i="1" l="1"/>
  <c r="Q1727" i="1"/>
  <c r="V1607" i="1"/>
  <c r="X1607" i="1" s="1"/>
  <c r="N1727" i="1"/>
  <c r="U1847" i="1"/>
  <c r="W1726" i="1"/>
  <c r="V1608" i="1" l="1"/>
  <c r="X1608" i="1" s="1"/>
  <c r="Q1728" i="1"/>
  <c r="N1728" i="1"/>
  <c r="L1729" i="1"/>
  <c r="U1848" i="1"/>
  <c r="W1727" i="1"/>
  <c r="V1609" i="1" l="1"/>
  <c r="X1609" i="1" s="1"/>
  <c r="L1730" i="1"/>
  <c r="Q1729" i="1"/>
  <c r="N1729" i="1"/>
  <c r="U1849" i="1"/>
  <c r="W1728" i="1"/>
  <c r="L1731" i="1" l="1"/>
  <c r="Q1730" i="1"/>
  <c r="N1730" i="1"/>
  <c r="V1610" i="1"/>
  <c r="X1610" i="1" s="1"/>
  <c r="U1850" i="1"/>
  <c r="W1729" i="1"/>
  <c r="Q1731" i="1" l="1"/>
  <c r="N1731" i="1"/>
  <c r="L1732" i="1"/>
  <c r="V1611" i="1"/>
  <c r="X1611" i="1" s="1"/>
  <c r="U1851" i="1"/>
  <c r="W1730" i="1"/>
  <c r="L1733" i="1" l="1"/>
  <c r="Q1732" i="1"/>
  <c r="N1732" i="1"/>
  <c r="V1612" i="1"/>
  <c r="X1612" i="1" s="1"/>
  <c r="U1852" i="1"/>
  <c r="W1731" i="1"/>
  <c r="L1734" i="1" l="1"/>
  <c r="Q1733" i="1"/>
  <c r="N1733" i="1"/>
  <c r="V1613" i="1"/>
  <c r="X1613" i="1" s="1"/>
  <c r="U1853" i="1"/>
  <c r="W1732" i="1"/>
  <c r="L1735" i="1" l="1"/>
  <c r="N1734" i="1"/>
  <c r="Q1734" i="1"/>
  <c r="V1614" i="1"/>
  <c r="X1614" i="1" s="1"/>
  <c r="U1854" i="1"/>
  <c r="W1733" i="1"/>
  <c r="Q1735" i="1" l="1"/>
  <c r="L1736" i="1"/>
  <c r="N1735" i="1"/>
  <c r="V1615" i="1"/>
  <c r="X1615" i="1" s="1"/>
  <c r="W1734" i="1"/>
  <c r="U1855" i="1"/>
  <c r="V1616" i="1" l="1"/>
  <c r="X1616" i="1" s="1"/>
  <c r="L1737" i="1"/>
  <c r="Q1736" i="1"/>
  <c r="N1736" i="1"/>
  <c r="U1856" i="1"/>
  <c r="W1735" i="1"/>
  <c r="Q1737" i="1" l="1"/>
  <c r="V1617" i="1"/>
  <c r="X1617" i="1" s="1"/>
  <c r="N1737" i="1"/>
  <c r="L1738" i="1"/>
  <c r="W1736" i="1"/>
  <c r="U1857" i="1"/>
  <c r="Q1738" i="1" l="1"/>
  <c r="L1739" i="1"/>
  <c r="N1738" i="1"/>
  <c r="V1618" i="1"/>
  <c r="X1618" i="1" s="1"/>
  <c r="U1858" i="1"/>
  <c r="W1737" i="1"/>
  <c r="V1619" i="1" l="1"/>
  <c r="X1619" i="1" s="1"/>
  <c r="L1740" i="1"/>
  <c r="Q1739" i="1"/>
  <c r="N1739" i="1"/>
  <c r="W1738" i="1"/>
  <c r="U1859" i="1"/>
  <c r="L1741" i="1" l="1"/>
  <c r="V1620" i="1"/>
  <c r="X1620" i="1" s="1"/>
  <c r="Q1740" i="1"/>
  <c r="N1740" i="1"/>
  <c r="U1860" i="1"/>
  <c r="W1739" i="1"/>
  <c r="L1742" i="1" l="1"/>
  <c r="Q1741" i="1"/>
  <c r="V1621" i="1"/>
  <c r="X1621" i="1" s="1"/>
  <c r="N1741" i="1"/>
  <c r="U1861" i="1"/>
  <c r="W1740" i="1"/>
  <c r="Q1742" i="1" l="1"/>
  <c r="L1743" i="1"/>
  <c r="V1622" i="1"/>
  <c r="X1622" i="1" s="1"/>
  <c r="N1742" i="1"/>
  <c r="U1862" i="1"/>
  <c r="W1741" i="1"/>
  <c r="L1744" i="1" l="1"/>
  <c r="Q1743" i="1"/>
  <c r="V1623" i="1"/>
  <c r="X1623" i="1" s="1"/>
  <c r="N1743" i="1"/>
  <c r="W1742" i="1"/>
  <c r="U1863" i="1"/>
  <c r="N1744" i="1" l="1"/>
  <c r="L1745" i="1"/>
  <c r="Q1744" i="1"/>
  <c r="V1624" i="1"/>
  <c r="X1624" i="1" s="1"/>
  <c r="U1864" i="1"/>
  <c r="W1744" i="1" s="1"/>
  <c r="W1743" i="1"/>
  <c r="Q1745" i="1" l="1"/>
  <c r="N1745" i="1"/>
  <c r="V1625" i="1"/>
  <c r="X1625" i="1" s="1"/>
  <c r="L1746" i="1"/>
  <c r="Q1746" i="1" l="1"/>
  <c r="L1747" i="1"/>
  <c r="V1626" i="1"/>
  <c r="X1626" i="1" s="1"/>
  <c r="N1746" i="1"/>
  <c r="L1748" i="1" l="1"/>
  <c r="V1627" i="1"/>
  <c r="X1627" i="1" s="1"/>
  <c r="N1747" i="1"/>
  <c r="Q1747" i="1"/>
  <c r="Q1748" i="1" l="1"/>
  <c r="N1748" i="1"/>
  <c r="L1749" i="1"/>
  <c r="V1628" i="1"/>
  <c r="X1628" i="1" s="1"/>
  <c r="V1629" i="1" l="1"/>
  <c r="X1629" i="1" s="1"/>
  <c r="L1750" i="1"/>
  <c r="Q1749" i="1"/>
  <c r="N1749" i="1"/>
  <c r="V1630" i="1" l="1"/>
  <c r="X1630" i="1" s="1"/>
  <c r="L1751" i="1"/>
  <c r="Q1750" i="1"/>
  <c r="N1750" i="1"/>
  <c r="L1752" i="1" l="1"/>
  <c r="V1631" i="1"/>
  <c r="X1631" i="1" s="1"/>
  <c r="Q1751" i="1"/>
  <c r="N1751" i="1"/>
  <c r="L1753" i="1" l="1"/>
  <c r="N1752" i="1"/>
  <c r="V1632" i="1"/>
  <c r="X1632" i="1" s="1"/>
  <c r="Q1752" i="1"/>
  <c r="L1754" i="1" l="1"/>
  <c r="V1633" i="1"/>
  <c r="X1633" i="1" s="1"/>
  <c r="Q1753" i="1"/>
  <c r="N1753" i="1"/>
  <c r="L1755" i="1" l="1"/>
  <c r="V1634" i="1"/>
  <c r="X1634" i="1" s="1"/>
  <c r="Q1754" i="1"/>
  <c r="N1754" i="1"/>
  <c r="Q1755" i="1" l="1"/>
  <c r="L1756" i="1"/>
  <c r="V1635" i="1"/>
  <c r="X1635" i="1" s="1"/>
  <c r="N1755" i="1"/>
  <c r="Q1756" i="1" l="1"/>
  <c r="L1757" i="1"/>
  <c r="V1636" i="1"/>
  <c r="X1636" i="1" s="1"/>
  <c r="N1756" i="1"/>
  <c r="L1758" i="1" l="1"/>
  <c r="V1637" i="1"/>
  <c r="X1637" i="1" s="1"/>
  <c r="Q1757" i="1"/>
  <c r="N1757" i="1"/>
  <c r="Q1758" i="1" l="1"/>
  <c r="L1759" i="1"/>
  <c r="V1638" i="1"/>
  <c r="X1638" i="1" s="1"/>
  <c r="N1758" i="1"/>
  <c r="Q1759" i="1" l="1"/>
  <c r="L1760" i="1"/>
  <c r="V1639" i="1"/>
  <c r="X1639" i="1" s="1"/>
  <c r="N1759" i="1"/>
  <c r="Q1760" i="1" l="1"/>
  <c r="V1640" i="1"/>
  <c r="X1640" i="1" s="1"/>
  <c r="L1761" i="1"/>
  <c r="N1760" i="1"/>
  <c r="Q1761" i="1" l="1"/>
  <c r="L1762" i="1"/>
  <c r="V1641" i="1"/>
  <c r="X1641" i="1" s="1"/>
  <c r="N1761" i="1"/>
  <c r="Q1762" i="1" l="1"/>
  <c r="L1763" i="1"/>
  <c r="V1642" i="1"/>
  <c r="X1642" i="1" s="1"/>
  <c r="N1762" i="1"/>
  <c r="Q1763" i="1" l="1"/>
  <c r="N1763" i="1"/>
  <c r="V1643" i="1"/>
  <c r="X1643" i="1" s="1"/>
  <c r="L1764" i="1"/>
  <c r="Q1764" i="1" l="1"/>
  <c r="N1764" i="1"/>
  <c r="L1765" i="1"/>
  <c r="V1644" i="1"/>
  <c r="X1644" i="1" s="1"/>
  <c r="L1766" i="1" l="1"/>
  <c r="Q1765" i="1"/>
  <c r="V1645" i="1"/>
  <c r="X1645" i="1" s="1"/>
  <c r="N1765" i="1"/>
  <c r="L1767" i="1" l="1"/>
  <c r="N1766" i="1"/>
  <c r="Q1766" i="1"/>
  <c r="V1646" i="1"/>
  <c r="X1646" i="1" s="1"/>
  <c r="L1768" i="1" l="1"/>
  <c r="Q1767" i="1"/>
  <c r="V1647" i="1"/>
  <c r="X1647" i="1" s="1"/>
  <c r="N1767" i="1"/>
  <c r="N1768" i="1" l="1"/>
  <c r="L1769" i="1"/>
  <c r="V1648" i="1"/>
  <c r="X1648" i="1" s="1"/>
  <c r="Q1768" i="1"/>
  <c r="V1649" i="1" l="1"/>
  <c r="X1649" i="1" s="1"/>
  <c r="L1770" i="1"/>
  <c r="Q1769" i="1"/>
  <c r="N1769" i="1"/>
  <c r="L1771" i="1" l="1"/>
  <c r="Q1770" i="1"/>
  <c r="V1650" i="1"/>
  <c r="X1650" i="1" s="1"/>
  <c r="N1770" i="1"/>
  <c r="L1772" i="1" l="1"/>
  <c r="Q1771" i="1"/>
  <c r="V1651" i="1"/>
  <c r="X1651" i="1" s="1"/>
  <c r="N1771" i="1"/>
  <c r="Q1772" i="1" l="1"/>
  <c r="N1772" i="1"/>
  <c r="L1773" i="1"/>
  <c r="V1652" i="1"/>
  <c r="X1652" i="1" s="1"/>
  <c r="Q1773" i="1" l="1"/>
  <c r="V1653" i="1"/>
  <c r="X1653" i="1" s="1"/>
  <c r="L1774" i="1"/>
  <c r="N1773" i="1"/>
  <c r="L1775" i="1" l="1"/>
  <c r="Q1774" i="1"/>
  <c r="V1654" i="1"/>
  <c r="X1654" i="1" s="1"/>
  <c r="N1774" i="1"/>
  <c r="Q1775" i="1" l="1"/>
  <c r="V1655" i="1"/>
  <c r="X1655" i="1" s="1"/>
  <c r="L1776" i="1"/>
  <c r="N1775" i="1"/>
  <c r="Q1776" i="1" l="1"/>
  <c r="N1776" i="1"/>
  <c r="L1777" i="1"/>
  <c r="V1656" i="1"/>
  <c r="X1656" i="1" s="1"/>
  <c r="V1657" i="1" l="1"/>
  <c r="X1657" i="1" s="1"/>
  <c r="Q1777" i="1"/>
  <c r="N1777" i="1"/>
  <c r="L1778" i="1"/>
  <c r="N1778" i="1" l="1"/>
  <c r="Q1778" i="1"/>
  <c r="L1779" i="1"/>
  <c r="V1658" i="1"/>
  <c r="X1658" i="1" s="1"/>
  <c r="Q1779" i="1" l="1"/>
  <c r="V1659" i="1"/>
  <c r="X1659" i="1" s="1"/>
  <c r="L1780" i="1"/>
  <c r="N1779" i="1"/>
  <c r="L1781" i="1" l="1"/>
  <c r="N1780" i="1"/>
  <c r="Q1780" i="1"/>
  <c r="V1660" i="1"/>
  <c r="X1660" i="1" s="1"/>
  <c r="L1782" i="1" l="1"/>
  <c r="V1661" i="1"/>
  <c r="X1661" i="1" s="1"/>
  <c r="Q1781" i="1"/>
  <c r="N1781" i="1"/>
  <c r="L1783" i="1" l="1"/>
  <c r="V1662" i="1"/>
  <c r="X1662" i="1" s="1"/>
  <c r="N1782" i="1"/>
  <c r="Q1782" i="1"/>
  <c r="L1784" i="1" l="1"/>
  <c r="N1783" i="1"/>
  <c r="Q1783" i="1"/>
  <c r="V1663" i="1"/>
  <c r="X1663" i="1" s="1"/>
  <c r="L1785" i="1" l="1"/>
  <c r="Q1784" i="1"/>
  <c r="V1664" i="1"/>
  <c r="X1664" i="1" s="1"/>
  <c r="N1784" i="1"/>
  <c r="Q1785" i="1" l="1"/>
  <c r="L1786" i="1"/>
  <c r="N1785" i="1"/>
  <c r="V1665" i="1"/>
  <c r="X1665" i="1" s="1"/>
  <c r="Q1786" i="1" l="1"/>
  <c r="L1787" i="1"/>
  <c r="V1666" i="1"/>
  <c r="X1666" i="1" s="1"/>
  <c r="N1786" i="1"/>
  <c r="L1788" i="1" l="1"/>
  <c r="Q1787" i="1"/>
  <c r="V1667" i="1"/>
  <c r="X1667" i="1" s="1"/>
  <c r="N1787" i="1"/>
  <c r="Q1788" i="1" l="1"/>
  <c r="L1789" i="1"/>
  <c r="V1668" i="1"/>
  <c r="X1668" i="1" s="1"/>
  <c r="N1788" i="1"/>
  <c r="Q1789" i="1" l="1"/>
  <c r="V1669" i="1"/>
  <c r="X1669" i="1" s="1"/>
  <c r="L1790" i="1"/>
  <c r="N1789" i="1"/>
  <c r="N1790" i="1" l="1"/>
  <c r="Q1790" i="1"/>
  <c r="L1791" i="1"/>
  <c r="V1670" i="1"/>
  <c r="X1670" i="1" s="1"/>
  <c r="Q1791" i="1" l="1"/>
  <c r="L1792" i="1"/>
  <c r="V1671" i="1"/>
  <c r="X1671" i="1" s="1"/>
  <c r="N1791" i="1"/>
  <c r="V1672" i="1" l="1"/>
  <c r="X1672" i="1" s="1"/>
  <c r="Q1792" i="1"/>
  <c r="N1792" i="1"/>
  <c r="L1793" i="1"/>
  <c r="L1794" i="1" l="1"/>
  <c r="N1793" i="1"/>
  <c r="V1673" i="1"/>
  <c r="X1673" i="1" s="1"/>
  <c r="Q1793" i="1"/>
  <c r="Q1794" i="1" l="1"/>
  <c r="V1674" i="1"/>
  <c r="X1674" i="1" s="1"/>
  <c r="L1795" i="1"/>
  <c r="N1794" i="1"/>
  <c r="Q1795" i="1" l="1"/>
  <c r="V1675" i="1"/>
  <c r="X1675" i="1" s="1"/>
  <c r="N1795" i="1"/>
  <c r="L1796" i="1"/>
  <c r="Q1796" i="1" l="1"/>
  <c r="L1797" i="1"/>
  <c r="V1676" i="1"/>
  <c r="X1676" i="1" s="1"/>
  <c r="N1796" i="1"/>
  <c r="L1798" i="1" l="1"/>
  <c r="Q1797" i="1"/>
  <c r="V1677" i="1"/>
  <c r="X1677" i="1" s="1"/>
  <c r="N1797" i="1"/>
  <c r="Q1798" i="1" l="1"/>
  <c r="L1799" i="1"/>
  <c r="V1678" i="1"/>
  <c r="X1678" i="1" s="1"/>
  <c r="N1798" i="1"/>
  <c r="L1800" i="1" l="1"/>
  <c r="Q1799" i="1"/>
  <c r="V1679" i="1"/>
  <c r="X1679" i="1" s="1"/>
  <c r="N1799" i="1"/>
  <c r="Q1800" i="1" l="1"/>
  <c r="N1800" i="1"/>
  <c r="L1801" i="1"/>
  <c r="V1680" i="1"/>
  <c r="X1680" i="1" s="1"/>
  <c r="V1681" i="1" l="1"/>
  <c r="X1681" i="1" s="1"/>
  <c r="L1802" i="1"/>
  <c r="Q1801" i="1"/>
  <c r="N1801" i="1"/>
  <c r="L1803" i="1" l="1"/>
  <c r="Q1802" i="1"/>
  <c r="V1682" i="1"/>
  <c r="X1682" i="1" s="1"/>
  <c r="N1802" i="1"/>
  <c r="L1804" i="1" l="1"/>
  <c r="V1683" i="1"/>
  <c r="X1683" i="1" s="1"/>
  <c r="Q1803" i="1"/>
  <c r="N1803" i="1"/>
  <c r="N1804" i="1" l="1"/>
  <c r="L1805" i="1"/>
  <c r="Q1804" i="1"/>
  <c r="V1684" i="1"/>
  <c r="X1684" i="1" s="1"/>
  <c r="L1806" i="1" l="1"/>
  <c r="Q1805" i="1"/>
  <c r="V1685" i="1"/>
  <c r="X1685" i="1" s="1"/>
  <c r="N1805" i="1"/>
  <c r="L1807" i="1" l="1"/>
  <c r="N1806" i="1"/>
  <c r="Q1806" i="1"/>
  <c r="V1686" i="1"/>
  <c r="X1686" i="1" s="1"/>
  <c r="L1808" i="1" l="1"/>
  <c r="V1687" i="1"/>
  <c r="X1687" i="1" s="1"/>
  <c r="Q1807" i="1"/>
  <c r="N1807" i="1"/>
  <c r="L1809" i="1" l="1"/>
  <c r="N1808" i="1"/>
  <c r="Q1808" i="1"/>
  <c r="V1688" i="1"/>
  <c r="X1688" i="1" s="1"/>
  <c r="V1689" i="1" l="1"/>
  <c r="X1689" i="1" s="1"/>
  <c r="Q1809" i="1"/>
  <c r="L1810" i="1"/>
  <c r="N1809" i="1"/>
  <c r="V1690" i="1" l="1"/>
  <c r="X1690" i="1" s="1"/>
  <c r="N1810" i="1"/>
  <c r="Q1810" i="1"/>
  <c r="L1811" i="1"/>
  <c r="Q1811" i="1" l="1"/>
  <c r="V1691" i="1"/>
  <c r="X1691" i="1" s="1"/>
  <c r="L1812" i="1"/>
  <c r="N1811" i="1"/>
  <c r="Q1812" i="1" l="1"/>
  <c r="L1813" i="1"/>
  <c r="V1692" i="1"/>
  <c r="X1692" i="1" s="1"/>
  <c r="N1812" i="1"/>
  <c r="Q1813" i="1" l="1"/>
  <c r="V1693" i="1"/>
  <c r="X1693" i="1" s="1"/>
  <c r="L1814" i="1"/>
  <c r="N1813" i="1"/>
  <c r="Q1814" i="1" l="1"/>
  <c r="L1815" i="1"/>
  <c r="V1694" i="1"/>
  <c r="X1694" i="1" s="1"/>
  <c r="N1814" i="1"/>
  <c r="L1816" i="1" l="1"/>
  <c r="Q1815" i="1"/>
  <c r="V1695" i="1"/>
  <c r="X1695" i="1" s="1"/>
  <c r="N1815" i="1"/>
  <c r="Q1816" i="1" l="1"/>
  <c r="V1696" i="1"/>
  <c r="X1696" i="1" s="1"/>
  <c r="L1817" i="1"/>
  <c r="N1816" i="1"/>
  <c r="Q1817" i="1" l="1"/>
  <c r="V1697" i="1"/>
  <c r="X1697" i="1" s="1"/>
  <c r="L1818" i="1"/>
  <c r="N1817" i="1"/>
  <c r="Q1818" i="1" l="1"/>
  <c r="L1819" i="1"/>
  <c r="N1818" i="1"/>
  <c r="V1698" i="1"/>
  <c r="X1698" i="1" s="1"/>
  <c r="L1820" i="1" l="1"/>
  <c r="V1699" i="1"/>
  <c r="X1699" i="1" s="1"/>
  <c r="Q1819" i="1"/>
  <c r="N1819" i="1"/>
  <c r="Q1820" i="1" l="1"/>
  <c r="L1821" i="1"/>
  <c r="N1820" i="1"/>
  <c r="V1700" i="1"/>
  <c r="X1700" i="1" s="1"/>
  <c r="N1821" i="1" l="1"/>
  <c r="Q1821" i="1"/>
  <c r="V1701" i="1"/>
  <c r="X1701" i="1" s="1"/>
  <c r="L1822" i="1"/>
  <c r="Q1822" i="1" l="1"/>
  <c r="L1823" i="1"/>
  <c r="V1702" i="1"/>
  <c r="X1702" i="1" s="1"/>
  <c r="N1822" i="1"/>
  <c r="Q1823" i="1" l="1"/>
  <c r="L1824" i="1"/>
  <c r="V1703" i="1"/>
  <c r="X1703" i="1" s="1"/>
  <c r="N1823" i="1"/>
  <c r="Q1824" i="1" l="1"/>
  <c r="L1825" i="1"/>
  <c r="V1704" i="1"/>
  <c r="X1704" i="1" s="1"/>
  <c r="N1824" i="1"/>
  <c r="Q1825" i="1" l="1"/>
  <c r="V1705" i="1"/>
  <c r="X1705" i="1" s="1"/>
  <c r="N1825" i="1"/>
  <c r="L1826" i="1"/>
  <c r="Q1826" i="1" l="1"/>
  <c r="L1827" i="1"/>
  <c r="V1706" i="1"/>
  <c r="X1706" i="1" s="1"/>
  <c r="N1826" i="1"/>
  <c r="L1828" i="1" l="1"/>
  <c r="N1827" i="1"/>
  <c r="Q1827" i="1"/>
  <c r="V1707" i="1"/>
  <c r="X1707" i="1" s="1"/>
  <c r="V1708" i="1" l="1"/>
  <c r="X1708" i="1" s="1"/>
  <c r="Q1828" i="1"/>
  <c r="L1829" i="1"/>
  <c r="N1828" i="1"/>
  <c r="L1830" i="1" l="1"/>
  <c r="V1709" i="1"/>
  <c r="X1709" i="1" s="1"/>
  <c r="N1829" i="1"/>
  <c r="Q1829" i="1"/>
  <c r="L1831" i="1" l="1"/>
  <c r="Q1830" i="1"/>
  <c r="N1830" i="1"/>
  <c r="V1710" i="1"/>
  <c r="X1710" i="1" s="1"/>
  <c r="L1832" i="1" l="1"/>
  <c r="V1711" i="1"/>
  <c r="X1711" i="1" s="1"/>
  <c r="N1831" i="1"/>
  <c r="Q1831" i="1"/>
  <c r="L1833" i="1" l="1"/>
  <c r="Q1832" i="1"/>
  <c r="V1712" i="1"/>
  <c r="X1712" i="1" s="1"/>
  <c r="N1832" i="1"/>
  <c r="L1834" i="1" l="1"/>
  <c r="V1713" i="1"/>
  <c r="X1713" i="1" s="1"/>
  <c r="Q1833" i="1"/>
  <c r="N1833" i="1"/>
  <c r="Q1834" i="1" l="1"/>
  <c r="N1834" i="1"/>
  <c r="V1714" i="1"/>
  <c r="X1714" i="1" s="1"/>
  <c r="L1835" i="1"/>
  <c r="Q1835" i="1" l="1"/>
  <c r="N1835" i="1"/>
  <c r="L1836" i="1"/>
  <c r="V1715" i="1"/>
  <c r="X1715" i="1" s="1"/>
  <c r="Q1836" i="1" l="1"/>
  <c r="V1716" i="1"/>
  <c r="X1716" i="1" s="1"/>
  <c r="L1837" i="1"/>
  <c r="N1836" i="1"/>
  <c r="L1838" i="1" l="1"/>
  <c r="Q1837" i="1"/>
  <c r="V1717" i="1"/>
  <c r="X1717" i="1" s="1"/>
  <c r="N1837" i="1"/>
  <c r="V1718" i="1" l="1"/>
  <c r="X1718" i="1" s="1"/>
  <c r="N1838" i="1"/>
  <c r="L1839" i="1"/>
  <c r="Q1838" i="1"/>
  <c r="L1840" i="1" l="1"/>
  <c r="N1839" i="1"/>
  <c r="Q1839" i="1"/>
  <c r="V1719" i="1"/>
  <c r="X1719" i="1" s="1"/>
  <c r="V1720" i="1" l="1"/>
  <c r="X1720" i="1" s="1"/>
  <c r="L1841" i="1"/>
  <c r="Q1840" i="1"/>
  <c r="N1840" i="1"/>
  <c r="L1842" i="1" l="1"/>
  <c r="Q1841" i="1"/>
  <c r="V1721" i="1"/>
  <c r="X1721" i="1" s="1"/>
  <c r="N1841" i="1"/>
  <c r="Q1842" i="1" l="1"/>
  <c r="L1843" i="1"/>
  <c r="V1722" i="1"/>
  <c r="X1722" i="1" s="1"/>
  <c r="N1842" i="1"/>
  <c r="V1723" i="1" l="1"/>
  <c r="X1723" i="1" s="1"/>
  <c r="Q1843" i="1"/>
  <c r="N1843" i="1"/>
  <c r="L1844" i="1"/>
  <c r="Q1844" i="1" l="1"/>
  <c r="L1845" i="1"/>
  <c r="V1724" i="1"/>
  <c r="X1724" i="1" s="1"/>
  <c r="N1844" i="1"/>
  <c r="L1846" i="1" l="1"/>
  <c r="N1845" i="1"/>
  <c r="Q1845" i="1"/>
  <c r="V1725" i="1"/>
  <c r="X1725" i="1" s="1"/>
  <c r="L1847" i="1" l="1"/>
  <c r="Q1846" i="1"/>
  <c r="N1846" i="1"/>
  <c r="V1726" i="1"/>
  <c r="X1726" i="1" s="1"/>
  <c r="L1848" i="1" l="1"/>
  <c r="V1727" i="1"/>
  <c r="X1727" i="1" s="1"/>
  <c r="Q1847" i="1"/>
  <c r="N1847" i="1"/>
  <c r="L1849" i="1" l="1"/>
  <c r="N1848" i="1"/>
  <c r="Q1848" i="1"/>
  <c r="V1728" i="1"/>
  <c r="X1728" i="1" s="1"/>
  <c r="V1729" i="1" l="1"/>
  <c r="X1729" i="1" s="1"/>
  <c r="N1849" i="1"/>
  <c r="Q1849" i="1"/>
  <c r="L1850" i="1"/>
  <c r="V1730" i="1" l="1"/>
  <c r="X1730" i="1" s="1"/>
  <c r="L1851" i="1"/>
  <c r="Q1850" i="1"/>
  <c r="N1850" i="1"/>
  <c r="L1852" i="1" l="1"/>
  <c r="Q1851" i="1"/>
  <c r="V1731" i="1"/>
  <c r="X1731" i="1" s="1"/>
  <c r="N1851" i="1"/>
  <c r="N1852" i="1" l="1"/>
  <c r="Q1852" i="1"/>
  <c r="L1853" i="1"/>
  <c r="V1732" i="1"/>
  <c r="X1732" i="1" s="1"/>
  <c r="Q1853" i="1" l="1"/>
  <c r="L1854" i="1"/>
  <c r="V1733" i="1"/>
  <c r="X1733" i="1" s="1"/>
  <c r="N1853" i="1"/>
  <c r="Q1854" i="1" l="1"/>
  <c r="L1855" i="1"/>
  <c r="N1854" i="1"/>
  <c r="V1734" i="1"/>
  <c r="X1734" i="1" s="1"/>
  <c r="L1856" i="1" l="1"/>
  <c r="Q1855" i="1"/>
  <c r="V1735" i="1"/>
  <c r="X1735" i="1" s="1"/>
  <c r="N1855" i="1"/>
  <c r="V1736" i="1" l="1"/>
  <c r="X1736" i="1" s="1"/>
  <c r="Q1856" i="1"/>
  <c r="L1857" i="1"/>
  <c r="N1856" i="1"/>
  <c r="Q1857" i="1" l="1"/>
  <c r="V1737" i="1"/>
  <c r="X1737" i="1" s="1"/>
  <c r="N1857" i="1"/>
  <c r="L1858" i="1"/>
  <c r="Q1858" i="1" l="1"/>
  <c r="N1858" i="1"/>
  <c r="V1738" i="1"/>
  <c r="X1738" i="1" s="1"/>
  <c r="L1859" i="1"/>
  <c r="L1860" i="1" l="1"/>
  <c r="N1859" i="1"/>
  <c r="V1739" i="1"/>
  <c r="X1739" i="1" s="1"/>
  <c r="Q1859" i="1"/>
  <c r="L1861" i="1" l="1"/>
  <c r="Q1860" i="1"/>
  <c r="V1740" i="1"/>
  <c r="X1740" i="1" s="1"/>
  <c r="L1862" i="1" l="1"/>
  <c r="V1741" i="1"/>
  <c r="X1741" i="1" s="1"/>
  <c r="Q1861" i="1"/>
  <c r="L1863" i="1" l="1"/>
  <c r="Q1862" i="1"/>
  <c r="V1742" i="1"/>
  <c r="X1742" i="1" s="1"/>
  <c r="L1864" i="1" l="1"/>
  <c r="V1743" i="1"/>
  <c r="X1743" i="1" s="1"/>
  <c r="Q1863" i="1"/>
  <c r="Q1864" i="1" l="1"/>
  <c r="V1744" i="1"/>
  <c r="X1744" i="1" s="1"/>
</calcChain>
</file>

<file path=xl/sharedStrings.xml><?xml version="1.0" encoding="utf-8"?>
<sst xmlns="http://schemas.openxmlformats.org/spreadsheetml/2006/main" count="451" uniqueCount="125">
  <si>
    <t>Earnings</t>
  </si>
  <si>
    <t>Date</t>
  </si>
  <si>
    <t>CPI</t>
  </si>
  <si>
    <t>Price</t>
  </si>
  <si>
    <t>CAPE</t>
  </si>
  <si>
    <t>NA</t>
  </si>
  <si>
    <t>Dividends</t>
  </si>
  <si>
    <t>T.Bond Rate</t>
  </si>
  <si>
    <t>PE</t>
  </si>
  <si>
    <t>Annual Return</t>
  </si>
  <si>
    <t>5-year return</t>
  </si>
  <si>
    <t>10-year return</t>
  </si>
  <si>
    <t>Returns in next 5 years</t>
  </si>
  <si>
    <t>Returns next year</t>
  </si>
  <si>
    <t>Returns next 10 years</t>
  </si>
  <si>
    <t>50-year Median CAPE</t>
  </si>
  <si>
    <t>Lifetime Median Cape</t>
  </si>
  <si>
    <t>25-year CAPE</t>
  </si>
  <si>
    <t>T.Bond return</t>
  </si>
  <si>
    <t>T.Bond Return</t>
  </si>
  <si>
    <t>Stock Returns next year</t>
  </si>
  <si>
    <t>T.Bond Return in next year</t>
  </si>
  <si>
    <t>T.Bill return  in next year</t>
  </si>
  <si>
    <t>T.Bill Return</t>
  </si>
  <si>
    <t>Stock Return</t>
  </si>
  <si>
    <t>NY Commercial Paper</t>
  </si>
  <si>
    <t>FRED Graph Observations</t>
  </si>
  <si>
    <t>Federal Reserve Economic Data</t>
  </si>
  <si>
    <t>Link: https://fred.stlouisfed.org</t>
  </si>
  <si>
    <t>Help: https://fred.stlouisfed.org/help-faq</t>
  </si>
  <si>
    <t>Economic Research Division</t>
  </si>
  <si>
    <t>Federal Reserve Bank of St. Louis</t>
  </si>
  <si>
    <t>M13002US35620M156NNBR</t>
  </si>
  <si>
    <t>Commercial Paper Rates for New York, NY, Percent, Monthly, Not Seasonally Adjusted</t>
  </si>
  <si>
    <t>FRED NY Comm Paper</t>
  </si>
  <si>
    <t>FRED 3-month T.Bill (1920-1934), FRED 3-month (1934-2015)</t>
  </si>
  <si>
    <t>NY Commercial Paper - Average Comm Paper Spread (1920-1971)</t>
  </si>
  <si>
    <t>End of Year</t>
  </si>
  <si>
    <t>3-month T.Bill rate</t>
  </si>
  <si>
    <t>Comm Paper Spread</t>
  </si>
  <si>
    <t>Synthetic T.Bill Rate</t>
  </si>
  <si>
    <t>Market Timing Choices</t>
  </si>
  <si>
    <t>Robot Mix of Equities, T.Bonds and T.bills (cash)</t>
  </si>
  <si>
    <t>Stocks</t>
  </si>
  <si>
    <t>T.Bonds</t>
  </si>
  <si>
    <t>T.Bills</t>
  </si>
  <si>
    <t>% of portfolio</t>
  </si>
  <si>
    <t>Define threshold for market timing and allocation actions</t>
  </si>
  <si>
    <t>Over Priced</t>
  </si>
  <si>
    <t>Under Priced</t>
  </si>
  <si>
    <t>Market is</t>
  </si>
  <si>
    <t>Threshold over or under median</t>
  </si>
  <si>
    <t>Lifetime</t>
  </si>
  <si>
    <t>Median Period</t>
  </si>
  <si>
    <t>What period (in years) do you want to use for the CAPE median ?</t>
  </si>
  <si>
    <t>Robot blend return</t>
  </si>
  <si>
    <t>Timing Action</t>
  </si>
  <si>
    <t>Median CAPE for timing action</t>
  </si>
  <si>
    <t>Returns on Timed portfolio</t>
  </si>
  <si>
    <t>Market Timing Results</t>
  </si>
  <si>
    <t>Std Deviaton</t>
  </si>
  <si>
    <t>With robot blend</t>
  </si>
  <si>
    <t>With market timing</t>
  </si>
  <si>
    <t>Value of $100 invested in 1881 with robot portfolio</t>
  </si>
  <si>
    <t>Value of $100 iinvested in 1881 with timing</t>
  </si>
  <si>
    <t>Average Return</t>
  </si>
  <si>
    <t>Period</t>
  </si>
  <si>
    <t>Average</t>
  </si>
  <si>
    <t>Median</t>
  </si>
  <si>
    <t>1881-2015</t>
  </si>
  <si>
    <t>1916-2015</t>
  </si>
  <si>
    <t>1966-2015</t>
  </si>
  <si>
    <t>1996-2015</t>
  </si>
  <si>
    <t>Trailing PE</t>
  </si>
  <si>
    <t>% Return</t>
  </si>
  <si>
    <t>$ Payoff</t>
  </si>
  <si>
    <t>Market Timing Payoff</t>
  </si>
  <si>
    <t>Value of $100 invested at start of period</t>
  </si>
  <si>
    <t>Stock Market Data Used in "Irrational Exuberance" Princeton University Press, 2000, 2005, 2015, updated</t>
  </si>
  <si>
    <t>Cyclically</t>
  </si>
  <si>
    <t xml:space="preserve">Cyclically </t>
  </si>
  <si>
    <t xml:space="preserve">Robert J. Shiller </t>
  </si>
  <si>
    <t>Adjusted</t>
  </si>
  <si>
    <t>Total Return Price</t>
  </si>
  <si>
    <t xml:space="preserve">  Consumer</t>
  </si>
  <si>
    <t>Real</t>
  </si>
  <si>
    <t>Monthly</t>
  </si>
  <si>
    <t>S&amp;P</t>
  </si>
  <si>
    <t>Long</t>
  </si>
  <si>
    <t>Total</t>
  </si>
  <si>
    <t>TR</t>
  </si>
  <si>
    <t>Ratio</t>
  </si>
  <si>
    <t>Excess</t>
  </si>
  <si>
    <t>10 Year</t>
  </si>
  <si>
    <t>Real 10 Year</t>
  </si>
  <si>
    <t>Comp.</t>
  </si>
  <si>
    <t>Dividend</t>
  </si>
  <si>
    <t>Index</t>
  </si>
  <si>
    <t xml:space="preserve">Date  </t>
  </si>
  <si>
    <t>Interest</t>
  </si>
  <si>
    <t>Return</t>
  </si>
  <si>
    <t>Scaled</t>
  </si>
  <si>
    <t>P/E10 or</t>
  </si>
  <si>
    <t>TR P/E10 or</t>
  </si>
  <si>
    <t>Bond</t>
  </si>
  <si>
    <t>Annualized Stock</t>
  </si>
  <si>
    <t xml:space="preserve">Annualized Bonds </t>
  </si>
  <si>
    <t xml:space="preserve">Excess Annualized </t>
  </si>
  <si>
    <t>P</t>
  </si>
  <si>
    <t>D</t>
  </si>
  <si>
    <t>E</t>
  </si>
  <si>
    <t>Fraction</t>
  </si>
  <si>
    <t>Rate GS10</t>
  </si>
  <si>
    <t>TR CAPE</t>
  </si>
  <si>
    <t>Yield</t>
  </si>
  <si>
    <t>Returns</t>
  </si>
  <si>
    <t>Real Return</t>
  </si>
  <si>
    <t>Aug price is Aug 4th close</t>
  </si>
  <si>
    <t>July/Aug CPI estimaated</t>
  </si>
  <si>
    <t>Aug GS10 is Aug 1st value</t>
  </si>
  <si>
    <t>Month</t>
  </si>
  <si>
    <t>Year</t>
  </si>
  <si>
    <t>1924-2024</t>
  </si>
  <si>
    <t>1925-1974</t>
  </si>
  <si>
    <t>1975-2024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</si>
</sst>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00"/>
    <numFmt numFmtId="165" formatCode="0.0000"/>
    <numFmt numFmtId="166" formatCode="yyyy\-mm\-dd"/>
    <numFmt numFmtId="167" formatCode="&quot;$&quot;#,##0.00"/>
    <numFmt numFmtId="168" formatCode="&quot;$&quot;#,##0"/>
  </numFmts>
  <fonts count="2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name val="Arial"/>
      <family val="2"/>
    </font>
    <font>
      <sz val="10"/>
      <color rgb="FFFF0000"/>
      <name val="Arial"/>
      <family val="2"/>
    </font>
    <font>
      <sz val="10"/>
      <color theme="9"/>
      <name val="Arial"/>
      <family val="2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ourier"/>
    </font>
    <font>
      <sz val="10"/>
      <color theme="1"/>
      <name val="Arial"/>
      <family val="2"/>
    </font>
    <font>
      <b/>
      <sz val="10"/>
      <name val="Times New Roman"/>
      <family val="1"/>
    </font>
    <font>
      <i/>
      <sz val="9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  <font>
      <b/>
      <sz val="9"/>
      <color rgb="FFFF0000"/>
      <name val="Times New Roman"/>
      <family val="1"/>
    </font>
    <font>
      <b/>
      <sz val="9"/>
      <name val="Times New Roman"/>
      <family val="1"/>
    </font>
    <font>
      <i/>
      <sz val="9"/>
      <name val="Courier"/>
    </font>
    <font>
      <b/>
      <sz val="10"/>
      <name val="Courie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9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164" fontId="2" fillId="0" borderId="0" xfId="0" applyNumberFormat="1" applyFont="1"/>
    <xf numFmtId="2" fontId="0" fillId="0" borderId="0" xfId="0" applyNumberForma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0" fontId="0" fillId="0" borderId="0" xfId="1" applyNumberFormat="1" applyFont="1"/>
    <xf numFmtId="0" fontId="5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0" fontId="0" fillId="0" borderId="0" xfId="0" applyNumberFormat="1"/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2" fontId="2" fillId="0" borderId="0" xfId="0" applyNumberFormat="1" applyFont="1" applyAlignment="1">
      <alignment horizontal="right" wrapText="1"/>
    </xf>
    <xf numFmtId="0" fontId="0" fillId="0" borderId="0" xfId="0" applyAlignment="1">
      <alignment wrapText="1"/>
    </xf>
    <xf numFmtId="10" fontId="0" fillId="0" borderId="0" xfId="1" applyNumberFormat="1" applyFont="1" applyAlignment="1">
      <alignment horizontal="center" wrapText="1"/>
    </xf>
    <xf numFmtId="10" fontId="0" fillId="0" borderId="0" xfId="1" applyNumberFormat="1" applyFont="1" applyAlignment="1">
      <alignment horizontal="center"/>
    </xf>
    <xf numFmtId="10" fontId="0" fillId="3" borderId="0" xfId="1" applyNumberFormat="1" applyFont="1" applyFill="1" applyBorder="1" applyAlignment="1">
      <alignment horizontal="center"/>
    </xf>
    <xf numFmtId="0" fontId="0" fillId="0" borderId="0" xfId="0" applyAlignment="1">
      <alignment horizontal="right"/>
    </xf>
    <xf numFmtId="166" fontId="0" fillId="0" borderId="0" xfId="0" applyNumberForma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wrapText="1"/>
    </xf>
    <xf numFmtId="10" fontId="8" fillId="0" borderId="0" xfId="1" applyNumberFormat="1" applyFont="1"/>
    <xf numFmtId="10" fontId="9" fillId="0" borderId="0" xfId="1" applyNumberFormat="1" applyFont="1"/>
    <xf numFmtId="10" fontId="8" fillId="0" borderId="0" xfId="1" applyNumberFormat="1" applyFont="1" applyAlignment="1">
      <alignment horizontal="center"/>
    </xf>
    <xf numFmtId="10" fontId="9" fillId="0" borderId="0" xfId="1" applyNumberFormat="1" applyFont="1" applyAlignment="1">
      <alignment horizontal="center"/>
    </xf>
    <xf numFmtId="9" fontId="0" fillId="4" borderId="1" xfId="0" applyNumberFormat="1" applyFill="1" applyBorder="1"/>
    <xf numFmtId="0" fontId="5" fillId="0" borderId="0" xfId="0" applyFont="1"/>
    <xf numFmtId="9" fontId="10" fillId="5" borderId="1" xfId="0" applyNumberFormat="1" applyFont="1" applyFill="1" applyBorder="1"/>
    <xf numFmtId="9" fontId="10" fillId="5" borderId="0" xfId="0" applyNumberFormat="1" applyFont="1" applyFill="1"/>
    <xf numFmtId="0" fontId="6" fillId="0" borderId="0" xfId="0" applyFont="1"/>
    <xf numFmtId="0" fontId="5" fillId="0" borderId="0" xfId="0" applyFont="1" applyAlignment="1">
      <alignment horizontal="center"/>
    </xf>
    <xf numFmtId="0" fontId="0" fillId="4" borderId="2" xfId="0" applyFill="1" applyBorder="1"/>
    <xf numFmtId="9" fontId="0" fillId="4" borderId="3" xfId="0" applyNumberFormat="1" applyFill="1" applyBorder="1"/>
    <xf numFmtId="0" fontId="5" fillId="0" borderId="1" xfId="0" applyFont="1" applyBorder="1" applyAlignment="1">
      <alignment horizontal="center" wrapText="1"/>
    </xf>
    <xf numFmtId="10" fontId="0" fillId="0" borderId="1" xfId="1" applyNumberFormat="1" applyFont="1" applyBorder="1"/>
    <xf numFmtId="167" fontId="0" fillId="0" borderId="1" xfId="0" applyNumberFormat="1" applyBorder="1"/>
    <xf numFmtId="0" fontId="5" fillId="0" borderId="1" xfId="0" applyFont="1" applyBorder="1" applyAlignment="1">
      <alignment wrapText="1"/>
    </xf>
    <xf numFmtId="10" fontId="0" fillId="5" borderId="1" xfId="0" applyNumberFormat="1" applyFill="1" applyBorder="1" applyAlignment="1">
      <alignment horizontal="center"/>
    </xf>
    <xf numFmtId="10" fontId="0" fillId="5" borderId="1" xfId="1" applyNumberFormat="1" applyFont="1" applyFill="1" applyBorder="1" applyAlignment="1">
      <alignment horizontal="center"/>
    </xf>
    <xf numFmtId="10" fontId="0" fillId="6" borderId="1" xfId="0" applyNumberFormat="1" applyFill="1" applyBorder="1" applyAlignment="1">
      <alignment horizontal="center"/>
    </xf>
    <xf numFmtId="10" fontId="0" fillId="6" borderId="1" xfId="1" applyNumberFormat="1" applyFont="1" applyFill="1" applyBorder="1"/>
    <xf numFmtId="168" fontId="0" fillId="6" borderId="1" xfId="0" applyNumberFormat="1" applyFill="1" applyBorder="1" applyAlignment="1">
      <alignment horizontal="center"/>
    </xf>
    <xf numFmtId="0" fontId="0" fillId="0" borderId="7" xfId="0" applyBorder="1"/>
    <xf numFmtId="0" fontId="0" fillId="0" borderId="9" xfId="0" applyBorder="1" applyAlignment="1">
      <alignment horizontal="left"/>
    </xf>
    <xf numFmtId="0" fontId="5" fillId="0" borderId="9" xfId="0" applyFont="1" applyBorder="1"/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2" fontId="2" fillId="0" borderId="1" xfId="0" applyNumberFormat="1" applyFont="1" applyBorder="1" applyAlignment="1">
      <alignment horizontal="right" wrapText="1"/>
    </xf>
    <xf numFmtId="0" fontId="0" fillId="0" borderId="1" xfId="0" applyBorder="1" applyAlignment="1">
      <alignment wrapText="1"/>
    </xf>
    <xf numFmtId="0" fontId="2" fillId="0" borderId="1" xfId="0" applyFont="1" applyBorder="1"/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Border="1"/>
    <xf numFmtId="10" fontId="0" fillId="0" borderId="1" xfId="0" applyNumberFormat="1" applyBorder="1"/>
    <xf numFmtId="1" fontId="0" fillId="0" borderId="1" xfId="0" applyNumberFormat="1" applyBorder="1"/>
    <xf numFmtId="10" fontId="8" fillId="0" borderId="1" xfId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2" fontId="2" fillId="0" borderId="1" xfId="0" applyNumberFormat="1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/>
    <xf numFmtId="0" fontId="5" fillId="0" borderId="10" xfId="0" applyFont="1" applyBorder="1" applyAlignment="1">
      <alignment wrapText="1"/>
    </xf>
    <xf numFmtId="168" fontId="0" fillId="5" borderId="10" xfId="0" applyNumberFormat="1" applyFill="1" applyBorder="1" applyAlignment="1">
      <alignment horizontal="center"/>
    </xf>
    <xf numFmtId="10" fontId="0" fillId="5" borderId="1" xfId="0" applyNumberFormat="1" applyFill="1" applyBorder="1"/>
    <xf numFmtId="168" fontId="0" fillId="5" borderId="1" xfId="0" applyNumberFormat="1" applyFill="1" applyBorder="1"/>
    <xf numFmtId="0" fontId="5" fillId="0" borderId="3" xfId="0" applyFont="1" applyBorder="1" applyAlignment="1">
      <alignment wrapText="1"/>
    </xf>
    <xf numFmtId="2" fontId="2" fillId="0" borderId="0" xfId="158" applyNumberFormat="1" applyFont="1" applyAlignment="1">
      <alignment horizontal="center"/>
    </xf>
    <xf numFmtId="9" fontId="0" fillId="4" borderId="1" xfId="0" applyNumberFormat="1" applyFill="1" applyBorder="1" applyAlignment="1">
      <alignment horizontal="center"/>
    </xf>
    <xf numFmtId="2" fontId="2" fillId="0" borderId="0" xfId="158" applyNumberFormat="1" applyFont="1"/>
    <xf numFmtId="2" fontId="2" fillId="0" borderId="0" xfId="158" applyNumberFormat="1" applyFont="1" applyFill="1"/>
    <xf numFmtId="2" fontId="2" fillId="0" borderId="0" xfId="158" applyNumberFormat="1" applyFont="1" applyFill="1" applyAlignment="1">
      <alignment horizontal="center"/>
    </xf>
    <xf numFmtId="2" fontId="2" fillId="0" borderId="0" xfId="158" applyNumberFormat="1" applyFont="1" applyAlignment="1">
      <alignment horizontal="center" vertical="center"/>
    </xf>
    <xf numFmtId="2" fontId="2" fillId="0" borderId="0" xfId="158" applyNumberFormat="1" applyFont="1" applyFill="1" applyAlignment="1">
      <alignment horizontal="center" vertical="center"/>
    </xf>
    <xf numFmtId="10" fontId="0" fillId="0" borderId="1" xfId="1" applyNumberFormat="1" applyFont="1" applyFill="1" applyBorder="1" applyAlignment="1">
      <alignment horizontal="center" wrapText="1"/>
    </xf>
    <xf numFmtId="10" fontId="0" fillId="0" borderId="1" xfId="1" applyNumberFormat="1" applyFont="1" applyFill="1" applyBorder="1" applyAlignment="1">
      <alignment horizontal="center"/>
    </xf>
    <xf numFmtId="10" fontId="13" fillId="0" borderId="1" xfId="1" applyNumberFormat="1" applyFont="1" applyFill="1" applyBorder="1" applyAlignment="1">
      <alignment horizontal="center"/>
    </xf>
    <xf numFmtId="0" fontId="0" fillId="0" borderId="10" xfId="0" applyBorder="1" applyAlignment="1">
      <alignment wrapText="1"/>
    </xf>
    <xf numFmtId="10" fontId="0" fillId="0" borderId="10" xfId="1" applyNumberFormat="1" applyFont="1" applyBorder="1"/>
    <xf numFmtId="10" fontId="0" fillId="0" borderId="1" xfId="0" applyNumberFormat="1" applyBorder="1" applyAlignment="1">
      <alignment horizontal="center"/>
    </xf>
    <xf numFmtId="43" fontId="2" fillId="2" borderId="0" xfId="158" applyFont="1" applyFill="1"/>
    <xf numFmtId="2" fontId="14" fillId="0" borderId="0" xfId="158" applyNumberFormat="1" applyFont="1" applyAlignment="1">
      <alignment horizontal="center"/>
    </xf>
    <xf numFmtId="2" fontId="15" fillId="2" borderId="0" xfId="158" applyNumberFormat="1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2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/>
    </xf>
    <xf numFmtId="2" fontId="14" fillId="7" borderId="11" xfId="158" applyNumberFormat="1" applyFont="1" applyFill="1" applyBorder="1" applyAlignment="1">
      <alignment horizontal="center"/>
    </xf>
    <xf numFmtId="2" fontId="16" fillId="2" borderId="0" xfId="158" applyNumberFormat="1" applyFont="1" applyFill="1" applyAlignment="1">
      <alignment horizontal="center"/>
    </xf>
    <xf numFmtId="2" fontId="0" fillId="0" borderId="0" xfId="158" applyNumberFormat="1" applyFont="1" applyAlignment="1">
      <alignment horizontal="center" vertical="center"/>
    </xf>
    <xf numFmtId="2" fontId="14" fillId="7" borderId="12" xfId="158" applyNumberFormat="1" applyFont="1" applyFill="1" applyBorder="1" applyAlignment="1">
      <alignment horizontal="center"/>
    </xf>
    <xf numFmtId="2" fontId="0" fillId="0" borderId="0" xfId="158" applyNumberFormat="1" applyFont="1" applyAlignment="1">
      <alignment horizontal="center"/>
    </xf>
    <xf numFmtId="43" fontId="2" fillId="2" borderId="0" xfId="158" applyFont="1" applyFill="1" applyAlignment="1">
      <alignment horizontal="center"/>
    </xf>
    <xf numFmtId="2" fontId="14" fillId="2" borderId="0" xfId="158" applyNumberFormat="1" applyFont="1" applyFill="1" applyAlignment="1">
      <alignment horizontal="center" vertical="center"/>
    </xf>
    <xf numFmtId="2" fontId="2" fillId="2" borderId="0" xfId="158" applyNumberFormat="1" applyFont="1" applyFill="1" applyAlignment="1">
      <alignment horizontal="center" vertical="center"/>
    </xf>
    <xf numFmtId="2" fontId="14" fillId="7" borderId="13" xfId="158" applyNumberFormat="1" applyFont="1" applyFill="1" applyBorder="1" applyAlignment="1">
      <alignment horizontal="center"/>
    </xf>
    <xf numFmtId="2" fontId="14" fillId="7" borderId="14" xfId="158" applyNumberFormat="1" applyFont="1" applyFill="1" applyBorder="1" applyAlignment="1">
      <alignment horizontal="center"/>
    </xf>
    <xf numFmtId="10" fontId="14" fillId="2" borderId="0" xfId="1" applyNumberFormat="1" applyFont="1" applyFill="1" applyAlignment="1">
      <alignment horizontal="center" vertical="center"/>
    </xf>
    <xf numFmtId="2" fontId="2" fillId="0" borderId="0" xfId="158" applyNumberFormat="1" applyFont="1" applyAlignment="1">
      <alignment horizontal="right"/>
    </xf>
    <xf numFmtId="2" fontId="2" fillId="0" borderId="0" xfId="158" applyNumberFormat="1" applyFont="1" applyAlignment="1" applyProtection="1">
      <alignment horizontal="center" vertical="center"/>
      <protection locked="0"/>
    </xf>
    <xf numFmtId="2" fontId="2" fillId="0" borderId="0" xfId="158" applyNumberFormat="1" applyFont="1" applyAlignment="1">
      <alignment horizontal="center" wrapText="1"/>
    </xf>
    <xf numFmtId="2" fontId="2" fillId="2" borderId="0" xfId="158" applyNumberFormat="1" applyFont="1" applyFill="1" applyAlignment="1">
      <alignment horizontal="center"/>
    </xf>
    <xf numFmtId="2" fontId="2" fillId="2" borderId="0" xfId="158" applyNumberFormat="1" applyFont="1" applyFill="1"/>
    <xf numFmtId="43" fontId="2" fillId="0" borderId="0" xfId="158" applyFont="1" applyFill="1"/>
    <xf numFmtId="2" fontId="14" fillId="0" borderId="14" xfId="158" applyNumberFormat="1" applyFont="1" applyFill="1" applyBorder="1" applyAlignment="1">
      <alignment horizontal="center"/>
    </xf>
    <xf numFmtId="2" fontId="14" fillId="0" borderId="0" xfId="158" applyNumberFormat="1" applyFont="1" applyFill="1" applyAlignment="1">
      <alignment horizontal="center"/>
    </xf>
    <xf numFmtId="2" fontId="15" fillId="0" borderId="0" xfId="158" applyNumberFormat="1" applyFont="1" applyFill="1" applyAlignment="1">
      <alignment horizontal="center" vertical="center"/>
    </xf>
    <xf numFmtId="10" fontId="14" fillId="0" borderId="0" xfId="1" applyNumberFormat="1" applyFont="1" applyFill="1" applyAlignment="1">
      <alignment horizontal="center" vertical="center"/>
    </xf>
    <xf numFmtId="10" fontId="2" fillId="0" borderId="0" xfId="1" applyNumberFormat="1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2" fontId="17" fillId="0" borderId="0" xfId="158" applyNumberFormat="1" applyFont="1" applyAlignment="1">
      <alignment horizontal="center" vertical="center" wrapText="1"/>
    </xf>
    <xf numFmtId="2" fontId="17" fillId="0" borderId="0" xfId="158" applyNumberFormat="1" applyFont="1" applyAlignment="1">
      <alignment horizontal="center" vertical="center"/>
    </xf>
    <xf numFmtId="43" fontId="17" fillId="2" borderId="0" xfId="158" applyFont="1" applyFill="1" applyAlignment="1">
      <alignment horizontal="center" vertical="center"/>
    </xf>
    <xf numFmtId="2" fontId="18" fillId="0" borderId="0" xfId="158" applyNumberFormat="1" applyFont="1" applyAlignment="1">
      <alignment horizontal="center" vertical="center"/>
    </xf>
    <xf numFmtId="2" fontId="19" fillId="0" borderId="0" xfId="158" applyNumberFormat="1" applyFont="1" applyAlignment="1">
      <alignment horizontal="center" vertical="center"/>
    </xf>
    <xf numFmtId="2" fontId="20" fillId="2" borderId="0" xfId="158" applyNumberFormat="1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2" fontId="0" fillId="0" borderId="0" xfId="158" applyNumberFormat="1" applyFont="1"/>
    <xf numFmtId="2" fontId="21" fillId="0" borderId="0" xfId="158" applyNumberFormat="1" applyFont="1" applyAlignment="1">
      <alignment horizontal="center"/>
    </xf>
    <xf numFmtId="43" fontId="12" fillId="2" borderId="0" xfId="158" applyFont="1" applyFill="1"/>
    <xf numFmtId="2" fontId="0" fillId="0" borderId="14" xfId="0" applyNumberFormat="1" applyBorder="1"/>
    <xf numFmtId="0" fontId="5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</cellXfs>
  <cellStyles count="159">
    <cellStyle name="Comma" xfId="158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490"/>
  <sheetViews>
    <sheetView topLeftCell="A1841" workbookViewId="0">
      <selection activeCell="D1864" sqref="D1864"/>
    </sheetView>
  </sheetViews>
  <sheetFormatPr baseColWidth="10" defaultRowHeight="16"/>
  <cols>
    <col min="1" max="3" width="14.33203125" customWidth="1"/>
    <col min="4" max="4" width="10.33203125" style="101" bestFit="1" customWidth="1"/>
    <col min="5" max="5" width="10.33203125" style="129" bestFit="1" customWidth="1"/>
    <col min="6" max="7" width="10.33203125" style="101" bestFit="1" customWidth="1"/>
    <col min="8" max="8" width="10.33203125" style="129" bestFit="1" customWidth="1"/>
    <col min="9" max="9" width="10.33203125" style="99" bestFit="1" customWidth="1"/>
    <col min="10" max="11" width="10.33203125" style="129" bestFit="1" customWidth="1"/>
    <col min="12" max="12" width="13.1640625" style="131" customWidth="1"/>
    <col min="13" max="13" width="10.33203125" style="129" bestFit="1" customWidth="1"/>
    <col min="14" max="14" width="10.6640625" style="131" bestFit="1" customWidth="1"/>
    <col min="15" max="15" width="10.33203125" style="130" bestFit="1" customWidth="1"/>
    <col min="16" max="16" width="2" style="130" customWidth="1"/>
    <col min="17" max="18" width="12.83203125" style="125" customWidth="1"/>
    <col min="19" max="19" width="10.5" style="93" bestFit="1" customWidth="1"/>
    <col min="20" max="21" width="10.33203125" style="82" customWidth="1"/>
    <col min="22" max="23" width="14.1640625" style="94" customWidth="1"/>
    <col min="24" max="24" width="14.1640625" style="95" customWidth="1"/>
  </cols>
  <sheetData>
    <row r="1" spans="1:24" s="22" customFormat="1" ht="17" thickBot="1">
      <c r="A1" s="1"/>
      <c r="B1" s="1"/>
      <c r="C1" s="1"/>
      <c r="D1" s="77"/>
      <c r="E1" s="79"/>
      <c r="F1" s="77"/>
      <c r="G1" s="77"/>
      <c r="H1" s="79"/>
      <c r="I1" s="82"/>
      <c r="J1" s="79"/>
      <c r="K1" s="79"/>
      <c r="L1" s="90"/>
      <c r="M1" s="79"/>
      <c r="N1" s="90"/>
      <c r="O1" s="91"/>
      <c r="P1" s="91"/>
      <c r="Q1" s="92"/>
      <c r="R1" s="92"/>
      <c r="S1" s="93"/>
      <c r="T1" s="82"/>
      <c r="U1" s="82"/>
      <c r="V1" s="94"/>
      <c r="W1" s="94"/>
      <c r="X1" s="95"/>
    </row>
    <row r="2" spans="1:24">
      <c r="A2" s="96" t="s">
        <v>78</v>
      </c>
      <c r="B2" s="96"/>
      <c r="C2" s="96"/>
      <c r="D2" s="77"/>
      <c r="E2" s="79"/>
      <c r="F2" s="77"/>
      <c r="G2" s="77"/>
      <c r="H2" s="79"/>
      <c r="I2" s="82"/>
      <c r="J2" s="79"/>
      <c r="K2" s="79"/>
      <c r="L2" s="90"/>
      <c r="M2" s="79"/>
      <c r="N2" s="90"/>
      <c r="O2" s="97" t="s">
        <v>79</v>
      </c>
      <c r="P2" s="91"/>
      <c r="Q2" s="98" t="s">
        <v>80</v>
      </c>
      <c r="R2" s="98"/>
    </row>
    <row r="3" spans="1:24">
      <c r="A3" s="96" t="s">
        <v>81</v>
      </c>
      <c r="B3" s="96"/>
      <c r="C3" s="96"/>
      <c r="D3" s="77"/>
      <c r="E3" s="79"/>
      <c r="F3" s="77"/>
      <c r="G3" s="77"/>
      <c r="H3" s="79"/>
      <c r="J3" s="79"/>
      <c r="K3" s="79"/>
      <c r="L3" s="90"/>
      <c r="M3" s="79"/>
      <c r="N3" s="90"/>
      <c r="O3" s="100" t="s">
        <v>82</v>
      </c>
      <c r="P3" s="91"/>
      <c r="Q3" s="98" t="s">
        <v>82</v>
      </c>
      <c r="R3" s="98"/>
    </row>
    <row r="4" spans="1:24">
      <c r="A4" s="7"/>
      <c r="B4" s="7"/>
      <c r="C4" s="7"/>
      <c r="D4" s="77"/>
      <c r="E4" s="77"/>
      <c r="F4" s="77"/>
      <c r="G4" s="77"/>
      <c r="H4" s="77"/>
      <c r="I4" s="82"/>
      <c r="J4" s="77"/>
      <c r="K4" s="101"/>
      <c r="L4" s="102"/>
      <c r="M4" s="77"/>
      <c r="N4" s="102"/>
      <c r="O4" s="100" t="s">
        <v>3</v>
      </c>
      <c r="P4" s="91"/>
      <c r="Q4" s="98" t="s">
        <v>83</v>
      </c>
      <c r="R4" s="98"/>
    </row>
    <row r="5" spans="1:24">
      <c r="A5" s="7"/>
      <c r="B5" s="7"/>
      <c r="C5" s="7"/>
      <c r="D5" s="77"/>
      <c r="E5" s="77"/>
      <c r="F5" s="77"/>
      <c r="G5" s="77" t="s">
        <v>84</v>
      </c>
      <c r="H5" s="77"/>
      <c r="I5" s="82"/>
      <c r="J5" s="77"/>
      <c r="K5" s="77"/>
      <c r="L5" s="102" t="s">
        <v>85</v>
      </c>
      <c r="M5" s="77"/>
      <c r="N5" s="102" t="s">
        <v>85</v>
      </c>
      <c r="O5" s="100" t="s">
        <v>0</v>
      </c>
      <c r="P5" s="91"/>
      <c r="Q5" s="98" t="s">
        <v>0</v>
      </c>
      <c r="R5" s="98"/>
      <c r="S5" s="103"/>
      <c r="T5" s="104" t="s">
        <v>86</v>
      </c>
      <c r="U5" s="104" t="s">
        <v>85</v>
      </c>
      <c r="V5" s="104"/>
      <c r="W5" s="104"/>
      <c r="X5" s="104"/>
    </row>
    <row r="6" spans="1:24">
      <c r="A6" s="7"/>
      <c r="B6" s="7"/>
      <c r="C6" s="7"/>
      <c r="D6" s="77" t="s">
        <v>87</v>
      </c>
      <c r="E6" s="77"/>
      <c r="F6" s="77"/>
      <c r="G6" s="77" t="s">
        <v>3</v>
      </c>
      <c r="H6" s="77"/>
      <c r="I6" s="82" t="s">
        <v>88</v>
      </c>
      <c r="J6" s="77"/>
      <c r="K6" s="77"/>
      <c r="L6" s="102" t="s">
        <v>89</v>
      </c>
      <c r="M6" s="77"/>
      <c r="N6" s="102" t="s">
        <v>90</v>
      </c>
      <c r="O6" s="100" t="s">
        <v>91</v>
      </c>
      <c r="P6" s="91"/>
      <c r="Q6" s="98" t="s">
        <v>91</v>
      </c>
      <c r="R6" s="98"/>
      <c r="S6" s="103" t="s">
        <v>92</v>
      </c>
      <c r="T6" s="104" t="s">
        <v>89</v>
      </c>
      <c r="U6" s="104" t="s">
        <v>89</v>
      </c>
      <c r="V6" s="104" t="s">
        <v>93</v>
      </c>
      <c r="W6" s="104" t="s">
        <v>93</v>
      </c>
      <c r="X6" s="104" t="s">
        <v>94</v>
      </c>
    </row>
    <row r="7" spans="1:24" ht="15" customHeight="1">
      <c r="A7" s="7"/>
      <c r="B7" s="7"/>
      <c r="C7" s="7"/>
      <c r="D7" s="77" t="s">
        <v>95</v>
      </c>
      <c r="E7" s="77" t="s">
        <v>96</v>
      </c>
      <c r="F7" s="77" t="s">
        <v>0</v>
      </c>
      <c r="G7" s="77" t="s">
        <v>97</v>
      </c>
      <c r="H7" s="77" t="s">
        <v>98</v>
      </c>
      <c r="I7" s="82" t="s">
        <v>99</v>
      </c>
      <c r="J7" s="77" t="s">
        <v>85</v>
      </c>
      <c r="K7" s="77" t="s">
        <v>85</v>
      </c>
      <c r="L7" s="102" t="s">
        <v>100</v>
      </c>
      <c r="M7" s="77" t="s">
        <v>85</v>
      </c>
      <c r="N7" s="102" t="s">
        <v>101</v>
      </c>
      <c r="O7" s="100" t="s">
        <v>102</v>
      </c>
      <c r="P7" s="91"/>
      <c r="Q7" s="98" t="s">
        <v>103</v>
      </c>
      <c r="R7" s="98"/>
      <c r="S7" s="103" t="s">
        <v>4</v>
      </c>
      <c r="T7" s="104" t="s">
        <v>104</v>
      </c>
      <c r="U7" s="104" t="s">
        <v>104</v>
      </c>
      <c r="V7" s="104" t="s">
        <v>105</v>
      </c>
      <c r="W7" s="104" t="s">
        <v>106</v>
      </c>
      <c r="X7" s="104" t="s">
        <v>107</v>
      </c>
    </row>
    <row r="8" spans="1:24" ht="17" thickBot="1">
      <c r="A8" s="7" t="s">
        <v>1</v>
      </c>
      <c r="B8" s="7" t="s">
        <v>121</v>
      </c>
      <c r="C8" s="7" t="s">
        <v>120</v>
      </c>
      <c r="D8" s="77" t="s">
        <v>108</v>
      </c>
      <c r="E8" s="77" t="s">
        <v>109</v>
      </c>
      <c r="F8" s="77" t="s">
        <v>110</v>
      </c>
      <c r="G8" s="77" t="s">
        <v>2</v>
      </c>
      <c r="H8" s="77" t="s">
        <v>111</v>
      </c>
      <c r="I8" s="82" t="s">
        <v>112</v>
      </c>
      <c r="J8" s="77" t="s">
        <v>3</v>
      </c>
      <c r="K8" s="77" t="s">
        <v>96</v>
      </c>
      <c r="L8" s="102" t="s">
        <v>3</v>
      </c>
      <c r="M8" s="77" t="s">
        <v>0</v>
      </c>
      <c r="N8" s="102" t="s">
        <v>0</v>
      </c>
      <c r="O8" s="105" t="s">
        <v>4</v>
      </c>
      <c r="P8" s="91"/>
      <c r="Q8" s="98" t="s">
        <v>113</v>
      </c>
      <c r="R8" s="98"/>
      <c r="S8" s="103" t="s">
        <v>114</v>
      </c>
      <c r="T8" s="104" t="s">
        <v>115</v>
      </c>
      <c r="U8" s="104" t="s">
        <v>115</v>
      </c>
      <c r="V8" s="104" t="s">
        <v>116</v>
      </c>
      <c r="W8" s="104" t="s">
        <v>116</v>
      </c>
      <c r="X8" s="104" t="s">
        <v>115</v>
      </c>
    </row>
    <row r="9" spans="1:24">
      <c r="A9" s="1">
        <v>1871.01</v>
      </c>
      <c r="B9" s="1">
        <f>INT(A9)</f>
        <v>1871</v>
      </c>
      <c r="C9" s="1">
        <f>A9-B9</f>
        <v>9.9999999999909051E-3</v>
      </c>
      <c r="D9" s="77">
        <v>4.4400000000000004</v>
      </c>
      <c r="E9" s="79">
        <v>0.26</v>
      </c>
      <c r="F9" s="77">
        <v>0.4</v>
      </c>
      <c r="G9" s="77">
        <v>12.46406116</v>
      </c>
      <c r="H9" s="79">
        <f>1871+1/24</f>
        <v>1871.0416666666667</v>
      </c>
      <c r="I9" s="82">
        <v>5.32</v>
      </c>
      <c r="J9" s="79">
        <f>D9*$G$1864/G9</f>
        <v>115.1968448781264</v>
      </c>
      <c r="K9" s="79">
        <f>E9*$G$1864/G9</f>
        <v>6.7457611865569511</v>
      </c>
      <c r="L9" s="90">
        <f>J9</f>
        <v>115.1968448781264</v>
      </c>
      <c r="M9" s="79">
        <f>F9*$G$1864/G9</f>
        <v>10.37809413316454</v>
      </c>
      <c r="N9" s="90">
        <f>M9*(L9/J9)</f>
        <v>10.37809413316454</v>
      </c>
      <c r="O9" s="106" t="s">
        <v>5</v>
      </c>
      <c r="P9" s="91"/>
      <c r="Q9" s="92" t="s">
        <v>5</v>
      </c>
      <c r="R9" s="92"/>
      <c r="T9" s="82">
        <f>((I9/I10+I9/1200+((1+I10/1200)^(-119))*(1-I9/I10)))</f>
        <v>1.0041769357097787</v>
      </c>
      <c r="U9" s="82">
        <v>1</v>
      </c>
      <c r="V9" s="95">
        <f>(($L129/$L9)^(1/10)-1)</f>
        <v>0.13060944596425683</v>
      </c>
      <c r="W9" s="95">
        <f t="shared" ref="W9:W72" si="0">(($U129/$U9)^(1/10)-1)</f>
        <v>9.2503676352099218E-2</v>
      </c>
      <c r="X9" s="95">
        <f t="shared" ref="X9:X72" si="1">V9-W9</f>
        <v>3.8105769612157614E-2</v>
      </c>
    </row>
    <row r="10" spans="1:24">
      <c r="A10" s="1">
        <v>1871.02</v>
      </c>
      <c r="B10" s="1">
        <f t="shared" ref="B10:B73" si="2">INT(A10)</f>
        <v>1871</v>
      </c>
      <c r="C10" s="1">
        <f t="shared" ref="C10:C73" si="3">A10-B10</f>
        <v>1.999999999998181E-2</v>
      </c>
      <c r="D10" s="77">
        <v>4.5</v>
      </c>
      <c r="E10" s="79">
        <v>0.26</v>
      </c>
      <c r="F10" s="77">
        <v>0.4</v>
      </c>
      <c r="G10" s="77">
        <v>12.844641319999999</v>
      </c>
      <c r="H10" s="79">
        <f>H9+1/12</f>
        <v>1871.125</v>
      </c>
      <c r="I10" s="82">
        <f>I9*11/12+I21*1/12</f>
        <v>5.3233333333333333</v>
      </c>
      <c r="J10" s="79">
        <f t="shared" ref="J10:J73" si="4">D10*$G$1864/G10</f>
        <v>113.29421069423837</v>
      </c>
      <c r="K10" s="79">
        <f t="shared" ref="K10:K73" si="5">E10*$G$1864/G10</f>
        <v>6.54588772900044</v>
      </c>
      <c r="L10" s="90">
        <f>L9*((J10+(K10/12))/J9)</f>
        <v>113.83970133832175</v>
      </c>
      <c r="M10" s="79">
        <f t="shared" ref="M10:M73" si="6">F10*$G$1864/G10</f>
        <v>10.070596506154523</v>
      </c>
      <c r="N10" s="90">
        <f t="shared" ref="N10:N73" si="7">M10*(L10/J10)</f>
        <v>10.119084563406378</v>
      </c>
      <c r="O10" s="106" t="s">
        <v>5</v>
      </c>
      <c r="P10" s="91"/>
      <c r="Q10" s="92" t="s">
        <v>5</v>
      </c>
      <c r="R10" s="92"/>
      <c r="T10" s="82">
        <f>((I10/I11+I10/1200+((1+I11/1200)^(-119))*(1-I10/I11)))</f>
        <v>1.0041797523411402</v>
      </c>
      <c r="U10" s="82">
        <f>U9*T9*G9/G10</f>
        <v>0.97442368613747099</v>
      </c>
      <c r="V10" s="95">
        <f t="shared" ref="V10:V73" si="8">(($L130/$L10)^(1/10)-1)</f>
        <v>0.13085848171395131</v>
      </c>
      <c r="W10" s="95">
        <f t="shared" si="0"/>
        <v>9.4634634344509472E-2</v>
      </c>
      <c r="X10" s="95">
        <f t="shared" si="1"/>
        <v>3.6223847369441842E-2</v>
      </c>
    </row>
    <row r="11" spans="1:24">
      <c r="A11" s="1">
        <v>1871.03</v>
      </c>
      <c r="B11" s="1">
        <f t="shared" si="2"/>
        <v>1871</v>
      </c>
      <c r="C11" s="1">
        <f t="shared" si="3"/>
        <v>2.9999999999972715E-2</v>
      </c>
      <c r="D11" s="77">
        <v>4.6100000000000003</v>
      </c>
      <c r="E11" s="79">
        <v>0.26</v>
      </c>
      <c r="F11" s="77">
        <v>0.4</v>
      </c>
      <c r="G11" s="77">
        <v>13.0349719</v>
      </c>
      <c r="H11" s="79">
        <f t="shared" ref="H11:H74" si="9">H10+1/12</f>
        <v>1871.2083333333333</v>
      </c>
      <c r="I11" s="82">
        <f>I9*10/12+I21*2/12</f>
        <v>5.3266666666666671</v>
      </c>
      <c r="J11" s="79">
        <f t="shared" si="4"/>
        <v>114.36891781868745</v>
      </c>
      <c r="K11" s="79">
        <f t="shared" si="5"/>
        <v>6.450307729470441</v>
      </c>
      <c r="L11" s="90">
        <f t="shared" ref="L11:L74" si="10">L10*((J11+(K11/12))/J10)</f>
        <v>115.45969670911242</v>
      </c>
      <c r="M11" s="79">
        <f t="shared" si="6"/>
        <v>9.9235503530314482</v>
      </c>
      <c r="N11" s="90">
        <f t="shared" si="7"/>
        <v>10.018194942222333</v>
      </c>
      <c r="O11" s="106" t="s">
        <v>5</v>
      </c>
      <c r="P11" s="91"/>
      <c r="Q11" s="92" t="s">
        <v>5</v>
      </c>
      <c r="R11" s="92"/>
      <c r="T11" s="82">
        <f t="shared" ref="T11:T74" si="11">((I11/I12+I11/1200+((1+I12/1200)^(-119))*(1-I11/I12)))</f>
        <v>1.0041825689642252</v>
      </c>
      <c r="U11" s="82">
        <f t="shared" ref="U11:U74" si="12">U10*T10*G10/G11</f>
        <v>0.96420898578857406</v>
      </c>
      <c r="V11" s="95">
        <f t="shared" si="8"/>
        <v>0.13095087292935159</v>
      </c>
      <c r="W11" s="95">
        <f t="shared" si="0"/>
        <v>9.6185995634464394E-2</v>
      </c>
      <c r="X11" s="95">
        <f t="shared" si="1"/>
        <v>3.4764877294887198E-2</v>
      </c>
    </row>
    <row r="12" spans="1:24">
      <c r="A12" s="1">
        <v>1871.04</v>
      </c>
      <c r="B12" s="1">
        <f t="shared" si="2"/>
        <v>1871</v>
      </c>
      <c r="C12" s="1">
        <f t="shared" si="3"/>
        <v>3.999999999996362E-2</v>
      </c>
      <c r="D12" s="77">
        <v>4.74</v>
      </c>
      <c r="E12" s="79">
        <v>0.26</v>
      </c>
      <c r="F12" s="77">
        <v>0.4</v>
      </c>
      <c r="G12" s="77">
        <v>12.559226450000001</v>
      </c>
      <c r="H12" s="79">
        <f t="shared" si="9"/>
        <v>1871.2916666666665</v>
      </c>
      <c r="I12" s="82">
        <f>I9*9/12+I21*3/12</f>
        <v>5.33</v>
      </c>
      <c r="J12" s="79">
        <f t="shared" si="4"/>
        <v>122.04855339637579</v>
      </c>
      <c r="K12" s="79">
        <f t="shared" si="5"/>
        <v>6.6946463888307388</v>
      </c>
      <c r="L12" s="90">
        <f t="shared" si="10"/>
        <v>123.77578380321823</v>
      </c>
      <c r="M12" s="79">
        <f t="shared" si="6"/>
        <v>10.299455982816522</v>
      </c>
      <c r="N12" s="90">
        <f t="shared" si="7"/>
        <v>10.44521382305639</v>
      </c>
      <c r="O12" s="106" t="s">
        <v>5</v>
      </c>
      <c r="P12" s="91"/>
      <c r="Q12" s="92" t="s">
        <v>5</v>
      </c>
      <c r="R12" s="92"/>
      <c r="T12" s="82">
        <f t="shared" si="11"/>
        <v>1.0041853855790357</v>
      </c>
      <c r="U12" s="82">
        <f t="shared" si="12"/>
        <v>1.004919008380089</v>
      </c>
      <c r="V12" s="95">
        <f t="shared" si="8"/>
        <v>0.12205603761969885</v>
      </c>
      <c r="W12" s="95">
        <f t="shared" si="0"/>
        <v>9.0971906239022626E-2</v>
      </c>
      <c r="X12" s="95">
        <f t="shared" si="1"/>
        <v>3.1084131380676228E-2</v>
      </c>
    </row>
    <row r="13" spans="1:24">
      <c r="A13" s="1">
        <v>1871.05</v>
      </c>
      <c r="B13" s="1">
        <f t="shared" si="2"/>
        <v>1871</v>
      </c>
      <c r="C13" s="1">
        <f t="shared" si="3"/>
        <v>4.9999999999954525E-2</v>
      </c>
      <c r="D13" s="77">
        <v>4.8600000000000003</v>
      </c>
      <c r="E13" s="79">
        <v>0.26</v>
      </c>
      <c r="F13" s="77">
        <v>0.4</v>
      </c>
      <c r="G13" s="77">
        <v>12.273811569999999</v>
      </c>
      <c r="H13" s="79">
        <f t="shared" si="9"/>
        <v>1871.3749999999998</v>
      </c>
      <c r="I13" s="82">
        <f>I9*8/12+I21*4/12</f>
        <v>5.3333333333333339</v>
      </c>
      <c r="J13" s="79">
        <f t="shared" si="4"/>
        <v>128.0483549088737</v>
      </c>
      <c r="K13" s="79">
        <f t="shared" si="5"/>
        <v>6.8503235136434482</v>
      </c>
      <c r="L13" s="90">
        <f t="shared" si="10"/>
        <v>130.43943357558183</v>
      </c>
      <c r="M13" s="79">
        <f t="shared" si="6"/>
        <v>10.538959251759152</v>
      </c>
      <c r="N13" s="90">
        <f t="shared" si="7"/>
        <v>10.735755849842127</v>
      </c>
      <c r="O13" s="106" t="s">
        <v>5</v>
      </c>
      <c r="P13" s="91"/>
      <c r="Q13" s="92" t="s">
        <v>5</v>
      </c>
      <c r="R13" s="92"/>
      <c r="T13" s="82">
        <f t="shared" si="11"/>
        <v>1.0041882021855737</v>
      </c>
      <c r="U13" s="82">
        <f t="shared" si="12"/>
        <v>1.0325911467539233</v>
      </c>
      <c r="V13" s="95">
        <f t="shared" si="8"/>
        <v>0.12263809890224731</v>
      </c>
      <c r="W13" s="95">
        <f t="shared" si="0"/>
        <v>8.9488437190410108E-2</v>
      </c>
      <c r="X13" s="95">
        <f t="shared" si="1"/>
        <v>3.3149661711837197E-2</v>
      </c>
    </row>
    <row r="14" spans="1:24">
      <c r="A14" s="1">
        <v>1871.06</v>
      </c>
      <c r="B14" s="1">
        <f t="shared" si="2"/>
        <v>1871</v>
      </c>
      <c r="C14" s="1">
        <f t="shared" si="3"/>
        <v>5.999999999994543E-2</v>
      </c>
      <c r="D14" s="77">
        <v>4.82</v>
      </c>
      <c r="E14" s="79">
        <v>0.26</v>
      </c>
      <c r="F14" s="77">
        <v>0.4</v>
      </c>
      <c r="G14" s="77">
        <v>12.08348099</v>
      </c>
      <c r="H14" s="79">
        <f t="shared" si="9"/>
        <v>1871.458333333333</v>
      </c>
      <c r="I14" s="82">
        <f>I9*7/12+I21*5/12</f>
        <v>5.3366666666666669</v>
      </c>
      <c r="J14" s="79">
        <f t="shared" si="4"/>
        <v>128.99478728769864</v>
      </c>
      <c r="K14" s="79">
        <f t="shared" si="5"/>
        <v>6.9582250404152788</v>
      </c>
      <c r="L14" s="90">
        <f t="shared" si="10"/>
        <v>131.99421872920703</v>
      </c>
      <c r="M14" s="79">
        <f t="shared" si="6"/>
        <v>10.704961600638891</v>
      </c>
      <c r="N14" s="90">
        <f t="shared" si="7"/>
        <v>10.953877072963238</v>
      </c>
      <c r="O14" s="106" t="s">
        <v>5</v>
      </c>
      <c r="P14" s="91"/>
      <c r="Q14" s="92" t="s">
        <v>5</v>
      </c>
      <c r="R14" s="92"/>
      <c r="T14" s="82">
        <f t="shared" si="11"/>
        <v>1.0041910187838414</v>
      </c>
      <c r="U14" s="82">
        <f t="shared" si="12"/>
        <v>1.0532486237736511</v>
      </c>
      <c r="V14" s="95">
        <f t="shared" si="8"/>
        <v>0.12309279994112066</v>
      </c>
      <c r="W14" s="95">
        <f t="shared" si="0"/>
        <v>8.7724911019543717E-2</v>
      </c>
      <c r="X14" s="95">
        <f t="shared" si="1"/>
        <v>3.536788892157694E-2</v>
      </c>
    </row>
    <row r="15" spans="1:24">
      <c r="A15" s="1">
        <v>1871.07</v>
      </c>
      <c r="B15" s="1">
        <f t="shared" si="2"/>
        <v>1871</v>
      </c>
      <c r="C15" s="1">
        <f t="shared" si="3"/>
        <v>6.9999999999936335E-2</v>
      </c>
      <c r="D15" s="77">
        <v>4.7300000000000004</v>
      </c>
      <c r="E15" s="79">
        <v>0.26</v>
      </c>
      <c r="F15" s="77">
        <v>0.4</v>
      </c>
      <c r="G15" s="77">
        <v>12.08348099</v>
      </c>
      <c r="H15" s="79">
        <f t="shared" si="9"/>
        <v>1871.5416666666663</v>
      </c>
      <c r="I15" s="82">
        <f>I9*6/12+I21*6/12</f>
        <v>5.34</v>
      </c>
      <c r="J15" s="79">
        <f t="shared" si="4"/>
        <v>126.58617092755489</v>
      </c>
      <c r="K15" s="79">
        <f t="shared" si="5"/>
        <v>6.9582250404152788</v>
      </c>
      <c r="L15" s="90">
        <f t="shared" si="10"/>
        <v>130.12293139590915</v>
      </c>
      <c r="M15" s="79">
        <f t="shared" si="6"/>
        <v>10.704961600638891</v>
      </c>
      <c r="N15" s="90">
        <f t="shared" si="7"/>
        <v>11.004053395002886</v>
      </c>
      <c r="O15" s="106" t="s">
        <v>5</v>
      </c>
      <c r="P15" s="91"/>
      <c r="Q15" s="92" t="s">
        <v>5</v>
      </c>
      <c r="R15" s="92"/>
      <c r="T15" s="82">
        <f t="shared" si="11"/>
        <v>1.0041938353738404</v>
      </c>
      <c r="U15" s="82">
        <f t="shared" si="12"/>
        <v>1.0576628085399415</v>
      </c>
      <c r="V15" s="95">
        <f t="shared" si="8"/>
        <v>0.12002181566560743</v>
      </c>
      <c r="W15" s="95">
        <f t="shared" si="0"/>
        <v>8.6580856149985452E-2</v>
      </c>
      <c r="X15" s="95">
        <f t="shared" si="1"/>
        <v>3.3440959515621982E-2</v>
      </c>
    </row>
    <row r="16" spans="1:24">
      <c r="A16" s="1">
        <v>1871.08</v>
      </c>
      <c r="B16" s="1">
        <f t="shared" si="2"/>
        <v>1871</v>
      </c>
      <c r="C16" s="1">
        <f t="shared" si="3"/>
        <v>7.999999999992724E-2</v>
      </c>
      <c r="D16" s="77">
        <v>4.79</v>
      </c>
      <c r="E16" s="79">
        <v>0.26</v>
      </c>
      <c r="F16" s="77">
        <v>0.4</v>
      </c>
      <c r="G16" s="77">
        <v>11.893231399999999</v>
      </c>
      <c r="H16" s="79">
        <f t="shared" si="9"/>
        <v>1871.6249999999995</v>
      </c>
      <c r="I16" s="82">
        <f>I9*5/12+I21*7/12</f>
        <v>5.3433333333333337</v>
      </c>
      <c r="J16" s="79">
        <f t="shared" si="4"/>
        <v>130.24253189927848</v>
      </c>
      <c r="K16" s="79">
        <f t="shared" si="5"/>
        <v>7.0695320028835908</v>
      </c>
      <c r="L16" s="90">
        <f t="shared" si="10"/>
        <v>134.48703707047602</v>
      </c>
      <c r="M16" s="79">
        <f t="shared" si="6"/>
        <v>10.876203081359371</v>
      </c>
      <c r="N16" s="90">
        <f t="shared" si="7"/>
        <v>11.230650277284008</v>
      </c>
      <c r="O16" s="106" t="s">
        <v>5</v>
      </c>
      <c r="P16" s="91"/>
      <c r="Q16" s="92" t="s">
        <v>5</v>
      </c>
      <c r="R16" s="92"/>
      <c r="T16" s="82">
        <f t="shared" si="11"/>
        <v>1.0041966519555729</v>
      </c>
      <c r="U16" s="82">
        <f t="shared" si="12"/>
        <v>1.0790882870419878</v>
      </c>
      <c r="V16" s="95">
        <f t="shared" si="8"/>
        <v>0.11193301028006641</v>
      </c>
      <c r="W16" s="95">
        <f t="shared" si="0"/>
        <v>8.2668610945189291E-2</v>
      </c>
      <c r="X16" s="95">
        <f t="shared" si="1"/>
        <v>2.9264399334877123E-2</v>
      </c>
    </row>
    <row r="17" spans="1:24">
      <c r="A17" s="1">
        <v>1871.09</v>
      </c>
      <c r="B17" s="1">
        <f t="shared" si="2"/>
        <v>1871</v>
      </c>
      <c r="C17" s="1">
        <f t="shared" si="3"/>
        <v>8.9999999999918145E-2</v>
      </c>
      <c r="D17" s="77">
        <v>4.84</v>
      </c>
      <c r="E17" s="79">
        <v>0.26</v>
      </c>
      <c r="F17" s="77">
        <v>0.4</v>
      </c>
      <c r="G17" s="77">
        <v>12.178646280000001</v>
      </c>
      <c r="H17" s="79">
        <f t="shared" si="9"/>
        <v>1871.7083333333328</v>
      </c>
      <c r="I17" s="82">
        <f>I9*4/12+I21*8/12</f>
        <v>5.3466666666666676</v>
      </c>
      <c r="J17" s="79">
        <f t="shared" si="4"/>
        <v>128.51787333460516</v>
      </c>
      <c r="K17" s="79">
        <f t="shared" si="5"/>
        <v>6.9038526997928376</v>
      </c>
      <c r="L17" s="90">
        <f t="shared" si="10"/>
        <v>133.30024352792194</v>
      </c>
      <c r="M17" s="79">
        <f t="shared" si="6"/>
        <v>10.621311845835136</v>
      </c>
      <c r="N17" s="90">
        <f t="shared" si="7"/>
        <v>11.016549051894373</v>
      </c>
      <c r="O17" s="106" t="s">
        <v>5</v>
      </c>
      <c r="P17" s="91"/>
      <c r="Q17" s="92" t="s">
        <v>5</v>
      </c>
      <c r="R17" s="92"/>
      <c r="T17" s="82">
        <f t="shared" si="11"/>
        <v>1.0041994685290414</v>
      </c>
      <c r="U17" s="82">
        <f t="shared" si="12"/>
        <v>1.0582215453478223</v>
      </c>
      <c r="V17" s="95">
        <f t="shared" si="8"/>
        <v>0.11002820544053638</v>
      </c>
      <c r="W17" s="95">
        <f t="shared" si="0"/>
        <v>8.1047904784233182E-2</v>
      </c>
      <c r="X17" s="95">
        <f t="shared" si="1"/>
        <v>2.8980300656303193E-2</v>
      </c>
    </row>
    <row r="18" spans="1:24">
      <c r="A18" s="1">
        <v>1871.1</v>
      </c>
      <c r="B18" s="1">
        <f t="shared" si="2"/>
        <v>1871</v>
      </c>
      <c r="C18" s="1">
        <f t="shared" si="3"/>
        <v>9.9999999999909051E-2</v>
      </c>
      <c r="D18" s="77">
        <v>4.59</v>
      </c>
      <c r="E18" s="79">
        <v>0.26</v>
      </c>
      <c r="F18" s="77">
        <v>0.4</v>
      </c>
      <c r="G18" s="77">
        <v>12.368895869999999</v>
      </c>
      <c r="H18" s="79">
        <f t="shared" si="9"/>
        <v>1871.7916666666661</v>
      </c>
      <c r="I18" s="82">
        <f>I9*3/12+I21*9/12</f>
        <v>5.3500000000000005</v>
      </c>
      <c r="J18" s="79">
        <f t="shared" si="4"/>
        <v>120.00488852041731</v>
      </c>
      <c r="K18" s="79">
        <f t="shared" si="5"/>
        <v>6.7976625305683012</v>
      </c>
      <c r="L18" s="90">
        <f t="shared" si="10"/>
        <v>125.05802723405228</v>
      </c>
      <c r="M18" s="79">
        <f t="shared" si="6"/>
        <v>10.457942354720464</v>
      </c>
      <c r="N18" s="90">
        <f t="shared" si="7"/>
        <v>10.898303026932661</v>
      </c>
      <c r="O18" s="106" t="s">
        <v>5</v>
      </c>
      <c r="P18" s="91"/>
      <c r="Q18" s="92" t="s">
        <v>5</v>
      </c>
      <c r="R18" s="92"/>
      <c r="T18" s="82">
        <f t="shared" si="11"/>
        <v>1.0042022850942474</v>
      </c>
      <c r="U18" s="82">
        <f t="shared" si="12"/>
        <v>1.0463203456452661</v>
      </c>
      <c r="V18" s="95">
        <f t="shared" si="8"/>
        <v>0.11476525767910162</v>
      </c>
      <c r="W18" s="95">
        <f t="shared" si="0"/>
        <v>8.1652652124726721E-2</v>
      </c>
      <c r="X18" s="95">
        <f t="shared" si="1"/>
        <v>3.3112605554374896E-2</v>
      </c>
    </row>
    <row r="19" spans="1:24">
      <c r="A19" s="1">
        <v>1871.11</v>
      </c>
      <c r="B19" s="1">
        <f t="shared" si="2"/>
        <v>1871</v>
      </c>
      <c r="C19" s="1">
        <f t="shared" si="3"/>
        <v>0.10999999999989996</v>
      </c>
      <c r="D19" s="77">
        <v>4.6399999999999997</v>
      </c>
      <c r="E19" s="79">
        <v>0.26</v>
      </c>
      <c r="F19" s="77">
        <v>0.4</v>
      </c>
      <c r="G19" s="77">
        <v>12.368895869999999</v>
      </c>
      <c r="H19" s="79">
        <f t="shared" si="9"/>
        <v>1871.8749999999993</v>
      </c>
      <c r="I19" s="82">
        <f>I9*2/12+I21*10/12</f>
        <v>5.3533333333333335</v>
      </c>
      <c r="J19" s="79">
        <f t="shared" si="4"/>
        <v>121.31213131475737</v>
      </c>
      <c r="K19" s="79">
        <f t="shared" si="5"/>
        <v>6.7976625305683012</v>
      </c>
      <c r="L19" s="90">
        <f t="shared" si="10"/>
        <v>127.01063985971105</v>
      </c>
      <c r="M19" s="79">
        <f t="shared" si="6"/>
        <v>10.457942354720464</v>
      </c>
      <c r="N19" s="90">
        <f t="shared" si="7"/>
        <v>10.949193091354402</v>
      </c>
      <c r="O19" s="106" t="s">
        <v>5</v>
      </c>
      <c r="P19" s="91"/>
      <c r="Q19" s="92" t="s">
        <v>5</v>
      </c>
      <c r="R19" s="92"/>
      <c r="T19" s="82">
        <f t="shared" si="11"/>
        <v>1.004205101651193</v>
      </c>
      <c r="U19" s="82">
        <f t="shared" si="12"/>
        <v>1.050717282037579</v>
      </c>
      <c r="V19" s="95">
        <f t="shared" si="8"/>
        <v>0.11526991934606379</v>
      </c>
      <c r="W19" s="95">
        <f t="shared" si="0"/>
        <v>8.2593250229019644E-2</v>
      </c>
      <c r="X19" s="95">
        <f t="shared" si="1"/>
        <v>3.2676669117044144E-2</v>
      </c>
    </row>
    <row r="20" spans="1:24">
      <c r="A20" s="1">
        <v>1871.12</v>
      </c>
      <c r="B20" s="1">
        <f t="shared" si="2"/>
        <v>1871</v>
      </c>
      <c r="C20" s="1">
        <f t="shared" si="3"/>
        <v>0.11999999999989086</v>
      </c>
      <c r="D20" s="77">
        <v>4.74</v>
      </c>
      <c r="E20" s="79">
        <v>0.26</v>
      </c>
      <c r="F20" s="77">
        <v>0.4</v>
      </c>
      <c r="G20" s="77">
        <v>12.654391739999999</v>
      </c>
      <c r="H20" s="79">
        <f t="shared" si="9"/>
        <v>1871.9583333333326</v>
      </c>
      <c r="I20" s="82">
        <f>I9*1/12+I21*11/12</f>
        <v>5.3566666666666665</v>
      </c>
      <c r="J20" s="79">
        <f t="shared" si="4"/>
        <v>121.13070714847338</v>
      </c>
      <c r="K20" s="79">
        <f t="shared" si="5"/>
        <v>6.6443003921103525</v>
      </c>
      <c r="L20" s="90">
        <f t="shared" si="10"/>
        <v>127.40039426481735</v>
      </c>
      <c r="M20" s="79">
        <f t="shared" si="6"/>
        <v>10.222000603246697</v>
      </c>
      <c r="N20" s="90">
        <f t="shared" si="7"/>
        <v>10.751088123613277</v>
      </c>
      <c r="O20" s="106" t="s">
        <v>5</v>
      </c>
      <c r="P20" s="91"/>
      <c r="Q20" s="92" t="s">
        <v>5</v>
      </c>
      <c r="R20" s="92"/>
      <c r="T20" s="82">
        <f t="shared" si="11"/>
        <v>1.0042079181998806</v>
      </c>
      <c r="U20" s="82">
        <f t="shared" si="12"/>
        <v>1.0313307279996851</v>
      </c>
      <c r="V20" s="95">
        <f t="shared" si="8"/>
        <v>0.11213517395572437</v>
      </c>
      <c r="W20" s="95">
        <f t="shared" si="0"/>
        <v>8.4999177747215882E-2</v>
      </c>
      <c r="X20" s="95">
        <f t="shared" si="1"/>
        <v>2.7135996208508484E-2</v>
      </c>
    </row>
    <row r="21" spans="1:24">
      <c r="A21" s="1">
        <v>1872.01</v>
      </c>
      <c r="B21" s="1">
        <f t="shared" si="2"/>
        <v>1872</v>
      </c>
      <c r="C21" s="1">
        <f t="shared" si="3"/>
        <v>9.9999999999909051E-3</v>
      </c>
      <c r="D21" s="77">
        <v>4.8600000000000003</v>
      </c>
      <c r="E21" s="79">
        <v>0.26329999999999998</v>
      </c>
      <c r="F21" s="77">
        <v>0.40250000000000002</v>
      </c>
      <c r="G21" s="77">
        <v>12.654391739999999</v>
      </c>
      <c r="H21" s="79">
        <f t="shared" si="9"/>
        <v>1872.0416666666658</v>
      </c>
      <c r="I21" s="82">
        <v>5.36</v>
      </c>
      <c r="J21" s="79">
        <f t="shared" si="4"/>
        <v>124.19730732944737</v>
      </c>
      <c r="K21" s="79">
        <f t="shared" si="5"/>
        <v>6.7286318970871379</v>
      </c>
      <c r="L21" s="90">
        <f t="shared" si="10"/>
        <v>131.21546268168203</v>
      </c>
      <c r="M21" s="79">
        <f t="shared" si="6"/>
        <v>10.285888107016989</v>
      </c>
      <c r="N21" s="90">
        <f t="shared" si="7"/>
        <v>10.867124224151651</v>
      </c>
      <c r="O21" s="106" t="s">
        <v>5</v>
      </c>
      <c r="P21" s="91"/>
      <c r="Q21" s="92" t="s">
        <v>5</v>
      </c>
      <c r="R21" s="92"/>
      <c r="T21" s="82">
        <f t="shared" si="11"/>
        <v>1.0030599998857486</v>
      </c>
      <c r="U21" s="82">
        <f t="shared" si="12"/>
        <v>1.0356704833401311</v>
      </c>
      <c r="V21" s="95">
        <f t="shared" si="8"/>
        <v>0.10768446401001142</v>
      </c>
      <c r="W21" s="95">
        <f t="shared" si="0"/>
        <v>8.4930989181411398E-2</v>
      </c>
      <c r="X21" s="95">
        <f t="shared" si="1"/>
        <v>2.2753474828600018E-2</v>
      </c>
    </row>
    <row r="22" spans="1:24">
      <c r="A22" s="1">
        <v>1872.02</v>
      </c>
      <c r="B22" s="1">
        <f t="shared" si="2"/>
        <v>1872</v>
      </c>
      <c r="C22" s="1">
        <f t="shared" si="3"/>
        <v>1.999999999998181E-2</v>
      </c>
      <c r="D22" s="77">
        <v>4.88</v>
      </c>
      <c r="E22" s="79">
        <v>0.26669999999999999</v>
      </c>
      <c r="F22" s="77">
        <v>0.40500000000000003</v>
      </c>
      <c r="G22" s="77">
        <v>12.654391739999999</v>
      </c>
      <c r="H22" s="79">
        <f t="shared" si="9"/>
        <v>1872.1249999999991</v>
      </c>
      <c r="I22" s="82">
        <f>I21*11/12+I33*1/12</f>
        <v>5.378333333333333</v>
      </c>
      <c r="J22" s="79">
        <f t="shared" si="4"/>
        <v>124.70840735960969</v>
      </c>
      <c r="K22" s="79">
        <f t="shared" si="5"/>
        <v>6.8155189022147349</v>
      </c>
      <c r="L22" s="90">
        <f t="shared" si="10"/>
        <v>132.3554982602281</v>
      </c>
      <c r="M22" s="79">
        <f t="shared" si="6"/>
        <v>10.349775610787281</v>
      </c>
      <c r="N22" s="90">
        <f t="shared" si="7"/>
        <v>10.984421474465654</v>
      </c>
      <c r="O22" s="106" t="s">
        <v>5</v>
      </c>
      <c r="P22" s="91"/>
      <c r="Q22" s="92" t="s">
        <v>5</v>
      </c>
      <c r="R22" s="92"/>
      <c r="T22" s="82">
        <f t="shared" si="11"/>
        <v>1.0030764483003818</v>
      </c>
      <c r="U22" s="82">
        <f t="shared" si="12"/>
        <v>1.0388396349008251</v>
      </c>
      <c r="V22" s="95">
        <f t="shared" si="8"/>
        <v>0.10375207603565961</v>
      </c>
      <c r="W22" s="95">
        <f t="shared" si="0"/>
        <v>8.3909829002996705E-2</v>
      </c>
      <c r="X22" s="95">
        <f t="shared" si="1"/>
        <v>1.9842247032662907E-2</v>
      </c>
    </row>
    <row r="23" spans="1:24">
      <c r="A23" s="1">
        <v>1872.03</v>
      </c>
      <c r="B23" s="1">
        <f t="shared" si="2"/>
        <v>1872</v>
      </c>
      <c r="C23" s="1">
        <f t="shared" si="3"/>
        <v>2.9999999999972715E-2</v>
      </c>
      <c r="D23" s="77">
        <v>5.04</v>
      </c>
      <c r="E23" s="79">
        <v>0.27</v>
      </c>
      <c r="F23" s="77">
        <v>0.40749999999999997</v>
      </c>
      <c r="G23" s="77">
        <v>12.844641319999999</v>
      </c>
      <c r="H23" s="79">
        <f t="shared" si="9"/>
        <v>1872.2083333333323</v>
      </c>
      <c r="I23" s="82">
        <f>I21*10/12+I33*2/12</f>
        <v>5.3966666666666665</v>
      </c>
      <c r="J23" s="79">
        <f t="shared" si="4"/>
        <v>126.88951597754699</v>
      </c>
      <c r="K23" s="79">
        <f t="shared" si="5"/>
        <v>6.7976526416543042</v>
      </c>
      <c r="L23" s="90">
        <f t="shared" si="10"/>
        <v>135.27155888611918</v>
      </c>
      <c r="M23" s="79">
        <f t="shared" si="6"/>
        <v>10.259420190644919</v>
      </c>
      <c r="N23" s="90">
        <f t="shared" si="7"/>
        <v>10.937134969463008</v>
      </c>
      <c r="O23" s="106" t="s">
        <v>5</v>
      </c>
      <c r="P23" s="91"/>
      <c r="Q23" s="92" t="s">
        <v>5</v>
      </c>
      <c r="R23" s="92"/>
      <c r="T23" s="82">
        <f t="shared" si="11"/>
        <v>1.0030928953450977</v>
      </c>
      <c r="U23" s="82">
        <f t="shared" si="12"/>
        <v>1.0266013661348654</v>
      </c>
      <c r="V23" s="95">
        <f t="shared" si="8"/>
        <v>0.10166592292535204</v>
      </c>
      <c r="W23" s="95">
        <f t="shared" si="0"/>
        <v>8.5514588498155408E-2</v>
      </c>
      <c r="X23" s="95">
        <f t="shared" si="1"/>
        <v>1.6151334427196629E-2</v>
      </c>
    </row>
    <row r="24" spans="1:24">
      <c r="A24" s="1">
        <v>1872.04</v>
      </c>
      <c r="B24" s="1">
        <f t="shared" si="2"/>
        <v>1872</v>
      </c>
      <c r="C24" s="1">
        <f t="shared" si="3"/>
        <v>3.999999999996362E-2</v>
      </c>
      <c r="D24" s="77">
        <v>5.18</v>
      </c>
      <c r="E24" s="79">
        <v>0.27329999999999999</v>
      </c>
      <c r="F24" s="77">
        <v>0.41</v>
      </c>
      <c r="G24" s="77">
        <v>13.130137189999999</v>
      </c>
      <c r="H24" s="79">
        <f t="shared" si="9"/>
        <v>1872.2916666666656</v>
      </c>
      <c r="I24" s="82">
        <f>I21*9/12+I33*3/12</f>
        <v>5.4150000000000009</v>
      </c>
      <c r="J24" s="79">
        <f t="shared" si="4"/>
        <v>127.5785557881136</v>
      </c>
      <c r="K24" s="79">
        <f t="shared" si="5"/>
        <v>6.7311234163883098</v>
      </c>
      <c r="L24" s="90">
        <f t="shared" si="10"/>
        <v>136.6040957087227</v>
      </c>
      <c r="M24" s="79">
        <f t="shared" si="6"/>
        <v>10.097916577823662</v>
      </c>
      <c r="N24" s="90">
        <f t="shared" si="7"/>
        <v>10.812293289686545</v>
      </c>
      <c r="O24" s="106" t="s">
        <v>5</v>
      </c>
      <c r="P24" s="91"/>
      <c r="Q24" s="92" t="s">
        <v>5</v>
      </c>
      <c r="R24" s="92"/>
      <c r="T24" s="82">
        <f t="shared" si="11"/>
        <v>1.0031093410217495</v>
      </c>
      <c r="U24" s="82">
        <f t="shared" si="12"/>
        <v>1.0073855331848895</v>
      </c>
      <c r="V24" s="95">
        <f t="shared" si="8"/>
        <v>0.10007866793276299</v>
      </c>
      <c r="W24" s="95">
        <f t="shared" si="0"/>
        <v>8.6885497930643041E-2</v>
      </c>
      <c r="X24" s="95">
        <f t="shared" si="1"/>
        <v>1.3193170002119947E-2</v>
      </c>
    </row>
    <row r="25" spans="1:24">
      <c r="A25" s="1">
        <v>1872.05</v>
      </c>
      <c r="B25" s="1">
        <f t="shared" si="2"/>
        <v>1872</v>
      </c>
      <c r="C25" s="1">
        <f t="shared" si="3"/>
        <v>4.9999999999954525E-2</v>
      </c>
      <c r="D25" s="77">
        <v>5.18</v>
      </c>
      <c r="E25" s="79">
        <v>0.2767</v>
      </c>
      <c r="F25" s="77">
        <v>0.41249999999999998</v>
      </c>
      <c r="G25" s="77">
        <v>13.130137189999999</v>
      </c>
      <c r="H25" s="79">
        <f t="shared" si="9"/>
        <v>1872.3749999999989</v>
      </c>
      <c r="I25" s="82">
        <f>I21*8/12+I33*4/12</f>
        <v>5.4333333333333336</v>
      </c>
      <c r="J25" s="79">
        <f t="shared" si="4"/>
        <v>127.5785557881136</v>
      </c>
      <c r="K25" s="79">
        <f t="shared" si="5"/>
        <v>6.8148622367897751</v>
      </c>
      <c r="L25" s="90">
        <f t="shared" si="10"/>
        <v>137.2121773252382</v>
      </c>
      <c r="M25" s="79">
        <f t="shared" si="6"/>
        <v>10.159489239883564</v>
      </c>
      <c r="N25" s="90">
        <f t="shared" si="7"/>
        <v>10.926645395108256</v>
      </c>
      <c r="O25" s="106" t="s">
        <v>5</v>
      </c>
      <c r="P25" s="91"/>
      <c r="Q25" s="92" t="s">
        <v>5</v>
      </c>
      <c r="R25" s="92"/>
      <c r="T25" s="82">
        <f t="shared" si="11"/>
        <v>1.0031257853321864</v>
      </c>
      <c r="U25" s="82">
        <f t="shared" si="12"/>
        <v>1.0105178383479383</v>
      </c>
      <c r="V25" s="95">
        <f t="shared" si="8"/>
        <v>9.7760663722721741E-2</v>
      </c>
      <c r="W25" s="95">
        <f t="shared" si="0"/>
        <v>8.587668085729061E-2</v>
      </c>
      <c r="X25" s="95">
        <f t="shared" si="1"/>
        <v>1.1883982865431131E-2</v>
      </c>
    </row>
    <row r="26" spans="1:24">
      <c r="A26" s="1">
        <v>1872.06</v>
      </c>
      <c r="B26" s="1">
        <f t="shared" si="2"/>
        <v>1872</v>
      </c>
      <c r="C26" s="1">
        <f t="shared" si="3"/>
        <v>5.999999999994543E-2</v>
      </c>
      <c r="D26" s="77">
        <v>5.13</v>
      </c>
      <c r="E26" s="79">
        <v>0.28000000000000003</v>
      </c>
      <c r="F26" s="77">
        <v>0.41499999999999998</v>
      </c>
      <c r="G26" s="77">
        <v>13.0349719</v>
      </c>
      <c r="H26" s="79">
        <f t="shared" si="9"/>
        <v>1872.4583333333321</v>
      </c>
      <c r="I26" s="82">
        <f>I21*7/12+I33*5/12</f>
        <v>5.4516666666666662</v>
      </c>
      <c r="J26" s="79">
        <f t="shared" si="4"/>
        <v>127.26953327762833</v>
      </c>
      <c r="K26" s="79">
        <f t="shared" si="5"/>
        <v>6.9464852471220144</v>
      </c>
      <c r="L26" s="90">
        <f t="shared" si="10"/>
        <v>137.50240540255635</v>
      </c>
      <c r="M26" s="79">
        <f t="shared" si="6"/>
        <v>10.295683491270127</v>
      </c>
      <c r="N26" s="90">
        <f t="shared" si="7"/>
        <v>11.123488936074246</v>
      </c>
      <c r="O26" s="106" t="s">
        <v>5</v>
      </c>
      <c r="P26" s="91"/>
      <c r="Q26" s="92" t="s">
        <v>5</v>
      </c>
      <c r="R26" s="92"/>
      <c r="T26" s="82">
        <f t="shared" si="11"/>
        <v>1.0031422282782549</v>
      </c>
      <c r="U26" s="82">
        <f t="shared" si="12"/>
        <v>1.0210771159167262</v>
      </c>
      <c r="V26" s="95">
        <f t="shared" si="8"/>
        <v>9.6471705622548587E-2</v>
      </c>
      <c r="W26" s="95">
        <f t="shared" si="0"/>
        <v>8.4086342005472936E-2</v>
      </c>
      <c r="X26" s="95">
        <f t="shared" si="1"/>
        <v>1.2385363617075651E-2</v>
      </c>
    </row>
    <row r="27" spans="1:24">
      <c r="A27" s="1">
        <v>1872.07</v>
      </c>
      <c r="B27" s="1">
        <f t="shared" si="2"/>
        <v>1872</v>
      </c>
      <c r="C27" s="1">
        <f t="shared" si="3"/>
        <v>6.9999999999936335E-2</v>
      </c>
      <c r="D27" s="77">
        <v>5.0999999999999996</v>
      </c>
      <c r="E27" s="79">
        <v>0.2833</v>
      </c>
      <c r="F27" s="77">
        <v>0.41749999999999998</v>
      </c>
      <c r="G27" s="77">
        <v>12.844641319999999</v>
      </c>
      <c r="H27" s="79">
        <f t="shared" si="9"/>
        <v>1872.5416666666654</v>
      </c>
      <c r="I27" s="82">
        <f>I21*6/12+I33*6/12</f>
        <v>5.4700000000000006</v>
      </c>
      <c r="J27" s="79">
        <f t="shared" si="4"/>
        <v>128.40010545347016</v>
      </c>
      <c r="K27" s="79">
        <f t="shared" si="5"/>
        <v>7.1324999754839409</v>
      </c>
      <c r="L27" s="90">
        <f t="shared" si="10"/>
        <v>139.36604377288245</v>
      </c>
      <c r="M27" s="79">
        <f t="shared" si="6"/>
        <v>10.511185103298782</v>
      </c>
      <c r="N27" s="90">
        <f t="shared" si="7"/>
        <v>11.40888691670165</v>
      </c>
      <c r="O27" s="106" t="s">
        <v>5</v>
      </c>
      <c r="P27" s="91"/>
      <c r="Q27" s="92" t="s">
        <v>5</v>
      </c>
      <c r="R27" s="92"/>
      <c r="T27" s="82">
        <f t="shared" si="11"/>
        <v>1.0031586698618002</v>
      </c>
      <c r="U27" s="82">
        <f t="shared" si="12"/>
        <v>1.0394633320598912</v>
      </c>
      <c r="V27" s="95">
        <f t="shared" si="8"/>
        <v>0.10250040147031392</v>
      </c>
      <c r="W27" s="95">
        <f t="shared" si="0"/>
        <v>8.3452520669814678E-2</v>
      </c>
      <c r="X27" s="95">
        <f t="shared" si="1"/>
        <v>1.9047880800499239E-2</v>
      </c>
    </row>
    <row r="28" spans="1:24">
      <c r="A28" s="1">
        <v>1872.08</v>
      </c>
      <c r="B28" s="1">
        <f t="shared" si="2"/>
        <v>1872</v>
      </c>
      <c r="C28" s="1">
        <f t="shared" si="3"/>
        <v>7.999999999992724E-2</v>
      </c>
      <c r="D28" s="77">
        <v>5.04</v>
      </c>
      <c r="E28" s="79">
        <v>0.28670000000000001</v>
      </c>
      <c r="F28" s="77">
        <v>0.42</v>
      </c>
      <c r="G28" s="77">
        <v>12.93980661</v>
      </c>
      <c r="H28" s="79">
        <f t="shared" si="9"/>
        <v>1872.6249999999986</v>
      </c>
      <c r="I28" s="82">
        <f>I21*5/12+I33*7/12</f>
        <v>5.4883333333333333</v>
      </c>
      <c r="J28" s="79">
        <f t="shared" si="4"/>
        <v>125.95631210905711</v>
      </c>
      <c r="K28" s="79">
        <f t="shared" si="5"/>
        <v>7.1650148177910067</v>
      </c>
      <c r="L28" s="90">
        <f t="shared" si="10"/>
        <v>137.36161787899709</v>
      </c>
      <c r="M28" s="79">
        <f t="shared" si="6"/>
        <v>10.496359342421425</v>
      </c>
      <c r="N28" s="90">
        <f t="shared" si="7"/>
        <v>11.446801489916423</v>
      </c>
      <c r="O28" s="106" t="s">
        <v>5</v>
      </c>
      <c r="P28" s="91"/>
      <c r="Q28" s="92" t="s">
        <v>5</v>
      </c>
      <c r="R28" s="92"/>
      <c r="T28" s="82">
        <f t="shared" si="11"/>
        <v>1.0031751100846626</v>
      </c>
      <c r="U28" s="82">
        <f t="shared" si="12"/>
        <v>1.0350778150153286</v>
      </c>
      <c r="V28" s="95">
        <f t="shared" si="8"/>
        <v>0.10684171794485064</v>
      </c>
      <c r="W28" s="95">
        <f t="shared" si="0"/>
        <v>8.3249217682672683E-2</v>
      </c>
      <c r="X28" s="95">
        <f t="shared" si="1"/>
        <v>2.3592500262177962E-2</v>
      </c>
    </row>
    <row r="29" spans="1:24">
      <c r="A29" s="1">
        <v>1872.09</v>
      </c>
      <c r="B29" s="1">
        <f t="shared" si="2"/>
        <v>1872</v>
      </c>
      <c r="C29" s="1">
        <f t="shared" si="3"/>
        <v>8.9999999999918145E-2</v>
      </c>
      <c r="D29" s="77">
        <v>4.95</v>
      </c>
      <c r="E29" s="79">
        <v>0.28999999999999998</v>
      </c>
      <c r="F29" s="77">
        <v>0.42249999999999999</v>
      </c>
      <c r="G29" s="77">
        <v>13.0349719</v>
      </c>
      <c r="H29" s="79">
        <f t="shared" si="9"/>
        <v>1872.7083333333319</v>
      </c>
      <c r="I29" s="82">
        <f>I21*4/12+I33*8/12</f>
        <v>5.5066666666666668</v>
      </c>
      <c r="J29" s="79">
        <f t="shared" si="4"/>
        <v>122.80393561876419</v>
      </c>
      <c r="K29" s="79">
        <f t="shared" si="5"/>
        <v>7.1945740059477989</v>
      </c>
      <c r="L29" s="90">
        <f t="shared" si="10"/>
        <v>134.57763136376678</v>
      </c>
      <c r="M29" s="79">
        <f t="shared" si="6"/>
        <v>10.481750060389468</v>
      </c>
      <c r="N29" s="90">
        <f t="shared" si="7"/>
        <v>11.486676616402315</v>
      </c>
      <c r="O29" s="106" t="s">
        <v>5</v>
      </c>
      <c r="P29" s="91"/>
      <c r="Q29" s="92" t="s">
        <v>5</v>
      </c>
      <c r="R29" s="92"/>
      <c r="T29" s="82">
        <f t="shared" si="11"/>
        <v>1.0031915489486818</v>
      </c>
      <c r="U29" s="82">
        <f t="shared" si="12"/>
        <v>1.0307834454158584</v>
      </c>
      <c r="V29" s="95">
        <f t="shared" si="8"/>
        <v>0.11370306084803894</v>
      </c>
      <c r="W29" s="95">
        <f t="shared" si="0"/>
        <v>8.6993117135232945E-2</v>
      </c>
      <c r="X29" s="95">
        <f t="shared" si="1"/>
        <v>2.6709943712805995E-2</v>
      </c>
    </row>
    <row r="30" spans="1:24">
      <c r="A30" s="1">
        <v>1872.1</v>
      </c>
      <c r="B30" s="1">
        <f t="shared" si="2"/>
        <v>1872</v>
      </c>
      <c r="C30" s="1">
        <f t="shared" si="3"/>
        <v>9.9999999999909051E-2</v>
      </c>
      <c r="D30" s="77">
        <v>4.97</v>
      </c>
      <c r="E30" s="79">
        <v>0.29330000000000001</v>
      </c>
      <c r="F30" s="77">
        <v>0.42499999999999999</v>
      </c>
      <c r="G30" s="77">
        <v>12.74947603</v>
      </c>
      <c r="H30" s="79">
        <f t="shared" si="9"/>
        <v>1872.7916666666652</v>
      </c>
      <c r="I30" s="82">
        <f>I21*3/12+I33*9/12</f>
        <v>5.5249999999999995</v>
      </c>
      <c r="J30" s="79">
        <f t="shared" si="4"/>
        <v>126.06114213777616</v>
      </c>
      <c r="K30" s="79">
        <f t="shared" si="5"/>
        <v>7.4393828951729875</v>
      </c>
      <c r="L30" s="90">
        <f t="shared" si="10"/>
        <v>138.82650454766687</v>
      </c>
      <c r="M30" s="79">
        <f t="shared" si="6"/>
        <v>10.779876339749471</v>
      </c>
      <c r="N30" s="90">
        <f t="shared" si="7"/>
        <v>11.871481777214974</v>
      </c>
      <c r="O30" s="106" t="s">
        <v>5</v>
      </c>
      <c r="P30" s="91"/>
      <c r="Q30" s="92" t="s">
        <v>5</v>
      </c>
      <c r="R30" s="92"/>
      <c r="T30" s="82">
        <f t="shared" si="11"/>
        <v>1.0032079864556935</v>
      </c>
      <c r="U30" s="82">
        <f t="shared" si="12"/>
        <v>1.0572289881054313</v>
      </c>
      <c r="V30" s="95">
        <f t="shared" si="8"/>
        <v>0.1087007196228198</v>
      </c>
      <c r="W30" s="95">
        <f t="shared" si="0"/>
        <v>8.5572332702204434E-2</v>
      </c>
      <c r="X30" s="95">
        <f t="shared" si="1"/>
        <v>2.3128386920615362E-2</v>
      </c>
    </row>
    <row r="31" spans="1:24">
      <c r="A31" s="1">
        <v>1872.11</v>
      </c>
      <c r="B31" s="1">
        <f t="shared" si="2"/>
        <v>1872</v>
      </c>
      <c r="C31" s="1">
        <f t="shared" si="3"/>
        <v>0.10999999999989996</v>
      </c>
      <c r="D31" s="77">
        <v>4.95</v>
      </c>
      <c r="E31" s="79">
        <v>0.29670000000000002</v>
      </c>
      <c r="F31" s="77">
        <v>0.42749999999999999</v>
      </c>
      <c r="G31" s="77">
        <v>13.130137189999999</v>
      </c>
      <c r="H31" s="79">
        <f t="shared" si="9"/>
        <v>1872.8749999999984</v>
      </c>
      <c r="I31" s="82">
        <f>I21*2/12+I33*10/12</f>
        <v>5.543333333333333</v>
      </c>
      <c r="J31" s="79">
        <f t="shared" si="4"/>
        <v>121.91387087860278</v>
      </c>
      <c r="K31" s="79">
        <f t="shared" si="5"/>
        <v>7.3074435332689784</v>
      </c>
      <c r="L31" s="90">
        <f t="shared" si="10"/>
        <v>134.92988533244576</v>
      </c>
      <c r="M31" s="79">
        <f t="shared" si="6"/>
        <v>10.528925212242967</v>
      </c>
      <c r="N31" s="90">
        <f t="shared" si="7"/>
        <v>11.653035551438498</v>
      </c>
      <c r="O31" s="106" t="s">
        <v>5</v>
      </c>
      <c r="P31" s="91"/>
      <c r="Q31" s="92" t="s">
        <v>5</v>
      </c>
      <c r="R31" s="92"/>
      <c r="T31" s="82">
        <f t="shared" si="11"/>
        <v>1.0032244226075313</v>
      </c>
      <c r="U31" s="82">
        <f t="shared" si="12"/>
        <v>1.0298716812178139</v>
      </c>
      <c r="V31" s="95">
        <f t="shared" si="8"/>
        <v>0.10855245783606438</v>
      </c>
      <c r="W31" s="95">
        <f t="shared" si="0"/>
        <v>8.9766167685533693E-2</v>
      </c>
      <c r="X31" s="95">
        <f t="shared" si="1"/>
        <v>1.8786290150530682E-2</v>
      </c>
    </row>
    <row r="32" spans="1:24">
      <c r="A32" s="1">
        <v>1872.12</v>
      </c>
      <c r="B32" s="1">
        <f t="shared" si="2"/>
        <v>1872</v>
      </c>
      <c r="C32" s="1">
        <f t="shared" si="3"/>
        <v>0.11999999999989086</v>
      </c>
      <c r="D32" s="77">
        <v>5.07</v>
      </c>
      <c r="E32" s="79">
        <v>0.3</v>
      </c>
      <c r="F32" s="77">
        <v>0.43</v>
      </c>
      <c r="G32" s="77">
        <v>12.93980661</v>
      </c>
      <c r="H32" s="79">
        <f t="shared" si="9"/>
        <v>1872.9583333333317</v>
      </c>
      <c r="I32" s="82">
        <f>I21*1/12+I33*11/12</f>
        <v>5.5616666666666665</v>
      </c>
      <c r="J32" s="79">
        <f t="shared" si="4"/>
        <v>126.70605206208722</v>
      </c>
      <c r="K32" s="79">
        <f t="shared" si="5"/>
        <v>7.4973995303010188</v>
      </c>
      <c r="L32" s="90">
        <f t="shared" si="10"/>
        <v>140.92518669196534</v>
      </c>
      <c r="M32" s="79">
        <f t="shared" si="6"/>
        <v>10.746272660098127</v>
      </c>
      <c r="N32" s="90">
        <f t="shared" si="7"/>
        <v>11.952234768746566</v>
      </c>
      <c r="O32" s="106" t="s">
        <v>5</v>
      </c>
      <c r="P32" s="91"/>
      <c r="Q32" s="92" t="s">
        <v>5</v>
      </c>
      <c r="R32" s="92"/>
      <c r="T32" s="82">
        <f t="shared" si="11"/>
        <v>1.0032408574060259</v>
      </c>
      <c r="U32" s="82">
        <f t="shared" si="12"/>
        <v>1.0483895674210992</v>
      </c>
      <c r="V32" s="95">
        <f t="shared" si="8"/>
        <v>0.10586247483438727</v>
      </c>
      <c r="W32" s="95">
        <f t="shared" si="0"/>
        <v>8.9178020285641146E-2</v>
      </c>
      <c r="X32" s="95">
        <f t="shared" si="1"/>
        <v>1.6684454548746119E-2</v>
      </c>
    </row>
    <row r="33" spans="1:24">
      <c r="A33" s="1">
        <v>1873.01</v>
      </c>
      <c r="B33" s="1">
        <f t="shared" si="2"/>
        <v>1873</v>
      </c>
      <c r="C33" s="1">
        <f t="shared" si="3"/>
        <v>9.9999999999909051E-3</v>
      </c>
      <c r="D33" s="77">
        <v>5.1100000000000003</v>
      </c>
      <c r="E33" s="79">
        <v>0.30249999999999999</v>
      </c>
      <c r="F33" s="77">
        <v>0.4325</v>
      </c>
      <c r="G33" s="77">
        <v>12.93980661</v>
      </c>
      <c r="H33" s="79">
        <f t="shared" si="9"/>
        <v>1873.0416666666649</v>
      </c>
      <c r="I33" s="82">
        <v>5.58</v>
      </c>
      <c r="J33" s="79">
        <f t="shared" si="4"/>
        <v>127.70570533279401</v>
      </c>
      <c r="K33" s="79">
        <f t="shared" si="5"/>
        <v>7.5598778597201939</v>
      </c>
      <c r="L33" s="90">
        <f t="shared" si="10"/>
        <v>142.73771066610178</v>
      </c>
      <c r="M33" s="79">
        <f t="shared" si="6"/>
        <v>10.808750989517302</v>
      </c>
      <c r="N33" s="90">
        <f t="shared" si="7"/>
        <v>12.081029327414681</v>
      </c>
      <c r="O33" s="106" t="s">
        <v>5</v>
      </c>
      <c r="P33" s="91"/>
      <c r="Q33" s="92" t="s">
        <v>5</v>
      </c>
      <c r="R33" s="92"/>
      <c r="T33" s="82">
        <f t="shared" si="11"/>
        <v>1.0053472215787504</v>
      </c>
      <c r="U33" s="82">
        <f t="shared" si="12"/>
        <v>1.0517872485150761</v>
      </c>
      <c r="V33" s="95">
        <f t="shared" si="8"/>
        <v>0.1043883357395603</v>
      </c>
      <c r="W33" s="95">
        <f t="shared" si="0"/>
        <v>8.9146981124955227E-2</v>
      </c>
      <c r="X33" s="95">
        <f t="shared" si="1"/>
        <v>1.5241354614605074E-2</v>
      </c>
    </row>
    <row r="34" spans="1:24">
      <c r="A34" s="1">
        <v>1873.02</v>
      </c>
      <c r="B34" s="1">
        <f t="shared" si="2"/>
        <v>1873</v>
      </c>
      <c r="C34" s="1">
        <f t="shared" si="3"/>
        <v>1.999999999998181E-2</v>
      </c>
      <c r="D34" s="77">
        <v>5.15</v>
      </c>
      <c r="E34" s="79">
        <v>0.30499999999999999</v>
      </c>
      <c r="F34" s="77">
        <v>0.435</v>
      </c>
      <c r="G34" s="77">
        <v>13.225221489999999</v>
      </c>
      <c r="H34" s="79">
        <f t="shared" si="9"/>
        <v>1873.1249999999982</v>
      </c>
      <c r="I34" s="82">
        <f>I33*11/12+I45*1/12</f>
        <v>5.5708333333333337</v>
      </c>
      <c r="J34" s="79">
        <f t="shared" si="4"/>
        <v>125.92775487800169</v>
      </c>
      <c r="K34" s="79">
        <f t="shared" si="5"/>
        <v>7.4578573277263134</v>
      </c>
      <c r="L34" s="90">
        <f t="shared" si="10"/>
        <v>141.44512325158385</v>
      </c>
      <c r="M34" s="79">
        <f t="shared" si="6"/>
        <v>10.636616188724416</v>
      </c>
      <c r="N34" s="90">
        <f t="shared" si="7"/>
        <v>11.947306527075529</v>
      </c>
      <c r="O34" s="106" t="s">
        <v>5</v>
      </c>
      <c r="P34" s="91"/>
      <c r="Q34" s="92" t="s">
        <v>5</v>
      </c>
      <c r="R34" s="92"/>
      <c r="T34" s="82">
        <f t="shared" si="11"/>
        <v>1.0053398720295676</v>
      </c>
      <c r="U34" s="82">
        <f t="shared" si="12"/>
        <v>1.0345912828835473</v>
      </c>
      <c r="V34" s="95">
        <f t="shared" si="8"/>
        <v>0.10236955495561739</v>
      </c>
      <c r="W34" s="95">
        <f t="shared" si="0"/>
        <v>9.0247718971019575E-2</v>
      </c>
      <c r="X34" s="95">
        <f t="shared" si="1"/>
        <v>1.2121835984597817E-2</v>
      </c>
    </row>
    <row r="35" spans="1:24">
      <c r="A35" s="1">
        <v>1873.03</v>
      </c>
      <c r="B35" s="1">
        <f t="shared" si="2"/>
        <v>1873</v>
      </c>
      <c r="C35" s="1">
        <f t="shared" si="3"/>
        <v>2.9999999999972715E-2</v>
      </c>
      <c r="D35" s="77">
        <v>5.1100000000000003</v>
      </c>
      <c r="E35" s="79">
        <v>0.3075</v>
      </c>
      <c r="F35" s="77">
        <v>0.4375</v>
      </c>
      <c r="G35" s="77">
        <v>13.225221489999999</v>
      </c>
      <c r="H35" s="79">
        <f t="shared" si="9"/>
        <v>1873.2083333333314</v>
      </c>
      <c r="I35" s="82">
        <f>I33*10/12+I45*2/12</f>
        <v>5.5616666666666656</v>
      </c>
      <c r="J35" s="79">
        <f t="shared" si="4"/>
        <v>124.94967522846382</v>
      </c>
      <c r="K35" s="79">
        <f t="shared" si="5"/>
        <v>7.5189873058224306</v>
      </c>
      <c r="L35" s="90">
        <f t="shared" si="10"/>
        <v>141.05031283474085</v>
      </c>
      <c r="M35" s="79">
        <f t="shared" si="6"/>
        <v>10.697746166820533</v>
      </c>
      <c r="N35" s="90">
        <f t="shared" si="7"/>
        <v>12.076225413933292</v>
      </c>
      <c r="O35" s="106" t="s">
        <v>5</v>
      </c>
      <c r="P35" s="91"/>
      <c r="Q35" s="92" t="s">
        <v>5</v>
      </c>
      <c r="R35" s="92"/>
      <c r="T35" s="82">
        <f t="shared" si="11"/>
        <v>1.0053325226495526</v>
      </c>
      <c r="U35" s="82">
        <f t="shared" si="12"/>
        <v>1.0401158679370517</v>
      </c>
      <c r="V35" s="95">
        <f t="shared" si="8"/>
        <v>0.10559090483294331</v>
      </c>
      <c r="W35" s="95">
        <f t="shared" si="0"/>
        <v>9.1036886852623455E-2</v>
      </c>
      <c r="X35" s="95">
        <f t="shared" si="1"/>
        <v>1.4554017980319855E-2</v>
      </c>
    </row>
    <row r="36" spans="1:24">
      <c r="A36" s="1">
        <v>1873.04</v>
      </c>
      <c r="B36" s="1">
        <f t="shared" si="2"/>
        <v>1873</v>
      </c>
      <c r="C36" s="1">
        <f t="shared" si="3"/>
        <v>3.999999999996362E-2</v>
      </c>
      <c r="D36" s="77">
        <v>5.04</v>
      </c>
      <c r="E36" s="79">
        <v>0.31</v>
      </c>
      <c r="F36" s="77">
        <v>0.44</v>
      </c>
      <c r="G36" s="77">
        <v>13.225221489999999</v>
      </c>
      <c r="H36" s="79">
        <f t="shared" si="9"/>
        <v>1873.2916666666647</v>
      </c>
      <c r="I36" s="82">
        <f>I33*9/12+I45*3/12</f>
        <v>5.5524999999999993</v>
      </c>
      <c r="J36" s="79">
        <f t="shared" si="4"/>
        <v>123.23803584177253</v>
      </c>
      <c r="K36" s="79">
        <f t="shared" si="5"/>
        <v>7.5801172839185487</v>
      </c>
      <c r="L36" s="90">
        <f t="shared" si="10"/>
        <v>139.83118912628663</v>
      </c>
      <c r="M36" s="79">
        <f t="shared" si="6"/>
        <v>10.758876144916648</v>
      </c>
      <c r="N36" s="90">
        <f t="shared" si="7"/>
        <v>12.207484764993275</v>
      </c>
      <c r="O36" s="106" t="s">
        <v>5</v>
      </c>
      <c r="P36" s="91"/>
      <c r="Q36" s="92" t="s">
        <v>5</v>
      </c>
      <c r="R36" s="92"/>
      <c r="T36" s="82">
        <f t="shared" si="11"/>
        <v>1.0053251734388198</v>
      </c>
      <c r="U36" s="82">
        <f t="shared" si="12"/>
        <v>1.0456623093609851</v>
      </c>
      <c r="V36" s="95">
        <f t="shared" si="8"/>
        <v>0.11040916305818316</v>
      </c>
      <c r="W36" s="95">
        <f t="shared" si="0"/>
        <v>9.1838133322106108E-2</v>
      </c>
      <c r="X36" s="95">
        <f t="shared" si="1"/>
        <v>1.8571029736077049E-2</v>
      </c>
    </row>
    <row r="37" spans="1:24">
      <c r="A37" s="1">
        <v>1873.05</v>
      </c>
      <c r="B37" s="1">
        <f t="shared" si="2"/>
        <v>1873</v>
      </c>
      <c r="C37" s="1">
        <f t="shared" si="3"/>
        <v>4.9999999999954525E-2</v>
      </c>
      <c r="D37" s="77">
        <v>5.05</v>
      </c>
      <c r="E37" s="79">
        <v>0.3125</v>
      </c>
      <c r="F37" s="77">
        <v>0.4425</v>
      </c>
      <c r="G37" s="77">
        <v>12.93980661</v>
      </c>
      <c r="H37" s="79">
        <f t="shared" si="9"/>
        <v>1873.374999999998</v>
      </c>
      <c r="I37" s="82">
        <f>I33*8/12+I45*4/12</f>
        <v>5.543333333333333</v>
      </c>
      <c r="J37" s="79">
        <f t="shared" si="4"/>
        <v>126.20622542673381</v>
      </c>
      <c r="K37" s="79">
        <f t="shared" si="5"/>
        <v>7.8097911773968942</v>
      </c>
      <c r="L37" s="90">
        <f t="shared" si="10"/>
        <v>143.93746882603836</v>
      </c>
      <c r="M37" s="79">
        <f t="shared" si="6"/>
        <v>11.058664307194002</v>
      </c>
      <c r="N37" s="90">
        <f t="shared" si="7"/>
        <v>12.612342565449897</v>
      </c>
      <c r="O37" s="106" t="s">
        <v>5</v>
      </c>
      <c r="P37" s="91"/>
      <c r="Q37" s="92" t="s">
        <v>5</v>
      </c>
      <c r="R37" s="92"/>
      <c r="T37" s="82">
        <f t="shared" si="11"/>
        <v>1.0053178243974839</v>
      </c>
      <c r="U37" s="82">
        <f t="shared" si="12"/>
        <v>1.0744177639884591</v>
      </c>
      <c r="V37" s="95">
        <f t="shared" si="8"/>
        <v>0.10688473560051936</v>
      </c>
      <c r="W37" s="95">
        <f t="shared" si="0"/>
        <v>9.0269518999617882E-2</v>
      </c>
      <c r="X37" s="95">
        <f t="shared" si="1"/>
        <v>1.6615216600901483E-2</v>
      </c>
    </row>
    <row r="38" spans="1:24">
      <c r="A38" s="1">
        <v>1873.06</v>
      </c>
      <c r="B38" s="1">
        <f t="shared" si="2"/>
        <v>1873</v>
      </c>
      <c r="C38" s="1">
        <f t="shared" si="3"/>
        <v>5.999999999994543E-2</v>
      </c>
      <c r="D38" s="77">
        <v>4.9800000000000004</v>
      </c>
      <c r="E38" s="79">
        <v>0.315</v>
      </c>
      <c r="F38" s="77">
        <v>0.44500000000000001</v>
      </c>
      <c r="G38" s="77">
        <v>12.559226450000001</v>
      </c>
      <c r="H38" s="79">
        <f t="shared" si="9"/>
        <v>1873.4583333333312</v>
      </c>
      <c r="I38" s="82">
        <f>I33*7/12+I45*5/12</f>
        <v>5.5341666666666667</v>
      </c>
      <c r="J38" s="79">
        <f t="shared" si="4"/>
        <v>128.22822698606572</v>
      </c>
      <c r="K38" s="79">
        <f t="shared" si="5"/>
        <v>8.1108215864680115</v>
      </c>
      <c r="L38" s="90">
        <f t="shared" si="10"/>
        <v>147.01441197368538</v>
      </c>
      <c r="M38" s="79">
        <f t="shared" si="6"/>
        <v>11.45814478088338</v>
      </c>
      <c r="N38" s="90">
        <f t="shared" si="7"/>
        <v>13.136829985600396</v>
      </c>
      <c r="O38" s="106" t="s">
        <v>5</v>
      </c>
      <c r="P38" s="91"/>
      <c r="Q38" s="92" t="s">
        <v>5</v>
      </c>
      <c r="R38" s="92"/>
      <c r="T38" s="82">
        <f t="shared" si="11"/>
        <v>1.005310475525659</v>
      </c>
      <c r="U38" s="82">
        <f t="shared" si="12"/>
        <v>1.1128623698390758</v>
      </c>
      <c r="V38" s="95">
        <f t="shared" si="8"/>
        <v>0.10928658872736285</v>
      </c>
      <c r="W38" s="95">
        <f t="shared" si="0"/>
        <v>8.9995542543321427E-2</v>
      </c>
      <c r="X38" s="95">
        <f t="shared" si="1"/>
        <v>1.9291046184041427E-2</v>
      </c>
    </row>
    <row r="39" spans="1:24">
      <c r="A39" s="1">
        <v>1873.07</v>
      </c>
      <c r="B39" s="1">
        <f t="shared" si="2"/>
        <v>1873</v>
      </c>
      <c r="C39" s="1">
        <f t="shared" si="3"/>
        <v>6.9999999999936335E-2</v>
      </c>
      <c r="D39" s="77">
        <v>4.97</v>
      </c>
      <c r="E39" s="79">
        <v>0.3175</v>
      </c>
      <c r="F39" s="77">
        <v>0.44750000000000001</v>
      </c>
      <c r="G39" s="77">
        <v>12.559226450000001</v>
      </c>
      <c r="H39" s="79">
        <f t="shared" si="9"/>
        <v>1873.5416666666645</v>
      </c>
      <c r="I39" s="82">
        <f>I33*6/12+I45*6/12</f>
        <v>5.5250000000000004</v>
      </c>
      <c r="J39" s="79">
        <f t="shared" si="4"/>
        <v>127.97074058649527</v>
      </c>
      <c r="K39" s="79">
        <f t="shared" si="5"/>
        <v>8.1751931863606142</v>
      </c>
      <c r="L39" s="90">
        <f t="shared" si="10"/>
        <v>147.50027787671081</v>
      </c>
      <c r="M39" s="79">
        <f t="shared" si="6"/>
        <v>11.522516380775985</v>
      </c>
      <c r="N39" s="90">
        <f t="shared" si="7"/>
        <v>13.280960633768231</v>
      </c>
      <c r="O39" s="106" t="s">
        <v>5</v>
      </c>
      <c r="P39" s="91"/>
      <c r="Q39" s="92" t="s">
        <v>5</v>
      </c>
      <c r="R39" s="92"/>
      <c r="T39" s="82">
        <f t="shared" si="11"/>
        <v>1.0053031268234605</v>
      </c>
      <c r="U39" s="82">
        <f t="shared" si="12"/>
        <v>1.1187721982175332</v>
      </c>
      <c r="V39" s="95">
        <f t="shared" si="8"/>
        <v>0.10995788113977434</v>
      </c>
      <c r="W39" s="95">
        <f t="shared" si="0"/>
        <v>9.1958923783486357E-2</v>
      </c>
      <c r="X39" s="95">
        <f t="shared" si="1"/>
        <v>1.7998957356287981E-2</v>
      </c>
    </row>
    <row r="40" spans="1:24">
      <c r="A40" s="1">
        <v>1873.08</v>
      </c>
      <c r="B40" s="1">
        <f t="shared" si="2"/>
        <v>1873</v>
      </c>
      <c r="C40" s="1">
        <f t="shared" si="3"/>
        <v>7.999999999992724E-2</v>
      </c>
      <c r="D40" s="77">
        <v>4.97</v>
      </c>
      <c r="E40" s="79">
        <v>0.32</v>
      </c>
      <c r="F40" s="77">
        <v>0.45</v>
      </c>
      <c r="G40" s="77">
        <v>12.559226450000001</v>
      </c>
      <c r="H40" s="79">
        <f t="shared" si="9"/>
        <v>1873.6249999999977</v>
      </c>
      <c r="I40" s="82">
        <f>I33*5/12+I45*7/12</f>
        <v>5.5158333333333331</v>
      </c>
      <c r="J40" s="79">
        <f t="shared" si="4"/>
        <v>127.97074058649527</v>
      </c>
      <c r="K40" s="79">
        <f t="shared" si="5"/>
        <v>8.2395647862532186</v>
      </c>
      <c r="L40" s="90">
        <f t="shared" si="10"/>
        <v>148.29169452527799</v>
      </c>
      <c r="M40" s="79">
        <f t="shared" si="6"/>
        <v>11.586887980668587</v>
      </c>
      <c r="N40" s="90">
        <f t="shared" si="7"/>
        <v>13.426813387600623</v>
      </c>
      <c r="O40" s="106" t="s">
        <v>5</v>
      </c>
      <c r="P40" s="91"/>
      <c r="Q40" s="92" t="s">
        <v>5</v>
      </c>
      <c r="R40" s="92"/>
      <c r="T40" s="82">
        <f t="shared" si="11"/>
        <v>1.0052957782910019</v>
      </c>
      <c r="U40" s="82">
        <f t="shared" si="12"/>
        <v>1.1247051890712423</v>
      </c>
      <c r="V40" s="95">
        <f t="shared" si="8"/>
        <v>0.10477284115871521</v>
      </c>
      <c r="W40" s="95">
        <f t="shared" si="0"/>
        <v>9.1718313746155467E-2</v>
      </c>
      <c r="X40" s="95">
        <f t="shared" si="1"/>
        <v>1.3054527412559747E-2</v>
      </c>
    </row>
    <row r="41" spans="1:24">
      <c r="A41" s="1">
        <v>1873.09</v>
      </c>
      <c r="B41" s="1">
        <f t="shared" si="2"/>
        <v>1873</v>
      </c>
      <c r="C41" s="1">
        <f t="shared" si="3"/>
        <v>8.9999999999918145E-2</v>
      </c>
      <c r="D41" s="77">
        <v>4.59</v>
      </c>
      <c r="E41" s="79">
        <v>0.32250000000000001</v>
      </c>
      <c r="F41" s="77">
        <v>0.45250000000000001</v>
      </c>
      <c r="G41" s="77">
        <v>12.559226450000001</v>
      </c>
      <c r="H41" s="79">
        <f t="shared" si="9"/>
        <v>1873.708333333331</v>
      </c>
      <c r="I41" s="82">
        <f>I33*4/12+I45*8/12</f>
        <v>5.5066666666666668</v>
      </c>
      <c r="J41" s="79">
        <f t="shared" si="4"/>
        <v>118.18625740281958</v>
      </c>
      <c r="K41" s="79">
        <f t="shared" si="5"/>
        <v>8.3039363861458213</v>
      </c>
      <c r="L41" s="90">
        <f t="shared" si="10"/>
        <v>137.75537568639697</v>
      </c>
      <c r="M41" s="79">
        <f t="shared" si="6"/>
        <v>11.651259580561192</v>
      </c>
      <c r="N41" s="90">
        <f t="shared" si="7"/>
        <v>13.580459149911688</v>
      </c>
      <c r="O41" s="106" t="s">
        <v>5</v>
      </c>
      <c r="P41" s="91"/>
      <c r="Q41" s="92" t="s">
        <v>5</v>
      </c>
      <c r="R41" s="92"/>
      <c r="T41" s="82">
        <f t="shared" si="11"/>
        <v>1.0052884299283993</v>
      </c>
      <c r="U41" s="82">
        <f t="shared" si="12"/>
        <v>1.130661378395303</v>
      </c>
      <c r="V41" s="95">
        <f t="shared" si="8"/>
        <v>0.11585285902884634</v>
      </c>
      <c r="W41" s="95">
        <f t="shared" si="0"/>
        <v>9.2598763330255851E-2</v>
      </c>
      <c r="X41" s="95">
        <f t="shared" si="1"/>
        <v>2.3254095698590493E-2</v>
      </c>
    </row>
    <row r="42" spans="1:24">
      <c r="A42" s="1">
        <v>1873.1</v>
      </c>
      <c r="B42" s="1">
        <f t="shared" si="2"/>
        <v>1873</v>
      </c>
      <c r="C42" s="1">
        <f t="shared" si="3"/>
        <v>9.9999999999909051E-2</v>
      </c>
      <c r="D42" s="77">
        <v>4.1900000000000004</v>
      </c>
      <c r="E42" s="79">
        <v>0.32500000000000001</v>
      </c>
      <c r="F42" s="77">
        <v>0.45500000000000002</v>
      </c>
      <c r="G42" s="77">
        <v>12.273811569999999</v>
      </c>
      <c r="H42" s="79">
        <f t="shared" si="9"/>
        <v>1873.7916666666642</v>
      </c>
      <c r="I42" s="82">
        <f>I33*3/12+I45*9/12</f>
        <v>5.4975000000000005</v>
      </c>
      <c r="J42" s="79">
        <f t="shared" si="4"/>
        <v>110.39559816217712</v>
      </c>
      <c r="K42" s="79">
        <f t="shared" si="5"/>
        <v>8.5629043920543104</v>
      </c>
      <c r="L42" s="90">
        <f t="shared" si="10"/>
        <v>129.50647797748593</v>
      </c>
      <c r="M42" s="79">
        <f t="shared" si="6"/>
        <v>11.988066148876035</v>
      </c>
      <c r="N42" s="90">
        <f t="shared" si="7"/>
        <v>14.063352620466848</v>
      </c>
      <c r="O42" s="106" t="s">
        <v>5</v>
      </c>
      <c r="P42" s="91"/>
      <c r="Q42" s="92" t="s">
        <v>5</v>
      </c>
      <c r="R42" s="92"/>
      <c r="T42" s="82">
        <f t="shared" si="11"/>
        <v>1.0052810817357669</v>
      </c>
      <c r="U42" s="82">
        <f t="shared" si="12"/>
        <v>1.1630722161205505</v>
      </c>
      <c r="V42" s="95">
        <f t="shared" si="8"/>
        <v>0.12024919033565862</v>
      </c>
      <c r="W42" s="95">
        <f t="shared" si="0"/>
        <v>8.9851257398516404E-2</v>
      </c>
      <c r="X42" s="95">
        <f t="shared" si="1"/>
        <v>3.0397932937142214E-2</v>
      </c>
    </row>
    <row r="43" spans="1:24">
      <c r="A43" s="1">
        <v>1873.11</v>
      </c>
      <c r="B43" s="1">
        <f t="shared" si="2"/>
        <v>1873</v>
      </c>
      <c r="C43" s="1">
        <f t="shared" si="3"/>
        <v>0.10999999999989996</v>
      </c>
      <c r="D43" s="77">
        <v>4.04</v>
      </c>
      <c r="E43" s="79">
        <v>0.32750000000000001</v>
      </c>
      <c r="F43" s="77">
        <v>0.45750000000000002</v>
      </c>
      <c r="G43" s="77">
        <v>11.893231399999999</v>
      </c>
      <c r="H43" s="79">
        <f t="shared" si="9"/>
        <v>1873.8749999999975</v>
      </c>
      <c r="I43" s="82">
        <f>I33*2/12+I45*10/12</f>
        <v>5.4883333333333324</v>
      </c>
      <c r="J43" s="79">
        <f t="shared" si="4"/>
        <v>109.84965112172965</v>
      </c>
      <c r="K43" s="79">
        <f t="shared" si="5"/>
        <v>8.9048912728629848</v>
      </c>
      <c r="L43" s="90">
        <f t="shared" si="10"/>
        <v>129.73655732405717</v>
      </c>
      <c r="M43" s="79">
        <f t="shared" si="6"/>
        <v>12.43965727430478</v>
      </c>
      <c r="N43" s="90">
        <f t="shared" si="7"/>
        <v>14.691701726672314</v>
      </c>
      <c r="O43" s="106" t="s">
        <v>5</v>
      </c>
      <c r="P43" s="91"/>
      <c r="Q43" s="92" t="s">
        <v>5</v>
      </c>
      <c r="R43" s="92"/>
      <c r="T43" s="82">
        <f t="shared" si="11"/>
        <v>1.0052737337132196</v>
      </c>
      <c r="U43" s="82">
        <f t="shared" si="12"/>
        <v>1.2066290414056366</v>
      </c>
      <c r="V43" s="95">
        <f t="shared" si="8"/>
        <v>0.12342998034291375</v>
      </c>
      <c r="W43" s="95">
        <f t="shared" si="0"/>
        <v>8.7312017371285355E-2</v>
      </c>
      <c r="X43" s="95">
        <f t="shared" si="1"/>
        <v>3.6117962971628392E-2</v>
      </c>
    </row>
    <row r="44" spans="1:24">
      <c r="A44" s="1">
        <v>1873.12</v>
      </c>
      <c r="B44" s="1">
        <f t="shared" si="2"/>
        <v>1873</v>
      </c>
      <c r="C44" s="1">
        <f t="shared" si="3"/>
        <v>0.11999999999989086</v>
      </c>
      <c r="D44" s="77">
        <v>4.42</v>
      </c>
      <c r="E44" s="79">
        <v>0.33</v>
      </c>
      <c r="F44" s="77">
        <v>0.46</v>
      </c>
      <c r="G44" s="77">
        <v>12.178646280000001</v>
      </c>
      <c r="H44" s="79">
        <f t="shared" si="9"/>
        <v>1873.9583333333308</v>
      </c>
      <c r="I44" s="82">
        <f>I33*1/12+I45*11/12</f>
        <v>5.4791666666666661</v>
      </c>
      <c r="J44" s="79">
        <f t="shared" si="4"/>
        <v>117.36549589647825</v>
      </c>
      <c r="K44" s="79">
        <f t="shared" si="5"/>
        <v>8.7625822728139866</v>
      </c>
      <c r="L44" s="90">
        <f t="shared" si="10"/>
        <v>139.47546336801918</v>
      </c>
      <c r="M44" s="79">
        <f t="shared" si="6"/>
        <v>12.214508622710406</v>
      </c>
      <c r="N44" s="90">
        <f t="shared" si="7"/>
        <v>14.515545961377562</v>
      </c>
      <c r="O44" s="106" t="s">
        <v>5</v>
      </c>
      <c r="P44" s="91"/>
      <c r="Q44" s="92" t="s">
        <v>5</v>
      </c>
      <c r="R44" s="92"/>
      <c r="T44" s="82">
        <f t="shared" si="11"/>
        <v>1.0052663858608724</v>
      </c>
      <c r="U44" s="82">
        <f t="shared" si="12"/>
        <v>1.1845651757323503</v>
      </c>
      <c r="V44" s="95">
        <f t="shared" si="8"/>
        <v>0.11227108128967789</v>
      </c>
      <c r="W44" s="95">
        <f t="shared" si="0"/>
        <v>8.8528455328220845E-2</v>
      </c>
      <c r="X44" s="95">
        <f t="shared" si="1"/>
        <v>2.3742625961457042E-2</v>
      </c>
    </row>
    <row r="45" spans="1:24">
      <c r="A45" s="1">
        <v>1874.01</v>
      </c>
      <c r="B45" s="1">
        <f t="shared" si="2"/>
        <v>1874</v>
      </c>
      <c r="C45" s="1">
        <f t="shared" si="3"/>
        <v>9.9999999999909051E-3</v>
      </c>
      <c r="D45" s="77">
        <v>4.66</v>
      </c>
      <c r="E45" s="79">
        <v>0.33</v>
      </c>
      <c r="F45" s="77">
        <v>0.46</v>
      </c>
      <c r="G45" s="77">
        <v>12.368895869999999</v>
      </c>
      <c r="H45" s="79">
        <f t="shared" si="9"/>
        <v>1874.041666666664</v>
      </c>
      <c r="I45" s="82">
        <v>5.47</v>
      </c>
      <c r="J45" s="79">
        <f t="shared" si="4"/>
        <v>121.83502843249342</v>
      </c>
      <c r="K45" s="79">
        <f t="shared" si="5"/>
        <v>8.6278024426443825</v>
      </c>
      <c r="L45" s="90">
        <f t="shared" si="10"/>
        <v>145.6414210707733</v>
      </c>
      <c r="M45" s="79">
        <f t="shared" si="6"/>
        <v>12.026633707928534</v>
      </c>
      <c r="N45" s="90">
        <f t="shared" si="7"/>
        <v>14.376620964067749</v>
      </c>
      <c r="O45" s="106" t="s">
        <v>5</v>
      </c>
      <c r="P45" s="91"/>
      <c r="Q45" s="92" t="s">
        <v>5</v>
      </c>
      <c r="R45" s="92"/>
      <c r="T45" s="82">
        <f t="shared" si="11"/>
        <v>1.0071091456603121</v>
      </c>
      <c r="U45" s="82">
        <f t="shared" si="12"/>
        <v>1.1724874567369146</v>
      </c>
      <c r="V45" s="95">
        <f t="shared" si="8"/>
        <v>0.10468779814198315</v>
      </c>
      <c r="W45" s="95">
        <f t="shared" si="0"/>
        <v>8.9980452646566844E-2</v>
      </c>
      <c r="X45" s="95">
        <f t="shared" si="1"/>
        <v>1.4707345495416302E-2</v>
      </c>
    </row>
    <row r="46" spans="1:24">
      <c r="A46" s="1">
        <v>1874.02</v>
      </c>
      <c r="B46" s="1">
        <f t="shared" si="2"/>
        <v>1874</v>
      </c>
      <c r="C46" s="1">
        <f t="shared" si="3"/>
        <v>1.999999999998181E-2</v>
      </c>
      <c r="D46" s="77">
        <v>4.8</v>
      </c>
      <c r="E46" s="79">
        <v>0.33</v>
      </c>
      <c r="F46" s="77">
        <v>0.46</v>
      </c>
      <c r="G46" s="77">
        <v>12.368895869999999</v>
      </c>
      <c r="H46" s="79">
        <f t="shared" si="9"/>
        <v>1874.1249999999973</v>
      </c>
      <c r="I46" s="82">
        <f>I45*11/12+I57*1/12</f>
        <v>5.4366666666666665</v>
      </c>
      <c r="J46" s="79">
        <f t="shared" si="4"/>
        <v>125.49530825664557</v>
      </c>
      <c r="K46" s="79">
        <f t="shared" si="5"/>
        <v>8.6278024426443825</v>
      </c>
      <c r="L46" s="90">
        <f t="shared" si="10"/>
        <v>150.87638631312407</v>
      </c>
      <c r="M46" s="79">
        <f t="shared" si="6"/>
        <v>12.026633707928534</v>
      </c>
      <c r="N46" s="90">
        <f t="shared" si="7"/>
        <v>14.458987021674389</v>
      </c>
      <c r="O46" s="106" t="s">
        <v>5</v>
      </c>
      <c r="P46" s="91"/>
      <c r="Q46" s="92" t="s">
        <v>5</v>
      </c>
      <c r="R46" s="92"/>
      <c r="T46" s="82">
        <f t="shared" si="11"/>
        <v>1.0070852297331554</v>
      </c>
      <c r="U46" s="82">
        <f t="shared" si="12"/>
        <v>1.180822840851746</v>
      </c>
      <c r="V46" s="95">
        <f t="shared" si="8"/>
        <v>0.10429674065200834</v>
      </c>
      <c r="W46" s="95">
        <f t="shared" si="0"/>
        <v>8.9612050368849561E-2</v>
      </c>
      <c r="X46" s="95">
        <f t="shared" si="1"/>
        <v>1.4684690283158774E-2</v>
      </c>
    </row>
    <row r="47" spans="1:24">
      <c r="A47" s="1">
        <v>1874.03</v>
      </c>
      <c r="B47" s="1">
        <f t="shared" si="2"/>
        <v>1874</v>
      </c>
      <c r="C47" s="1">
        <f t="shared" si="3"/>
        <v>2.9999999999972715E-2</v>
      </c>
      <c r="D47" s="77">
        <v>4.7300000000000004</v>
      </c>
      <c r="E47" s="79">
        <v>0.33</v>
      </c>
      <c r="F47" s="77">
        <v>0.46</v>
      </c>
      <c r="G47" s="77">
        <v>12.368895869999999</v>
      </c>
      <c r="H47" s="79">
        <f t="shared" si="9"/>
        <v>1874.2083333333305</v>
      </c>
      <c r="I47" s="82">
        <f>I45*10/12+I57*2/12</f>
        <v>5.4033333333333324</v>
      </c>
      <c r="J47" s="79">
        <f t="shared" si="4"/>
        <v>123.66516834456949</v>
      </c>
      <c r="K47" s="79">
        <f t="shared" si="5"/>
        <v>8.6278024426443825</v>
      </c>
      <c r="L47" s="90">
        <f t="shared" si="10"/>
        <v>149.54050164264331</v>
      </c>
      <c r="M47" s="79">
        <f t="shared" si="6"/>
        <v>12.026633707928534</v>
      </c>
      <c r="N47" s="90">
        <f t="shared" si="7"/>
        <v>14.543050899707383</v>
      </c>
      <c r="O47" s="106" t="s">
        <v>5</v>
      </c>
      <c r="P47" s="91"/>
      <c r="Q47" s="92" t="s">
        <v>5</v>
      </c>
      <c r="R47" s="92"/>
      <c r="T47" s="82">
        <f t="shared" si="11"/>
        <v>1.0070613220358624</v>
      </c>
      <c r="U47" s="82">
        <f t="shared" si="12"/>
        <v>1.1891892419533379</v>
      </c>
      <c r="V47" s="95">
        <f t="shared" si="8"/>
        <v>0.10542636932176053</v>
      </c>
      <c r="W47" s="95">
        <f t="shared" si="0"/>
        <v>8.9245635090707376E-2</v>
      </c>
      <c r="X47" s="95">
        <f t="shared" si="1"/>
        <v>1.6180734231053151E-2</v>
      </c>
    </row>
    <row r="48" spans="1:24">
      <c r="A48" s="1">
        <v>1874.04</v>
      </c>
      <c r="B48" s="1">
        <f t="shared" si="2"/>
        <v>1874</v>
      </c>
      <c r="C48" s="1">
        <f t="shared" si="3"/>
        <v>3.999999999996362E-2</v>
      </c>
      <c r="D48" s="77">
        <v>4.5999999999999996</v>
      </c>
      <c r="E48" s="79">
        <v>0.33</v>
      </c>
      <c r="F48" s="77">
        <v>0.46</v>
      </c>
      <c r="G48" s="77">
        <v>12.178646280000001</v>
      </c>
      <c r="H48" s="79">
        <f t="shared" si="9"/>
        <v>1874.2916666666638</v>
      </c>
      <c r="I48" s="82">
        <f>I45*9/12+I57*3/12</f>
        <v>5.37</v>
      </c>
      <c r="J48" s="79">
        <f t="shared" si="4"/>
        <v>122.14508622710404</v>
      </c>
      <c r="K48" s="79">
        <f t="shared" si="5"/>
        <v>8.7625822728139866</v>
      </c>
      <c r="L48" s="90">
        <f t="shared" si="10"/>
        <v>148.58536529960648</v>
      </c>
      <c r="M48" s="79">
        <f t="shared" si="6"/>
        <v>12.214508622710406</v>
      </c>
      <c r="N48" s="90">
        <f t="shared" si="7"/>
        <v>14.858536529960649</v>
      </c>
      <c r="O48" s="106" t="s">
        <v>5</v>
      </c>
      <c r="P48" s="91"/>
      <c r="Q48" s="92" t="s">
        <v>5</v>
      </c>
      <c r="R48" s="92"/>
      <c r="T48" s="82">
        <f t="shared" si="11"/>
        <v>1.0070374225887071</v>
      </c>
      <c r="U48" s="82">
        <f t="shared" si="12"/>
        <v>1.2162946727781339</v>
      </c>
      <c r="V48" s="95">
        <f t="shared" si="8"/>
        <v>0.10390272399850331</v>
      </c>
      <c r="W48" s="95">
        <f t="shared" si="0"/>
        <v>8.9461596274408972E-2</v>
      </c>
      <c r="X48" s="95">
        <f t="shared" si="1"/>
        <v>1.4441127724094338E-2</v>
      </c>
    </row>
    <row r="49" spans="1:24">
      <c r="A49" s="1">
        <v>1874.05</v>
      </c>
      <c r="B49" s="1">
        <f t="shared" si="2"/>
        <v>1874</v>
      </c>
      <c r="C49" s="1">
        <f t="shared" si="3"/>
        <v>4.9999999999954525E-2</v>
      </c>
      <c r="D49" s="77">
        <v>4.4800000000000004</v>
      </c>
      <c r="E49" s="79">
        <v>0.33</v>
      </c>
      <c r="F49" s="77">
        <v>0.46</v>
      </c>
      <c r="G49" s="77">
        <v>12.08348099</v>
      </c>
      <c r="H49" s="79">
        <f t="shared" si="9"/>
        <v>1874.374999999997</v>
      </c>
      <c r="I49" s="82">
        <f>I45*8/12+I57*4/12</f>
        <v>5.3366666666666669</v>
      </c>
      <c r="J49" s="79">
        <f t="shared" si="4"/>
        <v>119.89556992715559</v>
      </c>
      <c r="K49" s="79">
        <f t="shared" si="5"/>
        <v>8.8315933205270856</v>
      </c>
      <c r="L49" s="90">
        <f t="shared" si="10"/>
        <v>146.74418269609092</v>
      </c>
      <c r="M49" s="79">
        <f t="shared" si="6"/>
        <v>12.310705840734727</v>
      </c>
      <c r="N49" s="90">
        <f t="shared" si="7"/>
        <v>15.06748304468791</v>
      </c>
      <c r="O49" s="106" t="s">
        <v>5</v>
      </c>
      <c r="P49" s="91"/>
      <c r="Q49" s="92" t="s">
        <v>5</v>
      </c>
      <c r="R49" s="92"/>
      <c r="T49" s="82">
        <f t="shared" si="11"/>
        <v>1.0070135314120179</v>
      </c>
      <c r="U49" s="82">
        <f t="shared" si="12"/>
        <v>1.2345007781010944</v>
      </c>
      <c r="V49" s="95">
        <f t="shared" si="8"/>
        <v>9.8946329803003996E-2</v>
      </c>
      <c r="W49" s="95">
        <f t="shared" si="0"/>
        <v>9.0563362731595376E-2</v>
      </c>
      <c r="X49" s="95">
        <f t="shared" si="1"/>
        <v>8.3829670714086202E-3</v>
      </c>
    </row>
    <row r="50" spans="1:24">
      <c r="A50" s="1">
        <v>1874.06</v>
      </c>
      <c r="B50" s="1">
        <f t="shared" si="2"/>
        <v>1874</v>
      </c>
      <c r="C50" s="1">
        <f t="shared" si="3"/>
        <v>5.999999999994543E-2</v>
      </c>
      <c r="D50" s="77">
        <v>4.46</v>
      </c>
      <c r="E50" s="79">
        <v>0.33</v>
      </c>
      <c r="F50" s="77">
        <v>0.46</v>
      </c>
      <c r="G50" s="77">
        <v>11.79806612</v>
      </c>
      <c r="H50" s="79">
        <f t="shared" si="9"/>
        <v>1874.4583333333303</v>
      </c>
      <c r="I50" s="82">
        <f>I45*7/12+I57*5/12</f>
        <v>5.3033333333333337</v>
      </c>
      <c r="J50" s="79">
        <f t="shared" si="4"/>
        <v>122.24784683610505</v>
      </c>
      <c r="K50" s="79">
        <f t="shared" si="5"/>
        <v>9.0452442726266078</v>
      </c>
      <c r="L50" s="90">
        <f t="shared" si="10"/>
        <v>150.54577743053378</v>
      </c>
      <c r="M50" s="79">
        <f t="shared" si="6"/>
        <v>12.608522319418908</v>
      </c>
      <c r="N50" s="90">
        <f t="shared" si="7"/>
        <v>15.527142963687341</v>
      </c>
      <c r="O50" s="106" t="s">
        <v>5</v>
      </c>
      <c r="P50" s="91"/>
      <c r="Q50" s="92" t="s">
        <v>5</v>
      </c>
      <c r="R50" s="92"/>
      <c r="T50" s="82">
        <f t="shared" si="11"/>
        <v>1.0069896485261771</v>
      </c>
      <c r="U50" s="82">
        <f t="shared" si="12"/>
        <v>1.2732330745820959</v>
      </c>
      <c r="V50" s="95">
        <f t="shared" si="8"/>
        <v>9.2226727131259567E-2</v>
      </c>
      <c r="W50" s="95">
        <f t="shared" si="0"/>
        <v>8.7599342363323007E-2</v>
      </c>
      <c r="X50" s="95">
        <f t="shared" si="1"/>
        <v>4.6273847679365598E-3</v>
      </c>
    </row>
    <row r="51" spans="1:24">
      <c r="A51" s="1">
        <v>1874.07</v>
      </c>
      <c r="B51" s="1">
        <f t="shared" si="2"/>
        <v>1874</v>
      </c>
      <c r="C51" s="1">
        <f t="shared" si="3"/>
        <v>6.9999999999936335E-2</v>
      </c>
      <c r="D51" s="77">
        <v>4.46</v>
      </c>
      <c r="E51" s="79">
        <v>0.33</v>
      </c>
      <c r="F51" s="77">
        <v>0.46</v>
      </c>
      <c r="G51" s="77">
        <v>11.893231399999999</v>
      </c>
      <c r="H51" s="79">
        <f t="shared" si="9"/>
        <v>1874.5416666666636</v>
      </c>
      <c r="I51" s="82">
        <f>I45*6/12+I57*6/12</f>
        <v>5.27</v>
      </c>
      <c r="J51" s="79">
        <f t="shared" si="4"/>
        <v>121.26966435715698</v>
      </c>
      <c r="K51" s="79">
        <f t="shared" si="5"/>
        <v>8.972867542121481</v>
      </c>
      <c r="L51" s="90">
        <f t="shared" si="10"/>
        <v>150.26199084995824</v>
      </c>
      <c r="M51" s="79">
        <f t="shared" si="6"/>
        <v>12.507633543563276</v>
      </c>
      <c r="N51" s="90">
        <f t="shared" si="7"/>
        <v>15.497873495735602</v>
      </c>
      <c r="O51" s="106" t="s">
        <v>5</v>
      </c>
      <c r="P51" s="91"/>
      <c r="Q51" s="92" t="s">
        <v>5</v>
      </c>
      <c r="R51" s="92"/>
      <c r="T51" s="82">
        <f t="shared" si="11"/>
        <v>1.006965773951622</v>
      </c>
      <c r="U51" s="82">
        <f t="shared" si="12"/>
        <v>1.2718733715616586</v>
      </c>
      <c r="V51" s="95">
        <f t="shared" si="8"/>
        <v>9.4262400013793712E-2</v>
      </c>
      <c r="W51" s="95">
        <f t="shared" si="0"/>
        <v>8.9291081935029215E-2</v>
      </c>
      <c r="X51" s="95">
        <f t="shared" si="1"/>
        <v>4.9713180787644973E-3</v>
      </c>
    </row>
    <row r="52" spans="1:24">
      <c r="A52" s="1">
        <v>1874.08</v>
      </c>
      <c r="B52" s="1">
        <f t="shared" si="2"/>
        <v>1874</v>
      </c>
      <c r="C52" s="1">
        <f t="shared" si="3"/>
        <v>7.999999999992724E-2</v>
      </c>
      <c r="D52" s="77">
        <v>4.47</v>
      </c>
      <c r="E52" s="79">
        <v>0.33</v>
      </c>
      <c r="F52" s="77">
        <v>0.46</v>
      </c>
      <c r="G52" s="77">
        <v>11.79806612</v>
      </c>
      <c r="H52" s="79">
        <f t="shared" si="9"/>
        <v>1874.6249999999968</v>
      </c>
      <c r="I52" s="82">
        <f>I45*5/12+I57*7/12</f>
        <v>5.2366666666666664</v>
      </c>
      <c r="J52" s="79">
        <f t="shared" si="4"/>
        <v>122.52194514739676</v>
      </c>
      <c r="K52" s="79">
        <f t="shared" si="5"/>
        <v>9.0452442726266078</v>
      </c>
      <c r="L52" s="90">
        <f t="shared" si="10"/>
        <v>152.74763505938651</v>
      </c>
      <c r="M52" s="79">
        <f t="shared" si="6"/>
        <v>12.608522319418908</v>
      </c>
      <c r="N52" s="90">
        <f t="shared" si="7"/>
        <v>15.718996001637091</v>
      </c>
      <c r="O52" s="106" t="s">
        <v>5</v>
      </c>
      <c r="P52" s="91"/>
      <c r="Q52" s="92" t="s">
        <v>5</v>
      </c>
      <c r="R52" s="92"/>
      <c r="T52" s="82">
        <f t="shared" si="11"/>
        <v>1.0069419077088448</v>
      </c>
      <c r="U52" s="82">
        <f t="shared" si="12"/>
        <v>1.2910635716193151</v>
      </c>
      <c r="V52" s="95">
        <f t="shared" si="8"/>
        <v>9.9751157689842218E-2</v>
      </c>
      <c r="W52" s="95">
        <f t="shared" si="0"/>
        <v>8.8059593459123064E-2</v>
      </c>
      <c r="X52" s="95">
        <f t="shared" si="1"/>
        <v>1.1691564230719154E-2</v>
      </c>
    </row>
    <row r="53" spans="1:24">
      <c r="A53" s="1">
        <v>1874.09</v>
      </c>
      <c r="B53" s="1">
        <f t="shared" si="2"/>
        <v>1874</v>
      </c>
      <c r="C53" s="1">
        <f t="shared" si="3"/>
        <v>8.9999999999918145E-2</v>
      </c>
      <c r="D53" s="77">
        <v>4.54</v>
      </c>
      <c r="E53" s="79">
        <v>0.33</v>
      </c>
      <c r="F53" s="77">
        <v>0.46</v>
      </c>
      <c r="G53" s="77">
        <v>11.79806612</v>
      </c>
      <c r="H53" s="79">
        <f t="shared" si="9"/>
        <v>1874.7083333333301</v>
      </c>
      <c r="I53" s="82">
        <f>I45*4/12+I57*8/12</f>
        <v>5.2033333333333331</v>
      </c>
      <c r="J53" s="79">
        <f t="shared" si="4"/>
        <v>124.44063332643877</v>
      </c>
      <c r="K53" s="79">
        <f t="shared" si="5"/>
        <v>9.0452442726266078</v>
      </c>
      <c r="L53" s="90">
        <f t="shared" si="10"/>
        <v>156.07937877712479</v>
      </c>
      <c r="M53" s="79">
        <f t="shared" si="6"/>
        <v>12.608522319418908</v>
      </c>
      <c r="N53" s="90">
        <f t="shared" si="7"/>
        <v>15.81421018446639</v>
      </c>
      <c r="O53" s="106" t="s">
        <v>5</v>
      </c>
      <c r="P53" s="91"/>
      <c r="Q53" s="92" t="s">
        <v>5</v>
      </c>
      <c r="R53" s="92"/>
      <c r="T53" s="82">
        <f t="shared" si="11"/>
        <v>1.0069180498183923</v>
      </c>
      <c r="U53" s="82">
        <f t="shared" si="12"/>
        <v>1.3000260157797479</v>
      </c>
      <c r="V53" s="95">
        <f t="shared" si="8"/>
        <v>9.5678558811523207E-2</v>
      </c>
      <c r="W53" s="95">
        <f t="shared" si="0"/>
        <v>8.8894495766643322E-2</v>
      </c>
      <c r="X53" s="95">
        <f t="shared" si="1"/>
        <v>6.7840630448798844E-3</v>
      </c>
    </row>
    <row r="54" spans="1:24">
      <c r="A54" s="1">
        <v>1874.1</v>
      </c>
      <c r="B54" s="1">
        <f t="shared" si="2"/>
        <v>1874</v>
      </c>
      <c r="C54" s="1">
        <f t="shared" si="3"/>
        <v>9.9999999999909051E-2</v>
      </c>
      <c r="D54" s="77">
        <v>4.53</v>
      </c>
      <c r="E54" s="79">
        <v>0.33</v>
      </c>
      <c r="F54" s="77">
        <v>0.46</v>
      </c>
      <c r="G54" s="77">
        <v>11.60773554</v>
      </c>
      <c r="H54" s="79">
        <f t="shared" si="9"/>
        <v>1874.7916666666633</v>
      </c>
      <c r="I54" s="82">
        <f>I45*3/12+I57*9/12</f>
        <v>5.17</v>
      </c>
      <c r="J54" s="79">
        <f t="shared" si="4"/>
        <v>126.20247807609857</v>
      </c>
      <c r="K54" s="79">
        <f t="shared" si="5"/>
        <v>9.1935580055436041</v>
      </c>
      <c r="L54" s="90">
        <f t="shared" si="10"/>
        <v>159.25008509710142</v>
      </c>
      <c r="M54" s="79">
        <f t="shared" si="6"/>
        <v>12.815262674394116</v>
      </c>
      <c r="N54" s="90">
        <f t="shared" si="7"/>
        <v>16.171090318910959</v>
      </c>
      <c r="O54" s="106" t="s">
        <v>5</v>
      </c>
      <c r="P54" s="91"/>
      <c r="Q54" s="92" t="s">
        <v>5</v>
      </c>
      <c r="R54" s="92"/>
      <c r="T54" s="82">
        <f t="shared" si="11"/>
        <v>1.0068942003008658</v>
      </c>
      <c r="U54" s="82">
        <f t="shared" si="12"/>
        <v>1.3304834912891119</v>
      </c>
      <c r="V54" s="95">
        <f t="shared" si="8"/>
        <v>9.169518026330481E-2</v>
      </c>
      <c r="W54" s="95">
        <f t="shared" si="0"/>
        <v>8.7974152302882525E-2</v>
      </c>
      <c r="X54" s="95">
        <f t="shared" si="1"/>
        <v>3.7210279604222851E-3</v>
      </c>
    </row>
    <row r="55" spans="1:24">
      <c r="A55" s="1">
        <v>1874.11</v>
      </c>
      <c r="B55" s="1">
        <f t="shared" si="2"/>
        <v>1874</v>
      </c>
      <c r="C55" s="1">
        <f t="shared" si="3"/>
        <v>0.10999999999989996</v>
      </c>
      <c r="D55" s="77">
        <v>4.57</v>
      </c>
      <c r="E55" s="79">
        <v>0.33</v>
      </c>
      <c r="F55" s="77">
        <v>0.46</v>
      </c>
      <c r="G55" s="77">
        <v>11.51265124</v>
      </c>
      <c r="H55" s="79">
        <f t="shared" si="9"/>
        <v>1874.8749999999966</v>
      </c>
      <c r="I55" s="82">
        <f>I45*2/12+I57*10/12</f>
        <v>5.1366666666666667</v>
      </c>
      <c r="J55" s="79">
        <f t="shared" si="4"/>
        <v>128.36837312201948</v>
      </c>
      <c r="K55" s="79">
        <f t="shared" si="5"/>
        <v>9.2694886499488902</v>
      </c>
      <c r="L55" s="90">
        <f t="shared" si="10"/>
        <v>162.95787976326253</v>
      </c>
      <c r="M55" s="79">
        <f t="shared" si="6"/>
        <v>12.921105390837846</v>
      </c>
      <c r="N55" s="90">
        <f t="shared" si="7"/>
        <v>16.402762514464062</v>
      </c>
      <c r="O55" s="106" t="s">
        <v>5</v>
      </c>
      <c r="P55" s="91"/>
      <c r="Q55" s="92" t="s">
        <v>5</v>
      </c>
      <c r="R55" s="92"/>
      <c r="T55" s="82">
        <f t="shared" si="11"/>
        <v>1.0068703591769228</v>
      </c>
      <c r="U55" s="82">
        <f t="shared" si="12"/>
        <v>1.3507204836288711</v>
      </c>
      <c r="V55" s="95">
        <f t="shared" si="8"/>
        <v>9.0050902757926155E-2</v>
      </c>
      <c r="W55" s="95">
        <f t="shared" si="0"/>
        <v>8.9173310411911455E-2</v>
      </c>
      <c r="X55" s="95">
        <f t="shared" si="1"/>
        <v>8.7759234601469949E-4</v>
      </c>
    </row>
    <row r="56" spans="1:24">
      <c r="A56" s="1">
        <v>1874.12</v>
      </c>
      <c r="B56" s="1">
        <f t="shared" si="2"/>
        <v>1874</v>
      </c>
      <c r="C56" s="1">
        <f t="shared" si="3"/>
        <v>0.11999999999989086</v>
      </c>
      <c r="D56" s="77">
        <v>4.54</v>
      </c>
      <c r="E56" s="79">
        <v>0.33</v>
      </c>
      <c r="F56" s="77">
        <v>0.46</v>
      </c>
      <c r="G56" s="77">
        <v>11.51265124</v>
      </c>
      <c r="H56" s="79">
        <f t="shared" si="9"/>
        <v>1874.9583333333298</v>
      </c>
      <c r="I56" s="82">
        <f>I45*1/12+I57*11/12</f>
        <v>5.1033333333333335</v>
      </c>
      <c r="J56" s="79">
        <f t="shared" si="4"/>
        <v>127.52569233566048</v>
      </c>
      <c r="K56" s="79">
        <f t="shared" si="5"/>
        <v>9.2694886499488902</v>
      </c>
      <c r="L56" s="90">
        <f t="shared" si="10"/>
        <v>162.86873431481436</v>
      </c>
      <c r="M56" s="79">
        <f t="shared" si="6"/>
        <v>12.921105390837846</v>
      </c>
      <c r="N56" s="90">
        <f t="shared" si="7"/>
        <v>16.502118454804982</v>
      </c>
      <c r="O56" s="106" t="s">
        <v>5</v>
      </c>
      <c r="P56" s="91"/>
      <c r="Q56" s="92" t="s">
        <v>5</v>
      </c>
      <c r="R56" s="92"/>
      <c r="T56" s="82">
        <f t="shared" si="11"/>
        <v>1.0068465264672748</v>
      </c>
      <c r="U56" s="82">
        <f t="shared" si="12"/>
        <v>1.3600004184990284</v>
      </c>
      <c r="V56" s="95">
        <f t="shared" si="8"/>
        <v>9.1753960910075039E-2</v>
      </c>
      <c r="W56" s="95">
        <f t="shared" si="0"/>
        <v>9.0069110799300578E-2</v>
      </c>
      <c r="X56" s="95">
        <f t="shared" si="1"/>
        <v>1.6848501107744607E-3</v>
      </c>
    </row>
    <row r="57" spans="1:24">
      <c r="A57" s="1">
        <v>1875.01</v>
      </c>
      <c r="B57" s="1">
        <f t="shared" si="2"/>
        <v>1875</v>
      </c>
      <c r="C57" s="1">
        <f t="shared" si="3"/>
        <v>9.9999999999909051E-3</v>
      </c>
      <c r="D57" s="77">
        <v>4.54</v>
      </c>
      <c r="E57" s="79">
        <v>0.32750000000000001</v>
      </c>
      <c r="F57" s="77">
        <v>0.45169999999999999</v>
      </c>
      <c r="G57" s="77">
        <v>11.51265124</v>
      </c>
      <c r="H57" s="79">
        <f t="shared" si="9"/>
        <v>1875.0416666666631</v>
      </c>
      <c r="I57" s="82">
        <v>5.07</v>
      </c>
      <c r="J57" s="79">
        <f t="shared" si="4"/>
        <v>127.52569233566048</v>
      </c>
      <c r="K57" s="79">
        <f t="shared" si="5"/>
        <v>9.1992652510856399</v>
      </c>
      <c r="L57" s="90">
        <f t="shared" si="10"/>
        <v>163.84780021951516</v>
      </c>
      <c r="M57" s="79">
        <f t="shared" si="6"/>
        <v>12.68796370661186</v>
      </c>
      <c r="N57" s="90">
        <f t="shared" si="7"/>
        <v>16.301773427126655</v>
      </c>
      <c r="O57" s="106" t="s">
        <v>5</v>
      </c>
      <c r="P57" s="91"/>
      <c r="Q57" s="92" t="s">
        <v>5</v>
      </c>
      <c r="R57" s="92"/>
      <c r="T57" s="82">
        <f t="shared" si="11"/>
        <v>1.0073431926888408</v>
      </c>
      <c r="U57" s="82">
        <f t="shared" si="12"/>
        <v>1.3693116973597868</v>
      </c>
      <c r="V57" s="95">
        <f t="shared" si="8"/>
        <v>8.9208398274062795E-2</v>
      </c>
      <c r="W57" s="95">
        <f t="shared" si="0"/>
        <v>8.972112928294762E-2</v>
      </c>
      <c r="X57" s="95">
        <f t="shared" si="1"/>
        <v>-5.1273100888482581E-4</v>
      </c>
    </row>
    <row r="58" spans="1:24">
      <c r="A58" s="1">
        <v>1875.02</v>
      </c>
      <c r="B58" s="1">
        <f t="shared" si="2"/>
        <v>1875</v>
      </c>
      <c r="C58" s="1">
        <f t="shared" si="3"/>
        <v>1.999999999998181E-2</v>
      </c>
      <c r="D58" s="77">
        <v>4.53</v>
      </c>
      <c r="E58" s="79">
        <v>0.32500000000000001</v>
      </c>
      <c r="F58" s="77">
        <v>0.44330000000000003</v>
      </c>
      <c r="G58" s="77">
        <v>11.51265124</v>
      </c>
      <c r="H58" s="79">
        <f t="shared" si="9"/>
        <v>1875.1249999999964</v>
      </c>
      <c r="I58" s="82">
        <f>I57*11/12+I69*1/12</f>
        <v>5.03</v>
      </c>
      <c r="J58" s="79">
        <f t="shared" si="4"/>
        <v>127.24479874020749</v>
      </c>
      <c r="K58" s="79">
        <f t="shared" si="5"/>
        <v>9.1290418522223913</v>
      </c>
      <c r="L58" s="90">
        <f t="shared" si="10"/>
        <v>164.46433471006216</v>
      </c>
      <c r="M58" s="79">
        <f t="shared" si="6"/>
        <v>12.452013086431343</v>
      </c>
      <c r="N58" s="90">
        <f t="shared" si="7"/>
        <v>16.094269222289306</v>
      </c>
      <c r="O58" s="106" t="s">
        <v>5</v>
      </c>
      <c r="P58" s="91"/>
      <c r="Q58" s="92" t="s">
        <v>5</v>
      </c>
      <c r="R58" s="92"/>
      <c r="T58" s="82">
        <f t="shared" si="11"/>
        <v>1.0073155682359349</v>
      </c>
      <c r="U58" s="82">
        <f t="shared" si="12"/>
        <v>1.3793668170045832</v>
      </c>
      <c r="V58" s="95">
        <f t="shared" si="8"/>
        <v>9.1463780582804022E-2</v>
      </c>
      <c r="W58" s="95">
        <f t="shared" si="0"/>
        <v>8.811211747288672E-2</v>
      </c>
      <c r="X58" s="95">
        <f t="shared" si="1"/>
        <v>3.3516631099173022E-3</v>
      </c>
    </row>
    <row r="59" spans="1:24">
      <c r="A59" s="1">
        <v>1875.03</v>
      </c>
      <c r="B59" s="1">
        <f t="shared" si="2"/>
        <v>1875</v>
      </c>
      <c r="C59" s="1">
        <f t="shared" si="3"/>
        <v>2.9999999999972715E-2</v>
      </c>
      <c r="D59" s="77">
        <v>4.59</v>
      </c>
      <c r="E59" s="79">
        <v>0.32250000000000001</v>
      </c>
      <c r="F59" s="77">
        <v>0.435</v>
      </c>
      <c r="G59" s="77">
        <v>11.51265124</v>
      </c>
      <c r="H59" s="79">
        <f t="shared" si="9"/>
        <v>1875.2083333333296</v>
      </c>
      <c r="I59" s="82">
        <f>I57*10/12+I69*2/12</f>
        <v>4.99</v>
      </c>
      <c r="J59" s="79">
        <f t="shared" si="4"/>
        <v>128.93016031292547</v>
      </c>
      <c r="K59" s="79">
        <f t="shared" si="5"/>
        <v>9.0588184533591427</v>
      </c>
      <c r="L59" s="90">
        <f t="shared" si="10"/>
        <v>167.61838307163757</v>
      </c>
      <c r="M59" s="79">
        <f t="shared" si="6"/>
        <v>12.218871402205355</v>
      </c>
      <c r="N59" s="90">
        <f t="shared" si="7"/>
        <v>15.885402317246699</v>
      </c>
      <c r="O59" s="106" t="s">
        <v>5</v>
      </c>
      <c r="P59" s="91"/>
      <c r="Q59" s="92" t="s">
        <v>5</v>
      </c>
      <c r="R59" s="92"/>
      <c r="T59" s="82">
        <f t="shared" si="11"/>
        <v>1.0072879584453418</v>
      </c>
      <c r="U59" s="82">
        <f t="shared" si="12"/>
        <v>1.3894576690767646</v>
      </c>
      <c r="V59" s="95">
        <f t="shared" si="8"/>
        <v>9.2756125299535253E-2</v>
      </c>
      <c r="W59" s="95">
        <f t="shared" si="0"/>
        <v>9.0254177086700693E-2</v>
      </c>
      <c r="X59" s="95">
        <f t="shared" si="1"/>
        <v>2.5019482128345594E-3</v>
      </c>
    </row>
    <row r="60" spans="1:24">
      <c r="A60" s="1">
        <v>1875.04</v>
      </c>
      <c r="B60" s="1">
        <f t="shared" si="2"/>
        <v>1875</v>
      </c>
      <c r="C60" s="1">
        <f t="shared" si="3"/>
        <v>3.999999999996362E-2</v>
      </c>
      <c r="D60" s="77">
        <v>4.6500000000000004</v>
      </c>
      <c r="E60" s="79">
        <v>0.32</v>
      </c>
      <c r="F60" s="77">
        <v>0.42670000000000002</v>
      </c>
      <c r="G60" s="77">
        <v>11.60773554</v>
      </c>
      <c r="H60" s="79">
        <f t="shared" si="9"/>
        <v>1875.2916666666629</v>
      </c>
      <c r="I60" s="82">
        <f>I57*9/12+I69*3/12</f>
        <v>4.95</v>
      </c>
      <c r="J60" s="79">
        <f t="shared" si="4"/>
        <v>129.54559007811443</v>
      </c>
      <c r="K60" s="79">
        <f t="shared" si="5"/>
        <v>8.9149653387089494</v>
      </c>
      <c r="L60" s="90">
        <f t="shared" si="10"/>
        <v>169.38432633774661</v>
      </c>
      <c r="M60" s="79">
        <f t="shared" si="6"/>
        <v>11.887549093834716</v>
      </c>
      <c r="N60" s="90">
        <f t="shared" si="7"/>
        <v>15.543288612541179</v>
      </c>
      <c r="O60" s="106" t="s">
        <v>5</v>
      </c>
      <c r="P60" s="91"/>
      <c r="Q60" s="92" t="s">
        <v>5</v>
      </c>
      <c r="R60" s="92"/>
      <c r="T60" s="82">
        <f t="shared" si="11"/>
        <v>1.0072603633605304</v>
      </c>
      <c r="U60" s="82">
        <f t="shared" si="12"/>
        <v>1.3881193428160883</v>
      </c>
      <c r="V60" s="95">
        <f t="shared" si="8"/>
        <v>9.0695274841059437E-2</v>
      </c>
      <c r="W60" s="95">
        <f t="shared" si="0"/>
        <v>8.9529622959025668E-2</v>
      </c>
      <c r="X60" s="95">
        <f t="shared" si="1"/>
        <v>1.1656518820337691E-3</v>
      </c>
    </row>
    <row r="61" spans="1:24">
      <c r="A61" s="1">
        <v>1875.05</v>
      </c>
      <c r="B61" s="1">
        <f t="shared" si="2"/>
        <v>1875</v>
      </c>
      <c r="C61" s="1">
        <f t="shared" si="3"/>
        <v>4.9999999999954525E-2</v>
      </c>
      <c r="D61" s="77">
        <v>4.47</v>
      </c>
      <c r="E61" s="79">
        <v>0.3175</v>
      </c>
      <c r="F61" s="77">
        <v>0.41830000000000001</v>
      </c>
      <c r="G61" s="77">
        <v>11.322320660000001</v>
      </c>
      <c r="H61" s="79">
        <f t="shared" si="9"/>
        <v>1875.3749999999961</v>
      </c>
      <c r="I61" s="82">
        <f>I57*8/12+I69*4/12</f>
        <v>4.91</v>
      </c>
      <c r="J61" s="79">
        <f t="shared" si="4"/>
        <v>127.67011758524069</v>
      </c>
      <c r="K61" s="79">
        <f t="shared" si="5"/>
        <v>9.0682913497346593</v>
      </c>
      <c r="L61" s="90">
        <f t="shared" si="10"/>
        <v>167.92018199381135</v>
      </c>
      <c r="M61" s="79">
        <f t="shared" si="6"/>
        <v>11.947295343603175</v>
      </c>
      <c r="N61" s="90">
        <f t="shared" si="7"/>
        <v>15.713872959286647</v>
      </c>
      <c r="O61" s="106" t="s">
        <v>5</v>
      </c>
      <c r="P61" s="91"/>
      <c r="Q61" s="92" t="s">
        <v>5</v>
      </c>
      <c r="R61" s="92"/>
      <c r="T61" s="82">
        <f t="shared" si="11"/>
        <v>1.0072327830251093</v>
      </c>
      <c r="U61" s="82">
        <f t="shared" si="12"/>
        <v>1.4334435834246131</v>
      </c>
      <c r="V61" s="95">
        <f t="shared" si="8"/>
        <v>9.3516579038204428E-2</v>
      </c>
      <c r="W61" s="95">
        <f t="shared" si="0"/>
        <v>8.8992586834211185E-2</v>
      </c>
      <c r="X61" s="95">
        <f t="shared" si="1"/>
        <v>4.5239922039932434E-3</v>
      </c>
    </row>
    <row r="62" spans="1:24">
      <c r="A62" s="1">
        <v>1875.06</v>
      </c>
      <c r="B62" s="1">
        <f t="shared" si="2"/>
        <v>1875</v>
      </c>
      <c r="C62" s="1">
        <f t="shared" si="3"/>
        <v>5.999999999994543E-2</v>
      </c>
      <c r="D62" s="77">
        <v>4.38</v>
      </c>
      <c r="E62" s="79">
        <v>0.315</v>
      </c>
      <c r="F62" s="77">
        <v>0.41</v>
      </c>
      <c r="G62" s="77">
        <v>11.13207107</v>
      </c>
      <c r="H62" s="79">
        <f t="shared" si="9"/>
        <v>1875.4583333333294</v>
      </c>
      <c r="I62" s="82">
        <f>I57*7/12+I69*5/12</f>
        <v>4.87</v>
      </c>
      <c r="J62" s="79">
        <f t="shared" si="4"/>
        <v>127.2375581411016</v>
      </c>
      <c r="K62" s="79">
        <f t="shared" si="5"/>
        <v>9.1506463046682658</v>
      </c>
      <c r="L62" s="90">
        <f t="shared" si="10"/>
        <v>168.3542124717481</v>
      </c>
      <c r="M62" s="79">
        <f t="shared" si="6"/>
        <v>11.910365031472979</v>
      </c>
      <c r="N62" s="90">
        <f t="shared" si="7"/>
        <v>15.759184272469568</v>
      </c>
      <c r="O62" s="106" t="s">
        <v>5</v>
      </c>
      <c r="P62" s="91"/>
      <c r="Q62" s="92" t="s">
        <v>5</v>
      </c>
      <c r="R62" s="92"/>
      <c r="T62" s="82">
        <f t="shared" si="11"/>
        <v>1.0072052174828279</v>
      </c>
      <c r="U62" s="82">
        <f t="shared" si="12"/>
        <v>1.4684864298039291</v>
      </c>
      <c r="V62" s="95">
        <f t="shared" si="8"/>
        <v>9.5914444065068993E-2</v>
      </c>
      <c r="W62" s="95">
        <f t="shared" si="0"/>
        <v>8.9383604061397115E-2</v>
      </c>
      <c r="X62" s="95">
        <f t="shared" si="1"/>
        <v>6.5308400036718783E-3</v>
      </c>
    </row>
    <row r="63" spans="1:24">
      <c r="A63" s="1">
        <v>1875.07</v>
      </c>
      <c r="B63" s="1">
        <f t="shared" si="2"/>
        <v>1875</v>
      </c>
      <c r="C63" s="1">
        <f t="shared" si="3"/>
        <v>6.9999999999936335E-2</v>
      </c>
      <c r="D63" s="77">
        <v>4.3899999999999997</v>
      </c>
      <c r="E63" s="79">
        <v>0.3125</v>
      </c>
      <c r="F63" s="77">
        <v>0.4017</v>
      </c>
      <c r="G63" s="77">
        <v>11.13207107</v>
      </c>
      <c r="H63" s="79">
        <f t="shared" si="9"/>
        <v>1875.5416666666626</v>
      </c>
      <c r="I63" s="82">
        <f>I57*6/12+I69*6/12</f>
        <v>4.83</v>
      </c>
      <c r="J63" s="79">
        <f t="shared" si="4"/>
        <v>127.5280548491863</v>
      </c>
      <c r="K63" s="79">
        <f t="shared" si="5"/>
        <v>9.07802212764709</v>
      </c>
      <c r="L63" s="90">
        <f t="shared" si="10"/>
        <v>169.73954726805766</v>
      </c>
      <c r="M63" s="79">
        <f t="shared" si="6"/>
        <v>11.669252763762675</v>
      </c>
      <c r="N63" s="90">
        <f t="shared" si="7"/>
        <v>15.531748550701314</v>
      </c>
      <c r="O63" s="106" t="s">
        <v>5</v>
      </c>
      <c r="P63" s="91"/>
      <c r="Q63" s="92" t="s">
        <v>5</v>
      </c>
      <c r="R63" s="92"/>
      <c r="T63" s="82">
        <f t="shared" si="11"/>
        <v>1.0071776667775758</v>
      </c>
      <c r="U63" s="82">
        <f t="shared" si="12"/>
        <v>1.4790671939012479</v>
      </c>
      <c r="V63" s="95">
        <f t="shared" si="8"/>
        <v>9.8260060266824878E-2</v>
      </c>
      <c r="W63" s="95">
        <f t="shared" si="0"/>
        <v>8.7725444828712584E-2</v>
      </c>
      <c r="X63" s="95">
        <f t="shared" si="1"/>
        <v>1.0534615438112294E-2</v>
      </c>
    </row>
    <row r="64" spans="1:24">
      <c r="A64" s="1">
        <v>1875.08</v>
      </c>
      <c r="B64" s="1">
        <f t="shared" si="2"/>
        <v>1875</v>
      </c>
      <c r="C64" s="1">
        <f t="shared" si="3"/>
        <v>7.999999999992724E-2</v>
      </c>
      <c r="D64" s="77">
        <v>4.41</v>
      </c>
      <c r="E64" s="79">
        <v>0.31</v>
      </c>
      <c r="F64" s="77">
        <v>0.39329999999999998</v>
      </c>
      <c r="G64" s="77">
        <v>11.22715537</v>
      </c>
      <c r="H64" s="79">
        <f t="shared" si="9"/>
        <v>1875.6249999999959</v>
      </c>
      <c r="I64" s="82">
        <f>I57*5/12+I69*7/12</f>
        <v>4.79</v>
      </c>
      <c r="J64" s="79">
        <f t="shared" si="4"/>
        <v>127.02407537805369</v>
      </c>
      <c r="K64" s="79">
        <f t="shared" si="5"/>
        <v>8.9291300152373339</v>
      </c>
      <c r="L64" s="90">
        <f t="shared" si="10"/>
        <v>170.05913937644578</v>
      </c>
      <c r="M64" s="79">
        <f t="shared" si="6"/>
        <v>11.328473661267235</v>
      </c>
      <c r="N64" s="90">
        <f t="shared" si="7"/>
        <v>15.16649875663404</v>
      </c>
      <c r="O64" s="106" t="s">
        <v>5</v>
      </c>
      <c r="P64" s="91"/>
      <c r="Q64" s="92" t="s">
        <v>5</v>
      </c>
      <c r="R64" s="92"/>
      <c r="T64" s="82">
        <f t="shared" si="11"/>
        <v>1.0071501309533841</v>
      </c>
      <c r="U64" s="82">
        <f t="shared" si="12"/>
        <v>1.4770671144241894</v>
      </c>
      <c r="V64" s="95">
        <f t="shared" si="8"/>
        <v>0.10457179338880329</v>
      </c>
      <c r="W64" s="95">
        <f t="shared" si="0"/>
        <v>8.8298362154796584E-2</v>
      </c>
      <c r="X64" s="95">
        <f t="shared" si="1"/>
        <v>1.6273431234006708E-2</v>
      </c>
    </row>
    <row r="65" spans="1:24">
      <c r="A65" s="1">
        <v>1875.09</v>
      </c>
      <c r="B65" s="1">
        <f t="shared" si="2"/>
        <v>1875</v>
      </c>
      <c r="C65" s="1">
        <f t="shared" si="3"/>
        <v>8.9999999999918145E-2</v>
      </c>
      <c r="D65" s="77">
        <v>4.37</v>
      </c>
      <c r="E65" s="79">
        <v>0.3075</v>
      </c>
      <c r="F65" s="77">
        <v>0.38500000000000001</v>
      </c>
      <c r="G65" s="77">
        <v>11.13207107</v>
      </c>
      <c r="H65" s="79">
        <f t="shared" si="9"/>
        <v>1875.7083333333292</v>
      </c>
      <c r="I65" s="82">
        <f>I57*4/12+I69*8/12</f>
        <v>4.75</v>
      </c>
      <c r="J65" s="79">
        <f t="shared" si="4"/>
        <v>126.9470614330169</v>
      </c>
      <c r="K65" s="79">
        <f t="shared" si="5"/>
        <v>8.932773773604735</v>
      </c>
      <c r="L65" s="90">
        <f t="shared" si="10"/>
        <v>170.95262926118809</v>
      </c>
      <c r="M65" s="79">
        <f t="shared" si="6"/>
        <v>11.184123261261213</v>
      </c>
      <c r="N65" s="90">
        <f t="shared" si="7"/>
        <v>15.06104399669506</v>
      </c>
      <c r="O65" s="106" t="s">
        <v>5</v>
      </c>
      <c r="P65" s="91"/>
      <c r="Q65" s="92" t="s">
        <v>5</v>
      </c>
      <c r="R65" s="92"/>
      <c r="T65" s="82">
        <f t="shared" si="11"/>
        <v>1.0071226100544257</v>
      </c>
      <c r="U65" s="82">
        <f t="shared" si="12"/>
        <v>1.5003348770741327</v>
      </c>
      <c r="V65" s="95">
        <f t="shared" si="8"/>
        <v>0.10440819145589186</v>
      </c>
      <c r="W65" s="95">
        <f t="shared" si="0"/>
        <v>8.8325407366840913E-2</v>
      </c>
      <c r="X65" s="95">
        <f t="shared" si="1"/>
        <v>1.608278408905095E-2</v>
      </c>
    </row>
    <row r="66" spans="1:24">
      <c r="A66" s="1">
        <v>1875.1</v>
      </c>
      <c r="B66" s="1">
        <f t="shared" si="2"/>
        <v>1875</v>
      </c>
      <c r="C66" s="1">
        <f t="shared" si="3"/>
        <v>9.9999999999909051E-2</v>
      </c>
      <c r="D66" s="77">
        <v>4.3</v>
      </c>
      <c r="E66" s="79">
        <v>0.30499999999999999</v>
      </c>
      <c r="F66" s="77">
        <v>0.37669999999999998</v>
      </c>
      <c r="G66" s="77">
        <v>11.13207107</v>
      </c>
      <c r="H66" s="79">
        <f t="shared" si="9"/>
        <v>1875.7916666666624</v>
      </c>
      <c r="I66" s="82">
        <f>I57*3/12+I69*9/12</f>
        <v>4.7100000000000009</v>
      </c>
      <c r="J66" s="79">
        <f t="shared" si="4"/>
        <v>124.91358447642394</v>
      </c>
      <c r="K66" s="79">
        <f t="shared" si="5"/>
        <v>8.8601495965835575</v>
      </c>
      <c r="L66" s="90">
        <f t="shared" si="10"/>
        <v>169.20854732650585</v>
      </c>
      <c r="M66" s="79">
        <f t="shared" si="6"/>
        <v>10.943010993550907</v>
      </c>
      <c r="N66" s="90">
        <f t="shared" si="7"/>
        <v>14.823455762301107</v>
      </c>
      <c r="O66" s="106" t="s">
        <v>5</v>
      </c>
      <c r="P66" s="91"/>
      <c r="Q66" s="92" t="s">
        <v>5</v>
      </c>
      <c r="R66" s="92"/>
      <c r="T66" s="82">
        <f t="shared" si="11"/>
        <v>1.0070951041250158</v>
      </c>
      <c r="U66" s="82">
        <f t="shared" si="12"/>
        <v>1.5110211773545867</v>
      </c>
      <c r="V66" s="95">
        <f t="shared" si="8"/>
        <v>0.11227183026903442</v>
      </c>
      <c r="W66" s="95">
        <f t="shared" si="0"/>
        <v>8.7976727736581273E-2</v>
      </c>
      <c r="X66" s="95">
        <f t="shared" si="1"/>
        <v>2.429510253245315E-2</v>
      </c>
    </row>
    <row r="67" spans="1:24">
      <c r="A67" s="1">
        <v>1875.11</v>
      </c>
      <c r="B67" s="1">
        <f t="shared" si="2"/>
        <v>1875</v>
      </c>
      <c r="C67" s="1">
        <f t="shared" si="3"/>
        <v>0.10999999999989996</v>
      </c>
      <c r="D67" s="77">
        <v>4.37</v>
      </c>
      <c r="E67" s="79">
        <v>0.30249999999999999</v>
      </c>
      <c r="F67" s="77">
        <v>0.36830000000000002</v>
      </c>
      <c r="G67" s="77">
        <v>11.03690579</v>
      </c>
      <c r="H67" s="79">
        <f t="shared" si="9"/>
        <v>1875.8749999999957</v>
      </c>
      <c r="I67" s="82">
        <f>I57*2/12+I69*10/12</f>
        <v>4.67</v>
      </c>
      <c r="J67" s="79">
        <f t="shared" si="4"/>
        <v>128.0416574073158</v>
      </c>
      <c r="K67" s="79">
        <f t="shared" si="5"/>
        <v>8.8632955070281536</v>
      </c>
      <c r="L67" s="90">
        <f t="shared" si="10"/>
        <v>174.44637201212717</v>
      </c>
      <c r="M67" s="79">
        <f t="shared" si="6"/>
        <v>10.791245405747004</v>
      </c>
      <c r="N67" s="90">
        <f t="shared" si="7"/>
        <v>14.702196524500328</v>
      </c>
      <c r="O67" s="106" t="s">
        <v>5</v>
      </c>
      <c r="P67" s="91"/>
      <c r="Q67" s="92" t="s">
        <v>5</v>
      </c>
      <c r="R67" s="92"/>
      <c r="T67" s="82">
        <f t="shared" si="11"/>
        <v>1.0070676132096117</v>
      </c>
      <c r="U67" s="82">
        <f t="shared" si="12"/>
        <v>1.5348631899060345</v>
      </c>
      <c r="V67" s="95">
        <f t="shared" si="8"/>
        <v>0.11499503759337615</v>
      </c>
      <c r="W67" s="95">
        <f t="shared" si="0"/>
        <v>8.5396078743462667E-2</v>
      </c>
      <c r="X67" s="95">
        <f t="shared" si="1"/>
        <v>2.9598958849913481E-2</v>
      </c>
    </row>
    <row r="68" spans="1:24">
      <c r="A68" s="1">
        <v>1875.12</v>
      </c>
      <c r="B68" s="1">
        <f t="shared" si="2"/>
        <v>1875</v>
      </c>
      <c r="C68" s="1">
        <f t="shared" si="3"/>
        <v>0.11999999999989086</v>
      </c>
      <c r="D68" s="77">
        <v>4.37</v>
      </c>
      <c r="E68" s="79">
        <v>0.3</v>
      </c>
      <c r="F68" s="77">
        <v>0.36</v>
      </c>
      <c r="G68" s="77">
        <v>10.9417405</v>
      </c>
      <c r="H68" s="79">
        <f t="shared" si="9"/>
        <v>1875.9583333333289</v>
      </c>
      <c r="I68" s="82">
        <f>I57*1/12+I69*11/12</f>
        <v>4.63</v>
      </c>
      <c r="J68" s="79">
        <f t="shared" si="4"/>
        <v>129.15529389497038</v>
      </c>
      <c r="K68" s="79">
        <f t="shared" si="5"/>
        <v>8.866496148396136</v>
      </c>
      <c r="L68" s="90">
        <f t="shared" si="10"/>
        <v>176.9702682087578</v>
      </c>
      <c r="M68" s="79">
        <f t="shared" si="6"/>
        <v>10.639795378075362</v>
      </c>
      <c r="N68" s="90">
        <f t="shared" si="7"/>
        <v>14.578786397060139</v>
      </c>
      <c r="O68" s="106" t="s">
        <v>5</v>
      </c>
      <c r="P68" s="91"/>
      <c r="Q68" s="92" t="s">
        <v>5</v>
      </c>
      <c r="R68" s="92"/>
      <c r="T68" s="82">
        <f t="shared" si="11"/>
        <v>1.0070401373528144</v>
      </c>
      <c r="U68" s="82">
        <f t="shared" si="12"/>
        <v>1.5591547604140388</v>
      </c>
      <c r="V68" s="95">
        <f t="shared" si="8"/>
        <v>0.11035320886148159</v>
      </c>
      <c r="W68" s="95">
        <f t="shared" si="0"/>
        <v>8.1565062593567994E-2</v>
      </c>
      <c r="X68" s="95">
        <f t="shared" si="1"/>
        <v>2.8788146267913595E-2</v>
      </c>
    </row>
    <row r="69" spans="1:24">
      <c r="A69" s="1">
        <v>1876.01</v>
      </c>
      <c r="B69" s="1">
        <f t="shared" si="2"/>
        <v>1876</v>
      </c>
      <c r="C69" s="1">
        <f t="shared" si="3"/>
        <v>9.9999999999909051E-3</v>
      </c>
      <c r="D69" s="77">
        <v>4.46</v>
      </c>
      <c r="E69" s="79">
        <v>0.3</v>
      </c>
      <c r="F69" s="77">
        <v>0.3533</v>
      </c>
      <c r="G69" s="77">
        <v>10.846575209999999</v>
      </c>
      <c r="H69" s="79">
        <f t="shared" si="9"/>
        <v>1876.0416666666622</v>
      </c>
      <c r="I69" s="82">
        <v>4.59</v>
      </c>
      <c r="J69" s="79">
        <f t="shared" si="4"/>
        <v>132.97175855751064</v>
      </c>
      <c r="K69" s="79">
        <f t="shared" si="5"/>
        <v>8.9442886922092359</v>
      </c>
      <c r="L69" s="90">
        <f t="shared" si="10"/>
        <v>183.22093628431682</v>
      </c>
      <c r="M69" s="79">
        <f t="shared" si="6"/>
        <v>10.53339064985841</v>
      </c>
      <c r="N69" s="90">
        <f t="shared" si="7"/>
        <v>14.513891656782317</v>
      </c>
      <c r="O69" s="106" t="s">
        <v>5</v>
      </c>
      <c r="P69" s="91"/>
      <c r="Q69" s="92" t="s">
        <v>5</v>
      </c>
      <c r="R69" s="92"/>
      <c r="T69" s="82">
        <f t="shared" si="11"/>
        <v>1.0047535252938302</v>
      </c>
      <c r="U69" s="82">
        <f t="shared" si="12"/>
        <v>1.5839073864861757</v>
      </c>
      <c r="V69" s="95">
        <f t="shared" si="8"/>
        <v>0.10953518207915169</v>
      </c>
      <c r="W69" s="95">
        <f t="shared" si="0"/>
        <v>8.2824970216905935E-2</v>
      </c>
      <c r="X69" s="95">
        <f t="shared" si="1"/>
        <v>2.6710211862245758E-2</v>
      </c>
    </row>
    <row r="70" spans="1:24">
      <c r="A70" s="1">
        <v>1876.02</v>
      </c>
      <c r="B70" s="1">
        <f t="shared" si="2"/>
        <v>1876</v>
      </c>
      <c r="C70" s="1">
        <f t="shared" si="3"/>
        <v>1.999999999998181E-2</v>
      </c>
      <c r="D70" s="77">
        <v>4.5199999999999996</v>
      </c>
      <c r="E70" s="79">
        <v>0.3</v>
      </c>
      <c r="F70" s="77">
        <v>0.34670000000000001</v>
      </c>
      <c r="G70" s="77">
        <v>10.846575209999999</v>
      </c>
      <c r="H70" s="79">
        <f t="shared" si="9"/>
        <v>1876.1249999999955</v>
      </c>
      <c r="I70" s="82">
        <f>I69*11/12+I81*1/12</f>
        <v>4.5783333333333331</v>
      </c>
      <c r="J70" s="79">
        <f t="shared" si="4"/>
        <v>134.76061629595247</v>
      </c>
      <c r="K70" s="79">
        <f t="shared" si="5"/>
        <v>8.9442886922092359</v>
      </c>
      <c r="L70" s="90">
        <f t="shared" si="10"/>
        <v>186.71281511484753</v>
      </c>
      <c r="M70" s="79">
        <f t="shared" si="6"/>
        <v>10.336616298629806</v>
      </c>
      <c r="N70" s="90">
        <f t="shared" si="7"/>
        <v>14.321533849627796</v>
      </c>
      <c r="O70" s="106" t="s">
        <v>5</v>
      </c>
      <c r="P70" s="91"/>
      <c r="Q70" s="92" t="s">
        <v>5</v>
      </c>
      <c r="R70" s="92"/>
      <c r="T70" s="82">
        <f t="shared" si="11"/>
        <v>1.0047443025681573</v>
      </c>
      <c r="U70" s="82">
        <f t="shared" si="12"/>
        <v>1.5914365303109221</v>
      </c>
      <c r="V70" s="95">
        <f t="shared" si="8"/>
        <v>0.109966211808318</v>
      </c>
      <c r="W70" s="95">
        <f t="shared" si="0"/>
        <v>8.2501543111416442E-2</v>
      </c>
      <c r="X70" s="95">
        <f t="shared" si="1"/>
        <v>2.7464668696901562E-2</v>
      </c>
    </row>
    <row r="71" spans="1:24">
      <c r="A71" s="1">
        <v>1876.03</v>
      </c>
      <c r="B71" s="1">
        <f t="shared" si="2"/>
        <v>1876</v>
      </c>
      <c r="C71" s="1">
        <f t="shared" si="3"/>
        <v>2.9999999999972715E-2</v>
      </c>
      <c r="D71" s="77">
        <v>4.51</v>
      </c>
      <c r="E71" s="79">
        <v>0.3</v>
      </c>
      <c r="F71" s="77">
        <v>0.34</v>
      </c>
      <c r="G71" s="77">
        <v>10.846575209999999</v>
      </c>
      <c r="H71" s="79">
        <f t="shared" si="9"/>
        <v>1876.2083333333287</v>
      </c>
      <c r="I71" s="82">
        <f>I69*10/12+I81*2/12</f>
        <v>4.5666666666666664</v>
      </c>
      <c r="J71" s="79">
        <f t="shared" si="4"/>
        <v>134.46247333954551</v>
      </c>
      <c r="K71" s="79">
        <f t="shared" si="5"/>
        <v>8.9442886922092359</v>
      </c>
      <c r="L71" s="90">
        <f t="shared" si="10"/>
        <v>187.33243728890125</v>
      </c>
      <c r="M71" s="79">
        <f t="shared" si="6"/>
        <v>10.136860517837134</v>
      </c>
      <c r="N71" s="90">
        <f t="shared" si="7"/>
        <v>14.122622766790782</v>
      </c>
      <c r="O71" s="106" t="s">
        <v>5</v>
      </c>
      <c r="P71" s="91"/>
      <c r="Q71" s="92" t="s">
        <v>5</v>
      </c>
      <c r="R71" s="92"/>
      <c r="T71" s="82">
        <f t="shared" si="11"/>
        <v>1.0047350802178763</v>
      </c>
      <c r="U71" s="82">
        <f t="shared" si="12"/>
        <v>1.5989867867287357</v>
      </c>
      <c r="V71" s="95">
        <f t="shared" si="8"/>
        <v>0.10901821433350989</v>
      </c>
      <c r="W71" s="95">
        <f t="shared" si="0"/>
        <v>8.3477150939624822E-2</v>
      </c>
      <c r="X71" s="95">
        <f t="shared" si="1"/>
        <v>2.5541063393885066E-2</v>
      </c>
    </row>
    <row r="72" spans="1:24">
      <c r="A72" s="1">
        <v>1876.04</v>
      </c>
      <c r="B72" s="1">
        <f t="shared" si="2"/>
        <v>1876</v>
      </c>
      <c r="C72" s="1">
        <f t="shared" si="3"/>
        <v>3.999999999996362E-2</v>
      </c>
      <c r="D72" s="77">
        <v>4.34</v>
      </c>
      <c r="E72" s="79">
        <v>0.3</v>
      </c>
      <c r="F72" s="77">
        <v>0.33329999999999999</v>
      </c>
      <c r="G72" s="77">
        <v>10.751490909999999</v>
      </c>
      <c r="H72" s="79">
        <f t="shared" si="9"/>
        <v>1876.291666666662</v>
      </c>
      <c r="I72" s="82">
        <f>I69*9/12+I81*3/12</f>
        <v>4.5550000000000006</v>
      </c>
      <c r="J72" s="79">
        <f t="shared" si="4"/>
        <v>130.53838130436554</v>
      </c>
      <c r="K72" s="79">
        <f t="shared" si="5"/>
        <v>9.0233904127441633</v>
      </c>
      <c r="L72" s="90">
        <f t="shared" si="10"/>
        <v>182.91302394787749</v>
      </c>
      <c r="M72" s="79">
        <f t="shared" si="6"/>
        <v>10.024986748558764</v>
      </c>
      <c r="N72" s="90">
        <f t="shared" si="7"/>
        <v>14.047214488900362</v>
      </c>
      <c r="O72" s="106" t="s">
        <v>5</v>
      </c>
      <c r="P72" s="91"/>
      <c r="Q72" s="92" t="s">
        <v>5</v>
      </c>
      <c r="R72" s="92"/>
      <c r="T72" s="82">
        <f t="shared" si="11"/>
        <v>1.0047258582433127</v>
      </c>
      <c r="U72" s="82">
        <f t="shared" si="12"/>
        <v>1.6207662356618915</v>
      </c>
      <c r="V72" s="95">
        <f t="shared" si="8"/>
        <v>0.11192838192299148</v>
      </c>
      <c r="W72" s="95">
        <f t="shared" si="0"/>
        <v>8.3517230858883851E-2</v>
      </c>
      <c r="X72" s="95">
        <f t="shared" si="1"/>
        <v>2.8411151064107631E-2</v>
      </c>
    </row>
    <row r="73" spans="1:24">
      <c r="A73" s="1">
        <v>1876.05</v>
      </c>
      <c r="B73" s="1">
        <f t="shared" si="2"/>
        <v>1876</v>
      </c>
      <c r="C73" s="1">
        <f t="shared" si="3"/>
        <v>4.9999999999954525E-2</v>
      </c>
      <c r="D73" s="77">
        <v>4.18</v>
      </c>
      <c r="E73" s="79">
        <v>0.3</v>
      </c>
      <c r="F73" s="77">
        <v>0.32669999999999999</v>
      </c>
      <c r="G73" s="77">
        <v>10.370910739999999</v>
      </c>
      <c r="H73" s="79">
        <f t="shared" si="9"/>
        <v>1876.3749999999952</v>
      </c>
      <c r="I73" s="82">
        <f>I69*8/12+I81*4/12</f>
        <v>4.543333333333333</v>
      </c>
      <c r="J73" s="79">
        <f t="shared" si="4"/>
        <v>130.33965616794038</v>
      </c>
      <c r="K73" s="79">
        <f t="shared" si="5"/>
        <v>9.3545207776033781</v>
      </c>
      <c r="L73" s="90">
        <f t="shared" si="10"/>
        <v>183.72687826069858</v>
      </c>
      <c r="M73" s="79">
        <f t="shared" si="6"/>
        <v>10.187073126810077</v>
      </c>
      <c r="N73" s="90">
        <f t="shared" si="7"/>
        <v>14.359706011428283</v>
      </c>
      <c r="O73" s="106" t="s">
        <v>5</v>
      </c>
      <c r="P73" s="91"/>
      <c r="Q73" s="92" t="s">
        <v>5</v>
      </c>
      <c r="R73" s="92"/>
      <c r="T73" s="82">
        <f t="shared" si="11"/>
        <v>1.0047166366447913</v>
      </c>
      <c r="U73" s="82">
        <f t="shared" si="12"/>
        <v>1.6881839075548075</v>
      </c>
      <c r="V73" s="95">
        <f t="shared" si="8"/>
        <v>0.11241410249312933</v>
      </c>
      <c r="W73" s="95">
        <f t="shared" ref="W73:W128" si="13">(($U193/$U73)^(1/10)-1)</f>
        <v>8.1971734677914743E-2</v>
      </c>
      <c r="X73" s="95">
        <f t="shared" ref="X73:X128" si="14">V73-W73</f>
        <v>3.0442367815214588E-2</v>
      </c>
    </row>
    <row r="74" spans="1:24">
      <c r="A74" s="1">
        <v>1876.06</v>
      </c>
      <c r="B74" s="1">
        <f t="shared" ref="B74:B137" si="15">INT(A74)</f>
        <v>1876</v>
      </c>
      <c r="C74" s="1">
        <f t="shared" ref="C74:C137" si="16">A74-B74</f>
        <v>5.999999999994543E-2</v>
      </c>
      <c r="D74" s="77">
        <v>4.1500000000000004</v>
      </c>
      <c r="E74" s="79">
        <v>0.3</v>
      </c>
      <c r="F74" s="77">
        <v>0.32</v>
      </c>
      <c r="G74" s="77">
        <v>10.08541488</v>
      </c>
      <c r="H74" s="79">
        <f t="shared" si="9"/>
        <v>1876.4583333333285</v>
      </c>
      <c r="I74" s="82">
        <f>I69*7/12+I81*5/12</f>
        <v>4.5316666666666663</v>
      </c>
      <c r="J74" s="79">
        <f t="shared" ref="J74:J137" si="17">D74*$G$1864/G74</f>
        <v>133.06735181131191</v>
      </c>
      <c r="K74" s="79">
        <f t="shared" ref="K74:K137" si="18">E74*$G$1864/G74</f>
        <v>9.6193266369623078</v>
      </c>
      <c r="L74" s="90">
        <f t="shared" si="10"/>
        <v>188.70179095392166</v>
      </c>
      <c r="M74" s="79">
        <f t="shared" ref="M74:M137" si="19">F74*$G$1864/G74</f>
        <v>10.260615079426461</v>
      </c>
      <c r="N74" s="90">
        <f t="shared" ref="N74:N137" si="20">M74*(L74/J74)</f>
        <v>14.550499543434926</v>
      </c>
      <c r="O74" s="106" t="s">
        <v>5</v>
      </c>
      <c r="P74" s="91"/>
      <c r="Q74" s="92" t="s">
        <v>5</v>
      </c>
      <c r="R74" s="92"/>
      <c r="T74" s="82">
        <f t="shared" si="11"/>
        <v>1.0047074154226387</v>
      </c>
      <c r="U74" s="82">
        <f t="shared" si="12"/>
        <v>1.7441606243682406</v>
      </c>
      <c r="V74" s="95">
        <f t="shared" ref="V74:V128" si="21">(($L194/$L74)^(1/10)-1)</f>
        <v>0.11623666750572359</v>
      </c>
      <c r="W74" s="95">
        <f t="shared" si="13"/>
        <v>7.9999817603011891E-2</v>
      </c>
      <c r="X74" s="95">
        <f t="shared" si="14"/>
        <v>3.6236849902711699E-2</v>
      </c>
    </row>
    <row r="75" spans="1:24">
      <c r="A75" s="1">
        <v>1876.07</v>
      </c>
      <c r="B75" s="1">
        <f t="shared" si="15"/>
        <v>1876</v>
      </c>
      <c r="C75" s="1">
        <f t="shared" si="16"/>
        <v>6.9999999999936335E-2</v>
      </c>
      <c r="D75" s="77">
        <v>4.0999999999999996</v>
      </c>
      <c r="E75" s="79">
        <v>0.3</v>
      </c>
      <c r="F75" s="77">
        <v>0.31330000000000002</v>
      </c>
      <c r="G75" s="77">
        <v>10.08541488</v>
      </c>
      <c r="H75" s="79">
        <f t="shared" ref="H75:H138" si="22">H74+1/12</f>
        <v>1876.5416666666617</v>
      </c>
      <c r="I75" s="82">
        <f>I69*6/12+I81*6/12</f>
        <v>4.5199999999999996</v>
      </c>
      <c r="J75" s="79">
        <f t="shared" si="17"/>
        <v>131.46413070515152</v>
      </c>
      <c r="K75" s="79">
        <f t="shared" si="18"/>
        <v>9.6193266369623078</v>
      </c>
      <c r="L75" s="90">
        <f t="shared" ref="L75:L138" si="23">L74*((J75+(K75/12))/J74)</f>
        <v>187.56503317709078</v>
      </c>
      <c r="M75" s="79">
        <f t="shared" si="19"/>
        <v>10.04578345120097</v>
      </c>
      <c r="N75" s="90">
        <f t="shared" si="20"/>
        <v>14.332713388873794</v>
      </c>
      <c r="O75" s="106" t="s">
        <v>5</v>
      </c>
      <c r="P75" s="91"/>
      <c r="Q75" s="92" t="s">
        <v>5</v>
      </c>
      <c r="R75" s="92"/>
      <c r="T75" s="82">
        <f t="shared" ref="T75:T138" si="24">((I75/I76+I75/1200+((1+I76/1200)^(-119))*(1-I75/I76)))</f>
        <v>1.0046981945771802</v>
      </c>
      <c r="U75" s="82">
        <f t="shared" ref="U75:U138" si="25">U74*T74*G74/G75</f>
        <v>1.7523711129909509</v>
      </c>
      <c r="V75" s="95">
        <f t="shared" si="21"/>
        <v>0.11759364095515057</v>
      </c>
      <c r="W75" s="95">
        <f t="shared" si="13"/>
        <v>7.8330823946356265E-2</v>
      </c>
      <c r="X75" s="95">
        <f t="shared" si="14"/>
        <v>3.9262817008794304E-2</v>
      </c>
    </row>
    <row r="76" spans="1:24">
      <c r="A76" s="1">
        <v>1876.08</v>
      </c>
      <c r="B76" s="1">
        <f t="shared" si="15"/>
        <v>1876</v>
      </c>
      <c r="C76" s="1">
        <f t="shared" si="16"/>
        <v>7.999999999992724E-2</v>
      </c>
      <c r="D76" s="77">
        <v>3.93</v>
      </c>
      <c r="E76" s="79">
        <v>0.3</v>
      </c>
      <c r="F76" s="77">
        <v>0.30669999999999997</v>
      </c>
      <c r="G76" s="77">
        <v>10.180580170000001</v>
      </c>
      <c r="H76" s="79">
        <f t="shared" si="22"/>
        <v>1876.624999999995</v>
      </c>
      <c r="I76" s="82">
        <f>I69*5/12+I81*7/12</f>
        <v>4.5083333333333337</v>
      </c>
      <c r="J76" s="79">
        <f t="shared" si="17"/>
        <v>124.83524207638553</v>
      </c>
      <c r="K76" s="79">
        <f t="shared" si="18"/>
        <v>9.5294077920904972</v>
      </c>
      <c r="L76" s="90">
        <f t="shared" si="23"/>
        <v>179.24033602214743</v>
      </c>
      <c r="M76" s="79">
        <f t="shared" si="19"/>
        <v>9.7422312327805169</v>
      </c>
      <c r="N76" s="90">
        <f t="shared" si="20"/>
        <v>13.98804352620677</v>
      </c>
      <c r="O76" s="106" t="s">
        <v>5</v>
      </c>
      <c r="P76" s="91"/>
      <c r="Q76" s="92" t="s">
        <v>5</v>
      </c>
      <c r="R76" s="92"/>
      <c r="T76" s="82">
        <f t="shared" si="24"/>
        <v>1.0046889741087426</v>
      </c>
      <c r="U76" s="82">
        <f t="shared" si="25"/>
        <v>1.7441464460155387</v>
      </c>
      <c r="V76" s="95">
        <f t="shared" si="21"/>
        <v>0.12251791865412565</v>
      </c>
      <c r="W76" s="95">
        <f t="shared" si="13"/>
        <v>7.7695185070670192E-2</v>
      </c>
      <c r="X76" s="95">
        <f t="shared" si="14"/>
        <v>4.4822733583455454E-2</v>
      </c>
    </row>
    <row r="77" spans="1:24">
      <c r="A77" s="1">
        <v>1876.09</v>
      </c>
      <c r="B77" s="1">
        <f t="shared" si="15"/>
        <v>1876</v>
      </c>
      <c r="C77" s="1">
        <f t="shared" si="16"/>
        <v>8.9999999999918145E-2</v>
      </c>
      <c r="D77" s="77">
        <v>3.69</v>
      </c>
      <c r="E77" s="79">
        <v>0.3</v>
      </c>
      <c r="F77" s="77">
        <v>0.3</v>
      </c>
      <c r="G77" s="77">
        <v>10.275745450000001</v>
      </c>
      <c r="H77" s="79">
        <f t="shared" si="22"/>
        <v>1876.7083333333283</v>
      </c>
      <c r="I77" s="82">
        <f>I69*4/12+I81*8/12</f>
        <v>4.496666666666667</v>
      </c>
      <c r="J77" s="79">
        <f t="shared" si="17"/>
        <v>116.12619987584453</v>
      </c>
      <c r="K77" s="79">
        <f t="shared" si="18"/>
        <v>9.4411544614507754</v>
      </c>
      <c r="L77" s="90">
        <f t="shared" si="23"/>
        <v>167.86540707317164</v>
      </c>
      <c r="M77" s="79">
        <f t="shared" si="19"/>
        <v>9.4411544614507754</v>
      </c>
      <c r="N77" s="90">
        <f t="shared" si="20"/>
        <v>13.647594070989564</v>
      </c>
      <c r="O77" s="106" t="s">
        <v>5</v>
      </c>
      <c r="P77" s="91"/>
      <c r="Q77" s="92" t="s">
        <v>5</v>
      </c>
      <c r="R77" s="92"/>
      <c r="T77" s="82">
        <f t="shared" si="24"/>
        <v>1.004679754017652</v>
      </c>
      <c r="U77" s="82">
        <f t="shared" si="25"/>
        <v>1.7360961513783471</v>
      </c>
      <c r="V77" s="95">
        <f t="shared" si="21"/>
        <v>0.13319853175354224</v>
      </c>
      <c r="W77" s="95">
        <f t="shared" si="13"/>
        <v>7.8391420705782089E-2</v>
      </c>
      <c r="X77" s="95">
        <f t="shared" si="14"/>
        <v>5.4807111047760149E-2</v>
      </c>
    </row>
    <row r="78" spans="1:24">
      <c r="A78" s="1">
        <v>1876.1</v>
      </c>
      <c r="B78" s="1">
        <f t="shared" si="15"/>
        <v>1876</v>
      </c>
      <c r="C78" s="1">
        <f t="shared" si="16"/>
        <v>9.9999999999909051E-2</v>
      </c>
      <c r="D78" s="77">
        <v>3.67</v>
      </c>
      <c r="E78" s="79">
        <v>0.3</v>
      </c>
      <c r="F78" s="77">
        <v>0.29330000000000001</v>
      </c>
      <c r="G78" s="77">
        <v>10.465995039999999</v>
      </c>
      <c r="H78" s="79">
        <f t="shared" si="22"/>
        <v>1876.7916666666615</v>
      </c>
      <c r="I78" s="82">
        <f>I69*3/12+I81*9/12</f>
        <v>4.4850000000000003</v>
      </c>
      <c r="J78" s="79">
        <f t="shared" si="17"/>
        <v>113.39730292858998</v>
      </c>
      <c r="K78" s="79">
        <f t="shared" si="18"/>
        <v>9.2695342993397798</v>
      </c>
      <c r="L78" s="90">
        <f t="shared" si="23"/>
        <v>165.03729520104778</v>
      </c>
      <c r="M78" s="79">
        <f t="shared" si="19"/>
        <v>9.0625146999878581</v>
      </c>
      <c r="N78" s="90">
        <f t="shared" si="20"/>
        <v>13.189492829010167</v>
      </c>
      <c r="O78" s="106" t="s">
        <v>5</v>
      </c>
      <c r="P78" s="91"/>
      <c r="Q78" s="92" t="s">
        <v>5</v>
      </c>
      <c r="R78" s="92"/>
      <c r="T78" s="82">
        <f t="shared" si="24"/>
        <v>1.0046705343042359</v>
      </c>
      <c r="U78" s="82">
        <f t="shared" si="25"/>
        <v>1.7125144225562385</v>
      </c>
      <c r="V78" s="95">
        <f t="shared" si="21"/>
        <v>0.13835154000468108</v>
      </c>
      <c r="W78" s="95">
        <f t="shared" si="13"/>
        <v>8.0066311899993803E-2</v>
      </c>
      <c r="X78" s="95">
        <f t="shared" si="14"/>
        <v>5.8285228104687281E-2</v>
      </c>
    </row>
    <row r="79" spans="1:24">
      <c r="A79" s="1">
        <v>1876.11</v>
      </c>
      <c r="B79" s="1">
        <f t="shared" si="15"/>
        <v>1876</v>
      </c>
      <c r="C79" s="1">
        <f t="shared" si="16"/>
        <v>0.10999999999989996</v>
      </c>
      <c r="D79" s="77">
        <v>3.6</v>
      </c>
      <c r="E79" s="79">
        <v>0.3</v>
      </c>
      <c r="F79" s="77">
        <v>0.28670000000000001</v>
      </c>
      <c r="G79" s="77">
        <v>10.56116033</v>
      </c>
      <c r="H79" s="79">
        <f t="shared" si="22"/>
        <v>1876.8749999999948</v>
      </c>
      <c r="I79" s="82">
        <f>I69*2/12+I81*10/12</f>
        <v>4.4733333333333336</v>
      </c>
      <c r="J79" s="79">
        <f t="shared" si="17"/>
        <v>110.23209227238388</v>
      </c>
      <c r="K79" s="79">
        <f t="shared" si="18"/>
        <v>9.1860076893653222</v>
      </c>
      <c r="L79" s="90">
        <f t="shared" si="23"/>
        <v>161.54478135826162</v>
      </c>
      <c r="M79" s="79">
        <f t="shared" si="19"/>
        <v>8.7787613484701268</v>
      </c>
      <c r="N79" s="90">
        <f t="shared" si="20"/>
        <v>12.865246893170445</v>
      </c>
      <c r="O79" s="106" t="s">
        <v>5</v>
      </c>
      <c r="P79" s="91"/>
      <c r="Q79" s="92" t="s">
        <v>5</v>
      </c>
      <c r="R79" s="92"/>
      <c r="T79" s="82">
        <f t="shared" si="24"/>
        <v>1.0046613149688211</v>
      </c>
      <c r="U79" s="82">
        <f t="shared" si="25"/>
        <v>1.7050094552280191</v>
      </c>
      <c r="V79" s="95">
        <f t="shared" si="21"/>
        <v>0.14394905408238179</v>
      </c>
      <c r="W79" s="95">
        <f t="shared" si="13"/>
        <v>8.074114453889969E-2</v>
      </c>
      <c r="X79" s="95">
        <f t="shared" si="14"/>
        <v>6.3207909543482099E-2</v>
      </c>
    </row>
    <row r="80" spans="1:24">
      <c r="A80" s="1">
        <v>1876.12</v>
      </c>
      <c r="B80" s="1">
        <f t="shared" si="15"/>
        <v>1876</v>
      </c>
      <c r="C80" s="1">
        <f t="shared" si="16"/>
        <v>0.11999999999989086</v>
      </c>
      <c r="D80" s="77">
        <v>3.58</v>
      </c>
      <c r="E80" s="79">
        <v>0.3</v>
      </c>
      <c r="F80" s="77">
        <v>0.28000000000000003</v>
      </c>
      <c r="G80" s="77">
        <v>10.751490909999999</v>
      </c>
      <c r="H80" s="79">
        <f t="shared" si="22"/>
        <v>1876.958333333328</v>
      </c>
      <c r="I80" s="82">
        <f>I69*1/12+I81*11/12</f>
        <v>4.4616666666666669</v>
      </c>
      <c r="J80" s="79">
        <f t="shared" si="17"/>
        <v>107.67912559208034</v>
      </c>
      <c r="K80" s="79">
        <f t="shared" si="18"/>
        <v>9.0233904127441633</v>
      </c>
      <c r="L80" s="90">
        <f t="shared" si="23"/>
        <v>158.90539595870345</v>
      </c>
      <c r="M80" s="79">
        <f t="shared" si="19"/>
        <v>8.4218310518945536</v>
      </c>
      <c r="N80" s="90">
        <f t="shared" si="20"/>
        <v>12.428354991183513</v>
      </c>
      <c r="O80" s="106" t="s">
        <v>5</v>
      </c>
      <c r="P80" s="91"/>
      <c r="Q80" s="92" t="s">
        <v>5</v>
      </c>
      <c r="R80" s="92"/>
      <c r="T80" s="82">
        <f t="shared" si="24"/>
        <v>1.0046520960117353</v>
      </c>
      <c r="U80" s="82">
        <f t="shared" si="25"/>
        <v>1.6826330509190333</v>
      </c>
      <c r="V80" s="95">
        <f t="shared" si="21"/>
        <v>0.1418004398096202</v>
      </c>
      <c r="W80" s="95">
        <f t="shared" si="13"/>
        <v>8.1044370213336769E-2</v>
      </c>
      <c r="X80" s="95">
        <f t="shared" si="14"/>
        <v>6.0756069596283435E-2</v>
      </c>
    </row>
    <row r="81" spans="1:24">
      <c r="A81" s="1">
        <v>1877.01</v>
      </c>
      <c r="B81" s="1">
        <f t="shared" si="15"/>
        <v>1877</v>
      </c>
      <c r="C81" s="1">
        <f t="shared" si="16"/>
        <v>9.9999999999909051E-3</v>
      </c>
      <c r="D81" s="77">
        <v>3.55</v>
      </c>
      <c r="E81" s="79">
        <v>0.2908</v>
      </c>
      <c r="F81" s="77">
        <v>0.28170000000000001</v>
      </c>
      <c r="G81" s="77">
        <v>10.9417405</v>
      </c>
      <c r="H81" s="79">
        <f t="shared" si="22"/>
        <v>1877.0416666666613</v>
      </c>
      <c r="I81" s="82">
        <v>4.45</v>
      </c>
      <c r="J81" s="79">
        <f t="shared" si="17"/>
        <v>104.92020442268759</v>
      </c>
      <c r="K81" s="79">
        <f t="shared" si="18"/>
        <v>8.5945902665119878</v>
      </c>
      <c r="L81" s="90">
        <f t="shared" si="23"/>
        <v>155.89091292924462</v>
      </c>
      <c r="M81" s="79">
        <f t="shared" si="19"/>
        <v>8.3256398833439711</v>
      </c>
      <c r="N81" s="90">
        <f t="shared" si="20"/>
        <v>12.370273287934708</v>
      </c>
      <c r="O81" s="106" t="s">
        <v>5</v>
      </c>
      <c r="P81" s="91"/>
      <c r="Q81" s="92" t="s">
        <v>5</v>
      </c>
      <c r="R81" s="92"/>
      <c r="T81" s="82">
        <f t="shared" si="24"/>
        <v>1.004442533161084</v>
      </c>
      <c r="U81" s="82">
        <f t="shared" si="25"/>
        <v>1.6610679219869882</v>
      </c>
      <c r="V81" s="95">
        <f t="shared" si="21"/>
        <v>0.14039429114462587</v>
      </c>
      <c r="W81" s="95">
        <f t="shared" si="13"/>
        <v>8.0037070033219582E-2</v>
      </c>
      <c r="X81" s="95">
        <f t="shared" si="14"/>
        <v>6.035722111140629E-2</v>
      </c>
    </row>
    <row r="82" spans="1:24">
      <c r="A82" s="1">
        <v>1877.02</v>
      </c>
      <c r="B82" s="1">
        <f t="shared" si="15"/>
        <v>1877</v>
      </c>
      <c r="C82" s="1">
        <f t="shared" si="16"/>
        <v>1.999999999998181E-2</v>
      </c>
      <c r="D82" s="77">
        <v>3.34</v>
      </c>
      <c r="E82" s="79">
        <v>0.28170000000000001</v>
      </c>
      <c r="F82" s="77">
        <v>0.2833</v>
      </c>
      <c r="G82" s="77">
        <v>10.65632562</v>
      </c>
      <c r="H82" s="79">
        <f t="shared" si="22"/>
        <v>1877.1249999999945</v>
      </c>
      <c r="I82" s="82">
        <f>I81*11/12+I93*1/12</f>
        <v>4.440833333333333</v>
      </c>
      <c r="J82" s="79">
        <f t="shared" si="17"/>
        <v>101.35756531058405</v>
      </c>
      <c r="K82" s="79">
        <f t="shared" si="18"/>
        <v>8.548630583230997</v>
      </c>
      <c r="L82" s="90">
        <f t="shared" si="23"/>
        <v>151.65599382500505</v>
      </c>
      <c r="M82" s="79">
        <f t="shared" si="19"/>
        <v>8.597185105535468</v>
      </c>
      <c r="N82" s="90">
        <f t="shared" si="20"/>
        <v>12.863515883420341</v>
      </c>
      <c r="O82" s="106" t="s">
        <v>5</v>
      </c>
      <c r="P82" s="91"/>
      <c r="Q82" s="92" t="s">
        <v>5</v>
      </c>
      <c r="R82" s="92"/>
      <c r="T82" s="82">
        <f t="shared" si="24"/>
        <v>1.0044352053538859</v>
      </c>
      <c r="U82" s="82">
        <f t="shared" si="25"/>
        <v>1.7131343139871542</v>
      </c>
      <c r="V82" s="95">
        <f t="shared" si="21"/>
        <v>0.14175117808280069</v>
      </c>
      <c r="W82" s="95">
        <f t="shared" si="13"/>
        <v>7.5638237390101226E-2</v>
      </c>
      <c r="X82" s="95">
        <f t="shared" si="14"/>
        <v>6.6112940692699462E-2</v>
      </c>
    </row>
    <row r="83" spans="1:24">
      <c r="A83" s="1">
        <v>1877.03</v>
      </c>
      <c r="B83" s="1">
        <f t="shared" si="15"/>
        <v>1877</v>
      </c>
      <c r="C83" s="1">
        <f t="shared" si="16"/>
        <v>2.9999999999972715E-2</v>
      </c>
      <c r="D83" s="77">
        <v>3.17</v>
      </c>
      <c r="E83" s="79">
        <v>0.27250000000000002</v>
      </c>
      <c r="F83" s="77">
        <v>0.28499999999999998</v>
      </c>
      <c r="G83" s="77">
        <v>10.180580170000001</v>
      </c>
      <c r="H83" s="79">
        <f t="shared" si="22"/>
        <v>1877.2083333333278</v>
      </c>
      <c r="I83" s="82">
        <f>I81*10/12+I93*2/12</f>
        <v>4.4316666666666666</v>
      </c>
      <c r="J83" s="79">
        <f t="shared" si="17"/>
        <v>100.69407566975627</v>
      </c>
      <c r="K83" s="79">
        <f t="shared" si="18"/>
        <v>8.6558787444822034</v>
      </c>
      <c r="L83" s="90">
        <f t="shared" si="23"/>
        <v>151.7425271806494</v>
      </c>
      <c r="M83" s="79">
        <f t="shared" si="19"/>
        <v>9.0529374024859735</v>
      </c>
      <c r="N83" s="90">
        <f t="shared" si="20"/>
        <v>13.642466954727153</v>
      </c>
      <c r="O83" s="106" t="s">
        <v>5</v>
      </c>
      <c r="P83" s="91"/>
      <c r="Q83" s="92" t="s">
        <v>5</v>
      </c>
      <c r="R83" s="92"/>
      <c r="T83" s="82">
        <f t="shared" si="24"/>
        <v>1.0044278777306086</v>
      </c>
      <c r="U83" s="82">
        <f t="shared" si="25"/>
        <v>1.8011434150689984</v>
      </c>
      <c r="V83" s="95">
        <f t="shared" si="21"/>
        <v>0.14471927044295518</v>
      </c>
      <c r="W83" s="95">
        <f t="shared" si="13"/>
        <v>7.0466246038505931E-2</v>
      </c>
      <c r="X83" s="95">
        <f t="shared" si="14"/>
        <v>7.4253024404449253E-2</v>
      </c>
    </row>
    <row r="84" spans="1:24">
      <c r="A84" s="1">
        <v>1877.04</v>
      </c>
      <c r="B84" s="1">
        <f t="shared" si="15"/>
        <v>1877</v>
      </c>
      <c r="C84" s="1">
        <f t="shared" si="16"/>
        <v>3.999999999996362E-2</v>
      </c>
      <c r="D84" s="77">
        <v>2.94</v>
      </c>
      <c r="E84" s="79">
        <v>0.26329999999999998</v>
      </c>
      <c r="F84" s="77">
        <v>0.28670000000000001</v>
      </c>
      <c r="G84" s="77">
        <v>10.465995039999999</v>
      </c>
      <c r="H84" s="79">
        <f t="shared" si="22"/>
        <v>1877.2916666666611</v>
      </c>
      <c r="I84" s="82">
        <f>I81*9/12+I93*3/12</f>
        <v>4.4225000000000003</v>
      </c>
      <c r="J84" s="79">
        <f t="shared" si="17"/>
        <v>90.841436133529839</v>
      </c>
      <c r="K84" s="79">
        <f t="shared" si="18"/>
        <v>8.1355612700538806</v>
      </c>
      <c r="L84" s="90">
        <f t="shared" si="23"/>
        <v>137.91660417801924</v>
      </c>
      <c r="M84" s="79">
        <f t="shared" si="19"/>
        <v>8.8585849454023844</v>
      </c>
      <c r="N84" s="90">
        <f t="shared" si="20"/>
        <v>13.449214427836097</v>
      </c>
      <c r="O84" s="106" t="s">
        <v>5</v>
      </c>
      <c r="P84" s="91"/>
      <c r="Q84" s="92" t="s">
        <v>5</v>
      </c>
      <c r="R84" s="92"/>
      <c r="T84" s="82">
        <f t="shared" si="24"/>
        <v>1.0044205502913774</v>
      </c>
      <c r="U84" s="82">
        <f t="shared" si="25"/>
        <v>1.7597827500645762</v>
      </c>
      <c r="V84" s="95">
        <f t="shared" si="21"/>
        <v>0.15871290353602863</v>
      </c>
      <c r="W84" s="95">
        <f t="shared" si="13"/>
        <v>7.3160830614048544E-2</v>
      </c>
      <c r="X84" s="95">
        <f t="shared" si="14"/>
        <v>8.5552072921980082E-2</v>
      </c>
    </row>
    <row r="85" spans="1:24">
      <c r="A85" s="1">
        <v>1877.05</v>
      </c>
      <c r="B85" s="1">
        <f t="shared" si="15"/>
        <v>1877</v>
      </c>
      <c r="C85" s="1">
        <f t="shared" si="16"/>
        <v>4.9999999999954525E-2</v>
      </c>
      <c r="D85" s="77">
        <v>2.94</v>
      </c>
      <c r="E85" s="79">
        <v>0.25419999999999998</v>
      </c>
      <c r="F85" s="77">
        <v>0.2883</v>
      </c>
      <c r="G85" s="77">
        <v>10.65632562</v>
      </c>
      <c r="H85" s="79">
        <f t="shared" si="22"/>
        <v>1877.3749999999943</v>
      </c>
      <c r="I85" s="82">
        <f>I81*8/12+I93*4/12</f>
        <v>4.4133333333333331</v>
      </c>
      <c r="J85" s="79">
        <f t="shared" si="17"/>
        <v>89.218934734466188</v>
      </c>
      <c r="K85" s="79">
        <f t="shared" si="18"/>
        <v>7.7140997311228938</v>
      </c>
      <c r="L85" s="90">
        <f t="shared" si="23"/>
        <v>136.42927248905571</v>
      </c>
      <c r="M85" s="79">
        <f t="shared" si="19"/>
        <v>8.7489179877369398</v>
      </c>
      <c r="N85" s="90">
        <f t="shared" si="20"/>
        <v>13.378421516528832</v>
      </c>
      <c r="O85" s="106" t="s">
        <v>5</v>
      </c>
      <c r="P85" s="91"/>
      <c r="Q85" s="92" t="s">
        <v>5</v>
      </c>
      <c r="R85" s="92"/>
      <c r="T85" s="82">
        <f t="shared" si="24"/>
        <v>1.0044132230363174</v>
      </c>
      <c r="U85" s="82">
        <f t="shared" si="25"/>
        <v>1.7359918744254137</v>
      </c>
      <c r="V85" s="95">
        <f t="shared" si="21"/>
        <v>0.16233557057379433</v>
      </c>
      <c r="W85" s="95">
        <f t="shared" si="13"/>
        <v>7.482890996850311E-2</v>
      </c>
      <c r="X85" s="95">
        <f t="shared" si="14"/>
        <v>8.750666060529122E-2</v>
      </c>
    </row>
    <row r="86" spans="1:24">
      <c r="A86" s="1">
        <v>1877.06</v>
      </c>
      <c r="B86" s="1">
        <f t="shared" si="15"/>
        <v>1877</v>
      </c>
      <c r="C86" s="1">
        <f t="shared" si="16"/>
        <v>5.999999999994543E-2</v>
      </c>
      <c r="D86" s="77">
        <v>2.73</v>
      </c>
      <c r="E86" s="79">
        <v>0.245</v>
      </c>
      <c r="F86" s="77">
        <v>0.28999999999999998</v>
      </c>
      <c r="G86" s="77">
        <v>10.08541488</v>
      </c>
      <c r="H86" s="79">
        <f t="shared" si="22"/>
        <v>1877.4583333333276</v>
      </c>
      <c r="I86" s="82">
        <f>I81*7/12+I93*5/12</f>
        <v>4.4041666666666668</v>
      </c>
      <c r="J86" s="79">
        <f t="shared" si="17"/>
        <v>87.535872396356993</v>
      </c>
      <c r="K86" s="79">
        <f t="shared" si="18"/>
        <v>7.855783420185884</v>
      </c>
      <c r="L86" s="90">
        <f t="shared" si="23"/>
        <v>134.85667205370811</v>
      </c>
      <c r="M86" s="79">
        <f t="shared" si="19"/>
        <v>9.2986824157302284</v>
      </c>
      <c r="N86" s="90">
        <f t="shared" si="20"/>
        <v>14.325434027683276</v>
      </c>
      <c r="O86" s="106" t="s">
        <v>5</v>
      </c>
      <c r="P86" s="91"/>
      <c r="Q86" s="92" t="s">
        <v>5</v>
      </c>
      <c r="R86" s="92"/>
      <c r="T86" s="82">
        <f t="shared" si="24"/>
        <v>1.0044058959655546</v>
      </c>
      <c r="U86" s="82">
        <f t="shared" si="25"/>
        <v>1.8423571486255097</v>
      </c>
      <c r="V86" s="95">
        <f t="shared" si="21"/>
        <v>0.16205707677969516</v>
      </c>
      <c r="W86" s="95">
        <f t="shared" si="13"/>
        <v>6.9928055828592628E-2</v>
      </c>
      <c r="X86" s="95">
        <f t="shared" si="14"/>
        <v>9.2129020951102536E-2</v>
      </c>
    </row>
    <row r="87" spans="1:24">
      <c r="A87" s="1">
        <v>1877.07</v>
      </c>
      <c r="B87" s="1">
        <f t="shared" si="15"/>
        <v>1877</v>
      </c>
      <c r="C87" s="1">
        <f t="shared" si="16"/>
        <v>6.9999999999936335E-2</v>
      </c>
      <c r="D87" s="77">
        <v>2.85</v>
      </c>
      <c r="E87" s="79">
        <v>0.23580000000000001</v>
      </c>
      <c r="F87" s="77">
        <v>0.29170000000000001</v>
      </c>
      <c r="G87" s="77">
        <v>10.180580170000001</v>
      </c>
      <c r="H87" s="79">
        <f t="shared" si="22"/>
        <v>1877.5416666666608</v>
      </c>
      <c r="I87" s="82">
        <f>I81*6/12+I93*6/12</f>
        <v>4.3949999999999996</v>
      </c>
      <c r="J87" s="79">
        <f t="shared" si="17"/>
        <v>90.529374024859735</v>
      </c>
      <c r="K87" s="79">
        <f t="shared" si="18"/>
        <v>7.4901145245831318</v>
      </c>
      <c r="L87" s="90">
        <f t="shared" si="23"/>
        <v>140.43002136249663</v>
      </c>
      <c r="M87" s="79">
        <f t="shared" si="19"/>
        <v>9.265760843175995</v>
      </c>
      <c r="N87" s="90">
        <f t="shared" si="20"/>
        <v>14.373135870680796</v>
      </c>
      <c r="O87" s="106" t="s">
        <v>5</v>
      </c>
      <c r="P87" s="91"/>
      <c r="Q87" s="92" t="s">
        <v>5</v>
      </c>
      <c r="R87" s="92"/>
      <c r="T87" s="82">
        <f t="shared" si="24"/>
        <v>1.0043985690792139</v>
      </c>
      <c r="U87" s="82">
        <f t="shared" si="25"/>
        <v>1.8331766521383228</v>
      </c>
      <c r="V87" s="95">
        <f t="shared" si="21"/>
        <v>0.15629330873783331</v>
      </c>
      <c r="W87" s="95">
        <f t="shared" si="13"/>
        <v>7.1953547612414237E-2</v>
      </c>
      <c r="X87" s="95">
        <f t="shared" si="14"/>
        <v>8.4339761125419077E-2</v>
      </c>
    </row>
    <row r="88" spans="1:24">
      <c r="A88" s="1">
        <v>1877.08</v>
      </c>
      <c r="B88" s="1">
        <f t="shared" si="15"/>
        <v>1877</v>
      </c>
      <c r="C88" s="1">
        <f t="shared" si="16"/>
        <v>7.999999999992724E-2</v>
      </c>
      <c r="D88" s="77">
        <v>3.05</v>
      </c>
      <c r="E88" s="79">
        <v>0.22670000000000001</v>
      </c>
      <c r="F88" s="77">
        <v>0.29330000000000001</v>
      </c>
      <c r="G88" s="77">
        <v>9.8000000000000007</v>
      </c>
      <c r="H88" s="79">
        <f t="shared" si="22"/>
        <v>1877.6249999999941</v>
      </c>
      <c r="I88" s="82">
        <f>I81*5/12+I93*7/12</f>
        <v>4.3858333333333333</v>
      </c>
      <c r="J88" s="79">
        <f t="shared" si="17"/>
        <v>100.64470918367347</v>
      </c>
      <c r="K88" s="79">
        <f t="shared" si="18"/>
        <v>7.4807067448979607</v>
      </c>
      <c r="L88" s="90">
        <f t="shared" si="23"/>
        <v>157.08803687054922</v>
      </c>
      <c r="M88" s="79">
        <f t="shared" si="19"/>
        <v>9.678391214285714</v>
      </c>
      <c r="N88" s="90">
        <f t="shared" si="20"/>
        <v>15.106203676764618</v>
      </c>
      <c r="O88" s="106" t="s">
        <v>5</v>
      </c>
      <c r="P88" s="91"/>
      <c r="Q88" s="92" t="s">
        <v>5</v>
      </c>
      <c r="R88" s="92"/>
      <c r="T88" s="82">
        <f t="shared" si="24"/>
        <v>1.0043912423774213</v>
      </c>
      <c r="U88" s="82">
        <f t="shared" si="25"/>
        <v>1.9127440302159064</v>
      </c>
      <c r="V88" s="95">
        <f t="shared" si="21"/>
        <v>0.13955989189381057</v>
      </c>
      <c r="W88" s="95">
        <f t="shared" si="13"/>
        <v>6.6339364450650917E-2</v>
      </c>
      <c r="X88" s="95">
        <f t="shared" si="14"/>
        <v>7.3220527443159655E-2</v>
      </c>
    </row>
    <row r="89" spans="1:24">
      <c r="A89" s="1">
        <v>1877.09</v>
      </c>
      <c r="B89" s="1">
        <f t="shared" si="15"/>
        <v>1877</v>
      </c>
      <c r="C89" s="1">
        <f t="shared" si="16"/>
        <v>8.9999999999918145E-2</v>
      </c>
      <c r="D89" s="77">
        <v>3.24</v>
      </c>
      <c r="E89" s="79">
        <v>0.2175</v>
      </c>
      <c r="F89" s="77">
        <v>0.29499999999999998</v>
      </c>
      <c r="G89" s="77">
        <v>9.7048347110000002</v>
      </c>
      <c r="H89" s="79">
        <f t="shared" si="22"/>
        <v>1877.7083333333273</v>
      </c>
      <c r="I89" s="82">
        <f>I81*4/12+I93*8/12</f>
        <v>4.3766666666666669</v>
      </c>
      <c r="J89" s="79">
        <f t="shared" si="17"/>
        <v>107.96277847085943</v>
      </c>
      <c r="K89" s="79">
        <f t="shared" si="18"/>
        <v>7.2475013325345454</v>
      </c>
      <c r="L89" s="90">
        <f t="shared" si="23"/>
        <v>169.45287745163054</v>
      </c>
      <c r="M89" s="79">
        <f t="shared" si="19"/>
        <v>9.8299443360813363</v>
      </c>
      <c r="N89" s="90">
        <f t="shared" si="20"/>
        <v>15.428579891429322</v>
      </c>
      <c r="O89" s="106" t="s">
        <v>5</v>
      </c>
      <c r="P89" s="91"/>
      <c r="Q89" s="92" t="s">
        <v>5</v>
      </c>
      <c r="R89" s="92"/>
      <c r="T89" s="82">
        <f t="shared" si="24"/>
        <v>1.0043839158603021</v>
      </c>
      <c r="U89" s="82">
        <f t="shared" si="25"/>
        <v>1.9399820211954759</v>
      </c>
      <c r="V89" s="95">
        <f t="shared" si="21"/>
        <v>0.13127468006042031</v>
      </c>
      <c r="W89" s="95">
        <f t="shared" si="13"/>
        <v>6.6318028704753784E-2</v>
      </c>
      <c r="X89" s="95">
        <f t="shared" si="14"/>
        <v>6.4956651355666528E-2</v>
      </c>
    </row>
    <row r="90" spans="1:24">
      <c r="A90" s="1">
        <v>1877.1</v>
      </c>
      <c r="B90" s="1">
        <f t="shared" si="15"/>
        <v>1877</v>
      </c>
      <c r="C90" s="1">
        <f t="shared" si="16"/>
        <v>9.9999999999909051E-2</v>
      </c>
      <c r="D90" s="77">
        <v>3.31</v>
      </c>
      <c r="E90" s="79">
        <v>0.20830000000000001</v>
      </c>
      <c r="F90" s="77">
        <v>0.29670000000000002</v>
      </c>
      <c r="G90" s="77">
        <v>9.7048347110000002</v>
      </c>
      <c r="H90" s="79">
        <f t="shared" si="22"/>
        <v>1877.7916666666606</v>
      </c>
      <c r="I90" s="82">
        <f>I81*3/12+I93*9/12</f>
        <v>4.3675000000000006</v>
      </c>
      <c r="J90" s="79">
        <f t="shared" si="17"/>
        <v>110.29530763535331</v>
      </c>
      <c r="K90" s="79">
        <f t="shared" si="18"/>
        <v>6.9409403566296355</v>
      </c>
      <c r="L90" s="90">
        <f t="shared" si="23"/>
        <v>174.0217419432083</v>
      </c>
      <c r="M90" s="79">
        <f t="shared" si="19"/>
        <v>9.8865914729333308</v>
      </c>
      <c r="N90" s="90">
        <f t="shared" si="20"/>
        <v>15.598867321616284</v>
      </c>
      <c r="O90" s="106" t="s">
        <v>5</v>
      </c>
      <c r="P90" s="91"/>
      <c r="Q90" s="92" t="s">
        <v>5</v>
      </c>
      <c r="R90" s="92"/>
      <c r="T90" s="82">
        <f t="shared" si="24"/>
        <v>1.0043765895279828</v>
      </c>
      <c r="U90" s="82">
        <f t="shared" si="25"/>
        <v>1.9484867391468959</v>
      </c>
      <c r="V90" s="95">
        <f t="shared" si="21"/>
        <v>0.12353034304649135</v>
      </c>
      <c r="W90" s="95">
        <f t="shared" si="13"/>
        <v>6.4786319405561565E-2</v>
      </c>
      <c r="X90" s="95">
        <f t="shared" si="14"/>
        <v>5.8744023640929788E-2</v>
      </c>
    </row>
    <row r="91" spans="1:24">
      <c r="A91" s="1">
        <v>1877.11</v>
      </c>
      <c r="B91" s="1">
        <f t="shared" si="15"/>
        <v>1877</v>
      </c>
      <c r="C91" s="1">
        <f t="shared" si="16"/>
        <v>0.10999999999989996</v>
      </c>
      <c r="D91" s="77">
        <v>3.26</v>
      </c>
      <c r="E91" s="79">
        <v>0.19919999999999999</v>
      </c>
      <c r="F91" s="77">
        <v>0.29830000000000001</v>
      </c>
      <c r="G91" s="77">
        <v>9.5145851239999999</v>
      </c>
      <c r="H91" s="79">
        <f t="shared" si="22"/>
        <v>1877.8749999999939</v>
      </c>
      <c r="I91" s="82">
        <f>I81*2/12+I93*10/12</f>
        <v>4.3583333333333334</v>
      </c>
      <c r="J91" s="79">
        <f t="shared" si="17"/>
        <v>110.8013188447669</v>
      </c>
      <c r="K91" s="79">
        <f t="shared" si="18"/>
        <v>6.7704364152998666</v>
      </c>
      <c r="L91" s="90">
        <f t="shared" si="23"/>
        <v>175.71030468436186</v>
      </c>
      <c r="M91" s="79">
        <f t="shared" si="19"/>
        <v>10.138660555642323</v>
      </c>
      <c r="N91" s="90">
        <f t="shared" si="20"/>
        <v>16.078031867283791</v>
      </c>
      <c r="O91" s="106" t="s">
        <v>5</v>
      </c>
      <c r="P91" s="91"/>
      <c r="Q91" s="92" t="s">
        <v>5</v>
      </c>
      <c r="R91" s="92"/>
      <c r="T91" s="82">
        <f t="shared" si="24"/>
        <v>1.0043692633805883</v>
      </c>
      <c r="U91" s="82">
        <f t="shared" si="25"/>
        <v>1.9961460925673595</v>
      </c>
      <c r="V91" s="95">
        <f t="shared" si="21"/>
        <v>0.12369224054914918</v>
      </c>
      <c r="W91" s="95">
        <f t="shared" si="13"/>
        <v>6.1170700598773164E-2</v>
      </c>
      <c r="X91" s="95">
        <f t="shared" si="14"/>
        <v>6.2521539950376015E-2</v>
      </c>
    </row>
    <row r="92" spans="1:24">
      <c r="A92" s="1">
        <v>1877.12</v>
      </c>
      <c r="B92" s="1">
        <f t="shared" si="15"/>
        <v>1877</v>
      </c>
      <c r="C92" s="1">
        <f t="shared" si="16"/>
        <v>0.11999999999989086</v>
      </c>
      <c r="D92" s="77">
        <v>3.25</v>
      </c>
      <c r="E92" s="79">
        <v>0.19</v>
      </c>
      <c r="F92" s="77">
        <v>0.3</v>
      </c>
      <c r="G92" s="77">
        <v>9.5145851239999999</v>
      </c>
      <c r="H92" s="79">
        <f t="shared" si="22"/>
        <v>1877.9583333333271</v>
      </c>
      <c r="I92" s="82">
        <f>I81*1/12+I93*11/12</f>
        <v>4.3491666666666662</v>
      </c>
      <c r="J92" s="79">
        <f t="shared" si="17"/>
        <v>110.46143749861731</v>
      </c>
      <c r="K92" s="79">
        <f t="shared" si="18"/>
        <v>6.4577455768422434</v>
      </c>
      <c r="L92" s="90">
        <f t="shared" si="23"/>
        <v>176.02471473875619</v>
      </c>
      <c r="M92" s="79">
        <f t="shared" si="19"/>
        <v>10.196440384487753</v>
      </c>
      <c r="N92" s="90">
        <f t="shared" si="20"/>
        <v>16.24843520665442</v>
      </c>
      <c r="O92" s="106" t="s">
        <v>5</v>
      </c>
      <c r="P92" s="91"/>
      <c r="Q92" s="92" t="s">
        <v>5</v>
      </c>
      <c r="R92" s="92"/>
      <c r="T92" s="82">
        <f t="shared" si="24"/>
        <v>1.0043619374182455</v>
      </c>
      <c r="U92" s="82">
        <f t="shared" si="25"/>
        <v>2.0048677805919186</v>
      </c>
      <c r="V92" s="95">
        <f t="shared" si="21"/>
        <v>0.12068740905577857</v>
      </c>
      <c r="W92" s="95">
        <f t="shared" si="13"/>
        <v>5.8455430646356277E-2</v>
      </c>
      <c r="X92" s="95">
        <f t="shared" si="14"/>
        <v>6.2231978409422295E-2</v>
      </c>
    </row>
    <row r="93" spans="1:24">
      <c r="A93" s="1">
        <v>1878.01</v>
      </c>
      <c r="B93" s="1">
        <f t="shared" si="15"/>
        <v>1878</v>
      </c>
      <c r="C93" s="1">
        <f t="shared" si="16"/>
        <v>9.9999999999909051E-3</v>
      </c>
      <c r="D93" s="77">
        <v>3.25</v>
      </c>
      <c r="E93" s="79">
        <v>0.18920000000000001</v>
      </c>
      <c r="F93" s="77">
        <v>0.30080000000000001</v>
      </c>
      <c r="G93" s="77">
        <v>9.229089256</v>
      </c>
      <c r="H93" s="79">
        <f t="shared" si="22"/>
        <v>1878.0416666666604</v>
      </c>
      <c r="I93" s="82">
        <v>4.34</v>
      </c>
      <c r="J93" s="79">
        <f t="shared" si="17"/>
        <v>113.87849015727409</v>
      </c>
      <c r="K93" s="79">
        <f t="shared" si="18"/>
        <v>6.6294801039250029</v>
      </c>
      <c r="L93" s="90">
        <f t="shared" si="23"/>
        <v>182.35028648569352</v>
      </c>
      <c r="M93" s="79">
        <f t="shared" si="19"/>
        <v>10.539892258248631</v>
      </c>
      <c r="N93" s="90">
        <f t="shared" si="20"/>
        <v>16.877220361506652</v>
      </c>
      <c r="O93" s="106" t="s">
        <v>5</v>
      </c>
      <c r="P93" s="91"/>
      <c r="Q93" s="92" t="s">
        <v>5</v>
      </c>
      <c r="R93" s="92"/>
      <c r="T93" s="82">
        <f t="shared" si="24"/>
        <v>1.0044217286102688</v>
      </c>
      <c r="U93" s="82">
        <f t="shared" si="25"/>
        <v>2.0759026922234454</v>
      </c>
      <c r="V93" s="95">
        <f t="shared" si="21"/>
        <v>0.11673997892457577</v>
      </c>
      <c r="W93" s="95">
        <f t="shared" si="13"/>
        <v>5.3783076352889481E-2</v>
      </c>
      <c r="X93" s="95">
        <f t="shared" si="14"/>
        <v>6.2956902571686291E-2</v>
      </c>
    </row>
    <row r="94" spans="1:24">
      <c r="A94" s="1">
        <v>1878.02</v>
      </c>
      <c r="B94" s="1">
        <f t="shared" si="15"/>
        <v>1878</v>
      </c>
      <c r="C94" s="1">
        <f t="shared" si="16"/>
        <v>1.999999999998181E-2</v>
      </c>
      <c r="D94" s="77">
        <v>3.18</v>
      </c>
      <c r="E94" s="79">
        <v>0.1883</v>
      </c>
      <c r="F94" s="77">
        <v>0.30170000000000002</v>
      </c>
      <c r="G94" s="77">
        <v>9.1340049590000003</v>
      </c>
      <c r="H94" s="79">
        <f t="shared" si="22"/>
        <v>1878.1249999999936</v>
      </c>
      <c r="I94" s="82">
        <f>I93*11/12+I105*1/12</f>
        <v>4.33</v>
      </c>
      <c r="J94" s="79">
        <f t="shared" si="17"/>
        <v>112.58565597632276</v>
      </c>
      <c r="K94" s="79">
        <f t="shared" si="18"/>
        <v>6.6666286227489238</v>
      </c>
      <c r="L94" s="90">
        <f t="shared" si="23"/>
        <v>181.16969876904076</v>
      </c>
      <c r="M94" s="79">
        <f t="shared" si="19"/>
        <v>10.681475600017793</v>
      </c>
      <c r="N94" s="90">
        <f t="shared" si="20"/>
        <v>17.188332741704279</v>
      </c>
      <c r="O94" s="106" t="s">
        <v>5</v>
      </c>
      <c r="P94" s="91"/>
      <c r="Q94" s="92" t="s">
        <v>5</v>
      </c>
      <c r="R94" s="92"/>
      <c r="T94" s="82">
        <f t="shared" si="24"/>
        <v>1.0044137681563745</v>
      </c>
      <c r="U94" s="82">
        <f t="shared" si="25"/>
        <v>2.1067873132148214</v>
      </c>
      <c r="V94" s="95">
        <f t="shared" si="21"/>
        <v>0.11854460093593122</v>
      </c>
      <c r="W94" s="95">
        <f t="shared" si="13"/>
        <v>5.3913136018938435E-2</v>
      </c>
      <c r="X94" s="95">
        <f t="shared" si="14"/>
        <v>6.4631464916992787E-2</v>
      </c>
    </row>
    <row r="95" spans="1:24">
      <c r="A95" s="1">
        <v>1878.03</v>
      </c>
      <c r="B95" s="1">
        <f t="shared" si="15"/>
        <v>1878</v>
      </c>
      <c r="C95" s="1">
        <f t="shared" si="16"/>
        <v>2.9999999999972715E-2</v>
      </c>
      <c r="D95" s="77">
        <v>3.24</v>
      </c>
      <c r="E95" s="79">
        <v>0.1875</v>
      </c>
      <c r="F95" s="77">
        <v>0.30249999999999999</v>
      </c>
      <c r="G95" s="77">
        <v>8.9436743799999991</v>
      </c>
      <c r="H95" s="79">
        <f t="shared" si="22"/>
        <v>1878.2083333333269</v>
      </c>
      <c r="I95" s="82">
        <f>I93*10/12+I105*2/12</f>
        <v>4.32</v>
      </c>
      <c r="J95" s="79">
        <f t="shared" si="17"/>
        <v>117.1510584445048</v>
      </c>
      <c r="K95" s="79">
        <f t="shared" si="18"/>
        <v>6.7795751414643979</v>
      </c>
      <c r="L95" s="90">
        <f t="shared" si="23"/>
        <v>189.42534241541148</v>
      </c>
      <c r="M95" s="79">
        <f t="shared" si="19"/>
        <v>10.937714561562563</v>
      </c>
      <c r="N95" s="90">
        <f t="shared" si="20"/>
        <v>17.685545086624067</v>
      </c>
      <c r="O95" s="106" t="s">
        <v>5</v>
      </c>
      <c r="P95" s="91"/>
      <c r="Q95" s="92" t="s">
        <v>5</v>
      </c>
      <c r="R95" s="92"/>
      <c r="T95" s="82">
        <f t="shared" si="24"/>
        <v>1.0044058079432483</v>
      </c>
      <c r="U95" s="82">
        <f t="shared" si="25"/>
        <v>2.1611186719048097</v>
      </c>
      <c r="V95" s="95">
        <f t="shared" si="21"/>
        <v>0.10972463559295131</v>
      </c>
      <c r="W95" s="95">
        <f t="shared" si="13"/>
        <v>5.1712284110447371E-2</v>
      </c>
      <c r="X95" s="95">
        <f t="shared" si="14"/>
        <v>5.8012351482503943E-2</v>
      </c>
    </row>
    <row r="96" spans="1:24">
      <c r="A96" s="1">
        <v>1878.04</v>
      </c>
      <c r="B96" s="1">
        <f t="shared" si="15"/>
        <v>1878</v>
      </c>
      <c r="C96" s="1">
        <f t="shared" si="16"/>
        <v>3.999999999996362E-2</v>
      </c>
      <c r="D96" s="77">
        <v>3.33</v>
      </c>
      <c r="E96" s="79">
        <v>0.1867</v>
      </c>
      <c r="F96" s="77">
        <v>0.30330000000000001</v>
      </c>
      <c r="G96" s="77">
        <v>8.8485090910000004</v>
      </c>
      <c r="H96" s="79">
        <f t="shared" si="22"/>
        <v>1878.2916666666601</v>
      </c>
      <c r="I96" s="82">
        <f>I93*9/12+I105*3/12</f>
        <v>4.3100000000000005</v>
      </c>
      <c r="J96" s="79">
        <f t="shared" si="17"/>
        <v>121.70020722420932</v>
      </c>
      <c r="K96" s="79">
        <f t="shared" si="18"/>
        <v>6.8232518584864508</v>
      </c>
      <c r="L96" s="90">
        <f t="shared" si="23"/>
        <v>197.70040323409034</v>
      </c>
      <c r="M96" s="79">
        <f t="shared" si="19"/>
        <v>11.084586441772581</v>
      </c>
      <c r="N96" s="90">
        <f t="shared" si="20"/>
        <v>18.006766456726609</v>
      </c>
      <c r="O96" s="106" t="s">
        <v>5</v>
      </c>
      <c r="P96" s="91"/>
      <c r="Q96" s="92" t="s">
        <v>5</v>
      </c>
      <c r="R96" s="92"/>
      <c r="T96" s="82">
        <f t="shared" si="24"/>
        <v>1.0043978479710691</v>
      </c>
      <c r="U96" s="82">
        <f t="shared" si="25"/>
        <v>2.1939852759131644</v>
      </c>
      <c r="V96" s="95">
        <f t="shared" si="21"/>
        <v>0.10714224225389746</v>
      </c>
      <c r="W96" s="95">
        <f t="shared" si="13"/>
        <v>5.1818822714418289E-2</v>
      </c>
      <c r="X96" s="95">
        <f t="shared" si="14"/>
        <v>5.5323419539479168E-2</v>
      </c>
    </row>
    <row r="97" spans="1:24">
      <c r="A97" s="1">
        <v>1878.05</v>
      </c>
      <c r="B97" s="1">
        <f t="shared" si="15"/>
        <v>1878</v>
      </c>
      <c r="C97" s="1">
        <f t="shared" si="16"/>
        <v>4.9999999999954525E-2</v>
      </c>
      <c r="D97" s="77">
        <v>3.34</v>
      </c>
      <c r="E97" s="79">
        <v>0.18579999999999999</v>
      </c>
      <c r="F97" s="77">
        <v>0.30420000000000003</v>
      </c>
      <c r="G97" s="77">
        <v>8.5630942149999996</v>
      </c>
      <c r="H97" s="79">
        <f t="shared" si="22"/>
        <v>1878.3749999999934</v>
      </c>
      <c r="I97" s="82">
        <f>I93*8/12+I105*4/12</f>
        <v>4.3</v>
      </c>
      <c r="J97" s="79">
        <f t="shared" si="17"/>
        <v>126.13422121503542</v>
      </c>
      <c r="K97" s="79">
        <f t="shared" si="18"/>
        <v>7.0166881142974802</v>
      </c>
      <c r="L97" s="90">
        <f t="shared" si="23"/>
        <v>205.85327781849983</v>
      </c>
      <c r="M97" s="79">
        <f t="shared" si="19"/>
        <v>11.488032962159815</v>
      </c>
      <c r="N97" s="90">
        <f t="shared" si="20"/>
        <v>18.748672788140016</v>
      </c>
      <c r="O97" s="106" t="s">
        <v>5</v>
      </c>
      <c r="P97" s="91"/>
      <c r="Q97" s="92" t="s">
        <v>5</v>
      </c>
      <c r="R97" s="92"/>
      <c r="T97" s="82">
        <f t="shared" si="24"/>
        <v>1.0043898882400162</v>
      </c>
      <c r="U97" s="82">
        <f t="shared" si="25"/>
        <v>2.2770830012558188</v>
      </c>
      <c r="V97" s="95">
        <f t="shared" si="21"/>
        <v>0.10590338286570189</v>
      </c>
      <c r="W97" s="95">
        <f t="shared" si="13"/>
        <v>4.9617399723885347E-2</v>
      </c>
      <c r="X97" s="95">
        <f t="shared" si="14"/>
        <v>5.6285983141816542E-2</v>
      </c>
    </row>
    <row r="98" spans="1:24">
      <c r="A98" s="1">
        <v>1878.06</v>
      </c>
      <c r="B98" s="1">
        <f t="shared" si="15"/>
        <v>1878</v>
      </c>
      <c r="C98" s="1">
        <f t="shared" si="16"/>
        <v>5.999999999994543E-2</v>
      </c>
      <c r="D98" s="77">
        <v>3.41</v>
      </c>
      <c r="E98" s="79">
        <v>0.185</v>
      </c>
      <c r="F98" s="77">
        <v>0.30499999999999999</v>
      </c>
      <c r="G98" s="77">
        <v>8.3728446279999993</v>
      </c>
      <c r="H98" s="79">
        <f t="shared" si="22"/>
        <v>1878.4583333333267</v>
      </c>
      <c r="I98" s="82">
        <f>I93*7/12+I105*5/12</f>
        <v>4.29</v>
      </c>
      <c r="J98" s="79">
        <f t="shared" si="17"/>
        <v>131.70386875594133</v>
      </c>
      <c r="K98" s="79">
        <f t="shared" si="18"/>
        <v>7.1452245512754082</v>
      </c>
      <c r="L98" s="90">
        <f t="shared" si="23"/>
        <v>215.91480208143619</v>
      </c>
      <c r="M98" s="79">
        <f t="shared" si="19"/>
        <v>11.779964800751348</v>
      </c>
      <c r="N98" s="90">
        <f t="shared" si="20"/>
        <v>19.312027752151913</v>
      </c>
      <c r="O98" s="106" t="s">
        <v>5</v>
      </c>
      <c r="P98" s="91"/>
      <c r="Q98" s="92" t="s">
        <v>5</v>
      </c>
      <c r="R98" s="92"/>
      <c r="T98" s="82">
        <f t="shared" si="24"/>
        <v>1.0043819287502689</v>
      </c>
      <c r="U98" s="82">
        <f t="shared" si="25"/>
        <v>2.3390466481712737</v>
      </c>
      <c r="V98" s="95">
        <f t="shared" si="21"/>
        <v>9.8920943507929238E-2</v>
      </c>
      <c r="W98" s="95">
        <f t="shared" si="13"/>
        <v>4.8516120025503318E-2</v>
      </c>
      <c r="X98" s="95">
        <f t="shared" si="14"/>
        <v>5.040482348242592E-2</v>
      </c>
    </row>
    <row r="99" spans="1:24">
      <c r="A99" s="1">
        <v>1878.07</v>
      </c>
      <c r="B99" s="1">
        <f t="shared" si="15"/>
        <v>1878</v>
      </c>
      <c r="C99" s="1">
        <f t="shared" si="16"/>
        <v>6.9999999999936335E-2</v>
      </c>
      <c r="D99" s="77">
        <v>3.48</v>
      </c>
      <c r="E99" s="79">
        <v>0.1842</v>
      </c>
      <c r="F99" s="77">
        <v>0.30580000000000002</v>
      </c>
      <c r="G99" s="77">
        <v>8.4679289260000008</v>
      </c>
      <c r="H99" s="79">
        <f t="shared" si="22"/>
        <v>1878.5416666666599</v>
      </c>
      <c r="I99" s="82">
        <f>I93*6/12+I105*6/12</f>
        <v>4.2799999999999994</v>
      </c>
      <c r="J99" s="79">
        <f t="shared" si="17"/>
        <v>132.89823873517005</v>
      </c>
      <c r="K99" s="79">
        <f t="shared" si="18"/>
        <v>7.0344412571891732</v>
      </c>
      <c r="L99" s="90">
        <f t="shared" si="23"/>
        <v>218.8338671068245</v>
      </c>
      <c r="M99" s="79">
        <f t="shared" si="19"/>
        <v>11.678241783107758</v>
      </c>
      <c r="N99" s="90">
        <f t="shared" si="20"/>
        <v>19.229711655536473</v>
      </c>
      <c r="O99" s="106" t="s">
        <v>5</v>
      </c>
      <c r="P99" s="91"/>
      <c r="Q99" s="92" t="s">
        <v>5</v>
      </c>
      <c r="R99" s="92"/>
      <c r="T99" s="82">
        <f t="shared" si="24"/>
        <v>1.0043739695020064</v>
      </c>
      <c r="U99" s="82">
        <f t="shared" si="25"/>
        <v>2.3229165130070015</v>
      </c>
      <c r="V99" s="95">
        <f t="shared" si="21"/>
        <v>9.9383617716456873E-2</v>
      </c>
      <c r="W99" s="95">
        <f t="shared" si="13"/>
        <v>4.8472788674609246E-2</v>
      </c>
      <c r="X99" s="95">
        <f t="shared" si="14"/>
        <v>5.0910829041847627E-2</v>
      </c>
    </row>
    <row r="100" spans="1:24">
      <c r="A100" s="1">
        <v>1878.08</v>
      </c>
      <c r="B100" s="1">
        <f t="shared" si="15"/>
        <v>1878</v>
      </c>
      <c r="C100" s="1">
        <f t="shared" si="16"/>
        <v>7.999999999992724E-2</v>
      </c>
      <c r="D100" s="77">
        <v>3.45</v>
      </c>
      <c r="E100" s="79">
        <v>0.18329999999999999</v>
      </c>
      <c r="F100" s="77">
        <v>0.30669999999999997</v>
      </c>
      <c r="G100" s="77">
        <v>8.5630942149999996</v>
      </c>
      <c r="H100" s="79">
        <f t="shared" si="22"/>
        <v>1878.6249999999932</v>
      </c>
      <c r="I100" s="82">
        <f>I93*5/12+I105*7/12</f>
        <v>4.2699999999999996</v>
      </c>
      <c r="J100" s="79">
        <f t="shared" si="17"/>
        <v>130.28834227301567</v>
      </c>
      <c r="K100" s="79">
        <f t="shared" si="18"/>
        <v>6.9222762720706568</v>
      </c>
      <c r="L100" s="90">
        <f t="shared" si="23"/>
        <v>215.48620778006469</v>
      </c>
      <c r="M100" s="79">
        <f t="shared" si="19"/>
        <v>11.582444804386634</v>
      </c>
      <c r="N100" s="90">
        <f t="shared" si="20"/>
        <v>19.156411572795886</v>
      </c>
      <c r="O100" s="106" t="s">
        <v>5</v>
      </c>
      <c r="P100" s="91"/>
      <c r="Q100" s="92" t="s">
        <v>5</v>
      </c>
      <c r="R100" s="92"/>
      <c r="T100" s="82">
        <f t="shared" si="24"/>
        <v>1.0043660104954082</v>
      </c>
      <c r="U100" s="82">
        <f t="shared" si="25"/>
        <v>2.3071484085249341</v>
      </c>
      <c r="V100" s="95">
        <f t="shared" si="21"/>
        <v>0.10382760299540639</v>
      </c>
      <c r="W100" s="95">
        <f t="shared" si="13"/>
        <v>4.9658128364912901E-2</v>
      </c>
      <c r="X100" s="95">
        <f t="shared" si="14"/>
        <v>5.4169474630493486E-2</v>
      </c>
    </row>
    <row r="101" spans="1:24">
      <c r="A101" s="1">
        <v>1878.09</v>
      </c>
      <c r="B101" s="1">
        <f t="shared" si="15"/>
        <v>1878</v>
      </c>
      <c r="C101" s="1">
        <f t="shared" si="16"/>
        <v>8.9999999999918145E-2</v>
      </c>
      <c r="D101" s="77">
        <v>3.52</v>
      </c>
      <c r="E101" s="79">
        <v>0.1825</v>
      </c>
      <c r="F101" s="77">
        <v>0.3075</v>
      </c>
      <c r="G101" s="77">
        <v>8.5630942149999996</v>
      </c>
      <c r="H101" s="79">
        <f t="shared" si="22"/>
        <v>1878.7083333333264</v>
      </c>
      <c r="I101" s="82">
        <f>I93*4/12+I105*8/12</f>
        <v>4.26</v>
      </c>
      <c r="J101" s="79">
        <f t="shared" si="17"/>
        <v>132.93187385536666</v>
      </c>
      <c r="K101" s="79">
        <f t="shared" si="18"/>
        <v>6.8920644825580739</v>
      </c>
      <c r="L101" s="90">
        <f t="shared" si="23"/>
        <v>220.80830071376306</v>
      </c>
      <c r="M101" s="79">
        <f t="shared" si="19"/>
        <v>11.612656593899219</v>
      </c>
      <c r="N101" s="90">
        <f t="shared" si="20"/>
        <v>19.289361497011974</v>
      </c>
      <c r="O101" s="106" t="s">
        <v>5</v>
      </c>
      <c r="P101" s="91"/>
      <c r="Q101" s="92" t="s">
        <v>5</v>
      </c>
      <c r="R101" s="92"/>
      <c r="T101" s="82">
        <f t="shared" si="24"/>
        <v>1.0043580517306545</v>
      </c>
      <c r="U101" s="82">
        <f t="shared" si="25"/>
        <v>2.317221442691018</v>
      </c>
      <c r="V101" s="95">
        <f t="shared" si="21"/>
        <v>0.10423562132954323</v>
      </c>
      <c r="W101" s="95">
        <f t="shared" si="13"/>
        <v>4.9670451105291447E-2</v>
      </c>
      <c r="X101" s="95">
        <f t="shared" si="14"/>
        <v>5.456517022425178E-2</v>
      </c>
    </row>
    <row r="102" spans="1:24">
      <c r="A102" s="1">
        <v>1878.1</v>
      </c>
      <c r="B102" s="1">
        <f t="shared" si="15"/>
        <v>1878</v>
      </c>
      <c r="C102" s="1">
        <f t="shared" si="16"/>
        <v>9.9999999999909051E-2</v>
      </c>
      <c r="D102" s="77">
        <v>3.48</v>
      </c>
      <c r="E102" s="79">
        <v>0.1817</v>
      </c>
      <c r="F102" s="77">
        <v>0.30830000000000002</v>
      </c>
      <c r="G102" s="77">
        <v>8.4679289260000008</v>
      </c>
      <c r="H102" s="79">
        <f t="shared" si="22"/>
        <v>1878.7916666666597</v>
      </c>
      <c r="I102" s="82">
        <f>I93*3/12+I105*9/12</f>
        <v>4.25</v>
      </c>
      <c r="J102" s="79">
        <f t="shared" si="17"/>
        <v>132.89823873517005</v>
      </c>
      <c r="K102" s="79">
        <f t="shared" si="18"/>
        <v>6.9389683845345962</v>
      </c>
      <c r="L102" s="90">
        <f t="shared" si="23"/>
        <v>221.71293630580493</v>
      </c>
      <c r="M102" s="79">
        <f t="shared" si="19"/>
        <v>11.773714655762335</v>
      </c>
      <c r="N102" s="90">
        <f t="shared" si="20"/>
        <v>19.641982259505649</v>
      </c>
      <c r="O102" s="106" t="s">
        <v>5</v>
      </c>
      <c r="P102" s="91"/>
      <c r="Q102" s="92" t="s">
        <v>5</v>
      </c>
      <c r="R102" s="92"/>
      <c r="T102" s="82">
        <f t="shared" si="24"/>
        <v>1.004350093207925</v>
      </c>
      <c r="U102" s="82">
        <f t="shared" si="25"/>
        <v>2.3534751790138597</v>
      </c>
      <c r="V102" s="95">
        <f t="shared" si="21"/>
        <v>0.1022776192460364</v>
      </c>
      <c r="W102" s="95">
        <f t="shared" si="13"/>
        <v>4.7284254876306386E-2</v>
      </c>
      <c r="X102" s="95">
        <f t="shared" si="14"/>
        <v>5.4993364369730013E-2</v>
      </c>
    </row>
    <row r="103" spans="1:24">
      <c r="A103" s="1">
        <v>1878.11</v>
      </c>
      <c r="B103" s="1">
        <f t="shared" si="15"/>
        <v>1878</v>
      </c>
      <c r="C103" s="1">
        <f t="shared" si="16"/>
        <v>0.10999999999989996</v>
      </c>
      <c r="D103" s="77">
        <v>3.47</v>
      </c>
      <c r="E103" s="79">
        <v>0.18079999999999999</v>
      </c>
      <c r="F103" s="77">
        <v>0.30919999999999997</v>
      </c>
      <c r="G103" s="77">
        <v>8.3728446279999993</v>
      </c>
      <c r="H103" s="79">
        <f t="shared" si="22"/>
        <v>1878.874999999993</v>
      </c>
      <c r="I103" s="82">
        <f>I93*2/12+I105*10/12</f>
        <v>4.2399999999999993</v>
      </c>
      <c r="J103" s="79">
        <f t="shared" si="17"/>
        <v>134.02123888067928</v>
      </c>
      <c r="K103" s="79">
        <f t="shared" si="18"/>
        <v>6.9830086425437505</v>
      </c>
      <c r="L103" s="90">
        <f t="shared" si="23"/>
        <v>224.55723488991347</v>
      </c>
      <c r="M103" s="79">
        <f t="shared" si="19"/>
        <v>11.942180709483004</v>
      </c>
      <c r="N103" s="90">
        <f t="shared" si="20"/>
        <v>20.009538048403815</v>
      </c>
      <c r="O103" s="106" t="s">
        <v>5</v>
      </c>
      <c r="P103" s="91"/>
      <c r="Q103" s="92" t="s">
        <v>5</v>
      </c>
      <c r="R103" s="92"/>
      <c r="T103" s="82">
        <f t="shared" si="24"/>
        <v>1.0043421349273991</v>
      </c>
      <c r="U103" s="82">
        <f t="shared" si="25"/>
        <v>2.3905559824884408</v>
      </c>
      <c r="V103" s="95">
        <f t="shared" si="21"/>
        <v>9.7722810529392579E-2</v>
      </c>
      <c r="W103" s="95">
        <f t="shared" si="13"/>
        <v>4.490438843299871E-2</v>
      </c>
      <c r="X103" s="95">
        <f t="shared" si="14"/>
        <v>5.2818422096393869E-2</v>
      </c>
    </row>
    <row r="104" spans="1:24">
      <c r="A104" s="1">
        <v>1878.12</v>
      </c>
      <c r="B104" s="1">
        <f t="shared" si="15"/>
        <v>1878</v>
      </c>
      <c r="C104" s="1">
        <f t="shared" si="16"/>
        <v>0.11999999999989086</v>
      </c>
      <c r="D104" s="77">
        <v>3.45</v>
      </c>
      <c r="E104" s="79">
        <v>0.18</v>
      </c>
      <c r="F104" s="77">
        <v>0.31</v>
      </c>
      <c r="G104" s="77">
        <v>8.18251405</v>
      </c>
      <c r="H104" s="79">
        <f t="shared" si="22"/>
        <v>1878.9583333333262</v>
      </c>
      <c r="I104" s="82">
        <f>I93*1/12+I105*11/12</f>
        <v>4.2299999999999995</v>
      </c>
      <c r="J104" s="79">
        <f t="shared" si="17"/>
        <v>136.34823517351617</v>
      </c>
      <c r="K104" s="79">
        <f t="shared" si="18"/>
        <v>7.1138209655747557</v>
      </c>
      <c r="L104" s="90">
        <f t="shared" si="23"/>
        <v>229.44948571813151</v>
      </c>
      <c r="M104" s="79">
        <f t="shared" si="19"/>
        <v>12.25158055182319</v>
      </c>
      <c r="N104" s="90">
        <f t="shared" si="20"/>
        <v>20.617200165977032</v>
      </c>
      <c r="O104" s="106" t="s">
        <v>5</v>
      </c>
      <c r="P104" s="91"/>
      <c r="Q104" s="92" t="s">
        <v>5</v>
      </c>
      <c r="R104" s="92"/>
      <c r="T104" s="82">
        <f t="shared" si="24"/>
        <v>1.0043341768892575</v>
      </c>
      <c r="U104" s="82">
        <f t="shared" si="25"/>
        <v>2.4567834282733547</v>
      </c>
      <c r="V104" s="95">
        <f t="shared" si="21"/>
        <v>9.3657945065172443E-2</v>
      </c>
      <c r="W104" s="95">
        <f t="shared" si="13"/>
        <v>4.2514842079854676E-2</v>
      </c>
      <c r="X104" s="95">
        <f t="shared" si="14"/>
        <v>5.1143102985317768E-2</v>
      </c>
    </row>
    <row r="105" spans="1:24">
      <c r="A105" s="1">
        <v>1879.01</v>
      </c>
      <c r="B105" s="1">
        <f t="shared" si="15"/>
        <v>1879</v>
      </c>
      <c r="C105" s="1">
        <f t="shared" si="16"/>
        <v>9.9999999999909051E-3</v>
      </c>
      <c r="D105" s="77">
        <v>3.58</v>
      </c>
      <c r="E105" s="79">
        <v>0.1817</v>
      </c>
      <c r="F105" s="77">
        <v>0.31580000000000003</v>
      </c>
      <c r="G105" s="77">
        <v>8.2776793390000005</v>
      </c>
      <c r="H105" s="79">
        <f t="shared" si="22"/>
        <v>1879.0416666666595</v>
      </c>
      <c r="I105" s="82">
        <v>4.22</v>
      </c>
      <c r="J105" s="79">
        <f t="shared" si="17"/>
        <v>139.85938480915587</v>
      </c>
      <c r="K105" s="79">
        <f t="shared" si="18"/>
        <v>7.0984497820736374</v>
      </c>
      <c r="L105" s="90">
        <f t="shared" si="23"/>
        <v>236.35356810665698</v>
      </c>
      <c r="M105" s="79">
        <f t="shared" si="19"/>
        <v>12.337316682327215</v>
      </c>
      <c r="N105" s="90">
        <f t="shared" si="20"/>
        <v>20.849289611196166</v>
      </c>
      <c r="O105" s="106" t="s">
        <v>5</v>
      </c>
      <c r="P105" s="91"/>
      <c r="Q105" s="92" t="s">
        <v>5</v>
      </c>
      <c r="R105" s="92"/>
      <c r="T105" s="82">
        <f t="shared" si="24"/>
        <v>1.0048663382006082</v>
      </c>
      <c r="U105" s="82">
        <f t="shared" si="25"/>
        <v>2.4390644525498382</v>
      </c>
      <c r="V105" s="95">
        <f t="shared" si="21"/>
        <v>9.6763243245123087E-2</v>
      </c>
      <c r="W105" s="95">
        <f t="shared" si="13"/>
        <v>4.7399937053232533E-2</v>
      </c>
      <c r="X105" s="95">
        <f t="shared" si="14"/>
        <v>4.9363306191890555E-2</v>
      </c>
    </row>
    <row r="106" spans="1:24">
      <c r="A106" s="1">
        <v>1879.02</v>
      </c>
      <c r="B106" s="1">
        <f t="shared" si="15"/>
        <v>1879</v>
      </c>
      <c r="C106" s="1">
        <f t="shared" si="16"/>
        <v>1.999999999998181E-2</v>
      </c>
      <c r="D106" s="77">
        <v>3.71</v>
      </c>
      <c r="E106" s="79">
        <v>0.18329999999999999</v>
      </c>
      <c r="F106" s="77">
        <v>0.32169999999999999</v>
      </c>
      <c r="G106" s="77">
        <v>8.3728446279999993</v>
      </c>
      <c r="H106" s="79">
        <f t="shared" si="22"/>
        <v>1879.1249999999927</v>
      </c>
      <c r="I106" s="82">
        <f>I105*11/12+I117*1/12</f>
        <v>4.2033333333333331</v>
      </c>
      <c r="J106" s="79">
        <f t="shared" si="17"/>
        <v>143.29071937963116</v>
      </c>
      <c r="K106" s="79">
        <f t="shared" si="18"/>
        <v>7.0795657310744984</v>
      </c>
      <c r="L106" s="90">
        <f t="shared" si="23"/>
        <v>243.14930957343026</v>
      </c>
      <c r="M106" s="79">
        <f t="shared" si="19"/>
        <v>12.424966152136749</v>
      </c>
      <c r="N106" s="90">
        <f t="shared" si="20"/>
        <v>21.083863312607146</v>
      </c>
      <c r="O106" s="106" t="s">
        <v>5</v>
      </c>
      <c r="P106" s="91"/>
      <c r="Q106" s="92" t="s">
        <v>5</v>
      </c>
      <c r="R106" s="92"/>
      <c r="T106" s="82">
        <f t="shared" si="24"/>
        <v>1.004853493821275</v>
      </c>
      <c r="U106" s="82">
        <f t="shared" si="25"/>
        <v>2.4230765874387807</v>
      </c>
      <c r="V106" s="95">
        <f t="shared" si="21"/>
        <v>9.6609408759285031E-2</v>
      </c>
      <c r="W106" s="95">
        <f t="shared" si="13"/>
        <v>4.9668133462527964E-2</v>
      </c>
      <c r="X106" s="95">
        <f t="shared" si="14"/>
        <v>4.6941275296757068E-2</v>
      </c>
    </row>
    <row r="107" spans="1:24">
      <c r="A107" s="1">
        <v>1879.03</v>
      </c>
      <c r="B107" s="1">
        <f t="shared" si="15"/>
        <v>1879</v>
      </c>
      <c r="C107" s="1">
        <f t="shared" si="16"/>
        <v>2.9999999999972715E-2</v>
      </c>
      <c r="D107" s="77">
        <v>3.65</v>
      </c>
      <c r="E107" s="79">
        <v>0.185</v>
      </c>
      <c r="F107" s="77">
        <v>0.32750000000000001</v>
      </c>
      <c r="G107" s="77">
        <v>8.2776793390000005</v>
      </c>
      <c r="H107" s="79">
        <f t="shared" si="22"/>
        <v>1879.208333333326</v>
      </c>
      <c r="I107" s="82">
        <f>I105*10/12+I117*2/12</f>
        <v>4.1866666666666656</v>
      </c>
      <c r="J107" s="79">
        <f t="shared" si="17"/>
        <v>142.5940655177148</v>
      </c>
      <c r="K107" s="79">
        <f t="shared" si="18"/>
        <v>7.2273704440485576</v>
      </c>
      <c r="L107" s="90">
        <f t="shared" si="23"/>
        <v>242.98916851304509</v>
      </c>
      <c r="M107" s="79">
        <f t="shared" si="19"/>
        <v>12.794399029329204</v>
      </c>
      <c r="N107" s="90">
        <f t="shared" si="20"/>
        <v>21.802452791238977</v>
      </c>
      <c r="O107" s="106" t="s">
        <v>5</v>
      </c>
      <c r="P107" s="91"/>
      <c r="Q107" s="92" t="s">
        <v>5</v>
      </c>
      <c r="R107" s="92"/>
      <c r="T107" s="82">
        <f t="shared" si="24"/>
        <v>1.0048406505677119</v>
      </c>
      <c r="U107" s="82">
        <f t="shared" si="25"/>
        <v>2.4628293569541437</v>
      </c>
      <c r="V107" s="95">
        <f t="shared" si="21"/>
        <v>9.6110971247693522E-2</v>
      </c>
      <c r="W107" s="95">
        <f t="shared" si="13"/>
        <v>4.9555504087045454E-2</v>
      </c>
      <c r="X107" s="95">
        <f t="shared" si="14"/>
        <v>4.6555467160648067E-2</v>
      </c>
    </row>
    <row r="108" spans="1:24">
      <c r="A108" s="1">
        <v>1879.04</v>
      </c>
      <c r="B108" s="1">
        <f t="shared" si="15"/>
        <v>1879</v>
      </c>
      <c r="C108" s="1">
        <f t="shared" si="16"/>
        <v>3.999999999996362E-2</v>
      </c>
      <c r="D108" s="77">
        <v>3.77</v>
      </c>
      <c r="E108" s="79">
        <v>0.1867</v>
      </c>
      <c r="F108" s="77">
        <v>0.33329999999999999</v>
      </c>
      <c r="G108" s="77">
        <v>8.18251405</v>
      </c>
      <c r="H108" s="79">
        <f t="shared" si="22"/>
        <v>1879.2916666666592</v>
      </c>
      <c r="I108" s="82">
        <f>I105*9/12+I117*3/12</f>
        <v>4.17</v>
      </c>
      <c r="J108" s="79">
        <f t="shared" si="17"/>
        <v>148.99502800120462</v>
      </c>
      <c r="K108" s="79">
        <f t="shared" si="18"/>
        <v>7.3786131904044829</v>
      </c>
      <c r="L108" s="90">
        <f t="shared" si="23"/>
        <v>254.94460861042825</v>
      </c>
      <c r="M108" s="79">
        <f t="shared" si="19"/>
        <v>13.172425154589256</v>
      </c>
      <c r="N108" s="90">
        <f t="shared" si="20"/>
        <v>22.539267387229636</v>
      </c>
      <c r="O108" s="106" t="s">
        <v>5</v>
      </c>
      <c r="P108" s="91"/>
      <c r="Q108" s="92" t="s">
        <v>5</v>
      </c>
      <c r="R108" s="92"/>
      <c r="T108" s="82">
        <f t="shared" si="24"/>
        <v>1.004827808441316</v>
      </c>
      <c r="U108" s="82">
        <f t="shared" si="25"/>
        <v>2.5035332096859122</v>
      </c>
      <c r="V108" s="95">
        <f t="shared" si="21"/>
        <v>9.1045780350762717E-2</v>
      </c>
      <c r="W108" s="95">
        <f t="shared" si="13"/>
        <v>4.8158813833927505E-2</v>
      </c>
      <c r="X108" s="95">
        <f t="shared" si="14"/>
        <v>4.2886966516835212E-2</v>
      </c>
    </row>
    <row r="109" spans="1:24">
      <c r="A109" s="1">
        <v>1879.05</v>
      </c>
      <c r="B109" s="1">
        <f t="shared" si="15"/>
        <v>1879</v>
      </c>
      <c r="C109" s="1">
        <f t="shared" si="16"/>
        <v>4.9999999999954525E-2</v>
      </c>
      <c r="D109" s="77">
        <v>3.94</v>
      </c>
      <c r="E109" s="79">
        <v>0.1883</v>
      </c>
      <c r="F109" s="77">
        <v>0.3392</v>
      </c>
      <c r="G109" s="77">
        <v>8.18251405</v>
      </c>
      <c r="H109" s="79">
        <f t="shared" si="22"/>
        <v>1879.3749999999925</v>
      </c>
      <c r="I109" s="82">
        <f>I105*8/12+I117*4/12</f>
        <v>4.1533333333333324</v>
      </c>
      <c r="J109" s="79">
        <f t="shared" si="17"/>
        <v>155.71363669091409</v>
      </c>
      <c r="K109" s="79">
        <f t="shared" si="18"/>
        <v>7.4418471545429252</v>
      </c>
      <c r="L109" s="90">
        <f t="shared" si="23"/>
        <v>267.50192672198034</v>
      </c>
      <c r="M109" s="79">
        <f t="shared" si="19"/>
        <v>13.405600397349762</v>
      </c>
      <c r="N109" s="90">
        <f t="shared" si="20"/>
        <v>23.029607498501456</v>
      </c>
      <c r="O109" s="106" t="s">
        <v>5</v>
      </c>
      <c r="P109" s="91"/>
      <c r="Q109" s="92" t="s">
        <v>5</v>
      </c>
      <c r="R109" s="92"/>
      <c r="T109" s="82">
        <f t="shared" si="24"/>
        <v>1.0048149674434854</v>
      </c>
      <c r="U109" s="82">
        <f t="shared" si="25"/>
        <v>2.515619788448749</v>
      </c>
      <c r="V109" s="95">
        <f t="shared" si="21"/>
        <v>9.1789140645424094E-2</v>
      </c>
      <c r="W109" s="95">
        <f t="shared" si="13"/>
        <v>5.0567110086689793E-2</v>
      </c>
      <c r="X109" s="95">
        <f t="shared" si="14"/>
        <v>4.1222030558734302E-2</v>
      </c>
    </row>
    <row r="110" spans="1:24">
      <c r="A110" s="1">
        <v>1879.06</v>
      </c>
      <c r="B110" s="1">
        <f t="shared" si="15"/>
        <v>1879</v>
      </c>
      <c r="C110" s="1">
        <f t="shared" si="16"/>
        <v>5.999999999994543E-2</v>
      </c>
      <c r="D110" s="77">
        <v>3.96</v>
      </c>
      <c r="E110" s="79">
        <v>0.19</v>
      </c>
      <c r="F110" s="77">
        <v>0.34499999999999997</v>
      </c>
      <c r="G110" s="77">
        <v>8.0873811569999994</v>
      </c>
      <c r="H110" s="79">
        <f t="shared" si="22"/>
        <v>1879.4583333333258</v>
      </c>
      <c r="I110" s="82">
        <f>I105*7/12+I117*5/12</f>
        <v>4.1366666666666667</v>
      </c>
      <c r="J110" s="79">
        <f t="shared" si="17"/>
        <v>158.34503841723657</v>
      </c>
      <c r="K110" s="79">
        <f t="shared" si="18"/>
        <v>7.597362954362362</v>
      </c>
      <c r="L110" s="90">
        <f t="shared" si="23"/>
        <v>273.11006838951062</v>
      </c>
      <c r="M110" s="79">
        <f t="shared" si="19"/>
        <v>13.795211680289551</v>
      </c>
      <c r="N110" s="90">
        <f t="shared" si="20"/>
        <v>23.793680200601308</v>
      </c>
      <c r="O110" s="106" t="s">
        <v>5</v>
      </c>
      <c r="P110" s="91"/>
      <c r="Q110" s="92" t="s">
        <v>5</v>
      </c>
      <c r="R110" s="92"/>
      <c r="T110" s="82">
        <f t="shared" si="24"/>
        <v>1.00480212757562</v>
      </c>
      <c r="U110" s="82">
        <f t="shared" si="25"/>
        <v>2.5574664536825686</v>
      </c>
      <c r="V110" s="95">
        <f t="shared" si="21"/>
        <v>9.1733185230576719E-2</v>
      </c>
      <c r="W110" s="95">
        <f t="shared" si="13"/>
        <v>4.9157552491394085E-2</v>
      </c>
      <c r="X110" s="95">
        <f t="shared" si="14"/>
        <v>4.2575632739182634E-2</v>
      </c>
    </row>
    <row r="111" spans="1:24">
      <c r="A111" s="1">
        <v>1879.07</v>
      </c>
      <c r="B111" s="1">
        <f t="shared" si="15"/>
        <v>1879</v>
      </c>
      <c r="C111" s="1">
        <f t="shared" si="16"/>
        <v>6.9999999999936335E-2</v>
      </c>
      <c r="D111" s="77">
        <v>4.04</v>
      </c>
      <c r="E111" s="79">
        <v>0.19170000000000001</v>
      </c>
      <c r="F111" s="77">
        <v>0.3508</v>
      </c>
      <c r="G111" s="77">
        <v>8.18251405</v>
      </c>
      <c r="H111" s="79">
        <f t="shared" si="22"/>
        <v>1879.541666666659</v>
      </c>
      <c r="I111" s="82">
        <f>I105*6/12+I117*6/12</f>
        <v>4.1199999999999992</v>
      </c>
      <c r="J111" s="79">
        <f t="shared" si="17"/>
        <v>159.66575944956676</v>
      </c>
      <c r="K111" s="79">
        <f t="shared" si="18"/>
        <v>7.5762193283371158</v>
      </c>
      <c r="L111" s="90">
        <f t="shared" si="23"/>
        <v>276.47696070496829</v>
      </c>
      <c r="M111" s="79">
        <f t="shared" si="19"/>
        <v>13.864046637353468</v>
      </c>
      <c r="N111" s="90">
        <f t="shared" si="20"/>
        <v>24.006959855272985</v>
      </c>
      <c r="O111" s="106" t="s">
        <v>5</v>
      </c>
      <c r="P111" s="91"/>
      <c r="Q111" s="92" t="s">
        <v>5</v>
      </c>
      <c r="R111" s="92"/>
      <c r="T111" s="82">
        <f t="shared" si="24"/>
        <v>1.0047892888391219</v>
      </c>
      <c r="U111" s="82">
        <f t="shared" si="25"/>
        <v>2.5398709093681653</v>
      </c>
      <c r="V111" s="95">
        <f t="shared" si="21"/>
        <v>8.8541710736451451E-2</v>
      </c>
      <c r="W111" s="95">
        <f t="shared" si="13"/>
        <v>5.0204458524767626E-2</v>
      </c>
      <c r="X111" s="95">
        <f t="shared" si="14"/>
        <v>3.8337252211683825E-2</v>
      </c>
    </row>
    <row r="112" spans="1:24">
      <c r="A112" s="1">
        <v>1879.08</v>
      </c>
      <c r="B112" s="1">
        <f t="shared" si="15"/>
        <v>1879</v>
      </c>
      <c r="C112" s="1">
        <f t="shared" si="16"/>
        <v>7.999999999992724E-2</v>
      </c>
      <c r="D112" s="77">
        <v>4.07</v>
      </c>
      <c r="E112" s="79">
        <v>0.1933</v>
      </c>
      <c r="F112" s="77">
        <v>0.35670000000000002</v>
      </c>
      <c r="G112" s="77">
        <v>8.18251405</v>
      </c>
      <c r="H112" s="79">
        <f t="shared" si="22"/>
        <v>1879.6249999999923</v>
      </c>
      <c r="I112" s="82">
        <f>I105*5/12+I117*7/12</f>
        <v>4.1033333333333326</v>
      </c>
      <c r="J112" s="79">
        <f t="shared" si="17"/>
        <v>160.85139627716256</v>
      </c>
      <c r="K112" s="79">
        <f t="shared" si="18"/>
        <v>7.6394532924755572</v>
      </c>
      <c r="L112" s="90">
        <f t="shared" si="23"/>
        <v>279.63237948298104</v>
      </c>
      <c r="M112" s="79">
        <f t="shared" si="19"/>
        <v>14.097221880113974</v>
      </c>
      <c r="N112" s="90">
        <f t="shared" si="20"/>
        <v>24.507339007759047</v>
      </c>
      <c r="O112" s="106" t="s">
        <v>5</v>
      </c>
      <c r="P112" s="91"/>
      <c r="Q112" s="92" t="s">
        <v>5</v>
      </c>
      <c r="R112" s="92"/>
      <c r="T112" s="82">
        <f t="shared" si="24"/>
        <v>1.0047764512353945</v>
      </c>
      <c r="U112" s="82">
        <f t="shared" si="25"/>
        <v>2.5520350847672124</v>
      </c>
      <c r="V112" s="95">
        <f t="shared" si="21"/>
        <v>8.9111386893727218E-2</v>
      </c>
      <c r="W112" s="95">
        <f t="shared" si="13"/>
        <v>5.0024868987590176E-2</v>
      </c>
      <c r="X112" s="95">
        <f t="shared" si="14"/>
        <v>3.9086517906137042E-2</v>
      </c>
    </row>
    <row r="113" spans="1:24">
      <c r="A113" s="1">
        <v>1879.09</v>
      </c>
      <c r="B113" s="1">
        <f t="shared" si="15"/>
        <v>1879</v>
      </c>
      <c r="C113" s="1">
        <f t="shared" si="16"/>
        <v>8.9999999999918145E-2</v>
      </c>
      <c r="D113" s="77">
        <v>4.22</v>
      </c>
      <c r="E113" s="79">
        <v>0.19500000000000001</v>
      </c>
      <c r="F113" s="77">
        <v>0.36249999999999999</v>
      </c>
      <c r="G113" s="77">
        <v>8.4679289260000008</v>
      </c>
      <c r="H113" s="79">
        <f t="shared" si="22"/>
        <v>1879.7083333333255</v>
      </c>
      <c r="I113" s="82">
        <f>I105*4/12+I117*8/12</f>
        <v>4.086666666666666</v>
      </c>
      <c r="J113" s="79">
        <f t="shared" si="17"/>
        <v>161.15820904092459</v>
      </c>
      <c r="K113" s="79">
        <f t="shared" si="18"/>
        <v>7.4468840670569421</v>
      </c>
      <c r="L113" s="90">
        <f t="shared" si="23"/>
        <v>281.24459598719318</v>
      </c>
      <c r="M113" s="79">
        <f t="shared" si="19"/>
        <v>13.843566534913545</v>
      </c>
      <c r="N113" s="90">
        <f t="shared" si="20"/>
        <v>24.159044086577612</v>
      </c>
      <c r="O113" s="106" t="s">
        <v>5</v>
      </c>
      <c r="P113" s="91"/>
      <c r="Q113" s="92" t="s">
        <v>5</v>
      </c>
      <c r="R113" s="92"/>
      <c r="T113" s="82">
        <f t="shared" si="24"/>
        <v>1.0047636147658443</v>
      </c>
      <c r="U113" s="82">
        <f t="shared" si="25"/>
        <v>2.4777965516564411</v>
      </c>
      <c r="V113" s="95">
        <f t="shared" si="21"/>
        <v>9.0104551557638191E-2</v>
      </c>
      <c r="W113" s="95">
        <f t="shared" si="13"/>
        <v>5.2144394527997129E-2</v>
      </c>
      <c r="X113" s="95">
        <f t="shared" si="14"/>
        <v>3.7960157029641062E-2</v>
      </c>
    </row>
    <row r="114" spans="1:24">
      <c r="A114" s="1">
        <v>1879.1</v>
      </c>
      <c r="B114" s="1">
        <f t="shared" si="15"/>
        <v>1879</v>
      </c>
      <c r="C114" s="1">
        <f t="shared" si="16"/>
        <v>9.9999999999909051E-2</v>
      </c>
      <c r="D114" s="77">
        <v>4.68</v>
      </c>
      <c r="E114" s="79">
        <v>0.19670000000000001</v>
      </c>
      <c r="F114" s="77">
        <v>0.36830000000000002</v>
      </c>
      <c r="G114" s="77">
        <v>8.9436743799999991</v>
      </c>
      <c r="H114" s="79">
        <f t="shared" si="22"/>
        <v>1879.7916666666588</v>
      </c>
      <c r="I114" s="82">
        <f>I105*3/12+I117*9/12</f>
        <v>4.0699999999999994</v>
      </c>
      <c r="J114" s="79">
        <f t="shared" si="17"/>
        <v>169.21819553095136</v>
      </c>
      <c r="K114" s="79">
        <f t="shared" si="18"/>
        <v>7.1122262950722517</v>
      </c>
      <c r="L114" s="90">
        <f t="shared" si="23"/>
        <v>296.34477151931537</v>
      </c>
      <c r="M114" s="79">
        <f t="shared" si="19"/>
        <v>13.316893464540469</v>
      </c>
      <c r="N114" s="90">
        <f t="shared" si="20"/>
        <v>23.321320374052107</v>
      </c>
      <c r="O114" s="106" t="s">
        <v>5</v>
      </c>
      <c r="P114" s="91"/>
      <c r="Q114" s="92" t="s">
        <v>5</v>
      </c>
      <c r="R114" s="92"/>
      <c r="T114" s="82">
        <f t="shared" si="24"/>
        <v>1.004750779431878</v>
      </c>
      <c r="U114" s="82">
        <f t="shared" si="25"/>
        <v>2.3571692610154491</v>
      </c>
      <c r="V114" s="95">
        <f t="shared" si="21"/>
        <v>8.2800089835030732E-2</v>
      </c>
      <c r="W114" s="95">
        <f t="shared" si="13"/>
        <v>5.7732581236854985E-2</v>
      </c>
      <c r="X114" s="95">
        <f t="shared" si="14"/>
        <v>2.5067508598175747E-2</v>
      </c>
    </row>
    <row r="115" spans="1:24">
      <c r="A115" s="1">
        <v>1879.11</v>
      </c>
      <c r="B115" s="1">
        <f t="shared" si="15"/>
        <v>1879</v>
      </c>
      <c r="C115" s="1">
        <f t="shared" si="16"/>
        <v>0.10999999999989996</v>
      </c>
      <c r="D115" s="77">
        <v>4.93</v>
      </c>
      <c r="E115" s="79">
        <v>0.1983</v>
      </c>
      <c r="F115" s="77">
        <v>0.37419999999999998</v>
      </c>
      <c r="G115" s="77">
        <v>9.4194198349999994</v>
      </c>
      <c r="H115" s="79">
        <f t="shared" si="22"/>
        <v>1879.874999999992</v>
      </c>
      <c r="I115" s="82">
        <f>I105*2/12+I117*10/12</f>
        <v>4.0533333333333328</v>
      </c>
      <c r="J115" s="79">
        <f t="shared" si="17"/>
        <v>169.25439336253984</v>
      </c>
      <c r="K115" s="79">
        <f t="shared" si="18"/>
        <v>6.807940406448612</v>
      </c>
      <c r="L115" s="90">
        <f t="shared" si="23"/>
        <v>297.40170179165352</v>
      </c>
      <c r="M115" s="79">
        <f t="shared" si="19"/>
        <v>12.846854765976149</v>
      </c>
      <c r="N115" s="90">
        <f t="shared" si="20"/>
        <v>22.573573389540922</v>
      </c>
      <c r="O115" s="106" t="s">
        <v>5</v>
      </c>
      <c r="P115" s="91"/>
      <c r="Q115" s="92" t="s">
        <v>5</v>
      </c>
      <c r="R115" s="92"/>
      <c r="T115" s="82">
        <f t="shared" si="24"/>
        <v>1.0047379452349057</v>
      </c>
      <c r="U115" s="82">
        <f t="shared" si="25"/>
        <v>2.2487488045936366</v>
      </c>
      <c r="V115" s="95">
        <f t="shared" si="21"/>
        <v>8.1779571543002527E-2</v>
      </c>
      <c r="W115" s="95">
        <f t="shared" si="13"/>
        <v>6.305032386033349E-2</v>
      </c>
      <c r="X115" s="95">
        <f t="shared" si="14"/>
        <v>1.8729247682669037E-2</v>
      </c>
    </row>
    <row r="116" spans="1:24">
      <c r="A116" s="1">
        <v>1879.12</v>
      </c>
      <c r="B116" s="1">
        <f t="shared" si="15"/>
        <v>1879</v>
      </c>
      <c r="C116" s="1">
        <f t="shared" si="16"/>
        <v>0.11999999999989086</v>
      </c>
      <c r="D116" s="77">
        <v>4.92</v>
      </c>
      <c r="E116" s="79">
        <v>0.2</v>
      </c>
      <c r="F116" s="77">
        <v>0.38</v>
      </c>
      <c r="G116" s="77">
        <v>9.7048347110000002</v>
      </c>
      <c r="H116" s="79">
        <f t="shared" si="22"/>
        <v>1879.9583333333253</v>
      </c>
      <c r="I116" s="82">
        <f>I105*1/12+I117*11/12</f>
        <v>4.0366666666666671</v>
      </c>
      <c r="J116" s="79">
        <f t="shared" si="17"/>
        <v>163.94347841871246</v>
      </c>
      <c r="K116" s="79">
        <f t="shared" si="18"/>
        <v>6.6643690414110761</v>
      </c>
      <c r="L116" s="90">
        <f t="shared" si="23"/>
        <v>289.04558831215314</v>
      </c>
      <c r="M116" s="79">
        <f t="shared" si="19"/>
        <v>12.662301178681044</v>
      </c>
      <c r="N116" s="90">
        <f t="shared" si="20"/>
        <v>22.324659259881749</v>
      </c>
      <c r="O116" s="106" t="s">
        <v>5</v>
      </c>
      <c r="P116" s="91"/>
      <c r="Q116" s="92" t="s">
        <v>5</v>
      </c>
      <c r="R116" s="92"/>
      <c r="T116" s="82">
        <f t="shared" si="24"/>
        <v>1.004725112176339</v>
      </c>
      <c r="U116" s="82">
        <f t="shared" si="25"/>
        <v>2.1929552076819072</v>
      </c>
      <c r="V116" s="95">
        <f t="shared" si="21"/>
        <v>8.3300077284706786E-2</v>
      </c>
      <c r="W116" s="95">
        <f t="shared" si="13"/>
        <v>6.4743286223947427E-2</v>
      </c>
      <c r="X116" s="95">
        <f t="shared" si="14"/>
        <v>1.8556791060759359E-2</v>
      </c>
    </row>
    <row r="117" spans="1:24">
      <c r="A117" s="1">
        <v>1880.01</v>
      </c>
      <c r="B117" s="1">
        <f t="shared" si="15"/>
        <v>1880</v>
      </c>
      <c r="C117" s="1">
        <f t="shared" si="16"/>
        <v>9.9999999999909051E-3</v>
      </c>
      <c r="D117" s="77">
        <v>5.1100000000000003</v>
      </c>
      <c r="E117" s="79">
        <v>0.20499999999999999</v>
      </c>
      <c r="F117" s="77">
        <v>0.38919999999999999</v>
      </c>
      <c r="G117" s="77">
        <v>9.9903305790000001</v>
      </c>
      <c r="H117" s="79">
        <f t="shared" si="22"/>
        <v>1880.0416666666586</v>
      </c>
      <c r="I117" s="82">
        <v>4.0199999999999996</v>
      </c>
      <c r="J117" s="79">
        <f t="shared" si="17"/>
        <v>165.40865359086135</v>
      </c>
      <c r="K117" s="79">
        <f t="shared" si="18"/>
        <v>6.6357679033515788</v>
      </c>
      <c r="L117" s="90">
        <f t="shared" si="23"/>
        <v>292.60375997615927</v>
      </c>
      <c r="M117" s="79">
        <f t="shared" si="19"/>
        <v>12.598248136509438</v>
      </c>
      <c r="N117" s="90">
        <f t="shared" si="20"/>
        <v>22.285985006403362</v>
      </c>
      <c r="O117" s="106" t="s">
        <v>5</v>
      </c>
      <c r="P117" s="91"/>
      <c r="Q117" s="92" t="s">
        <v>5</v>
      </c>
      <c r="R117" s="92"/>
      <c r="T117" s="82">
        <f t="shared" si="24"/>
        <v>1.0055306639798018</v>
      </c>
      <c r="U117" s="82">
        <f t="shared" si="25"/>
        <v>2.1403524891297896</v>
      </c>
      <c r="V117" s="95">
        <f t="shared" si="21"/>
        <v>8.6237032044705453E-2</v>
      </c>
      <c r="W117" s="95">
        <f t="shared" si="13"/>
        <v>7.0297515736478022E-2</v>
      </c>
      <c r="X117" s="95">
        <f t="shared" si="14"/>
        <v>1.593951630822743E-2</v>
      </c>
    </row>
    <row r="118" spans="1:24">
      <c r="A118" s="1">
        <v>1880.02</v>
      </c>
      <c r="B118" s="1">
        <f t="shared" si="15"/>
        <v>1880</v>
      </c>
      <c r="C118" s="1">
        <f t="shared" si="16"/>
        <v>1.999999999998181E-2</v>
      </c>
      <c r="D118" s="77">
        <v>5.2</v>
      </c>
      <c r="E118" s="79">
        <v>0.21</v>
      </c>
      <c r="F118" s="77">
        <v>0.39829999999999999</v>
      </c>
      <c r="G118" s="77">
        <v>9.9903305790000001</v>
      </c>
      <c r="H118" s="79">
        <f t="shared" si="22"/>
        <v>1880.1249999999918</v>
      </c>
      <c r="I118" s="82">
        <f>I117*11/12+I129*1/12</f>
        <v>3.9933333333333332</v>
      </c>
      <c r="J118" s="79">
        <f t="shared" si="17"/>
        <v>168.32191754843032</v>
      </c>
      <c r="K118" s="79">
        <f t="shared" si="18"/>
        <v>6.7976159009943009</v>
      </c>
      <c r="L118" s="90">
        <f t="shared" si="23"/>
        <v>298.75931852751683</v>
      </c>
      <c r="M118" s="79">
        <f t="shared" si="19"/>
        <v>12.892811492219192</v>
      </c>
      <c r="N118" s="90">
        <f t="shared" si="20"/>
        <v>22.883814724905761</v>
      </c>
      <c r="O118" s="106" t="s">
        <v>5</v>
      </c>
      <c r="P118" s="91"/>
      <c r="Q118" s="92" t="s">
        <v>5</v>
      </c>
      <c r="R118" s="92"/>
      <c r="T118" s="82">
        <f t="shared" si="24"/>
        <v>1.0055111531554377</v>
      </c>
      <c r="U118" s="82">
        <f t="shared" si="25"/>
        <v>2.1521900595454988</v>
      </c>
      <c r="V118" s="95">
        <f t="shared" si="21"/>
        <v>8.3135500088081127E-2</v>
      </c>
      <c r="W118" s="95">
        <f t="shared" si="13"/>
        <v>6.9862487185594402E-2</v>
      </c>
      <c r="X118" s="95">
        <f t="shared" si="14"/>
        <v>1.3273012902486725E-2</v>
      </c>
    </row>
    <row r="119" spans="1:24">
      <c r="A119" s="1">
        <v>1880.03</v>
      </c>
      <c r="B119" s="1">
        <f t="shared" si="15"/>
        <v>1880</v>
      </c>
      <c r="C119" s="1">
        <f t="shared" si="16"/>
        <v>2.9999999999972715E-2</v>
      </c>
      <c r="D119" s="77">
        <v>5.3</v>
      </c>
      <c r="E119" s="79">
        <v>0.215</v>
      </c>
      <c r="F119" s="77">
        <v>0.40749999999999997</v>
      </c>
      <c r="G119" s="77">
        <v>10.08541488</v>
      </c>
      <c r="H119" s="79">
        <f t="shared" si="22"/>
        <v>1880.2083333333251</v>
      </c>
      <c r="I119" s="82">
        <f>I117*10/12+I129*2/12</f>
        <v>3.9666666666666663</v>
      </c>
      <c r="J119" s="79">
        <f t="shared" si="17"/>
        <v>169.94143725300074</v>
      </c>
      <c r="K119" s="79">
        <f t="shared" si="18"/>
        <v>6.8938507564896536</v>
      </c>
      <c r="L119" s="90">
        <f t="shared" si="23"/>
        <v>302.65352390292406</v>
      </c>
      <c r="M119" s="79">
        <f t="shared" si="19"/>
        <v>13.066252015207132</v>
      </c>
      <c r="N119" s="90">
        <f t="shared" si="20"/>
        <v>23.270058677441803</v>
      </c>
      <c r="O119" s="106" t="s">
        <v>5</v>
      </c>
      <c r="P119" s="91"/>
      <c r="Q119" s="92" t="s">
        <v>5</v>
      </c>
      <c r="R119" s="92"/>
      <c r="T119" s="82">
        <f t="shared" si="24"/>
        <v>1.0054916470183479</v>
      </c>
      <c r="U119" s="82">
        <f t="shared" si="25"/>
        <v>2.143648647263011</v>
      </c>
      <c r="V119" s="95">
        <f t="shared" si="21"/>
        <v>8.1292342077649016E-2</v>
      </c>
      <c r="W119" s="95">
        <f t="shared" si="13"/>
        <v>7.0444823014995439E-2</v>
      </c>
      <c r="X119" s="95">
        <f t="shared" si="14"/>
        <v>1.0847519062653577E-2</v>
      </c>
    </row>
    <row r="120" spans="1:24">
      <c r="A120" s="1">
        <v>1880.04</v>
      </c>
      <c r="B120" s="1">
        <f t="shared" si="15"/>
        <v>1880</v>
      </c>
      <c r="C120" s="1">
        <f t="shared" si="16"/>
        <v>3.999999999996362E-2</v>
      </c>
      <c r="D120" s="77">
        <v>5.18</v>
      </c>
      <c r="E120" s="79">
        <v>0.22</v>
      </c>
      <c r="F120" s="77">
        <v>0.41670000000000001</v>
      </c>
      <c r="G120" s="77">
        <v>9.7048347110000002</v>
      </c>
      <c r="H120" s="79">
        <f t="shared" si="22"/>
        <v>1880.2916666666583</v>
      </c>
      <c r="I120" s="82">
        <f>I117*9/12+I129*3/12</f>
        <v>3.9399999999999995</v>
      </c>
      <c r="J120" s="79">
        <f t="shared" si="17"/>
        <v>172.60715817254686</v>
      </c>
      <c r="K120" s="79">
        <f t="shared" si="18"/>
        <v>7.330805945552183</v>
      </c>
      <c r="L120" s="90">
        <f t="shared" si="23"/>
        <v>308.48895188198622</v>
      </c>
      <c r="M120" s="79">
        <f t="shared" si="19"/>
        <v>13.885212897779976</v>
      </c>
      <c r="N120" s="90">
        <f t="shared" si="20"/>
        <v>24.816090009502634</v>
      </c>
      <c r="O120" s="106" t="s">
        <v>5</v>
      </c>
      <c r="P120" s="91"/>
      <c r="Q120" s="92" t="s">
        <v>5</v>
      </c>
      <c r="R120" s="92"/>
      <c r="T120" s="82">
        <f t="shared" si="24"/>
        <v>1.005472145577851</v>
      </c>
      <c r="U120" s="82">
        <f t="shared" si="25"/>
        <v>2.2399467633136738</v>
      </c>
      <c r="V120" s="95">
        <f t="shared" si="21"/>
        <v>8.1824199605325498E-2</v>
      </c>
      <c r="W120" s="95">
        <f t="shared" si="13"/>
        <v>6.5909053785043969E-2</v>
      </c>
      <c r="X120" s="95">
        <f t="shared" si="14"/>
        <v>1.5915145820281529E-2</v>
      </c>
    </row>
    <row r="121" spans="1:24">
      <c r="A121" s="1">
        <v>1880.05</v>
      </c>
      <c r="B121" s="1">
        <f t="shared" si="15"/>
        <v>1880</v>
      </c>
      <c r="C121" s="1">
        <f t="shared" si="16"/>
        <v>4.9999999999954525E-2</v>
      </c>
      <c r="D121" s="77">
        <v>4.7699999999999996</v>
      </c>
      <c r="E121" s="79">
        <v>0.22500000000000001</v>
      </c>
      <c r="F121" s="77">
        <v>0.42580000000000001</v>
      </c>
      <c r="G121" s="77">
        <v>9.4194198349999994</v>
      </c>
      <c r="H121" s="79">
        <f t="shared" si="22"/>
        <v>1880.3749999999916</v>
      </c>
      <c r="I121" s="82">
        <f>I117*8/12+I129*4/12</f>
        <v>3.9133333333333331</v>
      </c>
      <c r="J121" s="79">
        <f t="shared" si="17"/>
        <v>163.76135017024646</v>
      </c>
      <c r="K121" s="79">
        <f t="shared" si="18"/>
        <v>7.7245919891625698</v>
      </c>
      <c r="L121" s="90">
        <f t="shared" si="23"/>
        <v>293.82991460858125</v>
      </c>
      <c r="M121" s="79">
        <f t="shared" si="19"/>
        <v>14.618361195490765</v>
      </c>
      <c r="N121" s="90">
        <f t="shared" si="20"/>
        <v>26.229093844933736</v>
      </c>
      <c r="O121" s="106" t="s">
        <v>5</v>
      </c>
      <c r="P121" s="91"/>
      <c r="Q121" s="92" t="s">
        <v>5</v>
      </c>
      <c r="R121" s="92"/>
      <c r="T121" s="82">
        <f t="shared" si="24"/>
        <v>1.0054526488432851</v>
      </c>
      <c r="U121" s="82">
        <f t="shared" si="25"/>
        <v>2.320447405059896</v>
      </c>
      <c r="V121" s="95">
        <f t="shared" si="21"/>
        <v>9.0655952439658405E-2</v>
      </c>
      <c r="W121" s="95">
        <f t="shared" si="13"/>
        <v>6.0992209032631806E-2</v>
      </c>
      <c r="X121" s="95">
        <f t="shared" si="14"/>
        <v>2.9663743407026599E-2</v>
      </c>
    </row>
    <row r="122" spans="1:24">
      <c r="A122" s="1">
        <v>1880.06</v>
      </c>
      <c r="B122" s="1">
        <f t="shared" si="15"/>
        <v>1880</v>
      </c>
      <c r="C122" s="1">
        <f t="shared" si="16"/>
        <v>5.999999999994543E-2</v>
      </c>
      <c r="D122" s="77">
        <v>4.79</v>
      </c>
      <c r="E122" s="79">
        <v>0.23</v>
      </c>
      <c r="F122" s="77">
        <v>0.435</v>
      </c>
      <c r="G122" s="77">
        <v>9.229089256</v>
      </c>
      <c r="H122" s="79">
        <f t="shared" si="22"/>
        <v>1880.4583333333248</v>
      </c>
      <c r="I122" s="82">
        <f>I117*7/12+I129*5/12</f>
        <v>3.8866666666666667</v>
      </c>
      <c r="J122" s="79">
        <f t="shared" si="17"/>
        <v>167.83937472410554</v>
      </c>
      <c r="K122" s="79">
        <f t="shared" si="18"/>
        <v>8.0590931495917069</v>
      </c>
      <c r="L122" s="90">
        <f t="shared" si="23"/>
        <v>302.35194474152689</v>
      </c>
      <c r="M122" s="79">
        <f t="shared" si="19"/>
        <v>15.242197913358227</v>
      </c>
      <c r="N122" s="90">
        <f t="shared" si="20"/>
        <v>27.457848843959123</v>
      </c>
      <c r="O122" s="106" t="s">
        <v>5</v>
      </c>
      <c r="P122" s="91"/>
      <c r="Q122" s="92" t="s">
        <v>5</v>
      </c>
      <c r="R122" s="92"/>
      <c r="T122" s="82">
        <f t="shared" si="24"/>
        <v>1.0054331568240089</v>
      </c>
      <c r="U122" s="82">
        <f t="shared" si="25"/>
        <v>2.3812152762304288</v>
      </c>
      <c r="V122" s="95">
        <f t="shared" si="21"/>
        <v>8.712214361342796E-2</v>
      </c>
      <c r="W122" s="95">
        <f t="shared" si="13"/>
        <v>5.8412780526710506E-2</v>
      </c>
      <c r="X122" s="95">
        <f t="shared" si="14"/>
        <v>2.8709363086717454E-2</v>
      </c>
    </row>
    <row r="123" spans="1:24">
      <c r="A123" s="1">
        <v>1880.07</v>
      </c>
      <c r="B123" s="1">
        <f t="shared" si="15"/>
        <v>1880</v>
      </c>
      <c r="C123" s="1">
        <f t="shared" si="16"/>
        <v>6.9999999999936335E-2</v>
      </c>
      <c r="D123" s="77">
        <v>5.01</v>
      </c>
      <c r="E123" s="79">
        <v>0.23499999999999999</v>
      </c>
      <c r="F123" s="77">
        <v>0.44419999999999998</v>
      </c>
      <c r="G123" s="77">
        <v>9.229089256</v>
      </c>
      <c r="H123" s="79">
        <f t="shared" si="22"/>
        <v>1880.5416666666581</v>
      </c>
      <c r="I123" s="82">
        <f>I117*6/12+I129*6/12</f>
        <v>3.8600000000000003</v>
      </c>
      <c r="J123" s="79">
        <f t="shared" si="17"/>
        <v>175.54807251936714</v>
      </c>
      <c r="K123" s="79">
        <f t="shared" si="18"/>
        <v>8.2342908267567427</v>
      </c>
      <c r="L123" s="90">
        <f t="shared" si="23"/>
        <v>317.4748021029028</v>
      </c>
      <c r="M123" s="79">
        <f t="shared" si="19"/>
        <v>15.564561639341894</v>
      </c>
      <c r="N123" s="90">
        <f t="shared" si="20"/>
        <v>28.148165088644596</v>
      </c>
      <c r="O123" s="106" t="s">
        <v>5</v>
      </c>
      <c r="P123" s="91"/>
      <c r="Q123" s="92" t="s">
        <v>5</v>
      </c>
      <c r="R123" s="92"/>
      <c r="T123" s="82">
        <f t="shared" si="24"/>
        <v>1.0054136695294011</v>
      </c>
      <c r="U123" s="82">
        <f t="shared" si="25"/>
        <v>2.3941527922579144</v>
      </c>
      <c r="V123" s="95">
        <f t="shared" si="21"/>
        <v>8.140838182329424E-2</v>
      </c>
      <c r="W123" s="95">
        <f t="shared" si="13"/>
        <v>5.8000756739075454E-2</v>
      </c>
      <c r="X123" s="95">
        <f t="shared" si="14"/>
        <v>2.3407625084218786E-2</v>
      </c>
    </row>
    <row r="124" spans="1:24">
      <c r="A124" s="1">
        <v>1880.08</v>
      </c>
      <c r="B124" s="1">
        <f t="shared" si="15"/>
        <v>1880</v>
      </c>
      <c r="C124" s="1">
        <f t="shared" si="16"/>
        <v>7.999999999992724E-2</v>
      </c>
      <c r="D124" s="77">
        <v>5.19</v>
      </c>
      <c r="E124" s="79">
        <v>0.24</v>
      </c>
      <c r="F124" s="77">
        <v>0.45329999999999998</v>
      </c>
      <c r="G124" s="77">
        <v>9.229089256</v>
      </c>
      <c r="H124" s="79">
        <f t="shared" si="22"/>
        <v>1880.6249999999914</v>
      </c>
      <c r="I124" s="82">
        <f>I117*5/12+I129*7/12</f>
        <v>3.8333333333333335</v>
      </c>
      <c r="J124" s="79">
        <f t="shared" si="17"/>
        <v>181.85518889730849</v>
      </c>
      <c r="K124" s="79">
        <f t="shared" si="18"/>
        <v>8.4094885039217804</v>
      </c>
      <c r="L124" s="90">
        <f t="shared" si="23"/>
        <v>330.14844689742989</v>
      </c>
      <c r="M124" s="79">
        <f t="shared" si="19"/>
        <v>15.88342141178226</v>
      </c>
      <c r="N124" s="90">
        <f t="shared" si="20"/>
        <v>28.8355088590761</v>
      </c>
      <c r="O124" s="106" t="s">
        <v>5</v>
      </c>
      <c r="P124" s="91"/>
      <c r="Q124" s="92" t="s">
        <v>5</v>
      </c>
      <c r="R124" s="92"/>
      <c r="T124" s="82">
        <f t="shared" si="24"/>
        <v>1.0053941869688605</v>
      </c>
      <c r="U124" s="82">
        <f t="shared" si="25"/>
        <v>2.407113944278092</v>
      </c>
      <c r="V124" s="95">
        <f t="shared" si="21"/>
        <v>7.1090003978579341E-2</v>
      </c>
      <c r="W124" s="95">
        <f t="shared" si="13"/>
        <v>5.375326390602253E-2</v>
      </c>
      <c r="X124" s="95">
        <f t="shared" si="14"/>
        <v>1.7336740072556811E-2</v>
      </c>
    </row>
    <row r="125" spans="1:24">
      <c r="A125" s="1">
        <v>1880.09</v>
      </c>
      <c r="B125" s="1">
        <f t="shared" si="15"/>
        <v>1880</v>
      </c>
      <c r="C125" s="1">
        <f t="shared" si="16"/>
        <v>8.9999999999918145E-2</v>
      </c>
      <c r="D125" s="77">
        <v>5.18</v>
      </c>
      <c r="E125" s="79">
        <v>0.245</v>
      </c>
      <c r="F125" s="77">
        <v>0.46250000000000002</v>
      </c>
      <c r="G125" s="77">
        <v>9.3242545450000005</v>
      </c>
      <c r="H125" s="79">
        <f t="shared" si="22"/>
        <v>1880.7083333333246</v>
      </c>
      <c r="I125" s="82">
        <f>I117*4/12+I129*8/12</f>
        <v>3.8066666666666666</v>
      </c>
      <c r="J125" s="79">
        <f t="shared" si="17"/>
        <v>179.65231771780208</v>
      </c>
      <c r="K125" s="79">
        <f t="shared" si="18"/>
        <v>8.4970690812473961</v>
      </c>
      <c r="L125" s="90">
        <f t="shared" si="23"/>
        <v>327.43474932158017</v>
      </c>
      <c r="M125" s="79">
        <f t="shared" si="19"/>
        <v>16.040385510518046</v>
      </c>
      <c r="N125" s="90">
        <f t="shared" si="20"/>
        <v>29.235245475141092</v>
      </c>
      <c r="O125" s="106" t="s">
        <v>5</v>
      </c>
      <c r="P125" s="91"/>
      <c r="Q125" s="92" t="s">
        <v>5</v>
      </c>
      <c r="R125" s="92"/>
      <c r="T125" s="82">
        <f t="shared" si="24"/>
        <v>1.0053747091518059</v>
      </c>
      <c r="U125" s="82">
        <f t="shared" si="25"/>
        <v>2.3953983376449153</v>
      </c>
      <c r="V125" s="95">
        <f t="shared" si="21"/>
        <v>6.9279584626232404E-2</v>
      </c>
      <c r="W125" s="95">
        <f t="shared" si="13"/>
        <v>5.3184267575099975E-2</v>
      </c>
      <c r="X125" s="95">
        <f t="shared" si="14"/>
        <v>1.6095317051132429E-2</v>
      </c>
    </row>
    <row r="126" spans="1:24">
      <c r="A126" s="1">
        <v>1880.1</v>
      </c>
      <c r="B126" s="1">
        <f t="shared" si="15"/>
        <v>1880</v>
      </c>
      <c r="C126" s="1">
        <f t="shared" si="16"/>
        <v>9.9999999999909051E-2</v>
      </c>
      <c r="D126" s="77">
        <v>5.33</v>
      </c>
      <c r="E126" s="79">
        <v>0.25</v>
      </c>
      <c r="F126" s="77">
        <v>0.47170000000000001</v>
      </c>
      <c r="G126" s="77">
        <v>9.3242545450000005</v>
      </c>
      <c r="H126" s="79">
        <f t="shared" si="22"/>
        <v>1880.7916666666579</v>
      </c>
      <c r="I126" s="82">
        <f>I117*3/12+I129*9/12</f>
        <v>3.7800000000000002</v>
      </c>
      <c r="J126" s="79">
        <f t="shared" si="17"/>
        <v>184.85460491040254</v>
      </c>
      <c r="K126" s="79">
        <f t="shared" si="18"/>
        <v>8.6704786543340777</v>
      </c>
      <c r="L126" s="90">
        <f t="shared" si="23"/>
        <v>338.2333535060917</v>
      </c>
      <c r="M126" s="79">
        <f t="shared" si="19"/>
        <v>16.359459124997539</v>
      </c>
      <c r="N126" s="90">
        <f t="shared" si="20"/>
        <v>29.933334493212659</v>
      </c>
      <c r="O126" s="106" t="s">
        <v>5</v>
      </c>
      <c r="P126" s="91"/>
      <c r="Q126" s="92" t="s">
        <v>5</v>
      </c>
      <c r="R126" s="92"/>
      <c r="T126" s="82">
        <f t="shared" si="24"/>
        <v>1.0053552360876774</v>
      </c>
      <c r="U126" s="82">
        <f t="shared" si="25"/>
        <v>2.408272907012476</v>
      </c>
      <c r="V126" s="95">
        <f t="shared" si="21"/>
        <v>6.1289257063371183E-2</v>
      </c>
      <c r="W126" s="95">
        <f t="shared" si="13"/>
        <v>5.278512270498581E-2</v>
      </c>
      <c r="X126" s="95">
        <f t="shared" si="14"/>
        <v>8.5041343583853735E-3</v>
      </c>
    </row>
    <row r="127" spans="1:24">
      <c r="A127" s="1">
        <v>1880.11</v>
      </c>
      <c r="B127" s="1">
        <f t="shared" si="15"/>
        <v>1880</v>
      </c>
      <c r="C127" s="1">
        <f t="shared" si="16"/>
        <v>0.10999999999989996</v>
      </c>
      <c r="D127" s="77">
        <v>5.61</v>
      </c>
      <c r="E127" s="79">
        <v>0.255</v>
      </c>
      <c r="F127" s="77">
        <v>0.48080000000000001</v>
      </c>
      <c r="G127" s="77">
        <v>9.4194198349999994</v>
      </c>
      <c r="H127" s="79">
        <f t="shared" si="22"/>
        <v>1880.8749999999911</v>
      </c>
      <c r="I127" s="82">
        <f>I117*2/12+I129*10/12</f>
        <v>3.7533333333333334</v>
      </c>
      <c r="J127" s="79">
        <f t="shared" si="17"/>
        <v>192.59982692978676</v>
      </c>
      <c r="K127" s="79">
        <f t="shared" si="18"/>
        <v>8.7545375877175804</v>
      </c>
      <c r="L127" s="90">
        <f t="shared" si="23"/>
        <v>353.73985821310521</v>
      </c>
      <c r="M127" s="79">
        <f t="shared" si="19"/>
        <v>16.506594792841614</v>
      </c>
      <c r="N127" s="90">
        <f t="shared" si="20"/>
        <v>30.316956119226553</v>
      </c>
      <c r="O127" s="106" t="s">
        <v>5</v>
      </c>
      <c r="P127" s="91"/>
      <c r="Q127" s="92" t="s">
        <v>5</v>
      </c>
      <c r="R127" s="92"/>
      <c r="T127" s="82">
        <f t="shared" si="24"/>
        <v>1.0053357677859338</v>
      </c>
      <c r="U127" s="82">
        <f t="shared" si="25"/>
        <v>2.3967084696086709</v>
      </c>
      <c r="V127" s="95">
        <f t="shared" si="21"/>
        <v>5.1490916591568903E-2</v>
      </c>
      <c r="W127" s="95">
        <f t="shared" si="13"/>
        <v>5.5970256736687318E-2</v>
      </c>
      <c r="X127" s="95">
        <f t="shared" si="14"/>
        <v>-4.4793401451184156E-3</v>
      </c>
    </row>
    <row r="128" spans="1:24">
      <c r="A128" s="1">
        <v>1880.12</v>
      </c>
      <c r="B128" s="1">
        <f t="shared" si="15"/>
        <v>1880</v>
      </c>
      <c r="C128" s="1">
        <f t="shared" si="16"/>
        <v>0.11999999999989086</v>
      </c>
      <c r="D128" s="77">
        <v>5.84</v>
      </c>
      <c r="E128" s="79">
        <v>0.26</v>
      </c>
      <c r="F128" s="77">
        <v>0.49</v>
      </c>
      <c r="G128" s="77">
        <v>9.5145851239999999</v>
      </c>
      <c r="H128" s="79">
        <f t="shared" si="22"/>
        <v>1880.9583333333244</v>
      </c>
      <c r="I128" s="82">
        <f>I117*1/12+I129*11/12</f>
        <v>3.726666666666667</v>
      </c>
      <c r="J128" s="79">
        <f t="shared" si="17"/>
        <v>198.49070615136159</v>
      </c>
      <c r="K128" s="79">
        <f t="shared" si="18"/>
        <v>8.8369149998893857</v>
      </c>
      <c r="L128" s="90">
        <f t="shared" si="23"/>
        <v>365.91191589120939</v>
      </c>
      <c r="M128" s="79">
        <f t="shared" si="19"/>
        <v>16.654185961329993</v>
      </c>
      <c r="N128" s="90">
        <f t="shared" si="20"/>
        <v>30.701513490872017</v>
      </c>
      <c r="O128" s="106" t="s">
        <v>5</v>
      </c>
      <c r="P128" s="91"/>
      <c r="Q128" s="92" t="s">
        <v>5</v>
      </c>
      <c r="R128" s="92"/>
      <c r="T128" s="82">
        <f t="shared" si="24"/>
        <v>1.0053163042560556</v>
      </c>
      <c r="U128" s="82">
        <f t="shared" si="25"/>
        <v>2.3853968594927881</v>
      </c>
      <c r="V128" s="95">
        <f t="shared" si="21"/>
        <v>4.5882043257926997E-2</v>
      </c>
      <c r="W128" s="95">
        <f t="shared" si="13"/>
        <v>5.663894316368645E-2</v>
      </c>
      <c r="X128" s="95">
        <f t="shared" si="14"/>
        <v>-1.0756899905759454E-2</v>
      </c>
    </row>
    <row r="129" spans="1:24">
      <c r="A129" s="1">
        <v>1881.01</v>
      </c>
      <c r="B129" s="1">
        <f t="shared" si="15"/>
        <v>1881</v>
      </c>
      <c r="C129" s="1">
        <f t="shared" si="16"/>
        <v>9.9999999999909051E-3</v>
      </c>
      <c r="D129" s="77">
        <v>6.19</v>
      </c>
      <c r="E129" s="79">
        <v>0.26500000000000001</v>
      </c>
      <c r="F129" s="77">
        <v>0.48580000000000001</v>
      </c>
      <c r="G129" s="77">
        <v>9.4194198349999994</v>
      </c>
      <c r="H129" s="79">
        <f t="shared" si="22"/>
        <v>1881.0416666666576</v>
      </c>
      <c r="I129" s="82">
        <v>3.7</v>
      </c>
      <c r="J129" s="79">
        <f t="shared" si="17"/>
        <v>212.51210850185026</v>
      </c>
      <c r="K129" s="79">
        <f t="shared" si="18"/>
        <v>9.0978527872359152</v>
      </c>
      <c r="L129" s="90">
        <f t="shared" si="23"/>
        <v>393.15760427160637</v>
      </c>
      <c r="M129" s="79">
        <f t="shared" si="19"/>
        <v>16.678252392600783</v>
      </c>
      <c r="N129" s="90">
        <f t="shared" si="20"/>
        <v>30.855567714886327</v>
      </c>
      <c r="O129" s="106">
        <f t="shared" ref="O129:O192" si="26">J129/AVERAGE(M9:M128)</f>
        <v>18.473952301404928</v>
      </c>
      <c r="P129" s="91"/>
      <c r="Q129" s="92">
        <f t="shared" ref="Q129:Q192" si="27">L129/AVERAGE(N9:N128)</f>
        <v>24.135057421965016</v>
      </c>
      <c r="R129" s="92"/>
      <c r="S129" s="107">
        <f t="shared" ref="S129:S192" si="28">1/O129-(I129/100-(((G129/G9)^(1/10))-1))</f>
        <v>-1.0488744813437048E-2</v>
      </c>
      <c r="T129" s="82">
        <f t="shared" si="24"/>
        <v>1.003636193113409</v>
      </c>
      <c r="U129" s="82">
        <f t="shared" si="25"/>
        <v>2.422306367277153</v>
      </c>
      <c r="V129" s="95">
        <f>(($L249/$L129)^(1/10)-1)</f>
        <v>4.5353276058498038E-2</v>
      </c>
      <c r="W129" s="95">
        <f>(($U249/$U129)^(1/10)-1)</f>
        <v>5.6467965502210449E-2</v>
      </c>
      <c r="X129" s="95">
        <f>V129-W129</f>
        <v>-1.1114689443712411E-2</v>
      </c>
    </row>
    <row r="130" spans="1:24">
      <c r="A130" s="1">
        <v>1881.02</v>
      </c>
      <c r="B130" s="1">
        <f t="shared" si="15"/>
        <v>1881</v>
      </c>
      <c r="C130" s="1">
        <f t="shared" si="16"/>
        <v>1.999999999998181E-2</v>
      </c>
      <c r="D130" s="77">
        <v>6.17</v>
      </c>
      <c r="E130" s="79">
        <v>0.27</v>
      </c>
      <c r="F130" s="77">
        <v>0.48170000000000002</v>
      </c>
      <c r="G130" s="77">
        <v>9.5145851239999999</v>
      </c>
      <c r="H130" s="79">
        <f t="shared" si="22"/>
        <v>1881.1249999999909</v>
      </c>
      <c r="I130" s="82">
        <f>I129*11/12+I141*1/12</f>
        <v>3.6933333333333338</v>
      </c>
      <c r="J130" s="79">
        <f t="shared" si="17"/>
        <v>209.70679057429811</v>
      </c>
      <c r="K130" s="79">
        <f t="shared" si="18"/>
        <v>9.1767963460389783</v>
      </c>
      <c r="L130" s="90">
        <f t="shared" si="23"/>
        <v>389.38242423246595</v>
      </c>
      <c r="M130" s="79">
        <f t="shared" si="19"/>
        <v>16.372084444025838</v>
      </c>
      <c r="N130" s="90">
        <f t="shared" si="20"/>
        <v>30.399597042589772</v>
      </c>
      <c r="O130" s="106">
        <f t="shared" si="26"/>
        <v>18.147258164990227</v>
      </c>
      <c r="P130" s="91"/>
      <c r="Q130" s="92">
        <f t="shared" si="27"/>
        <v>23.655503266150099</v>
      </c>
      <c r="R130" s="92"/>
      <c r="S130" s="107">
        <f t="shared" si="28"/>
        <v>-1.1392839551264036E-2</v>
      </c>
      <c r="T130" s="82">
        <f t="shared" si="24"/>
        <v>1.0036308102375502</v>
      </c>
      <c r="U130" s="82">
        <f t="shared" si="25"/>
        <v>2.4067982309690459</v>
      </c>
      <c r="V130" s="95">
        <f t="shared" ref="V130:V193" si="29">(($L250/$L130)^(1/10)-1)</f>
        <v>4.6774019030632719E-2</v>
      </c>
      <c r="W130" s="95">
        <f t="shared" ref="W130:W193" si="30">(($U250/$U130)^(1/10)-1)</f>
        <v>5.619874876652009E-2</v>
      </c>
      <c r="X130" s="95">
        <f t="shared" ref="X130:X193" si="31">V130-W130</f>
        <v>-9.4247297358873716E-3</v>
      </c>
    </row>
    <row r="131" spans="1:24">
      <c r="A131" s="1">
        <v>1881.03</v>
      </c>
      <c r="B131" s="1">
        <f t="shared" si="15"/>
        <v>1881</v>
      </c>
      <c r="C131" s="1">
        <f t="shared" si="16"/>
        <v>2.9999999999972715E-2</v>
      </c>
      <c r="D131" s="77">
        <v>6.24</v>
      </c>
      <c r="E131" s="79">
        <v>0.27500000000000002</v>
      </c>
      <c r="F131" s="77">
        <v>0.47749999999999998</v>
      </c>
      <c r="G131" s="77">
        <v>9.5145851239999999</v>
      </c>
      <c r="H131" s="79">
        <f t="shared" si="22"/>
        <v>1881.2083333333242</v>
      </c>
      <c r="I131" s="82">
        <f>I129*10/12+I141*2/12</f>
        <v>3.686666666666667</v>
      </c>
      <c r="J131" s="79">
        <f t="shared" si="17"/>
        <v>212.08595999734527</v>
      </c>
      <c r="K131" s="79">
        <f t="shared" si="18"/>
        <v>9.3467370191137746</v>
      </c>
      <c r="L131" s="90">
        <f t="shared" si="23"/>
        <v>395.24630055633418</v>
      </c>
      <c r="M131" s="79">
        <f t="shared" si="19"/>
        <v>16.229334278643005</v>
      </c>
      <c r="N131" s="90">
        <f t="shared" si="20"/>
        <v>30.245209698020762</v>
      </c>
      <c r="O131" s="106">
        <f t="shared" si="26"/>
        <v>18.270119140204983</v>
      </c>
      <c r="P131" s="91"/>
      <c r="Q131" s="92">
        <f t="shared" si="27"/>
        <v>23.767712891469255</v>
      </c>
      <c r="R131" s="92"/>
      <c r="S131" s="107">
        <f t="shared" si="28"/>
        <v>-1.3123118077292321E-2</v>
      </c>
      <c r="T131" s="82">
        <f t="shared" si="24"/>
        <v>1.0036254274364746</v>
      </c>
      <c r="U131" s="82">
        <f t="shared" si="25"/>
        <v>2.4155368586257659</v>
      </c>
      <c r="V131" s="95">
        <f t="shared" si="29"/>
        <v>4.2422581098677137E-2</v>
      </c>
      <c r="W131" s="95">
        <f t="shared" si="30"/>
        <v>5.4884513803230339E-2</v>
      </c>
      <c r="X131" s="95">
        <f t="shared" si="31"/>
        <v>-1.2461932704553202E-2</v>
      </c>
    </row>
    <row r="132" spans="1:24">
      <c r="A132" s="1">
        <v>1881.04</v>
      </c>
      <c r="B132" s="1">
        <f t="shared" si="15"/>
        <v>1881</v>
      </c>
      <c r="C132" s="1">
        <f t="shared" si="16"/>
        <v>3.999999999996362E-2</v>
      </c>
      <c r="D132" s="77">
        <v>6.22</v>
      </c>
      <c r="E132" s="79">
        <v>0.28000000000000003</v>
      </c>
      <c r="F132" s="77">
        <v>0.4733</v>
      </c>
      <c r="G132" s="77">
        <v>9.6096694209999995</v>
      </c>
      <c r="H132" s="79">
        <f t="shared" si="22"/>
        <v>1881.2916666666574</v>
      </c>
      <c r="I132" s="82">
        <f>I129*9/12+I141*3/12</f>
        <v>3.68</v>
      </c>
      <c r="J132" s="79">
        <f t="shared" si="17"/>
        <v>209.31440738267207</v>
      </c>
      <c r="K132" s="79">
        <f t="shared" si="18"/>
        <v>9.4225135156186788</v>
      </c>
      <c r="L132" s="90">
        <f t="shared" si="23"/>
        <v>391.54452424038135</v>
      </c>
      <c r="M132" s="79">
        <f t="shared" si="19"/>
        <v>15.927413024793999</v>
      </c>
      <c r="N132" s="90">
        <f t="shared" si="20"/>
        <v>29.793894424915187</v>
      </c>
      <c r="O132" s="106">
        <f t="shared" si="26"/>
        <v>17.950108278222888</v>
      </c>
      <c r="P132" s="91"/>
      <c r="Q132" s="92">
        <f t="shared" si="27"/>
        <v>23.308850117141489</v>
      </c>
      <c r="R132" s="92"/>
      <c r="S132" s="107">
        <f t="shared" si="28"/>
        <v>-7.5035017219817549E-3</v>
      </c>
      <c r="T132" s="82">
        <f t="shared" si="24"/>
        <v>1.0036200447102193</v>
      </c>
      <c r="U132" s="82">
        <f t="shared" si="25"/>
        <v>2.4003066741761567</v>
      </c>
      <c r="V132" s="95">
        <f t="shared" si="29"/>
        <v>4.5970733040427092E-2</v>
      </c>
      <c r="W132" s="95">
        <f t="shared" si="30"/>
        <v>5.4635360559144752E-2</v>
      </c>
      <c r="X132" s="95">
        <f t="shared" si="31"/>
        <v>-8.6646275187176602E-3</v>
      </c>
    </row>
    <row r="133" spans="1:24">
      <c r="A133" s="1">
        <v>1881.05</v>
      </c>
      <c r="B133" s="1">
        <f t="shared" si="15"/>
        <v>1881</v>
      </c>
      <c r="C133" s="1">
        <f t="shared" si="16"/>
        <v>4.9999999999954525E-2</v>
      </c>
      <c r="D133" s="77">
        <v>6.5</v>
      </c>
      <c r="E133" s="79">
        <v>0.28499999999999998</v>
      </c>
      <c r="F133" s="77">
        <v>0.46920000000000001</v>
      </c>
      <c r="G133" s="77">
        <v>9.5145851239999999</v>
      </c>
      <c r="H133" s="79">
        <f t="shared" si="22"/>
        <v>1881.3749999999907</v>
      </c>
      <c r="I133" s="82">
        <f>I129*8/12+I141*4/12</f>
        <v>3.6733333333333338</v>
      </c>
      <c r="J133" s="79">
        <f t="shared" si="17"/>
        <v>220.92287499723463</v>
      </c>
      <c r="K133" s="79">
        <f t="shared" si="18"/>
        <v>9.6866183652633655</v>
      </c>
      <c r="L133" s="90">
        <f t="shared" si="23"/>
        <v>414.76936506731994</v>
      </c>
      <c r="M133" s="79">
        <f t="shared" si="19"/>
        <v>15.947232761338846</v>
      </c>
      <c r="N133" s="90">
        <f t="shared" si="20"/>
        <v>29.939967090705618</v>
      </c>
      <c r="O133" s="106">
        <f t="shared" si="26"/>
        <v>18.869718693152581</v>
      </c>
      <c r="P133" s="91"/>
      <c r="Q133" s="92">
        <f t="shared" si="27"/>
        <v>24.456686047737886</v>
      </c>
      <c r="R133" s="92"/>
      <c r="S133" s="107">
        <f t="shared" si="28"/>
        <v>-8.8810899862741821E-3</v>
      </c>
      <c r="T133" s="82">
        <f t="shared" si="24"/>
        <v>1.0036146620588215</v>
      </c>
      <c r="U133" s="82">
        <f t="shared" si="25"/>
        <v>2.4330702656658305</v>
      </c>
      <c r="V133" s="95">
        <f t="shared" si="29"/>
        <v>4.1157417335913049E-2</v>
      </c>
      <c r="W133" s="95">
        <f t="shared" si="30"/>
        <v>5.4785523143780823E-2</v>
      </c>
      <c r="X133" s="95">
        <f t="shared" si="31"/>
        <v>-1.3628105807867774E-2</v>
      </c>
    </row>
    <row r="134" spans="1:24">
      <c r="A134" s="1">
        <v>1881.06</v>
      </c>
      <c r="B134" s="1">
        <f t="shared" si="15"/>
        <v>1881</v>
      </c>
      <c r="C134" s="1">
        <f t="shared" si="16"/>
        <v>5.999999999994543E-2</v>
      </c>
      <c r="D134" s="77">
        <v>6.58</v>
      </c>
      <c r="E134" s="79">
        <v>0.28999999999999998</v>
      </c>
      <c r="F134" s="77">
        <v>0.46500000000000002</v>
      </c>
      <c r="G134" s="77">
        <v>9.5145851239999999</v>
      </c>
      <c r="H134" s="79">
        <f t="shared" si="22"/>
        <v>1881.4583333333239</v>
      </c>
      <c r="I134" s="82">
        <f>I129*7/12+I141*5/12</f>
        <v>3.666666666666667</v>
      </c>
      <c r="J134" s="79">
        <f t="shared" si="17"/>
        <v>223.64192576643137</v>
      </c>
      <c r="K134" s="79">
        <f t="shared" si="18"/>
        <v>9.8565590383381601</v>
      </c>
      <c r="L134" s="90">
        <f t="shared" si="23"/>
        <v>421.41631002032182</v>
      </c>
      <c r="M134" s="79">
        <f t="shared" si="19"/>
        <v>15.804482595956019</v>
      </c>
      <c r="N134" s="90">
        <f t="shared" si="20"/>
        <v>29.780939841861652</v>
      </c>
      <c r="O134" s="106">
        <f t="shared" si="26"/>
        <v>19.028710731115776</v>
      </c>
      <c r="P134" s="91"/>
      <c r="Q134" s="92">
        <f t="shared" si="27"/>
        <v>24.616330670871353</v>
      </c>
      <c r="R134" s="92"/>
      <c r="S134" s="107">
        <f t="shared" si="28"/>
        <v>-7.7324654335101939E-3</v>
      </c>
      <c r="T134" s="82">
        <f t="shared" si="24"/>
        <v>1.0036092794823186</v>
      </c>
      <c r="U134" s="82">
        <f t="shared" si="25"/>
        <v>2.4418649924415798</v>
      </c>
      <c r="V134" s="95">
        <f t="shared" si="29"/>
        <v>4.0279351615211789E-2</v>
      </c>
      <c r="W134" s="95">
        <f t="shared" si="30"/>
        <v>5.7281368771541885E-2</v>
      </c>
      <c r="X134" s="95">
        <f t="shared" si="31"/>
        <v>-1.7002017156330096E-2</v>
      </c>
    </row>
    <row r="135" spans="1:24">
      <c r="A135" s="1">
        <v>1881.07</v>
      </c>
      <c r="B135" s="1">
        <f t="shared" si="15"/>
        <v>1881</v>
      </c>
      <c r="C135" s="1">
        <f t="shared" si="16"/>
        <v>6.9999999999936335E-2</v>
      </c>
      <c r="D135" s="77">
        <v>6.35</v>
      </c>
      <c r="E135" s="79">
        <v>0.29499999999999998</v>
      </c>
      <c r="F135" s="77">
        <v>0.46079999999999999</v>
      </c>
      <c r="G135" s="77">
        <v>9.6096694209999995</v>
      </c>
      <c r="H135" s="79">
        <f t="shared" si="22"/>
        <v>1881.5416666666572</v>
      </c>
      <c r="I135" s="82">
        <f>I129*6/12+I141*6/12</f>
        <v>3.66</v>
      </c>
      <c r="J135" s="79">
        <f t="shared" si="17"/>
        <v>213.68914580063785</v>
      </c>
      <c r="K135" s="79">
        <f t="shared" si="18"/>
        <v>9.9272910253839637</v>
      </c>
      <c r="L135" s="90">
        <f t="shared" si="23"/>
        <v>404.22080013661622</v>
      </c>
      <c r="M135" s="79">
        <f t="shared" si="19"/>
        <v>15.506765099989597</v>
      </c>
      <c r="N135" s="90">
        <f t="shared" si="20"/>
        <v>29.333062157945321</v>
      </c>
      <c r="O135" s="106">
        <f t="shared" si="26"/>
        <v>18.116367187389734</v>
      </c>
      <c r="P135" s="91"/>
      <c r="Q135" s="92">
        <f t="shared" si="27"/>
        <v>23.397455434510491</v>
      </c>
      <c r="R135" s="92"/>
      <c r="S135" s="107">
        <f t="shared" si="28"/>
        <v>-4.0478721406956714E-3</v>
      </c>
      <c r="T135" s="82">
        <f t="shared" si="24"/>
        <v>1.0036038969807477</v>
      </c>
      <c r="U135" s="82">
        <f t="shared" si="25"/>
        <v>2.4264297656938569</v>
      </c>
      <c r="V135" s="95">
        <f t="shared" si="29"/>
        <v>4.4567268499420054E-2</v>
      </c>
      <c r="W135" s="95">
        <f t="shared" si="30"/>
        <v>5.9584011133140269E-2</v>
      </c>
      <c r="X135" s="95">
        <f t="shared" si="31"/>
        <v>-1.5016742633720215E-2</v>
      </c>
    </row>
    <row r="136" spans="1:24">
      <c r="A136" s="1">
        <v>1881.08</v>
      </c>
      <c r="B136" s="1">
        <f t="shared" si="15"/>
        <v>1881</v>
      </c>
      <c r="C136" s="1">
        <f t="shared" si="16"/>
        <v>7.999999999992724E-2</v>
      </c>
      <c r="D136" s="77">
        <v>6.2</v>
      </c>
      <c r="E136" s="79">
        <v>0.3</v>
      </c>
      <c r="F136" s="77">
        <v>0.45669999999999999</v>
      </c>
      <c r="G136" s="77">
        <v>9.8000000000000007</v>
      </c>
      <c r="H136" s="79">
        <f t="shared" si="22"/>
        <v>1881.6249999999905</v>
      </c>
      <c r="I136" s="82">
        <f>I129*5/12+I141*7/12</f>
        <v>3.6533333333333333</v>
      </c>
      <c r="J136" s="79">
        <f t="shared" si="17"/>
        <v>204.58924489795919</v>
      </c>
      <c r="K136" s="79">
        <f t="shared" si="18"/>
        <v>9.8994795918367355</v>
      </c>
      <c r="L136" s="90">
        <f t="shared" si="23"/>
        <v>388.56766725809229</v>
      </c>
      <c r="M136" s="79">
        <f t="shared" si="19"/>
        <v>15.070307765306122</v>
      </c>
      <c r="N136" s="90">
        <f t="shared" si="20"/>
        <v>28.622395747866246</v>
      </c>
      <c r="O136" s="106">
        <f t="shared" si="26"/>
        <v>17.286243553973438</v>
      </c>
      <c r="P136" s="91"/>
      <c r="Q136" s="92">
        <f t="shared" si="27"/>
        <v>22.294300579943201</v>
      </c>
      <c r="R136" s="92"/>
      <c r="S136" s="107">
        <f t="shared" si="28"/>
        <v>2.1436052233798561E-3</v>
      </c>
      <c r="T136" s="82">
        <f t="shared" si="24"/>
        <v>1.0035985145541462</v>
      </c>
      <c r="U136" s="82">
        <f t="shared" si="25"/>
        <v>2.3878796596676124</v>
      </c>
      <c r="V136" s="95">
        <f t="shared" si="29"/>
        <v>5.2557110986098943E-2</v>
      </c>
      <c r="W136" s="95">
        <f t="shared" si="30"/>
        <v>6.1615833877553872E-2</v>
      </c>
      <c r="X136" s="95">
        <f t="shared" si="31"/>
        <v>-9.0587228914549289E-3</v>
      </c>
    </row>
    <row r="137" spans="1:24">
      <c r="A137" s="1">
        <v>1881.09</v>
      </c>
      <c r="B137" s="1">
        <f t="shared" si="15"/>
        <v>1881</v>
      </c>
      <c r="C137" s="1">
        <f t="shared" si="16"/>
        <v>8.9999999999918145E-2</v>
      </c>
      <c r="D137" s="77">
        <v>6.25</v>
      </c>
      <c r="E137" s="79">
        <v>0.30499999999999999</v>
      </c>
      <c r="F137" s="77">
        <v>0.45250000000000001</v>
      </c>
      <c r="G137" s="77">
        <v>10.180580170000001</v>
      </c>
      <c r="H137" s="79">
        <f t="shared" si="22"/>
        <v>1881.7083333333237</v>
      </c>
      <c r="I137" s="82">
        <f>I129*4/12+I141*8/12</f>
        <v>3.6466666666666669</v>
      </c>
      <c r="J137" s="79">
        <f t="shared" si="17"/>
        <v>198.52932900188537</v>
      </c>
      <c r="K137" s="79">
        <f t="shared" si="18"/>
        <v>9.6882312552920045</v>
      </c>
      <c r="L137" s="90">
        <f t="shared" si="23"/>
        <v>378.59169678951542</v>
      </c>
      <c r="M137" s="79">
        <f t="shared" si="19"/>
        <v>14.3735234197365</v>
      </c>
      <c r="N137" s="90">
        <f t="shared" si="20"/>
        <v>27.410038847560916</v>
      </c>
      <c r="O137" s="106">
        <f t="shared" si="26"/>
        <v>16.724836648772893</v>
      </c>
      <c r="P137" s="91"/>
      <c r="Q137" s="92">
        <f t="shared" si="27"/>
        <v>21.542784022650434</v>
      </c>
      <c r="R137" s="92"/>
      <c r="S137" s="107">
        <f t="shared" si="28"/>
        <v>5.5640506219197597E-3</v>
      </c>
      <c r="T137" s="82">
        <f t="shared" si="24"/>
        <v>1.0035931322025515</v>
      </c>
      <c r="U137" s="82">
        <f t="shared" si="25"/>
        <v>2.3068852566080684</v>
      </c>
      <c r="V137" s="95">
        <f t="shared" si="29"/>
        <v>6.52507750753617E-2</v>
      </c>
      <c r="W137" s="95">
        <f t="shared" si="30"/>
        <v>6.6944701713953059E-2</v>
      </c>
      <c r="X137" s="95">
        <f t="shared" si="31"/>
        <v>-1.6939266385913587E-3</v>
      </c>
    </row>
    <row r="138" spans="1:24">
      <c r="A138" s="1">
        <v>1881.1</v>
      </c>
      <c r="B138" s="1">
        <f t="shared" ref="B138:B201" si="32">INT(A138)</f>
        <v>1881</v>
      </c>
      <c r="C138" s="1">
        <f t="shared" ref="C138:C201" si="33">A138-B138</f>
        <v>9.9999999999909051E-2</v>
      </c>
      <c r="D138" s="77">
        <v>6.15</v>
      </c>
      <c r="E138" s="79">
        <v>0.31</v>
      </c>
      <c r="F138" s="77">
        <v>0.44829999999999998</v>
      </c>
      <c r="G138" s="77">
        <v>10.275745450000001</v>
      </c>
      <c r="H138" s="79">
        <f t="shared" si="22"/>
        <v>1881.791666666657</v>
      </c>
      <c r="I138" s="82">
        <f>I129*3/12+I141*9/12</f>
        <v>3.64</v>
      </c>
      <c r="J138" s="79">
        <f t="shared" ref="J138:J201" si="34">D138*$G$1864/G138</f>
        <v>193.5436664597409</v>
      </c>
      <c r="K138" s="79">
        <f t="shared" ref="K138:K201" si="35">E138*$G$1864/G138</f>
        <v>9.7558596101658015</v>
      </c>
      <c r="L138" s="90">
        <f t="shared" si="23"/>
        <v>370.63448548423941</v>
      </c>
      <c r="M138" s="79">
        <f t="shared" ref="M138:M201" si="36">F138*$G$1864/G138</f>
        <v>14.108231816894609</v>
      </c>
      <c r="N138" s="90">
        <f t="shared" ref="N138:N201" si="37">M138*(L138/J138)</f>
        <v>27.01714468985114</v>
      </c>
      <c r="O138" s="106">
        <f t="shared" si="26"/>
        <v>16.261989411181343</v>
      </c>
      <c r="P138" s="91"/>
      <c r="Q138" s="92">
        <f t="shared" si="27"/>
        <v>20.927319306516608</v>
      </c>
      <c r="R138" s="92"/>
      <c r="S138" s="107">
        <f t="shared" si="28"/>
        <v>6.7240357476537754E-3</v>
      </c>
      <c r="T138" s="82">
        <f t="shared" si="24"/>
        <v>1.0035877499260009</v>
      </c>
      <c r="U138" s="82">
        <f t="shared" si="25"/>
        <v>2.2937330112418839</v>
      </c>
      <c r="V138" s="95">
        <f t="shared" si="29"/>
        <v>6.7882600876726373E-2</v>
      </c>
      <c r="W138" s="95">
        <f t="shared" si="30"/>
        <v>6.7890115979221566E-2</v>
      </c>
      <c r="X138" s="95">
        <f t="shared" si="31"/>
        <v>-7.5151024951924938E-6</v>
      </c>
    </row>
    <row r="139" spans="1:24">
      <c r="A139" s="1">
        <v>1881.11</v>
      </c>
      <c r="B139" s="1">
        <f t="shared" si="32"/>
        <v>1881</v>
      </c>
      <c r="C139" s="1">
        <f t="shared" si="33"/>
        <v>0.10999999999989996</v>
      </c>
      <c r="D139" s="77">
        <v>6.19</v>
      </c>
      <c r="E139" s="79">
        <v>0.315</v>
      </c>
      <c r="F139" s="77">
        <v>0.44419999999999998</v>
      </c>
      <c r="G139" s="77">
        <v>10.180580170000001</v>
      </c>
      <c r="H139" s="79">
        <f t="shared" ref="H139:H202" si="38">H138+1/12</f>
        <v>1881.8749999999902</v>
      </c>
      <c r="I139" s="82">
        <f>I129*2/12+I141*10/12</f>
        <v>3.6333333333333337</v>
      </c>
      <c r="J139" s="79">
        <f t="shared" si="34"/>
        <v>196.62344744346728</v>
      </c>
      <c r="K139" s="79">
        <f t="shared" si="35"/>
        <v>10.005878181695023</v>
      </c>
      <c r="L139" s="90">
        <f t="shared" ref="L139:L202" si="39">L138*((J139+(K139/12))/J138)</f>
        <v>378.12900438436321</v>
      </c>
      <c r="M139" s="79">
        <f t="shared" si="36"/>
        <v>14.109876470821996</v>
      </c>
      <c r="N139" s="90">
        <f t="shared" si="37"/>
        <v>27.134879442251069</v>
      </c>
      <c r="O139" s="106">
        <f t="shared" si="26"/>
        <v>16.478642316644862</v>
      </c>
      <c r="P139" s="91"/>
      <c r="Q139" s="92">
        <f t="shared" si="27"/>
        <v>21.189774650457185</v>
      </c>
      <c r="R139" s="92"/>
      <c r="S139" s="107">
        <f t="shared" si="28"/>
        <v>5.0693073656584639E-3</v>
      </c>
      <c r="T139" s="82">
        <f t="shared" ref="T139:T202" si="40">((I139/I140+I139/1200+((1+I140/1200)^(-119))*(1-I139/I140)))</f>
        <v>1.0035823677245315</v>
      </c>
      <c r="U139" s="82">
        <f t="shared" ref="U139:U202" si="41">U138*T138*G138/G139</f>
        <v>2.3234804663770237</v>
      </c>
      <c r="V139" s="95">
        <f t="shared" si="29"/>
        <v>6.5847343483768306E-2</v>
      </c>
      <c r="W139" s="95">
        <f t="shared" si="30"/>
        <v>6.8192546948356636E-2</v>
      </c>
      <c r="X139" s="95">
        <f t="shared" si="31"/>
        <v>-2.3452034645883302E-3</v>
      </c>
    </row>
    <row r="140" spans="1:24">
      <c r="A140" s="1">
        <v>1881.12</v>
      </c>
      <c r="B140" s="1">
        <f t="shared" si="32"/>
        <v>1881</v>
      </c>
      <c r="C140" s="1">
        <f t="shared" si="33"/>
        <v>0.11999999999989086</v>
      </c>
      <c r="D140" s="77">
        <v>6.01</v>
      </c>
      <c r="E140" s="79">
        <v>0.32</v>
      </c>
      <c r="F140" s="77">
        <v>0.44</v>
      </c>
      <c r="G140" s="77">
        <v>10.180580170000001</v>
      </c>
      <c r="H140" s="79">
        <f t="shared" si="38"/>
        <v>1881.9583333333235</v>
      </c>
      <c r="I140" s="82">
        <f>I129*1/12+I141*11/12</f>
        <v>3.6266666666666669</v>
      </c>
      <c r="J140" s="79">
        <f t="shared" si="34"/>
        <v>190.90580276821296</v>
      </c>
      <c r="K140" s="79">
        <f t="shared" si="35"/>
        <v>10.164701644896532</v>
      </c>
      <c r="L140" s="90">
        <f t="shared" si="39"/>
        <v>368.76231929999017</v>
      </c>
      <c r="M140" s="79">
        <f t="shared" si="36"/>
        <v>13.976464761732728</v>
      </c>
      <c r="N140" s="90">
        <f t="shared" si="37"/>
        <v>26.997574125124071</v>
      </c>
      <c r="O140" s="106">
        <f t="shared" si="26"/>
        <v>15.958754206105073</v>
      </c>
      <c r="P140" s="91"/>
      <c r="Q140" s="92">
        <f t="shared" si="27"/>
        <v>20.509855894384813</v>
      </c>
      <c r="R140" s="92"/>
      <c r="S140" s="107">
        <f t="shared" si="28"/>
        <v>4.8775071089471322E-3</v>
      </c>
      <c r="T140" s="82">
        <f t="shared" si="40"/>
        <v>1.0035769855981806</v>
      </c>
      <c r="U140" s="82">
        <f t="shared" si="41"/>
        <v>2.3318040278083521</v>
      </c>
      <c r="V140" s="95">
        <f t="shared" si="29"/>
        <v>7.2099449277684524E-2</v>
      </c>
      <c r="W140" s="95">
        <f t="shared" si="30"/>
        <v>6.8145621975638226E-2</v>
      </c>
      <c r="X140" s="95">
        <f t="shared" si="31"/>
        <v>3.9538273020462977E-3</v>
      </c>
    </row>
    <row r="141" spans="1:24">
      <c r="A141" s="1">
        <v>1882.01</v>
      </c>
      <c r="B141" s="1">
        <f t="shared" si="32"/>
        <v>1882</v>
      </c>
      <c r="C141" s="1">
        <f t="shared" si="33"/>
        <v>9.9999999999909051E-3</v>
      </c>
      <c r="D141" s="77">
        <v>5.92</v>
      </c>
      <c r="E141" s="79">
        <v>0.32</v>
      </c>
      <c r="F141" s="77">
        <v>0.43919999999999998</v>
      </c>
      <c r="G141" s="77">
        <v>10.180580170000001</v>
      </c>
      <c r="H141" s="79">
        <f t="shared" si="38"/>
        <v>1882.0416666666567</v>
      </c>
      <c r="I141" s="82">
        <v>3.62</v>
      </c>
      <c r="J141" s="79">
        <f t="shared" si="34"/>
        <v>188.04698043058582</v>
      </c>
      <c r="K141" s="79">
        <f t="shared" si="35"/>
        <v>10.164701644896532</v>
      </c>
      <c r="L141" s="90">
        <f t="shared" si="39"/>
        <v>364.87630484258597</v>
      </c>
      <c r="M141" s="79">
        <f t="shared" si="36"/>
        <v>13.951053007620489</v>
      </c>
      <c r="N141" s="90">
        <f t="shared" si="37"/>
        <v>27.069877210618881</v>
      </c>
      <c r="O141" s="106">
        <f t="shared" si="26"/>
        <v>15.67876416002874</v>
      </c>
      <c r="P141" s="91"/>
      <c r="Q141" s="92">
        <f t="shared" si="27"/>
        <v>20.142053775383264</v>
      </c>
      <c r="R141" s="92"/>
      <c r="S141" s="107">
        <f t="shared" si="28"/>
        <v>6.0631781355543826E-3</v>
      </c>
      <c r="T141" s="82">
        <f t="shared" si="40"/>
        <v>1.0029473239550168</v>
      </c>
      <c r="U141" s="82">
        <f t="shared" si="41"/>
        <v>2.3401448572336023</v>
      </c>
      <c r="V141" s="95">
        <f t="shared" si="29"/>
        <v>7.8324813670879845E-2</v>
      </c>
      <c r="W141" s="95">
        <f t="shared" si="30"/>
        <v>7.0841489005616154E-2</v>
      </c>
      <c r="X141" s="95">
        <f t="shared" si="31"/>
        <v>7.4833246652636909E-3</v>
      </c>
    </row>
    <row r="142" spans="1:24">
      <c r="A142" s="1">
        <v>1882.02</v>
      </c>
      <c r="B142" s="1">
        <f t="shared" si="32"/>
        <v>1882</v>
      </c>
      <c r="C142" s="1">
        <f t="shared" si="33"/>
        <v>1.999999999998181E-2</v>
      </c>
      <c r="D142" s="77">
        <v>5.79</v>
      </c>
      <c r="E142" s="79">
        <v>0.32</v>
      </c>
      <c r="F142" s="77">
        <v>0.43830000000000002</v>
      </c>
      <c r="G142" s="77">
        <v>10.275745450000001</v>
      </c>
      <c r="H142" s="79">
        <f t="shared" si="38"/>
        <v>1882.12499999999</v>
      </c>
      <c r="I142" s="82">
        <f>I141*11/12+I153*1/12</f>
        <v>3.6208333333333336</v>
      </c>
      <c r="J142" s="79">
        <f t="shared" si="34"/>
        <v>182.21428110599999</v>
      </c>
      <c r="K142" s="79">
        <f t="shared" si="35"/>
        <v>10.070564758880828</v>
      </c>
      <c r="L142" s="90">
        <f t="shared" si="39"/>
        <v>355.18721242589726</v>
      </c>
      <c r="M142" s="79">
        <f t="shared" si="36"/>
        <v>13.793526668179585</v>
      </c>
      <c r="N142" s="90">
        <f t="shared" si="37"/>
        <v>26.88748794581533</v>
      </c>
      <c r="O142" s="106">
        <f t="shared" si="26"/>
        <v>15.153861528363038</v>
      </c>
      <c r="P142" s="91"/>
      <c r="Q142" s="92">
        <f t="shared" si="27"/>
        <v>19.462129672651724</v>
      </c>
      <c r="R142" s="92"/>
      <c r="S142" s="107">
        <f t="shared" si="28"/>
        <v>9.1749223696453788E-3</v>
      </c>
      <c r="T142" s="82">
        <f t="shared" si="40"/>
        <v>1.0029480211096595</v>
      </c>
      <c r="U142" s="82">
        <f t="shared" si="41"/>
        <v>2.3253057002951274</v>
      </c>
      <c r="V142" s="95">
        <f t="shared" si="29"/>
        <v>8.1790936593133301E-2</v>
      </c>
      <c r="W142" s="95">
        <f t="shared" si="30"/>
        <v>7.1732676963995434E-2</v>
      </c>
      <c r="X142" s="95">
        <f t="shared" si="31"/>
        <v>1.0058259629137867E-2</v>
      </c>
    </row>
    <row r="143" spans="1:24">
      <c r="A143" s="1">
        <v>1882.03</v>
      </c>
      <c r="B143" s="1">
        <f t="shared" si="32"/>
        <v>1882</v>
      </c>
      <c r="C143" s="1">
        <f t="shared" si="33"/>
        <v>2.9999999999972715E-2</v>
      </c>
      <c r="D143" s="77">
        <v>5.78</v>
      </c>
      <c r="E143" s="79">
        <v>0.32</v>
      </c>
      <c r="F143" s="77">
        <v>0.4375</v>
      </c>
      <c r="G143" s="77">
        <v>10.275745450000001</v>
      </c>
      <c r="H143" s="79">
        <f t="shared" si="38"/>
        <v>1882.2083333333233</v>
      </c>
      <c r="I143" s="82">
        <f>I141*10/12+I153*2/12</f>
        <v>3.621666666666667</v>
      </c>
      <c r="J143" s="79">
        <f t="shared" si="34"/>
        <v>181.89957595728495</v>
      </c>
      <c r="K143" s="79">
        <f t="shared" si="35"/>
        <v>10.070564758880828</v>
      </c>
      <c r="L143" s="90">
        <f t="shared" si="39"/>
        <v>356.20962812084798</v>
      </c>
      <c r="M143" s="79">
        <f t="shared" si="36"/>
        <v>13.768350256282382</v>
      </c>
      <c r="N143" s="90">
        <f t="shared" si="37"/>
        <v>26.962233962434428</v>
      </c>
      <c r="O143" s="106">
        <f t="shared" si="26"/>
        <v>15.091670299486742</v>
      </c>
      <c r="P143" s="91"/>
      <c r="Q143" s="92">
        <f t="shared" si="27"/>
        <v>19.377440588099798</v>
      </c>
      <c r="R143" s="92"/>
      <c r="S143" s="107">
        <f t="shared" si="28"/>
        <v>7.9781280657485812E-3</v>
      </c>
      <c r="T143" s="82">
        <f t="shared" si="40"/>
        <v>1.0029487182641554</v>
      </c>
      <c r="U143" s="82">
        <f t="shared" si="41"/>
        <v>2.3321607505860089</v>
      </c>
      <c r="V143" s="95">
        <f t="shared" si="29"/>
        <v>8.5867023255433939E-2</v>
      </c>
      <c r="W143" s="95">
        <f t="shared" si="30"/>
        <v>7.4452106489965031E-2</v>
      </c>
      <c r="X143" s="95">
        <f t="shared" si="31"/>
        <v>1.1414916765468908E-2</v>
      </c>
    </row>
    <row r="144" spans="1:24">
      <c r="A144" s="1">
        <v>1882.04</v>
      </c>
      <c r="B144" s="1">
        <f t="shared" si="32"/>
        <v>1882</v>
      </c>
      <c r="C144" s="1">
        <f t="shared" si="33"/>
        <v>3.999999999996362E-2</v>
      </c>
      <c r="D144" s="77">
        <v>5.78</v>
      </c>
      <c r="E144" s="79">
        <v>0.32</v>
      </c>
      <c r="F144" s="77">
        <v>0.43669999999999998</v>
      </c>
      <c r="G144" s="77">
        <v>10.370910739999999</v>
      </c>
      <c r="H144" s="79">
        <f t="shared" si="38"/>
        <v>1882.2916666666565</v>
      </c>
      <c r="I144" s="82">
        <f>I141*9/12+I153*3/12</f>
        <v>3.6225000000000001</v>
      </c>
      <c r="J144" s="79">
        <f t="shared" si="34"/>
        <v>180.23043364849173</v>
      </c>
      <c r="K144" s="79">
        <f t="shared" si="35"/>
        <v>9.9781554961102703</v>
      </c>
      <c r="L144" s="90">
        <f t="shared" si="39"/>
        <v>354.56931841712469</v>
      </c>
      <c r="M144" s="79">
        <f t="shared" si="36"/>
        <v>13.617064078597982</v>
      </c>
      <c r="N144" s="90">
        <f t="shared" si="37"/>
        <v>26.789000234041239</v>
      </c>
      <c r="O144" s="106">
        <f t="shared" si="26"/>
        <v>14.916997168375298</v>
      </c>
      <c r="P144" s="91"/>
      <c r="Q144" s="92">
        <f t="shared" si="27"/>
        <v>19.149099336903031</v>
      </c>
      <c r="R144" s="92"/>
      <c r="S144" s="107">
        <f t="shared" si="28"/>
        <v>7.4981727357587916E-3</v>
      </c>
      <c r="T144" s="82">
        <f t="shared" si="40"/>
        <v>1.0029494154185046</v>
      </c>
      <c r="U144" s="82">
        <f t="shared" si="41"/>
        <v>2.317574217329899</v>
      </c>
      <c r="V144" s="95">
        <f t="shared" si="29"/>
        <v>8.8000811534221235E-2</v>
      </c>
      <c r="W144" s="95">
        <f t="shared" si="30"/>
        <v>7.6783745334904951E-2</v>
      </c>
      <c r="X144" s="95">
        <f t="shared" si="31"/>
        <v>1.1217066199316283E-2</v>
      </c>
    </row>
    <row r="145" spans="1:24">
      <c r="A145" s="1">
        <v>1882.05</v>
      </c>
      <c r="B145" s="1">
        <f t="shared" si="32"/>
        <v>1882</v>
      </c>
      <c r="C145" s="1">
        <f t="shared" si="33"/>
        <v>4.9999999999954525E-2</v>
      </c>
      <c r="D145" s="77">
        <v>5.71</v>
      </c>
      <c r="E145" s="79">
        <v>0.32</v>
      </c>
      <c r="F145" s="77">
        <v>0.43580000000000002</v>
      </c>
      <c r="G145" s="77">
        <v>10.465995039999999</v>
      </c>
      <c r="H145" s="79">
        <f t="shared" si="38"/>
        <v>1882.3749999999898</v>
      </c>
      <c r="I145" s="82">
        <f>I141*8/12+I153*4/12</f>
        <v>3.6233333333333335</v>
      </c>
      <c r="J145" s="79">
        <f t="shared" si="34"/>
        <v>176.4301361641005</v>
      </c>
      <c r="K145" s="79">
        <f t="shared" si="35"/>
        <v>9.8875032526291005</v>
      </c>
      <c r="L145" s="90">
        <f t="shared" si="39"/>
        <v>348.71393413657557</v>
      </c>
      <c r="M145" s="79">
        <f t="shared" si="36"/>
        <v>13.465543492174255</v>
      </c>
      <c r="N145" s="90">
        <f t="shared" si="37"/>
        <v>26.614629158795033</v>
      </c>
      <c r="O145" s="106">
        <f t="shared" si="26"/>
        <v>14.567103202191758</v>
      </c>
      <c r="P145" s="91"/>
      <c r="Q145" s="92">
        <f t="shared" si="27"/>
        <v>18.698420500259171</v>
      </c>
      <c r="R145" s="92"/>
      <c r="S145" s="107">
        <f t="shared" si="28"/>
        <v>9.9918347756730655E-3</v>
      </c>
      <c r="T145" s="82">
        <f t="shared" si="40"/>
        <v>1.0029501125727069</v>
      </c>
      <c r="U145" s="82">
        <f t="shared" si="41"/>
        <v>2.3032922810258158</v>
      </c>
      <c r="V145" s="95">
        <f t="shared" si="29"/>
        <v>9.0185722671140223E-2</v>
      </c>
      <c r="W145" s="95">
        <f t="shared" si="30"/>
        <v>7.7664059676380237E-2</v>
      </c>
      <c r="X145" s="95">
        <f t="shared" si="31"/>
        <v>1.2521662994759986E-2</v>
      </c>
    </row>
    <row r="146" spans="1:24">
      <c r="A146" s="1">
        <v>1882.06</v>
      </c>
      <c r="B146" s="1">
        <f t="shared" si="32"/>
        <v>1882</v>
      </c>
      <c r="C146" s="1">
        <f t="shared" si="33"/>
        <v>5.999999999994543E-2</v>
      </c>
      <c r="D146" s="77">
        <v>5.68</v>
      </c>
      <c r="E146" s="79">
        <v>0.32</v>
      </c>
      <c r="F146" s="77">
        <v>0.435</v>
      </c>
      <c r="G146" s="77">
        <v>10.56116033</v>
      </c>
      <c r="H146" s="79">
        <f t="shared" si="38"/>
        <v>1882.458333333323</v>
      </c>
      <c r="I146" s="82">
        <f>I141*7/12+I153*5/12</f>
        <v>3.6241666666666665</v>
      </c>
      <c r="J146" s="79">
        <f t="shared" si="34"/>
        <v>173.92174558531676</v>
      </c>
      <c r="K146" s="79">
        <f t="shared" si="35"/>
        <v>9.7984082019896785</v>
      </c>
      <c r="L146" s="90">
        <f t="shared" si="39"/>
        <v>345.36998184735853</v>
      </c>
      <c r="M146" s="79">
        <f t="shared" si="36"/>
        <v>13.319711149579719</v>
      </c>
      <c r="N146" s="90">
        <f t="shared" si="37"/>
        <v>26.449989806972006</v>
      </c>
      <c r="O146" s="106">
        <f t="shared" si="26"/>
        <v>14.327404890131668</v>
      </c>
      <c r="P146" s="91"/>
      <c r="Q146" s="92">
        <f t="shared" si="27"/>
        <v>18.390197818723433</v>
      </c>
      <c r="R146" s="92"/>
      <c r="S146" s="107">
        <f t="shared" si="28"/>
        <v>1.2729276253183271E-2</v>
      </c>
      <c r="T146" s="82">
        <f t="shared" si="40"/>
        <v>1.0029508097267625</v>
      </c>
      <c r="U146" s="82">
        <f t="shared" si="41"/>
        <v>2.2892713462933485</v>
      </c>
      <c r="V146" s="95">
        <f t="shared" si="29"/>
        <v>9.1024269459491602E-2</v>
      </c>
      <c r="W146" s="95">
        <f t="shared" si="30"/>
        <v>7.8538130082240531E-2</v>
      </c>
      <c r="X146" s="95">
        <f t="shared" si="31"/>
        <v>1.2486139377251071E-2</v>
      </c>
    </row>
    <row r="147" spans="1:24">
      <c r="A147" s="1">
        <v>1882.07</v>
      </c>
      <c r="B147" s="1">
        <f t="shared" si="32"/>
        <v>1882</v>
      </c>
      <c r="C147" s="1">
        <f t="shared" si="33"/>
        <v>6.9999999999936335E-2</v>
      </c>
      <c r="D147" s="77">
        <v>6</v>
      </c>
      <c r="E147" s="79">
        <v>0.32</v>
      </c>
      <c r="F147" s="77">
        <v>0.43419999999999997</v>
      </c>
      <c r="G147" s="77">
        <v>10.465995039999999</v>
      </c>
      <c r="H147" s="79">
        <f t="shared" si="38"/>
        <v>1882.5416666666563</v>
      </c>
      <c r="I147" s="82">
        <f>I141*6/12+I153*6/12</f>
        <v>3.625</v>
      </c>
      <c r="J147" s="79">
        <f t="shared" si="34"/>
        <v>185.3906859867956</v>
      </c>
      <c r="K147" s="79">
        <f t="shared" si="35"/>
        <v>9.8875032526291005</v>
      </c>
      <c r="L147" s="90">
        <f t="shared" si="39"/>
        <v>369.78095065530556</v>
      </c>
      <c r="M147" s="79">
        <f t="shared" si="36"/>
        <v>13.416105975911108</v>
      </c>
      <c r="N147" s="90">
        <f t="shared" si="37"/>
        <v>26.759814795755609</v>
      </c>
      <c r="O147" s="106">
        <f t="shared" si="26"/>
        <v>15.240559761217822</v>
      </c>
      <c r="P147" s="91"/>
      <c r="Q147" s="92">
        <f t="shared" si="27"/>
        <v>19.557024129217115</v>
      </c>
      <c r="R147" s="92"/>
      <c r="S147" s="107">
        <f t="shared" si="28"/>
        <v>9.0931419186627352E-3</v>
      </c>
      <c r="T147" s="82">
        <f t="shared" si="40"/>
        <v>1.0029515068806714</v>
      </c>
      <c r="U147" s="82">
        <f t="shared" si="41"/>
        <v>2.3169038804771618</v>
      </c>
      <c r="V147" s="95">
        <f t="shared" si="29"/>
        <v>8.1088598385693045E-2</v>
      </c>
      <c r="W147" s="95">
        <f t="shared" si="30"/>
        <v>7.45920020030304E-2</v>
      </c>
      <c r="X147" s="95">
        <f t="shared" si="31"/>
        <v>6.4965963826626449E-3</v>
      </c>
    </row>
    <row r="148" spans="1:24">
      <c r="A148" s="1">
        <v>1882.08</v>
      </c>
      <c r="B148" s="1">
        <f t="shared" si="32"/>
        <v>1882</v>
      </c>
      <c r="C148" s="1">
        <f t="shared" si="33"/>
        <v>7.999999999992724E-2</v>
      </c>
      <c r="D148" s="77">
        <v>6.18</v>
      </c>
      <c r="E148" s="79">
        <v>0.32</v>
      </c>
      <c r="F148" s="77">
        <v>0.43330000000000002</v>
      </c>
      <c r="G148" s="77">
        <v>10.56116033</v>
      </c>
      <c r="H148" s="79">
        <f t="shared" si="38"/>
        <v>1882.6249999999895</v>
      </c>
      <c r="I148" s="82">
        <f>I141*5/12+I153*7/12</f>
        <v>3.6258333333333335</v>
      </c>
      <c r="J148" s="79">
        <f t="shared" si="34"/>
        <v>189.23175840092566</v>
      </c>
      <c r="K148" s="79">
        <f t="shared" si="35"/>
        <v>9.7984082019896785</v>
      </c>
      <c r="L148" s="90">
        <f t="shared" si="39"/>
        <v>379.07102973696044</v>
      </c>
      <c r="M148" s="79">
        <f t="shared" si="36"/>
        <v>13.267657106006649</v>
      </c>
      <c r="N148" s="90">
        <f t="shared" si="37"/>
        <v>26.577908929615688</v>
      </c>
      <c r="O148" s="106">
        <f t="shared" si="26"/>
        <v>15.52542933146303</v>
      </c>
      <c r="P148" s="91"/>
      <c r="Q148" s="92">
        <f t="shared" si="27"/>
        <v>19.913629768832685</v>
      </c>
      <c r="R148" s="92"/>
      <c r="S148" s="107">
        <f t="shared" si="28"/>
        <v>8.0445140503407619E-3</v>
      </c>
      <c r="T148" s="82">
        <f t="shared" si="40"/>
        <v>1.0029522040344336</v>
      </c>
      <c r="U148" s="82">
        <f t="shared" si="41"/>
        <v>2.3028032886110448</v>
      </c>
      <c r="V148" s="95">
        <f t="shared" si="29"/>
        <v>7.8918475339219585E-2</v>
      </c>
      <c r="W148" s="95">
        <f t="shared" si="30"/>
        <v>7.4060927270700239E-2</v>
      </c>
      <c r="X148" s="95">
        <f t="shared" si="31"/>
        <v>4.8575480685193462E-3</v>
      </c>
    </row>
    <row r="149" spans="1:24">
      <c r="A149" s="1">
        <v>1882.09</v>
      </c>
      <c r="B149" s="1">
        <f t="shared" si="32"/>
        <v>1882</v>
      </c>
      <c r="C149" s="1">
        <f t="shared" si="33"/>
        <v>8.9999999999918145E-2</v>
      </c>
      <c r="D149" s="77">
        <v>6.24</v>
      </c>
      <c r="E149" s="79">
        <v>0.32</v>
      </c>
      <c r="F149" s="77">
        <v>0.4325</v>
      </c>
      <c r="G149" s="77">
        <v>10.275745450000001</v>
      </c>
      <c r="H149" s="79">
        <f t="shared" si="38"/>
        <v>1882.7083333333228</v>
      </c>
      <c r="I149" s="82">
        <f>I141*4/12+I153*8/12</f>
        <v>3.6266666666666669</v>
      </c>
      <c r="J149" s="79">
        <f t="shared" si="34"/>
        <v>196.37601279817613</v>
      </c>
      <c r="K149" s="79">
        <f t="shared" si="35"/>
        <v>10.070564758880828</v>
      </c>
      <c r="L149" s="90">
        <f t="shared" si="39"/>
        <v>395.06359625648651</v>
      </c>
      <c r="M149" s="79">
        <f t="shared" si="36"/>
        <v>13.61099768192487</v>
      </c>
      <c r="N149" s="90">
        <f t="shared" si="37"/>
        <v>27.382212400790131</v>
      </c>
      <c r="O149" s="106">
        <f t="shared" si="26"/>
        <v>16.081106624462311</v>
      </c>
      <c r="P149" s="91"/>
      <c r="Q149" s="92">
        <f t="shared" si="27"/>
        <v>20.617194705981767</v>
      </c>
      <c r="R149" s="92"/>
      <c r="S149" s="107">
        <f t="shared" si="28"/>
        <v>2.4137828797115915E-3</v>
      </c>
      <c r="T149" s="82">
        <f t="shared" si="40"/>
        <v>1.0029529011880489</v>
      </c>
      <c r="U149" s="82">
        <f t="shared" si="41"/>
        <v>2.3737521789893026</v>
      </c>
      <c r="V149" s="95">
        <f t="shared" si="29"/>
        <v>7.2144532924365512E-2</v>
      </c>
      <c r="W149" s="95">
        <f t="shared" si="30"/>
        <v>7.1024545572330622E-2</v>
      </c>
      <c r="X149" s="95">
        <f t="shared" si="31"/>
        <v>1.1199873520348902E-3</v>
      </c>
    </row>
    <row r="150" spans="1:24">
      <c r="A150" s="1">
        <v>1882.1</v>
      </c>
      <c r="B150" s="1">
        <f t="shared" si="32"/>
        <v>1882</v>
      </c>
      <c r="C150" s="1">
        <f t="shared" si="33"/>
        <v>9.9999999999909051E-2</v>
      </c>
      <c r="D150" s="77">
        <v>6.07</v>
      </c>
      <c r="E150" s="79">
        <v>0.32</v>
      </c>
      <c r="F150" s="77">
        <v>0.43169999999999997</v>
      </c>
      <c r="G150" s="77">
        <v>10.180580170000001</v>
      </c>
      <c r="H150" s="79">
        <f t="shared" si="38"/>
        <v>1882.7916666666561</v>
      </c>
      <c r="I150" s="82">
        <f>I141*3/12+I153*9/12</f>
        <v>3.6274999999999999</v>
      </c>
      <c r="J150" s="79">
        <f t="shared" si="34"/>
        <v>192.81168432663108</v>
      </c>
      <c r="K150" s="79">
        <f t="shared" si="35"/>
        <v>10.164701644896532</v>
      </c>
      <c r="L150" s="90">
        <f t="shared" si="39"/>
        <v>389.5970708731021</v>
      </c>
      <c r="M150" s="79">
        <f t="shared" si="36"/>
        <v>13.712817812818225</v>
      </c>
      <c r="N150" s="90">
        <f t="shared" si="37"/>
        <v>27.708246374945325</v>
      </c>
      <c r="O150" s="106">
        <f t="shared" si="26"/>
        <v>15.755581030526555</v>
      </c>
      <c r="P150" s="91"/>
      <c r="Q150" s="92">
        <f t="shared" si="27"/>
        <v>20.192326679272213</v>
      </c>
      <c r="R150" s="92"/>
      <c r="S150" s="107">
        <f t="shared" si="28"/>
        <v>4.9450109153501148E-3</v>
      </c>
      <c r="T150" s="82">
        <f t="shared" si="40"/>
        <v>1.0029535983415176</v>
      </c>
      <c r="U150" s="82">
        <f t="shared" si="41"/>
        <v>2.4030163434652692</v>
      </c>
      <c r="V150" s="95">
        <f t="shared" si="29"/>
        <v>7.6154360316408098E-2</v>
      </c>
      <c r="W150" s="95">
        <f t="shared" si="30"/>
        <v>6.9931876531223347E-2</v>
      </c>
      <c r="X150" s="95">
        <f t="shared" si="31"/>
        <v>6.2224837851847514E-3</v>
      </c>
    </row>
    <row r="151" spans="1:24">
      <c r="A151" s="1">
        <v>1882.11</v>
      </c>
      <c r="B151" s="1">
        <f t="shared" si="32"/>
        <v>1882</v>
      </c>
      <c r="C151" s="1">
        <f t="shared" si="33"/>
        <v>0.10999999999989996</v>
      </c>
      <c r="D151" s="77">
        <v>5.81</v>
      </c>
      <c r="E151" s="79">
        <v>0.32</v>
      </c>
      <c r="F151" s="77">
        <v>0.43080000000000002</v>
      </c>
      <c r="G151" s="77">
        <v>10.08541488</v>
      </c>
      <c r="H151" s="79">
        <f t="shared" si="38"/>
        <v>1882.8749999999893</v>
      </c>
      <c r="I151" s="82">
        <f>I141*2/12+I153*10/12</f>
        <v>3.6283333333333334</v>
      </c>
      <c r="J151" s="79">
        <f t="shared" si="34"/>
        <v>186.29429253583666</v>
      </c>
      <c r="K151" s="79">
        <f t="shared" si="35"/>
        <v>10.260615079426461</v>
      </c>
      <c r="L151" s="90">
        <f t="shared" si="39"/>
        <v>378.15569327140179</v>
      </c>
      <c r="M151" s="79">
        <f t="shared" si="36"/>
        <v>13.813353050677874</v>
      </c>
      <c r="N151" s="90">
        <f t="shared" si="37"/>
        <v>28.039496155132511</v>
      </c>
      <c r="O151" s="106">
        <f t="shared" si="26"/>
        <v>15.192670313165337</v>
      </c>
      <c r="P151" s="91"/>
      <c r="Q151" s="92">
        <f t="shared" si="27"/>
        <v>19.466185805701738</v>
      </c>
      <c r="R151" s="92"/>
      <c r="S151" s="107">
        <f t="shared" si="28"/>
        <v>3.5008618493167637E-3</v>
      </c>
      <c r="T151" s="82">
        <f t="shared" si="40"/>
        <v>1.0029542954948398</v>
      </c>
      <c r="U151" s="82">
        <f t="shared" si="41"/>
        <v>2.4328555595556973</v>
      </c>
      <c r="V151" s="95">
        <f t="shared" si="29"/>
        <v>7.6599919710658382E-2</v>
      </c>
      <c r="W151" s="95">
        <f t="shared" si="30"/>
        <v>6.6094865782868828E-2</v>
      </c>
      <c r="X151" s="95">
        <f t="shared" si="31"/>
        <v>1.0505053927789554E-2</v>
      </c>
    </row>
    <row r="152" spans="1:24">
      <c r="A152" s="1">
        <v>1882.12</v>
      </c>
      <c r="B152" s="1">
        <f t="shared" si="32"/>
        <v>1882</v>
      </c>
      <c r="C152" s="1">
        <f t="shared" si="33"/>
        <v>0.11999999999989086</v>
      </c>
      <c r="D152" s="77">
        <v>5.84</v>
      </c>
      <c r="E152" s="79">
        <v>0.32</v>
      </c>
      <c r="F152" s="77">
        <v>0.43</v>
      </c>
      <c r="G152" s="77">
        <v>9.9903305790000001</v>
      </c>
      <c r="H152" s="79">
        <f t="shared" si="38"/>
        <v>1882.9583333333226</v>
      </c>
      <c r="I152" s="82">
        <f>I141*1/12+I153*11/12</f>
        <v>3.6291666666666669</v>
      </c>
      <c r="J152" s="79">
        <f t="shared" si="34"/>
        <v>189.03846124669869</v>
      </c>
      <c r="K152" s="79">
        <f t="shared" si="35"/>
        <v>10.358271849134175</v>
      </c>
      <c r="L152" s="90">
        <f t="shared" si="39"/>
        <v>385.4782094835623</v>
      </c>
      <c r="M152" s="79">
        <f t="shared" si="36"/>
        <v>13.918927797274046</v>
      </c>
      <c r="N152" s="90">
        <f t="shared" si="37"/>
        <v>28.382813369508863</v>
      </c>
      <c r="O152" s="106">
        <f t="shared" si="26"/>
        <v>15.382128332081969</v>
      </c>
      <c r="P152" s="91"/>
      <c r="Q152" s="92">
        <f t="shared" si="27"/>
        <v>19.704614063292851</v>
      </c>
      <c r="R152" s="92"/>
      <c r="S152" s="107">
        <f t="shared" si="28"/>
        <v>3.1815143101116411E-3</v>
      </c>
      <c r="T152" s="82">
        <f t="shared" si="40"/>
        <v>1.0029549926480152</v>
      </c>
      <c r="U152" s="82">
        <f t="shared" si="41"/>
        <v>2.4632663671671393</v>
      </c>
      <c r="V152" s="95">
        <f t="shared" si="29"/>
        <v>7.2413094622438168E-2</v>
      </c>
      <c r="W152" s="95">
        <f t="shared" si="30"/>
        <v>6.3652658861443445E-2</v>
      </c>
      <c r="X152" s="95">
        <f t="shared" si="31"/>
        <v>8.7604357609947225E-3</v>
      </c>
    </row>
    <row r="153" spans="1:24">
      <c r="A153" s="1">
        <v>1883.01</v>
      </c>
      <c r="B153" s="1">
        <f t="shared" si="32"/>
        <v>1883</v>
      </c>
      <c r="C153" s="1">
        <f t="shared" si="33"/>
        <v>9.9999999999909051E-3</v>
      </c>
      <c r="D153" s="77">
        <v>5.81</v>
      </c>
      <c r="E153" s="79">
        <v>0.32079999999999997</v>
      </c>
      <c r="F153" s="77">
        <v>0.42749999999999999</v>
      </c>
      <c r="G153" s="77">
        <v>9.9903305790000001</v>
      </c>
      <c r="H153" s="79">
        <f t="shared" si="38"/>
        <v>1883.0416666666558</v>
      </c>
      <c r="I153" s="82">
        <v>3.63</v>
      </c>
      <c r="J153" s="79">
        <f t="shared" si="34"/>
        <v>188.06737326084234</v>
      </c>
      <c r="K153" s="79">
        <f t="shared" si="35"/>
        <v>10.384167528757008</v>
      </c>
      <c r="L153" s="90">
        <f t="shared" si="39"/>
        <v>385.2625881106776</v>
      </c>
      <c r="M153" s="79">
        <f t="shared" si="36"/>
        <v>13.838003798452686</v>
      </c>
      <c r="N153" s="90">
        <f t="shared" si="37"/>
        <v>28.347634495234885</v>
      </c>
      <c r="O153" s="106">
        <f t="shared" si="26"/>
        <v>15.270259119098567</v>
      </c>
      <c r="P153" s="91"/>
      <c r="Q153" s="92">
        <f t="shared" si="27"/>
        <v>19.556713466650187</v>
      </c>
      <c r="R153" s="92"/>
      <c r="S153" s="107">
        <f t="shared" si="28"/>
        <v>3.6494449665530754E-3</v>
      </c>
      <c r="T153" s="82">
        <f t="shared" si="40"/>
        <v>1.0030943156162713</v>
      </c>
      <c r="U153" s="82">
        <f t="shared" si="41"/>
        <v>2.4705453011722214</v>
      </c>
      <c r="V153" s="95">
        <f t="shared" si="29"/>
        <v>7.0838011350811136E-2</v>
      </c>
      <c r="W153" s="95">
        <f t="shared" si="30"/>
        <v>5.9651685724352754E-2</v>
      </c>
      <c r="X153" s="95">
        <f t="shared" si="31"/>
        <v>1.1186325626458382E-2</v>
      </c>
    </row>
    <row r="154" spans="1:24">
      <c r="A154" s="1">
        <v>1883.02</v>
      </c>
      <c r="B154" s="1">
        <f t="shared" si="32"/>
        <v>1883</v>
      </c>
      <c r="C154" s="1">
        <f t="shared" si="33"/>
        <v>1.999999999998181E-2</v>
      </c>
      <c r="D154" s="77">
        <v>5.68</v>
      </c>
      <c r="E154" s="79">
        <v>0.32169999999999999</v>
      </c>
      <c r="F154" s="77">
        <v>0.42499999999999999</v>
      </c>
      <c r="G154" s="77">
        <v>10.08541488</v>
      </c>
      <c r="H154" s="79">
        <f t="shared" si="38"/>
        <v>1883.1249999999891</v>
      </c>
      <c r="I154" s="82">
        <f>I153*11/12+I165*1/12</f>
        <v>3.6291666666666669</v>
      </c>
      <c r="J154" s="79">
        <f t="shared" si="34"/>
        <v>182.12591765981966</v>
      </c>
      <c r="K154" s="79">
        <f t="shared" si="35"/>
        <v>10.315124597035913</v>
      </c>
      <c r="L154" s="90">
        <f t="shared" si="39"/>
        <v>374.8522164011323</v>
      </c>
      <c r="M154" s="79">
        <f t="shared" si="36"/>
        <v>13.627379402363269</v>
      </c>
      <c r="N154" s="90">
        <f t="shared" si="37"/>
        <v>28.047921121563601</v>
      </c>
      <c r="O154" s="106">
        <f t="shared" si="26"/>
        <v>14.757590146176216</v>
      </c>
      <c r="P154" s="91"/>
      <c r="Q154" s="92">
        <f t="shared" si="27"/>
        <v>18.898222188468392</v>
      </c>
      <c r="R154" s="92"/>
      <c r="S154" s="107">
        <f t="shared" si="28"/>
        <v>4.7305375556531415E-3</v>
      </c>
      <c r="T154" s="82">
        <f t="shared" si="40"/>
        <v>1.0030936238807047</v>
      </c>
      <c r="U154" s="82">
        <f t="shared" si="41"/>
        <v>2.4548258166309074</v>
      </c>
      <c r="V154" s="95">
        <f t="shared" si="29"/>
        <v>7.0953710792271751E-2</v>
      </c>
      <c r="W154" s="95">
        <f t="shared" si="30"/>
        <v>5.9426127509803583E-2</v>
      </c>
      <c r="X154" s="95">
        <f t="shared" si="31"/>
        <v>1.1527583282468168E-2</v>
      </c>
    </row>
    <row r="155" spans="1:24">
      <c r="A155" s="1">
        <v>1883.03</v>
      </c>
      <c r="B155" s="1">
        <f t="shared" si="32"/>
        <v>1883</v>
      </c>
      <c r="C155" s="1">
        <f t="shared" si="33"/>
        <v>2.9999999999972715E-2</v>
      </c>
      <c r="D155" s="77">
        <v>5.75</v>
      </c>
      <c r="E155" s="79">
        <v>0.32250000000000001</v>
      </c>
      <c r="F155" s="77">
        <v>0.42249999999999999</v>
      </c>
      <c r="G155" s="77">
        <v>9.9903305790000001</v>
      </c>
      <c r="H155" s="79">
        <f t="shared" si="38"/>
        <v>1883.2083333333223</v>
      </c>
      <c r="I155" s="82">
        <f>I153*10/12+I165*2/12</f>
        <v>3.6283333333333334</v>
      </c>
      <c r="J155" s="79">
        <f t="shared" si="34"/>
        <v>186.12519728912969</v>
      </c>
      <c r="K155" s="79">
        <f t="shared" si="35"/>
        <v>10.439195847955535</v>
      </c>
      <c r="L155" s="90">
        <f t="shared" si="39"/>
        <v>384.87404725820426</v>
      </c>
      <c r="M155" s="79">
        <f t="shared" si="36"/>
        <v>13.676155800809964</v>
      </c>
      <c r="N155" s="90">
        <f t="shared" si="37"/>
        <v>28.279875646363703</v>
      </c>
      <c r="O155" s="106">
        <f t="shared" si="26"/>
        <v>15.051254121401632</v>
      </c>
      <c r="P155" s="91"/>
      <c r="Q155" s="92">
        <f t="shared" si="27"/>
        <v>19.273105236150059</v>
      </c>
      <c r="R155" s="92"/>
      <c r="S155" s="107">
        <f t="shared" si="28"/>
        <v>2.4952795648935794E-3</v>
      </c>
      <c r="T155" s="82">
        <f t="shared" si="40"/>
        <v>1.0030929321452842</v>
      </c>
      <c r="U155" s="82">
        <f t="shared" si="41"/>
        <v>2.4858565356826419</v>
      </c>
      <c r="V155" s="95">
        <f t="shared" si="29"/>
        <v>6.716270953053316E-2</v>
      </c>
      <c r="W155" s="95">
        <f t="shared" si="30"/>
        <v>6.1016058027777653E-2</v>
      </c>
      <c r="X155" s="95">
        <f t="shared" si="31"/>
        <v>6.1466515027555069E-3</v>
      </c>
    </row>
    <row r="156" spans="1:24">
      <c r="A156" s="1">
        <v>1883.04</v>
      </c>
      <c r="B156" s="1">
        <f t="shared" si="32"/>
        <v>1883</v>
      </c>
      <c r="C156" s="1">
        <f t="shared" si="33"/>
        <v>3.999999999996362E-2</v>
      </c>
      <c r="D156" s="77">
        <v>5.87</v>
      </c>
      <c r="E156" s="79">
        <v>0.32329999999999998</v>
      </c>
      <c r="F156" s="77">
        <v>0.42</v>
      </c>
      <c r="G156" s="77">
        <v>9.8951652889999995</v>
      </c>
      <c r="H156" s="79">
        <f t="shared" si="38"/>
        <v>1883.2916666666556</v>
      </c>
      <c r="I156" s="82">
        <f>I153*9/12+I165*3/12</f>
        <v>3.6274999999999999</v>
      </c>
      <c r="J156" s="79">
        <f t="shared" si="34"/>
        <v>191.83693799538716</v>
      </c>
      <c r="K156" s="79">
        <f t="shared" si="35"/>
        <v>10.565737998962295</v>
      </c>
      <c r="L156" s="90">
        <f t="shared" si="39"/>
        <v>398.50559201922692</v>
      </c>
      <c r="M156" s="79">
        <f t="shared" si="36"/>
        <v>13.725981934934005</v>
      </c>
      <c r="N156" s="90">
        <f t="shared" si="37"/>
        <v>28.51317694175048</v>
      </c>
      <c r="O156" s="106">
        <f t="shared" si="26"/>
        <v>15.482067222036665</v>
      </c>
      <c r="P156" s="91"/>
      <c r="Q156" s="92">
        <f t="shared" si="27"/>
        <v>19.821692820458178</v>
      </c>
      <c r="R156" s="92"/>
      <c r="S156" s="107">
        <f t="shared" si="28"/>
        <v>-2.7539500508165504E-4</v>
      </c>
      <c r="T156" s="82">
        <f t="shared" si="40"/>
        <v>1.0030922404100109</v>
      </c>
      <c r="U156" s="82">
        <f t="shared" si="41"/>
        <v>2.5175264230135626</v>
      </c>
      <c r="V156" s="95">
        <f t="shared" si="29"/>
        <v>6.5166438210078059E-2</v>
      </c>
      <c r="W156" s="95">
        <f t="shared" si="30"/>
        <v>6.1341614895081609E-2</v>
      </c>
      <c r="X156" s="95">
        <f t="shared" si="31"/>
        <v>3.8248233149964506E-3</v>
      </c>
    </row>
    <row r="157" spans="1:24">
      <c r="A157" s="1">
        <v>1883.05</v>
      </c>
      <c r="B157" s="1">
        <f t="shared" si="32"/>
        <v>1883</v>
      </c>
      <c r="C157" s="1">
        <f t="shared" si="33"/>
        <v>4.9999999999954525E-2</v>
      </c>
      <c r="D157" s="77">
        <v>5.77</v>
      </c>
      <c r="E157" s="79">
        <v>0.32419999999999999</v>
      </c>
      <c r="F157" s="77">
        <v>0.41749999999999998</v>
      </c>
      <c r="G157" s="77">
        <v>9.8000000000000007</v>
      </c>
      <c r="H157" s="79">
        <f t="shared" si="38"/>
        <v>1883.3749999999889</v>
      </c>
      <c r="I157" s="82">
        <f>I153*8/12+I165*4/12</f>
        <v>3.6266666666666669</v>
      </c>
      <c r="J157" s="79">
        <f t="shared" si="34"/>
        <v>190.39999081632652</v>
      </c>
      <c r="K157" s="79">
        <f t="shared" si="35"/>
        <v>10.698037612244898</v>
      </c>
      <c r="L157" s="90">
        <f t="shared" si="39"/>
        <v>397.3725333694141</v>
      </c>
      <c r="M157" s="79">
        <f t="shared" si="36"/>
        <v>13.776775765306121</v>
      </c>
      <c r="N157" s="90">
        <f t="shared" si="37"/>
        <v>28.752691972570258</v>
      </c>
      <c r="O157" s="106">
        <f t="shared" si="26"/>
        <v>15.33549763733706</v>
      </c>
      <c r="P157" s="91"/>
      <c r="Q157" s="92">
        <f t="shared" si="27"/>
        <v>19.632642919503557</v>
      </c>
      <c r="R157" s="92"/>
      <c r="S157" s="107">
        <f t="shared" si="28"/>
        <v>1.5315856185122434E-3</v>
      </c>
      <c r="T157" s="82">
        <f t="shared" si="40"/>
        <v>1.0030915486748841</v>
      </c>
      <c r="U157" s="82">
        <f t="shared" si="41"/>
        <v>2.5498338701624506</v>
      </c>
      <c r="V157" s="95">
        <f t="shared" si="29"/>
        <v>5.7396602854010714E-2</v>
      </c>
      <c r="W157" s="95">
        <f t="shared" si="30"/>
        <v>6.167323542397618E-2</v>
      </c>
      <c r="X157" s="95">
        <f t="shared" si="31"/>
        <v>-4.2766325699654661E-3</v>
      </c>
    </row>
    <row r="158" spans="1:24">
      <c r="A158" s="1">
        <v>1883.06</v>
      </c>
      <c r="B158" s="1">
        <f t="shared" si="32"/>
        <v>1883</v>
      </c>
      <c r="C158" s="1">
        <f t="shared" si="33"/>
        <v>5.999999999994543E-2</v>
      </c>
      <c r="D158" s="77">
        <v>5.82</v>
      </c>
      <c r="E158" s="79">
        <v>0.32500000000000001</v>
      </c>
      <c r="F158" s="77">
        <v>0.41499999999999998</v>
      </c>
      <c r="G158" s="77">
        <v>9.5145851239999999</v>
      </c>
      <c r="H158" s="79">
        <f t="shared" si="38"/>
        <v>1883.4583333333221</v>
      </c>
      <c r="I158" s="82">
        <f>I153*7/12+I165*5/12</f>
        <v>3.6258333333333335</v>
      </c>
      <c r="J158" s="79">
        <f t="shared" si="34"/>
        <v>197.8109434590624</v>
      </c>
      <c r="K158" s="79">
        <f t="shared" si="35"/>
        <v>11.046143749861733</v>
      </c>
      <c r="L158" s="90">
        <f t="shared" si="39"/>
        <v>414.76063926839089</v>
      </c>
      <c r="M158" s="79">
        <f t="shared" si="36"/>
        <v>14.105075865208057</v>
      </c>
      <c r="N158" s="90">
        <f t="shared" si="37"/>
        <v>29.574856580134401</v>
      </c>
      <c r="O158" s="106">
        <f t="shared" si="26"/>
        <v>15.903388388583787</v>
      </c>
      <c r="P158" s="91"/>
      <c r="Q158" s="92">
        <f t="shared" si="27"/>
        <v>20.356448023345454</v>
      </c>
      <c r="R158" s="92"/>
      <c r="S158" s="107">
        <f t="shared" si="28"/>
        <v>-7.5976968980635828E-4</v>
      </c>
      <c r="T158" s="82">
        <f t="shared" si="40"/>
        <v>1.0030908569399042</v>
      </c>
      <c r="U158" s="82">
        <f t="shared" si="41"/>
        <v>2.634442213616405</v>
      </c>
      <c r="V158" s="95">
        <f t="shared" si="29"/>
        <v>5.0884397746418841E-2</v>
      </c>
      <c r="W158" s="95">
        <f t="shared" si="30"/>
        <v>6.126186231879216E-2</v>
      </c>
      <c r="X158" s="95">
        <f t="shared" si="31"/>
        <v>-1.0377464572373318E-2</v>
      </c>
    </row>
    <row r="159" spans="1:24">
      <c r="A159" s="1">
        <v>1883.07</v>
      </c>
      <c r="B159" s="1">
        <f t="shared" si="32"/>
        <v>1883</v>
      </c>
      <c r="C159" s="1">
        <f t="shared" si="33"/>
        <v>6.9999999999936335E-2</v>
      </c>
      <c r="D159" s="77">
        <v>5.73</v>
      </c>
      <c r="E159" s="79">
        <v>0.32579999999999998</v>
      </c>
      <c r="F159" s="77">
        <v>0.41249999999999998</v>
      </c>
      <c r="G159" s="77">
        <v>9.3242545450000005</v>
      </c>
      <c r="H159" s="79">
        <f t="shared" si="38"/>
        <v>1883.5416666666554</v>
      </c>
      <c r="I159" s="82">
        <f>I153*6/12+I165*6/12</f>
        <v>3.625</v>
      </c>
      <c r="J159" s="79">
        <f t="shared" si="34"/>
        <v>198.72737075733707</v>
      </c>
      <c r="K159" s="79">
        <f t="shared" si="35"/>
        <v>11.299367782328169</v>
      </c>
      <c r="L159" s="90">
        <f t="shared" si="39"/>
        <v>418.65649242828187</v>
      </c>
      <c r="M159" s="79">
        <f t="shared" si="36"/>
        <v>14.306289779651227</v>
      </c>
      <c r="N159" s="90">
        <f t="shared" si="37"/>
        <v>30.138883617219239</v>
      </c>
      <c r="O159" s="106">
        <f t="shared" si="26"/>
        <v>15.94878312701702</v>
      </c>
      <c r="P159" s="91"/>
      <c r="Q159" s="92">
        <f t="shared" si="27"/>
        <v>20.41043401723465</v>
      </c>
      <c r="R159" s="92"/>
      <c r="S159" s="107">
        <f t="shared" si="28"/>
        <v>-2.8937843102308514E-3</v>
      </c>
      <c r="T159" s="82">
        <f t="shared" si="40"/>
        <v>1.0030901652050708</v>
      </c>
      <c r="U159" s="82">
        <f t="shared" si="41"/>
        <v>2.6965264444908019</v>
      </c>
      <c r="V159" s="95">
        <f t="shared" si="29"/>
        <v>4.2886011694532877E-2</v>
      </c>
      <c r="W159" s="95">
        <f t="shared" si="30"/>
        <v>6.1912515956893621E-2</v>
      </c>
      <c r="X159" s="95">
        <f t="shared" si="31"/>
        <v>-1.9026504262360744E-2</v>
      </c>
    </row>
    <row r="160" spans="1:24">
      <c r="A160" s="1">
        <v>1883.08</v>
      </c>
      <c r="B160" s="1">
        <f t="shared" si="32"/>
        <v>1883</v>
      </c>
      <c r="C160" s="1">
        <f t="shared" si="33"/>
        <v>7.999999999992724E-2</v>
      </c>
      <c r="D160" s="77">
        <v>5.47</v>
      </c>
      <c r="E160" s="79">
        <v>0.32669999999999999</v>
      </c>
      <c r="F160" s="77">
        <v>0.41</v>
      </c>
      <c r="G160" s="77">
        <v>9.3242545450000005</v>
      </c>
      <c r="H160" s="79">
        <f t="shared" si="38"/>
        <v>1883.6249999999886</v>
      </c>
      <c r="I160" s="82">
        <f>I153*5/12+I165*7/12</f>
        <v>3.6241666666666665</v>
      </c>
      <c r="J160" s="79">
        <f t="shared" si="34"/>
        <v>189.71007295682961</v>
      </c>
      <c r="K160" s="79">
        <f t="shared" si="35"/>
        <v>11.330581505483773</v>
      </c>
      <c r="L160" s="90">
        <f t="shared" si="39"/>
        <v>401.64902907313467</v>
      </c>
      <c r="M160" s="79">
        <f t="shared" si="36"/>
        <v>14.219584993107885</v>
      </c>
      <c r="N160" s="90">
        <f t="shared" si="37"/>
        <v>30.10532027787664</v>
      </c>
      <c r="O160" s="106">
        <f t="shared" si="26"/>
        <v>15.19681087662984</v>
      </c>
      <c r="P160" s="91"/>
      <c r="Q160" s="92">
        <f t="shared" si="27"/>
        <v>19.448085508176302</v>
      </c>
      <c r="R160" s="92"/>
      <c r="S160" s="107">
        <f t="shared" si="28"/>
        <v>2.171205541036253E-4</v>
      </c>
      <c r="T160" s="82">
        <f t="shared" si="40"/>
        <v>1.0030894734703844</v>
      </c>
      <c r="U160" s="82">
        <f t="shared" si="41"/>
        <v>2.7048591566841207</v>
      </c>
      <c r="V160" s="95">
        <f t="shared" si="29"/>
        <v>4.9430569783938338E-2</v>
      </c>
      <c r="W160" s="95">
        <f t="shared" si="30"/>
        <v>6.6236070497677879E-2</v>
      </c>
      <c r="X160" s="95">
        <f t="shared" si="31"/>
        <v>-1.6805500713739541E-2</v>
      </c>
    </row>
    <row r="161" spans="1:24">
      <c r="A161" s="1">
        <v>1883.09</v>
      </c>
      <c r="B161" s="1">
        <f t="shared" si="32"/>
        <v>1883</v>
      </c>
      <c r="C161" s="1">
        <f t="shared" si="33"/>
        <v>8.9999999999918145E-2</v>
      </c>
      <c r="D161" s="77">
        <v>5.53</v>
      </c>
      <c r="E161" s="79">
        <v>0.32750000000000001</v>
      </c>
      <c r="F161" s="77">
        <v>0.40749999999999997</v>
      </c>
      <c r="G161" s="77">
        <v>9.229089256</v>
      </c>
      <c r="H161" s="79">
        <f t="shared" si="38"/>
        <v>1883.7083333333219</v>
      </c>
      <c r="I161" s="82">
        <f>I153*4/12+I165*8/12</f>
        <v>3.6233333333333335</v>
      </c>
      <c r="J161" s="79">
        <f t="shared" si="34"/>
        <v>193.768630944531</v>
      </c>
      <c r="K161" s="79">
        <f t="shared" si="35"/>
        <v>11.475447854309929</v>
      </c>
      <c r="L161" s="90">
        <f t="shared" si="39"/>
        <v>412.26632375799596</v>
      </c>
      <c r="M161" s="79">
        <f t="shared" si="36"/>
        <v>14.27861068895052</v>
      </c>
      <c r="N161" s="90">
        <f t="shared" si="37"/>
        <v>30.379480457754671</v>
      </c>
      <c r="O161" s="106">
        <f t="shared" si="26"/>
        <v>15.494692425793447</v>
      </c>
      <c r="P161" s="91"/>
      <c r="Q161" s="92">
        <f t="shared" si="27"/>
        <v>19.828736618724498</v>
      </c>
      <c r="R161" s="92"/>
      <c r="S161" s="107">
        <f t="shared" si="28"/>
        <v>-2.0348484115956661E-3</v>
      </c>
      <c r="T161" s="82">
        <f t="shared" si="40"/>
        <v>1.0030887817358447</v>
      </c>
      <c r="U161" s="82">
        <f t="shared" si="41"/>
        <v>2.741192934805083</v>
      </c>
      <c r="V161" s="95">
        <f t="shared" si="29"/>
        <v>5.0166423843972296E-2</v>
      </c>
      <c r="W161" s="95">
        <f t="shared" si="30"/>
        <v>6.0899350444703071E-2</v>
      </c>
      <c r="X161" s="95">
        <f t="shared" si="31"/>
        <v>-1.0732926600730774E-2</v>
      </c>
    </row>
    <row r="162" spans="1:24">
      <c r="A162" s="1">
        <v>1883.1</v>
      </c>
      <c r="B162" s="1">
        <f t="shared" si="32"/>
        <v>1883</v>
      </c>
      <c r="C162" s="1">
        <f t="shared" si="33"/>
        <v>9.9999999999909051E-2</v>
      </c>
      <c r="D162" s="77">
        <v>5.38</v>
      </c>
      <c r="E162" s="79">
        <v>0.32829999999999998</v>
      </c>
      <c r="F162" s="77">
        <v>0.40500000000000003</v>
      </c>
      <c r="G162" s="77">
        <v>9.229089256</v>
      </c>
      <c r="H162" s="79">
        <f t="shared" si="38"/>
        <v>1883.7916666666551</v>
      </c>
      <c r="I162" s="82">
        <f>I153*3/12+I165*9/12</f>
        <v>3.6225000000000001</v>
      </c>
      <c r="J162" s="79">
        <f t="shared" si="34"/>
        <v>188.51270062957988</v>
      </c>
      <c r="K162" s="79">
        <f t="shared" si="35"/>
        <v>11.503479482656333</v>
      </c>
      <c r="L162" s="90">
        <f t="shared" si="39"/>
        <v>403.12328052902302</v>
      </c>
      <c r="M162" s="79">
        <f t="shared" si="36"/>
        <v>14.191011850368003</v>
      </c>
      <c r="N162" s="90">
        <f t="shared" si="37"/>
        <v>30.346641006366976</v>
      </c>
      <c r="O162" s="106">
        <f t="shared" si="26"/>
        <v>15.04805627022383</v>
      </c>
      <c r="P162" s="91"/>
      <c r="Q162" s="92">
        <f t="shared" si="27"/>
        <v>19.259308186439718</v>
      </c>
      <c r="R162" s="92"/>
      <c r="S162" s="107">
        <f t="shared" si="28"/>
        <v>2.1206134844089924E-3</v>
      </c>
      <c r="T162" s="82">
        <f t="shared" si="40"/>
        <v>1.0030880900014516</v>
      </c>
      <c r="U162" s="82">
        <f t="shared" si="41"/>
        <v>2.7496598814765356</v>
      </c>
      <c r="V162" s="95">
        <f t="shared" si="29"/>
        <v>5.4719040933593588E-2</v>
      </c>
      <c r="W162" s="95">
        <f t="shared" si="30"/>
        <v>5.9550858290052133E-2</v>
      </c>
      <c r="X162" s="95">
        <f t="shared" si="31"/>
        <v>-4.8318173564585454E-3</v>
      </c>
    </row>
    <row r="163" spans="1:24">
      <c r="A163" s="1">
        <v>1883.11</v>
      </c>
      <c r="B163" s="1">
        <f t="shared" si="32"/>
        <v>1883</v>
      </c>
      <c r="C163" s="1">
        <f t="shared" si="33"/>
        <v>0.10999999999989996</v>
      </c>
      <c r="D163" s="77">
        <v>5.46</v>
      </c>
      <c r="E163" s="79">
        <v>0.32919999999999999</v>
      </c>
      <c r="F163" s="77">
        <v>0.40250000000000002</v>
      </c>
      <c r="G163" s="77">
        <v>9.1340049590000003</v>
      </c>
      <c r="H163" s="79">
        <f t="shared" si="38"/>
        <v>1883.8749999999884</v>
      </c>
      <c r="I163" s="82">
        <f>I153*2/12+I165*10/12</f>
        <v>3.621666666666667</v>
      </c>
      <c r="J163" s="79">
        <f t="shared" si="34"/>
        <v>193.30744705368625</v>
      </c>
      <c r="K163" s="79">
        <f t="shared" si="35"/>
        <v>11.655093694152658</v>
      </c>
      <c r="L163" s="90">
        <f t="shared" si="39"/>
        <v>415.45354015485202</v>
      </c>
      <c r="M163" s="79">
        <f t="shared" si="36"/>
        <v>14.250228468701231</v>
      </c>
      <c r="N163" s="90">
        <f t="shared" si="37"/>
        <v>30.626382767825628</v>
      </c>
      <c r="O163" s="106">
        <f t="shared" si="26"/>
        <v>15.40821814244886</v>
      </c>
      <c r="P163" s="91"/>
      <c r="Q163" s="92">
        <f t="shared" si="27"/>
        <v>19.720544543933187</v>
      </c>
      <c r="R163" s="92"/>
      <c r="S163" s="107">
        <f t="shared" si="28"/>
        <v>2.6325881891270872E-3</v>
      </c>
      <c r="T163" s="82">
        <f t="shared" si="40"/>
        <v>1.0030873982672053</v>
      </c>
      <c r="U163" s="82">
        <f t="shared" si="41"/>
        <v>2.7868632216408189</v>
      </c>
      <c r="V163" s="95">
        <f t="shared" si="29"/>
        <v>5.6424677914184374E-2</v>
      </c>
      <c r="W163" s="95">
        <f t="shared" si="30"/>
        <v>6.1280485508864002E-2</v>
      </c>
      <c r="X163" s="95">
        <f t="shared" si="31"/>
        <v>-4.8558075946796286E-3</v>
      </c>
    </row>
    <row r="164" spans="1:24">
      <c r="A164" s="1">
        <v>1883.12</v>
      </c>
      <c r="B164" s="1">
        <f t="shared" si="32"/>
        <v>1883</v>
      </c>
      <c r="C164" s="1">
        <f t="shared" si="33"/>
        <v>0.11999999999989086</v>
      </c>
      <c r="D164" s="77">
        <v>5.34</v>
      </c>
      <c r="E164" s="79">
        <v>0.33</v>
      </c>
      <c r="F164" s="77">
        <v>0.4</v>
      </c>
      <c r="G164" s="77">
        <v>9.229089256</v>
      </c>
      <c r="H164" s="79">
        <f t="shared" si="38"/>
        <v>1883.9583333333217</v>
      </c>
      <c r="I164" s="82">
        <f>I153*1/12+I165*11/12</f>
        <v>3.6208333333333336</v>
      </c>
      <c r="J164" s="79">
        <f t="shared" si="34"/>
        <v>187.11111921225958</v>
      </c>
      <c r="K164" s="79">
        <f t="shared" si="35"/>
        <v>11.563046692892447</v>
      </c>
      <c r="L164" s="90">
        <f t="shared" si="39"/>
        <v>404.20741049359356</v>
      </c>
      <c r="M164" s="79">
        <f t="shared" si="36"/>
        <v>14.015814173202966</v>
      </c>
      <c r="N164" s="90">
        <f t="shared" si="37"/>
        <v>30.277708651205511</v>
      </c>
      <c r="O164" s="106">
        <f t="shared" si="26"/>
        <v>14.89640394188716</v>
      </c>
      <c r="P164" s="91"/>
      <c r="Q164" s="92">
        <f t="shared" si="27"/>
        <v>19.066539273012452</v>
      </c>
      <c r="R164" s="92"/>
      <c r="S164" s="107">
        <f t="shared" si="28"/>
        <v>3.5706001324259384E-3</v>
      </c>
      <c r="T164" s="82">
        <f t="shared" si="40"/>
        <v>1.0030867065331059</v>
      </c>
      <c r="U164" s="82">
        <f t="shared" si="41"/>
        <v>2.7666665895248732</v>
      </c>
      <c r="V164" s="95">
        <f t="shared" si="29"/>
        <v>5.7475353446503119E-2</v>
      </c>
      <c r="W164" s="95">
        <f t="shared" si="30"/>
        <v>6.3844100093285894E-2</v>
      </c>
      <c r="X164" s="95">
        <f t="shared" si="31"/>
        <v>-6.3687466467827747E-3</v>
      </c>
    </row>
    <row r="165" spans="1:24">
      <c r="A165" s="1">
        <v>1884.01</v>
      </c>
      <c r="B165" s="1">
        <f t="shared" si="32"/>
        <v>1884</v>
      </c>
      <c r="C165" s="1">
        <f t="shared" si="33"/>
        <v>9.9999999999909051E-3</v>
      </c>
      <c r="D165" s="77">
        <v>5.18</v>
      </c>
      <c r="E165" s="79">
        <v>0.32829999999999998</v>
      </c>
      <c r="F165" s="77">
        <v>0.39250000000000002</v>
      </c>
      <c r="G165" s="77">
        <v>9.229089256</v>
      </c>
      <c r="H165" s="79">
        <f t="shared" si="38"/>
        <v>1884.0416666666549</v>
      </c>
      <c r="I165" s="82">
        <v>3.62</v>
      </c>
      <c r="J165" s="79">
        <f t="shared" si="34"/>
        <v>181.5047935429784</v>
      </c>
      <c r="K165" s="79">
        <f t="shared" si="35"/>
        <v>11.503479482656333</v>
      </c>
      <c r="L165" s="90">
        <f t="shared" si="39"/>
        <v>394.1671961477345</v>
      </c>
      <c r="M165" s="79">
        <f t="shared" si="36"/>
        <v>13.753017657455411</v>
      </c>
      <c r="N165" s="90">
        <f t="shared" si="37"/>
        <v>29.866915924321582</v>
      </c>
      <c r="O165" s="106">
        <f t="shared" si="26"/>
        <v>14.432821721970722</v>
      </c>
      <c r="P165" s="91"/>
      <c r="Q165" s="92">
        <f t="shared" si="27"/>
        <v>18.478450440666567</v>
      </c>
      <c r="R165" s="92"/>
      <c r="S165" s="107">
        <f t="shared" si="28"/>
        <v>4.2286421889660003E-3</v>
      </c>
      <c r="T165" s="82">
        <f t="shared" si="40"/>
        <v>1.0037103920018629</v>
      </c>
      <c r="U165" s="82">
        <f t="shared" si="41"/>
        <v>2.7752064773616856</v>
      </c>
      <c r="V165" s="95">
        <f t="shared" si="29"/>
        <v>6.136130363660941E-2</v>
      </c>
      <c r="W165" s="95">
        <f t="shared" si="30"/>
        <v>6.6799644147194748E-2</v>
      </c>
      <c r="X165" s="95">
        <f t="shared" si="31"/>
        <v>-5.4383405105853377E-3</v>
      </c>
    </row>
    <row r="166" spans="1:24">
      <c r="A166" s="1">
        <v>1884.02</v>
      </c>
      <c r="B166" s="1">
        <f t="shared" si="32"/>
        <v>1884</v>
      </c>
      <c r="C166" s="1">
        <f t="shared" si="33"/>
        <v>1.999999999998181E-2</v>
      </c>
      <c r="D166" s="77">
        <v>5.32</v>
      </c>
      <c r="E166" s="79">
        <v>0.32669999999999999</v>
      </c>
      <c r="F166" s="77">
        <v>0.38500000000000001</v>
      </c>
      <c r="G166" s="77">
        <v>9.229089256</v>
      </c>
      <c r="H166" s="79">
        <f t="shared" si="38"/>
        <v>1884.1249999999882</v>
      </c>
      <c r="I166" s="82">
        <f>I165*11/12+I177*1/12</f>
        <v>3.6116666666666668</v>
      </c>
      <c r="J166" s="79">
        <f t="shared" si="34"/>
        <v>186.41032850359946</v>
      </c>
      <c r="K166" s="79">
        <f t="shared" si="35"/>
        <v>11.447416225963522</v>
      </c>
      <c r="L166" s="90">
        <f t="shared" si="39"/>
        <v>406.89202421256169</v>
      </c>
      <c r="M166" s="79">
        <f t="shared" si="36"/>
        <v>13.490221141707854</v>
      </c>
      <c r="N166" s="90">
        <f t="shared" si="37"/>
        <v>29.446133331172224</v>
      </c>
      <c r="O166" s="106">
        <f t="shared" si="26"/>
        <v>14.805960228816707</v>
      </c>
      <c r="P166" s="91"/>
      <c r="Q166" s="92">
        <f t="shared" si="27"/>
        <v>18.960248831644897</v>
      </c>
      <c r="R166" s="92"/>
      <c r="S166" s="107">
        <f t="shared" si="28"/>
        <v>2.5658227261833449E-3</v>
      </c>
      <c r="T166" s="82">
        <f t="shared" si="40"/>
        <v>1.0037037188195472</v>
      </c>
      <c r="U166" s="82">
        <f t="shared" si="41"/>
        <v>2.7855035812788063</v>
      </c>
      <c r="V166" s="95">
        <f t="shared" si="29"/>
        <v>6.1427589579871045E-2</v>
      </c>
      <c r="W166" s="95">
        <f t="shared" si="30"/>
        <v>6.8402515600217706E-2</v>
      </c>
      <c r="X166" s="95">
        <f t="shared" si="31"/>
        <v>-6.9749260203466612E-3</v>
      </c>
    </row>
    <row r="167" spans="1:24">
      <c r="A167" s="1">
        <v>1884.03</v>
      </c>
      <c r="B167" s="1">
        <f t="shared" si="32"/>
        <v>1884</v>
      </c>
      <c r="C167" s="1">
        <f t="shared" si="33"/>
        <v>2.9999999999972715E-2</v>
      </c>
      <c r="D167" s="77">
        <v>5.3</v>
      </c>
      <c r="E167" s="79">
        <v>0.32500000000000001</v>
      </c>
      <c r="F167" s="77">
        <v>0.3775</v>
      </c>
      <c r="G167" s="77">
        <v>9.229089256</v>
      </c>
      <c r="H167" s="79">
        <f t="shared" si="38"/>
        <v>1884.2083333333214</v>
      </c>
      <c r="I167" s="82">
        <f>I165*10/12+I177*2/12</f>
        <v>3.6033333333333335</v>
      </c>
      <c r="J167" s="79">
        <f t="shared" si="34"/>
        <v>185.70953779493928</v>
      </c>
      <c r="K167" s="79">
        <f t="shared" si="35"/>
        <v>11.38784901572741</v>
      </c>
      <c r="L167" s="90">
        <f t="shared" si="39"/>
        <v>407.43378207687977</v>
      </c>
      <c r="M167" s="79">
        <f t="shared" si="36"/>
        <v>13.2274246259603</v>
      </c>
      <c r="N167" s="90">
        <f t="shared" si="37"/>
        <v>29.020047685664554</v>
      </c>
      <c r="O167" s="106">
        <f t="shared" si="26"/>
        <v>14.736023454014465</v>
      </c>
      <c r="P167" s="91"/>
      <c r="Q167" s="92">
        <f t="shared" si="27"/>
        <v>18.875642451992519</v>
      </c>
      <c r="R167" s="92"/>
      <c r="S167" s="107">
        <f t="shared" si="28"/>
        <v>2.9697008462466479E-3</v>
      </c>
      <c r="T167" s="82">
        <f t="shared" si="40"/>
        <v>1.0036970457842034</v>
      </c>
      <c r="U167" s="82">
        <f t="shared" si="41"/>
        <v>2.7958203033147049</v>
      </c>
      <c r="V167" s="95">
        <f t="shared" si="29"/>
        <v>6.7913097106354403E-2</v>
      </c>
      <c r="W167" s="95">
        <f t="shared" si="30"/>
        <v>7.1568922197797535E-2</v>
      </c>
      <c r="X167" s="95">
        <f t="shared" si="31"/>
        <v>-3.6558250914431323E-3</v>
      </c>
    </row>
    <row r="168" spans="1:24">
      <c r="A168" s="1">
        <v>1884.04</v>
      </c>
      <c r="B168" s="1">
        <f t="shared" si="32"/>
        <v>1884</v>
      </c>
      <c r="C168" s="1">
        <f t="shared" si="33"/>
        <v>3.999999999996362E-2</v>
      </c>
      <c r="D168" s="77">
        <v>5.0599999999999996</v>
      </c>
      <c r="E168" s="79">
        <v>0.32329999999999998</v>
      </c>
      <c r="F168" s="77">
        <v>0.37</v>
      </c>
      <c r="G168" s="77">
        <v>9.0388396689999997</v>
      </c>
      <c r="H168" s="79">
        <f t="shared" si="38"/>
        <v>1884.2916666666547</v>
      </c>
      <c r="I168" s="82">
        <f>I165*9/12+I177*3/12</f>
        <v>3.5949999999999998</v>
      </c>
      <c r="J168" s="79">
        <f t="shared" si="34"/>
        <v>181.03186248695039</v>
      </c>
      <c r="K168" s="79">
        <f t="shared" si="35"/>
        <v>11.56671959328677</v>
      </c>
      <c r="L168" s="90">
        <f t="shared" si="39"/>
        <v>399.28600319853962</v>
      </c>
      <c r="M168" s="79">
        <f t="shared" si="36"/>
        <v>13.237507731259218</v>
      </c>
      <c r="N168" s="90">
        <f t="shared" si="37"/>
        <v>29.196802605426811</v>
      </c>
      <c r="O168" s="106">
        <f t="shared" si="26"/>
        <v>14.35345368257947</v>
      </c>
      <c r="P168" s="91"/>
      <c r="Q168" s="92">
        <f t="shared" si="27"/>
        <v>18.395357641018055</v>
      </c>
      <c r="R168" s="92"/>
      <c r="S168" s="107">
        <f t="shared" si="28"/>
        <v>4.3444054785743008E-3</v>
      </c>
      <c r="T168" s="82">
        <f t="shared" si="40"/>
        <v>1.003690372895923</v>
      </c>
      <c r="U168" s="82">
        <f t="shared" si="41"/>
        <v>2.865220590486206</v>
      </c>
      <c r="V168" s="95">
        <f t="shared" si="29"/>
        <v>7.1949238312908781E-2</v>
      </c>
      <c r="W168" s="95">
        <f t="shared" si="30"/>
        <v>6.9447376007533146E-2</v>
      </c>
      <c r="X168" s="95">
        <f t="shared" si="31"/>
        <v>2.501862305375635E-3</v>
      </c>
    </row>
    <row r="169" spans="1:24">
      <c r="A169" s="1">
        <v>1884.05</v>
      </c>
      <c r="B169" s="1">
        <f t="shared" si="32"/>
        <v>1884</v>
      </c>
      <c r="C169" s="1">
        <f t="shared" si="33"/>
        <v>4.9999999999954525E-2</v>
      </c>
      <c r="D169" s="77">
        <v>4.6500000000000004</v>
      </c>
      <c r="E169" s="79">
        <v>0.32169999999999999</v>
      </c>
      <c r="F169" s="77">
        <v>0.36249999999999999</v>
      </c>
      <c r="G169" s="77">
        <v>8.8485090910000004</v>
      </c>
      <c r="H169" s="79">
        <f t="shared" si="38"/>
        <v>1884.3749999999879</v>
      </c>
      <c r="I169" s="82">
        <f>I165*8/12+I177*4/12</f>
        <v>3.5866666666666669</v>
      </c>
      <c r="J169" s="79">
        <f t="shared" si="34"/>
        <v>169.94173080858062</v>
      </c>
      <c r="K169" s="79">
        <f t="shared" si="35"/>
        <v>11.757044043251693</v>
      </c>
      <c r="L169" s="90">
        <f t="shared" si="39"/>
        <v>376.98643465727696</v>
      </c>
      <c r="M169" s="79">
        <f t="shared" si="36"/>
        <v>13.248145681314078</v>
      </c>
      <c r="N169" s="90">
        <f t="shared" si="37"/>
        <v>29.388727432959762</v>
      </c>
      <c r="O169" s="106">
        <f t="shared" si="26"/>
        <v>13.465050313804905</v>
      </c>
      <c r="P169" s="91"/>
      <c r="Q169" s="92">
        <f t="shared" si="27"/>
        <v>17.27291894887988</v>
      </c>
      <c r="R169" s="92"/>
      <c r="S169" s="107">
        <f t="shared" si="28"/>
        <v>7.7210795261653115E-3</v>
      </c>
      <c r="T169" s="82">
        <f t="shared" si="40"/>
        <v>1.0036837001547976</v>
      </c>
      <c r="U169" s="82">
        <f t="shared" si="41"/>
        <v>2.9376523816989404</v>
      </c>
      <c r="V169" s="95">
        <f t="shared" si="29"/>
        <v>7.4521666454081759E-2</v>
      </c>
      <c r="W169" s="95">
        <f t="shared" si="30"/>
        <v>6.7280863955631931E-2</v>
      </c>
      <c r="X169" s="95">
        <f t="shared" si="31"/>
        <v>7.2408024984498276E-3</v>
      </c>
    </row>
    <row r="170" spans="1:24">
      <c r="A170" s="1">
        <v>1884.06</v>
      </c>
      <c r="B170" s="1">
        <f t="shared" si="32"/>
        <v>1884</v>
      </c>
      <c r="C170" s="1">
        <f t="shared" si="33"/>
        <v>5.999999999994543E-2</v>
      </c>
      <c r="D170" s="77">
        <v>4.46</v>
      </c>
      <c r="E170" s="79">
        <v>0.32</v>
      </c>
      <c r="F170" s="77">
        <v>0.35499999999999998</v>
      </c>
      <c r="G170" s="77">
        <v>8.8485090910000004</v>
      </c>
      <c r="H170" s="79">
        <f t="shared" si="38"/>
        <v>1884.4583333333212</v>
      </c>
      <c r="I170" s="82">
        <f>I165*7/12+I177*5/12</f>
        <v>3.5783333333333336</v>
      </c>
      <c r="J170" s="79">
        <f t="shared" si="34"/>
        <v>162.99787514113322</v>
      </c>
      <c r="K170" s="79">
        <f t="shared" si="35"/>
        <v>11.694914808332429</v>
      </c>
      <c r="L170" s="90">
        <f t="shared" si="39"/>
        <v>363.74461723920768</v>
      </c>
      <c r="M170" s="79">
        <f t="shared" si="36"/>
        <v>12.974046115493787</v>
      </c>
      <c r="N170" s="90">
        <f t="shared" si="37"/>
        <v>28.952766618815854</v>
      </c>
      <c r="O170" s="106">
        <f t="shared" si="26"/>
        <v>12.906876483666858</v>
      </c>
      <c r="P170" s="91"/>
      <c r="Q170" s="92">
        <f t="shared" si="27"/>
        <v>16.5755624574753</v>
      </c>
      <c r="R170" s="92"/>
      <c r="S170" s="107">
        <f t="shared" si="28"/>
        <v>1.3335959139286313E-2</v>
      </c>
      <c r="T170" s="82">
        <f t="shared" si="40"/>
        <v>1.0036770275609186</v>
      </c>
      <c r="U170" s="82">
        <f t="shared" si="41"/>
        <v>2.9484738122321463</v>
      </c>
      <c r="V170" s="95">
        <f t="shared" si="29"/>
        <v>7.7365766077723608E-2</v>
      </c>
      <c r="W170" s="95">
        <f t="shared" si="30"/>
        <v>6.7387027198885896E-2</v>
      </c>
      <c r="X170" s="95">
        <f t="shared" si="31"/>
        <v>9.9787388788377118E-3</v>
      </c>
    </row>
    <row r="171" spans="1:24">
      <c r="A171" s="1">
        <v>1884.07</v>
      </c>
      <c r="B171" s="1">
        <f t="shared" si="32"/>
        <v>1884</v>
      </c>
      <c r="C171" s="1">
        <f t="shared" si="33"/>
        <v>6.9999999999936335E-2</v>
      </c>
      <c r="D171" s="77">
        <v>4.46</v>
      </c>
      <c r="E171" s="79">
        <v>0.31830000000000003</v>
      </c>
      <c r="F171" s="77">
        <v>0.34749999999999998</v>
      </c>
      <c r="G171" s="77">
        <v>8.7534247930000006</v>
      </c>
      <c r="H171" s="79">
        <f t="shared" si="38"/>
        <v>1884.5416666666545</v>
      </c>
      <c r="I171" s="82">
        <f>I165*6/12+I177*6/12</f>
        <v>3.57</v>
      </c>
      <c r="J171" s="79">
        <f t="shared" si="34"/>
        <v>164.76844367856788</v>
      </c>
      <c r="K171" s="79">
        <f t="shared" si="35"/>
        <v>11.75914700064757</v>
      </c>
      <c r="L171" s="90">
        <f t="shared" si="39"/>
        <v>369.88260304308926</v>
      </c>
      <c r="M171" s="79">
        <f t="shared" si="36"/>
        <v>12.837900039978102</v>
      </c>
      <c r="N171" s="90">
        <f t="shared" si="37"/>
        <v>28.819328376115141</v>
      </c>
      <c r="O171" s="106">
        <f t="shared" si="26"/>
        <v>13.043931585991665</v>
      </c>
      <c r="P171" s="91"/>
      <c r="Q171" s="92">
        <f t="shared" si="27"/>
        <v>16.769768530632774</v>
      </c>
      <c r="R171" s="92"/>
      <c r="S171" s="107">
        <f t="shared" si="28"/>
        <v>1.0776582875225454E-2</v>
      </c>
      <c r="T171" s="82">
        <f t="shared" si="40"/>
        <v>1.0036703551143773</v>
      </c>
      <c r="U171" s="82">
        <f t="shared" si="41"/>
        <v>2.991461070356741</v>
      </c>
      <c r="V171" s="95">
        <f t="shared" si="29"/>
        <v>7.3789069696209797E-2</v>
      </c>
      <c r="W171" s="95">
        <f t="shared" si="30"/>
        <v>6.6339615262161589E-2</v>
      </c>
      <c r="X171" s="95">
        <f t="shared" si="31"/>
        <v>7.4494544340482083E-3</v>
      </c>
    </row>
    <row r="172" spans="1:24">
      <c r="A172" s="1">
        <v>1884.08</v>
      </c>
      <c r="B172" s="1">
        <f t="shared" si="32"/>
        <v>1884</v>
      </c>
      <c r="C172" s="1">
        <f t="shared" si="33"/>
        <v>7.999999999992724E-2</v>
      </c>
      <c r="D172" s="77">
        <v>4.74</v>
      </c>
      <c r="E172" s="79">
        <v>0.31669999999999998</v>
      </c>
      <c r="F172" s="77">
        <v>0.34</v>
      </c>
      <c r="G172" s="77">
        <v>8.7534247930000006</v>
      </c>
      <c r="H172" s="79">
        <f t="shared" si="38"/>
        <v>1884.6249999999877</v>
      </c>
      <c r="I172" s="82">
        <f>I165*5/12+I177*7/12</f>
        <v>3.5616666666666665</v>
      </c>
      <c r="J172" s="79">
        <f t="shared" si="34"/>
        <v>175.11265090502505</v>
      </c>
      <c r="K172" s="79">
        <f t="shared" si="35"/>
        <v>11.700037245067811</v>
      </c>
      <c r="L172" s="90">
        <f t="shared" si="39"/>
        <v>395.29268089451915</v>
      </c>
      <c r="M172" s="79">
        <f t="shared" si="36"/>
        <v>12.560823060697999</v>
      </c>
      <c r="N172" s="90">
        <f t="shared" si="37"/>
        <v>28.354327321547785</v>
      </c>
      <c r="O172" s="106">
        <f t="shared" si="26"/>
        <v>13.859813341769318</v>
      </c>
      <c r="P172" s="91"/>
      <c r="Q172" s="92">
        <f t="shared" si="27"/>
        <v>17.83206263060006</v>
      </c>
      <c r="R172" s="92"/>
      <c r="S172" s="107">
        <f t="shared" si="28"/>
        <v>7.1264007069202912E-3</v>
      </c>
      <c r="T172" s="82">
        <f t="shared" si="40"/>
        <v>1.0036636828152661</v>
      </c>
      <c r="U172" s="82">
        <f t="shared" si="41"/>
        <v>3.0024407947957856</v>
      </c>
      <c r="V172" s="95">
        <f t="shared" si="29"/>
        <v>6.8022516804265631E-2</v>
      </c>
      <c r="W172" s="95">
        <f t="shared" si="30"/>
        <v>6.3401076592445316E-2</v>
      </c>
      <c r="X172" s="95">
        <f t="shared" si="31"/>
        <v>4.6214402118203157E-3</v>
      </c>
    </row>
    <row r="173" spans="1:24">
      <c r="A173" s="1">
        <v>1884.09</v>
      </c>
      <c r="B173" s="1">
        <f t="shared" si="32"/>
        <v>1884</v>
      </c>
      <c r="C173" s="1">
        <f t="shared" si="33"/>
        <v>8.9999999999918145E-2</v>
      </c>
      <c r="D173" s="77">
        <v>4.59</v>
      </c>
      <c r="E173" s="79">
        <v>0.315</v>
      </c>
      <c r="F173" s="77">
        <v>0.33250000000000002</v>
      </c>
      <c r="G173" s="77">
        <v>8.6582595040000001</v>
      </c>
      <c r="H173" s="79">
        <f t="shared" si="38"/>
        <v>1884.708333333321</v>
      </c>
      <c r="I173" s="82">
        <f>I165*4/12+I177*8/12</f>
        <v>3.5533333333333337</v>
      </c>
      <c r="J173" s="79">
        <f t="shared" si="34"/>
        <v>171.43491360062151</v>
      </c>
      <c r="K173" s="79">
        <f t="shared" si="35"/>
        <v>11.765141129454419</v>
      </c>
      <c r="L173" s="90">
        <f t="shared" si="39"/>
        <v>389.20387776316778</v>
      </c>
      <c r="M173" s="79">
        <f t="shared" si="36"/>
        <v>12.418760081090776</v>
      </c>
      <c r="N173" s="90">
        <f t="shared" si="37"/>
        <v>28.193962822713139</v>
      </c>
      <c r="O173" s="106">
        <f t="shared" si="26"/>
        <v>13.569154744335718</v>
      </c>
      <c r="P173" s="91"/>
      <c r="Q173" s="92">
        <f t="shared" si="27"/>
        <v>17.474388100341248</v>
      </c>
      <c r="R173" s="92"/>
      <c r="S173" s="107">
        <f t="shared" si="28"/>
        <v>7.6948439400387758E-3</v>
      </c>
      <c r="T173" s="82">
        <f t="shared" si="40"/>
        <v>1.0036570106636764</v>
      </c>
      <c r="U173" s="82">
        <f t="shared" si="41"/>
        <v>3.0465623341726928</v>
      </c>
      <c r="V173" s="95">
        <f t="shared" si="29"/>
        <v>7.0307305331770653E-2</v>
      </c>
      <c r="W173" s="95">
        <f t="shared" si="30"/>
        <v>6.0857558975657478E-2</v>
      </c>
      <c r="X173" s="95">
        <f t="shared" si="31"/>
        <v>9.4497463561131756E-3</v>
      </c>
    </row>
    <row r="174" spans="1:24">
      <c r="A174" s="1">
        <v>1884.1</v>
      </c>
      <c r="B174" s="1">
        <f t="shared" si="32"/>
        <v>1884</v>
      </c>
      <c r="C174" s="1">
        <f t="shared" si="33"/>
        <v>9.9999999999909051E-2</v>
      </c>
      <c r="D174" s="77">
        <v>4.4400000000000004</v>
      </c>
      <c r="E174" s="79">
        <v>0.31330000000000002</v>
      </c>
      <c r="F174" s="77">
        <v>0.32500000000000001</v>
      </c>
      <c r="G174" s="77">
        <v>8.5630942149999996</v>
      </c>
      <c r="H174" s="79">
        <f t="shared" si="38"/>
        <v>1884.7916666666542</v>
      </c>
      <c r="I174" s="82">
        <f>I165*3/12+I177*9/12</f>
        <v>3.5449999999999999</v>
      </c>
      <c r="J174" s="79">
        <f t="shared" si="34"/>
        <v>167.67543179483752</v>
      </c>
      <c r="K174" s="79">
        <f t="shared" si="35"/>
        <v>11.83169206786545</v>
      </c>
      <c r="L174" s="90">
        <f t="shared" si="39"/>
        <v>382.90726152316125</v>
      </c>
      <c r="M174" s="79">
        <f t="shared" si="36"/>
        <v>12.27353948948698</v>
      </c>
      <c r="N174" s="90">
        <f t="shared" si="37"/>
        <v>28.028121620501665</v>
      </c>
      <c r="O174" s="106">
        <f t="shared" si="26"/>
        <v>13.27325131913415</v>
      </c>
      <c r="P174" s="91"/>
      <c r="Q174" s="92">
        <f t="shared" si="27"/>
        <v>17.112421679154778</v>
      </c>
      <c r="R174" s="92"/>
      <c r="S174" s="107">
        <f t="shared" si="28"/>
        <v>9.9265400778954932E-3</v>
      </c>
      <c r="T174" s="82">
        <f t="shared" si="40"/>
        <v>1.0036503386596998</v>
      </c>
      <c r="U174" s="82">
        <f t="shared" si="41"/>
        <v>3.0916851994187473</v>
      </c>
      <c r="V174" s="95">
        <f t="shared" si="29"/>
        <v>7.2116021619816006E-2</v>
      </c>
      <c r="W174" s="95">
        <f t="shared" si="30"/>
        <v>6.2777294381323401E-2</v>
      </c>
      <c r="X174" s="95">
        <f t="shared" si="31"/>
        <v>9.3387272384926057E-3</v>
      </c>
    </row>
    <row r="175" spans="1:24">
      <c r="A175" s="1">
        <v>1884.11</v>
      </c>
      <c r="B175" s="1">
        <f t="shared" si="32"/>
        <v>1884</v>
      </c>
      <c r="C175" s="1">
        <f t="shared" si="33"/>
        <v>0.10999999999989996</v>
      </c>
      <c r="D175" s="77">
        <v>4.3499999999999996</v>
      </c>
      <c r="E175" s="79">
        <v>0.31169999999999998</v>
      </c>
      <c r="F175" s="77">
        <v>0.3175</v>
      </c>
      <c r="G175" s="77">
        <v>8.3728446279999993</v>
      </c>
      <c r="H175" s="79">
        <f t="shared" si="38"/>
        <v>1884.8749999999875</v>
      </c>
      <c r="I175" s="82">
        <f>I165*2/12+I177*10/12</f>
        <v>3.5366666666666671</v>
      </c>
      <c r="J175" s="79">
        <f t="shared" si="34"/>
        <v>168.00933404350283</v>
      </c>
      <c r="K175" s="79">
        <f t="shared" si="35"/>
        <v>12.038737798013754</v>
      </c>
      <c r="L175" s="90">
        <f t="shared" si="39"/>
        <v>385.96076157208546</v>
      </c>
      <c r="M175" s="79">
        <f t="shared" si="36"/>
        <v>12.262750243405094</v>
      </c>
      <c r="N175" s="90">
        <f t="shared" si="37"/>
        <v>28.170699264169464</v>
      </c>
      <c r="O175" s="106">
        <f t="shared" si="26"/>
        <v>13.304437602119725</v>
      </c>
      <c r="P175" s="91"/>
      <c r="Q175" s="92">
        <f t="shared" si="27"/>
        <v>17.173051638572851</v>
      </c>
      <c r="R175" s="92"/>
      <c r="S175" s="107">
        <f t="shared" si="28"/>
        <v>8.45266083106605E-3</v>
      </c>
      <c r="T175" s="82">
        <f t="shared" si="40"/>
        <v>1.0036436668034285</v>
      </c>
      <c r="U175" s="82">
        <f t="shared" si="41"/>
        <v>3.1734772734469385</v>
      </c>
      <c r="V175" s="95">
        <f t="shared" si="29"/>
        <v>7.1702733072092961E-2</v>
      </c>
      <c r="W175" s="95">
        <f t="shared" si="30"/>
        <v>6.0493170421616949E-2</v>
      </c>
      <c r="X175" s="95">
        <f t="shared" si="31"/>
        <v>1.1209562650476013E-2</v>
      </c>
    </row>
    <row r="176" spans="1:24">
      <c r="A176" s="1">
        <v>1884.12</v>
      </c>
      <c r="B176" s="1">
        <f t="shared" si="32"/>
        <v>1884</v>
      </c>
      <c r="C176" s="1">
        <f t="shared" si="33"/>
        <v>0.11999999999989086</v>
      </c>
      <c r="D176" s="77">
        <v>4.34</v>
      </c>
      <c r="E176" s="79">
        <v>0.31</v>
      </c>
      <c r="F176" s="77">
        <v>0.31</v>
      </c>
      <c r="G176" s="77">
        <v>8.2776793390000005</v>
      </c>
      <c r="H176" s="79">
        <f t="shared" si="38"/>
        <v>1884.9583333333208</v>
      </c>
      <c r="I176" s="82">
        <f>I165*1/12+I177*11/12</f>
        <v>3.5283333333333333</v>
      </c>
      <c r="J176" s="79">
        <f t="shared" si="34"/>
        <v>169.55020393065266</v>
      </c>
      <c r="K176" s="79">
        <f t="shared" si="35"/>
        <v>12.110728852189474</v>
      </c>
      <c r="L176" s="90">
        <f t="shared" si="39"/>
        <v>391.81899259426785</v>
      </c>
      <c r="M176" s="79">
        <f t="shared" si="36"/>
        <v>12.110728852189474</v>
      </c>
      <c r="N176" s="90">
        <f t="shared" si="37"/>
        <v>27.987070899590556</v>
      </c>
      <c r="O176" s="106">
        <f t="shared" si="26"/>
        <v>13.432292746944757</v>
      </c>
      <c r="P176" s="91"/>
      <c r="Q176" s="92">
        <f t="shared" si="27"/>
        <v>17.357970009963751</v>
      </c>
      <c r="R176" s="92"/>
      <c r="S176" s="107">
        <f t="shared" si="28"/>
        <v>6.7139154078263014E-3</v>
      </c>
      <c r="T176" s="82">
        <f t="shared" si="40"/>
        <v>1.0036369950949544</v>
      </c>
      <c r="U176" s="82">
        <f t="shared" si="41"/>
        <v>3.2216575487722565</v>
      </c>
      <c r="V176" s="95">
        <f t="shared" si="29"/>
        <v>7.1073393965091158E-2</v>
      </c>
      <c r="W176" s="95">
        <f t="shared" si="30"/>
        <v>6.09069899599195E-2</v>
      </c>
      <c r="X176" s="95">
        <f t="shared" si="31"/>
        <v>1.0166404005171659E-2</v>
      </c>
    </row>
    <row r="177" spans="1:24">
      <c r="A177" s="1">
        <v>1885.01</v>
      </c>
      <c r="B177" s="1">
        <f t="shared" si="32"/>
        <v>1885</v>
      </c>
      <c r="C177" s="1">
        <f t="shared" si="33"/>
        <v>9.9999999999909051E-3</v>
      </c>
      <c r="D177" s="77">
        <v>4.24</v>
      </c>
      <c r="E177" s="79">
        <v>0.30420000000000003</v>
      </c>
      <c r="F177" s="77">
        <v>0.30669999999999997</v>
      </c>
      <c r="G177" s="77">
        <v>8.2776793390000005</v>
      </c>
      <c r="H177" s="79">
        <f t="shared" si="38"/>
        <v>1885.041666666654</v>
      </c>
      <c r="I177" s="82">
        <v>3.52</v>
      </c>
      <c r="J177" s="79">
        <f t="shared" si="34"/>
        <v>165.64351720413993</v>
      </c>
      <c r="K177" s="79">
        <f t="shared" si="35"/>
        <v>11.884141022051738</v>
      </c>
      <c r="L177" s="90">
        <f t="shared" si="39"/>
        <v>385.07952535989875</v>
      </c>
      <c r="M177" s="79">
        <f t="shared" si="36"/>
        <v>11.981808190214554</v>
      </c>
      <c r="N177" s="90">
        <f t="shared" si="37"/>
        <v>27.854691138651162</v>
      </c>
      <c r="O177" s="106">
        <f t="shared" si="26"/>
        <v>13.129817425635959</v>
      </c>
      <c r="P177" s="91"/>
      <c r="Q177" s="92">
        <f t="shared" si="27"/>
        <v>16.987379177257115</v>
      </c>
      <c r="R177" s="92"/>
      <c r="S177" s="107">
        <f t="shared" si="28"/>
        <v>8.512315822483657E-3</v>
      </c>
      <c r="T177" s="82">
        <f t="shared" si="40"/>
        <v>1.0039790233810126</v>
      </c>
      <c r="U177" s="82">
        <f t="shared" si="41"/>
        <v>3.233374701474764</v>
      </c>
      <c r="V177" s="95">
        <f t="shared" si="29"/>
        <v>7.2116062306961215E-2</v>
      </c>
      <c r="W177" s="95">
        <f t="shared" si="30"/>
        <v>6.1006296117269265E-2</v>
      </c>
      <c r="X177" s="95">
        <f t="shared" si="31"/>
        <v>1.110976618969195E-2</v>
      </c>
    </row>
    <row r="178" spans="1:24">
      <c r="A178" s="1">
        <v>1885.02</v>
      </c>
      <c r="B178" s="1">
        <f t="shared" si="32"/>
        <v>1885</v>
      </c>
      <c r="C178" s="1">
        <f t="shared" si="33"/>
        <v>1.999999999998181E-2</v>
      </c>
      <c r="D178" s="77">
        <v>4.37</v>
      </c>
      <c r="E178" s="79">
        <v>0.29830000000000001</v>
      </c>
      <c r="F178" s="77">
        <v>0.30330000000000001</v>
      </c>
      <c r="G178" s="77">
        <v>8.3728446279999993</v>
      </c>
      <c r="H178" s="79">
        <f t="shared" si="38"/>
        <v>1885.1249999999873</v>
      </c>
      <c r="I178" s="82">
        <f>I177*11/12+I189*1/12</f>
        <v>3.5074999999999998</v>
      </c>
      <c r="J178" s="79">
        <f t="shared" si="34"/>
        <v>168.78179075174884</v>
      </c>
      <c r="K178" s="79">
        <f t="shared" si="35"/>
        <v>11.521191803488943</v>
      </c>
      <c r="L178" s="90">
        <f t="shared" si="39"/>
        <v>394.60721170750338</v>
      </c>
      <c r="M178" s="79">
        <f t="shared" si="36"/>
        <v>11.71430598055044</v>
      </c>
      <c r="N178" s="90">
        <f t="shared" si="37"/>
        <v>27.38772707342924</v>
      </c>
      <c r="O178" s="106">
        <f t="shared" si="26"/>
        <v>13.384817593597962</v>
      </c>
      <c r="P178" s="91"/>
      <c r="Q178" s="92">
        <f t="shared" si="27"/>
        <v>17.334064590871243</v>
      </c>
      <c r="R178" s="92"/>
      <c r="S178" s="107">
        <f t="shared" si="28"/>
        <v>8.2929509633673099E-3</v>
      </c>
      <c r="T178" s="82">
        <f t="shared" si="40"/>
        <v>1.0039692212858526</v>
      </c>
      <c r="U178" s="82">
        <f t="shared" si="41"/>
        <v>3.2093437864353462</v>
      </c>
      <c r="V178" s="95">
        <f t="shared" si="29"/>
        <v>6.8417577629088733E-2</v>
      </c>
      <c r="W178" s="95">
        <f t="shared" si="30"/>
        <v>6.200026643535117E-2</v>
      </c>
      <c r="X178" s="95">
        <f t="shared" si="31"/>
        <v>6.4173111937375626E-3</v>
      </c>
    </row>
    <row r="179" spans="1:24">
      <c r="A179" s="1">
        <v>1885.03</v>
      </c>
      <c r="B179" s="1">
        <f t="shared" si="32"/>
        <v>1885</v>
      </c>
      <c r="C179" s="1">
        <f t="shared" si="33"/>
        <v>2.9999999999972715E-2</v>
      </c>
      <c r="D179" s="77">
        <v>4.38</v>
      </c>
      <c r="E179" s="79">
        <v>0.29249999999999998</v>
      </c>
      <c r="F179" s="77">
        <v>0.3</v>
      </c>
      <c r="G179" s="77">
        <v>8.18251405</v>
      </c>
      <c r="H179" s="79">
        <f t="shared" si="38"/>
        <v>1885.2083333333205</v>
      </c>
      <c r="I179" s="82">
        <f>I177*10/12+I189*2/12</f>
        <v>3.4950000000000001</v>
      </c>
      <c r="J179" s="79">
        <f t="shared" si="34"/>
        <v>173.10297682898573</v>
      </c>
      <c r="K179" s="79">
        <f t="shared" si="35"/>
        <v>11.559959069058978</v>
      </c>
      <c r="L179" s="90">
        <f t="shared" si="39"/>
        <v>406.9622656180054</v>
      </c>
      <c r="M179" s="79">
        <f t="shared" si="36"/>
        <v>11.856368275957927</v>
      </c>
      <c r="N179" s="90">
        <f t="shared" si="37"/>
        <v>27.874127782055162</v>
      </c>
      <c r="O179" s="106">
        <f t="shared" si="26"/>
        <v>13.734194093452508</v>
      </c>
      <c r="P179" s="91"/>
      <c r="Q179" s="92">
        <f t="shared" si="27"/>
        <v>17.803189669171854</v>
      </c>
      <c r="R179" s="92"/>
      <c r="S179" s="107">
        <f t="shared" si="28"/>
        <v>4.2926131988319099E-3</v>
      </c>
      <c r="T179" s="82">
        <f t="shared" si="40"/>
        <v>1.0039594196907509</v>
      </c>
      <c r="U179" s="82">
        <f t="shared" si="41"/>
        <v>3.297030105801086</v>
      </c>
      <c r="V179" s="95">
        <f t="shared" si="29"/>
        <v>6.5562237567803106E-2</v>
      </c>
      <c r="W179" s="95">
        <f t="shared" si="30"/>
        <v>5.934418850820089E-2</v>
      </c>
      <c r="X179" s="95">
        <f t="shared" si="31"/>
        <v>6.2180490596022153E-3</v>
      </c>
    </row>
    <row r="180" spans="1:24">
      <c r="A180" s="1">
        <v>1885.04</v>
      </c>
      <c r="B180" s="1">
        <f t="shared" si="32"/>
        <v>1885</v>
      </c>
      <c r="C180" s="1">
        <f t="shared" si="33"/>
        <v>3.999999999996362E-2</v>
      </c>
      <c r="D180" s="77">
        <v>4.37</v>
      </c>
      <c r="E180" s="79">
        <v>0.28670000000000001</v>
      </c>
      <c r="F180" s="77">
        <v>0.29670000000000002</v>
      </c>
      <c r="G180" s="77">
        <v>8.2776793390000005</v>
      </c>
      <c r="H180" s="79">
        <f t="shared" si="38"/>
        <v>1885.2916666666538</v>
      </c>
      <c r="I180" s="82">
        <f>I177*9/12+I189*3/12</f>
        <v>3.4824999999999999</v>
      </c>
      <c r="J180" s="79">
        <f t="shared" si="34"/>
        <v>170.72220994860649</v>
      </c>
      <c r="K180" s="79">
        <f t="shared" si="35"/>
        <v>11.20047084491201</v>
      </c>
      <c r="L180" s="90">
        <f t="shared" si="39"/>
        <v>403.55946528251559</v>
      </c>
      <c r="M180" s="79">
        <f t="shared" si="36"/>
        <v>11.591139517563283</v>
      </c>
      <c r="N180" s="90">
        <f t="shared" si="37"/>
        <v>27.399563695497111</v>
      </c>
      <c r="O180" s="106">
        <f t="shared" si="26"/>
        <v>13.548548541030051</v>
      </c>
      <c r="P180" s="91"/>
      <c r="Q180" s="92">
        <f t="shared" si="27"/>
        <v>17.577505686645967</v>
      </c>
      <c r="R180" s="92"/>
      <c r="S180" s="107">
        <f t="shared" si="28"/>
        <v>5.737937472184762E-3</v>
      </c>
      <c r="T180" s="82">
        <f t="shared" si="40"/>
        <v>1.0039496185961747</v>
      </c>
      <c r="U180" s="82">
        <f t="shared" si="41"/>
        <v>3.272029666775143</v>
      </c>
      <c r="V180" s="95">
        <f t="shared" si="29"/>
        <v>6.6817085926330622E-2</v>
      </c>
      <c r="W180" s="95">
        <f t="shared" si="30"/>
        <v>5.5851711698121642E-2</v>
      </c>
      <c r="X180" s="95">
        <f t="shared" si="31"/>
        <v>1.0965374228208979E-2</v>
      </c>
    </row>
    <row r="181" spans="1:24">
      <c r="A181" s="1">
        <v>1885.05</v>
      </c>
      <c r="B181" s="1">
        <f t="shared" si="32"/>
        <v>1885</v>
      </c>
      <c r="C181" s="1">
        <f t="shared" si="33"/>
        <v>4.9999999999954525E-2</v>
      </c>
      <c r="D181" s="77">
        <v>4.32</v>
      </c>
      <c r="E181" s="79">
        <v>0.28079999999999999</v>
      </c>
      <c r="F181" s="77">
        <v>0.29330000000000001</v>
      </c>
      <c r="G181" s="77">
        <v>8.0873811569999994</v>
      </c>
      <c r="H181" s="79">
        <f t="shared" si="38"/>
        <v>1885.374999999987</v>
      </c>
      <c r="I181" s="82">
        <f>I177*8/12+I189*4/12</f>
        <v>3.4699999999999998</v>
      </c>
      <c r="J181" s="79">
        <f t="shared" si="34"/>
        <v>172.74004190971266</v>
      </c>
      <c r="K181" s="79">
        <f t="shared" si="35"/>
        <v>11.228102724131322</v>
      </c>
      <c r="L181" s="90">
        <f t="shared" si="39"/>
        <v>410.54107465778912</v>
      </c>
      <c r="M181" s="79">
        <f t="shared" si="36"/>
        <v>11.727929234286741</v>
      </c>
      <c r="N181" s="90">
        <f t="shared" si="37"/>
        <v>27.873078054891099</v>
      </c>
      <c r="O181" s="106">
        <f t="shared" si="26"/>
        <v>13.711371872561935</v>
      </c>
      <c r="P181" s="91"/>
      <c r="Q181" s="92">
        <f t="shared" si="27"/>
        <v>17.804975054591772</v>
      </c>
      <c r="R181" s="92"/>
      <c r="S181" s="107">
        <f t="shared" si="28"/>
        <v>5.1448214108693047E-3</v>
      </c>
      <c r="T181" s="82">
        <f t="shared" si="40"/>
        <v>1.003939818002592</v>
      </c>
      <c r="U181" s="82">
        <f t="shared" si="41"/>
        <v>3.3622487329327182</v>
      </c>
      <c r="V181" s="95">
        <f t="shared" si="29"/>
        <v>6.9611353143753218E-2</v>
      </c>
      <c r="W181" s="95">
        <f t="shared" si="30"/>
        <v>5.173573114962049E-2</v>
      </c>
      <c r="X181" s="95">
        <f t="shared" si="31"/>
        <v>1.7875621994132729E-2</v>
      </c>
    </row>
    <row r="182" spans="1:24">
      <c r="A182" s="1">
        <v>1885.06</v>
      </c>
      <c r="B182" s="1">
        <f t="shared" si="32"/>
        <v>1885</v>
      </c>
      <c r="C182" s="1">
        <f t="shared" si="33"/>
        <v>5.999999999994543E-2</v>
      </c>
      <c r="D182" s="77">
        <v>4.3</v>
      </c>
      <c r="E182" s="79">
        <v>0.27500000000000002</v>
      </c>
      <c r="F182" s="77">
        <v>0.28999999999999998</v>
      </c>
      <c r="G182" s="77">
        <v>7.8970910740000004</v>
      </c>
      <c r="H182" s="79">
        <f t="shared" si="38"/>
        <v>1885.4583333333203</v>
      </c>
      <c r="I182" s="82">
        <f>I177*7/12+I189*5/12</f>
        <v>3.4575</v>
      </c>
      <c r="J182" s="79">
        <f t="shared" si="34"/>
        <v>176.08343211061214</v>
      </c>
      <c r="K182" s="79">
        <f t="shared" si="35"/>
        <v>11.261149728004266</v>
      </c>
      <c r="L182" s="90">
        <f t="shared" si="39"/>
        <v>420.71742228345715</v>
      </c>
      <c r="M182" s="79">
        <f t="shared" si="36"/>
        <v>11.875394258622677</v>
      </c>
      <c r="N182" s="90">
        <f t="shared" si="37"/>
        <v>28.373965688884315</v>
      </c>
      <c r="O182" s="106">
        <f t="shared" si="26"/>
        <v>13.978784368698349</v>
      </c>
      <c r="P182" s="91"/>
      <c r="Q182" s="92">
        <f t="shared" si="27"/>
        <v>18.166486027738845</v>
      </c>
      <c r="R182" s="92"/>
      <c r="S182" s="107">
        <f t="shared" si="28"/>
        <v>3.2111125845226268E-3</v>
      </c>
      <c r="T182" s="82">
        <f t="shared" si="40"/>
        <v>1.0039300179104702</v>
      </c>
      <c r="U182" s="82">
        <f t="shared" si="41"/>
        <v>3.4568320770515939</v>
      </c>
      <c r="V182" s="95">
        <f t="shared" si="29"/>
        <v>6.7985077548855299E-2</v>
      </c>
      <c r="W182" s="95">
        <f t="shared" si="30"/>
        <v>4.7599761094873738E-2</v>
      </c>
      <c r="X182" s="95">
        <f t="shared" si="31"/>
        <v>2.0385316453981561E-2</v>
      </c>
    </row>
    <row r="183" spans="1:24">
      <c r="A183" s="1">
        <v>1885.07</v>
      </c>
      <c r="B183" s="1">
        <f t="shared" si="32"/>
        <v>1885</v>
      </c>
      <c r="C183" s="1">
        <f t="shared" si="33"/>
        <v>6.9999999999936335E-2</v>
      </c>
      <c r="D183" s="77">
        <v>4.46</v>
      </c>
      <c r="E183" s="79">
        <v>0.26919999999999999</v>
      </c>
      <c r="F183" s="77">
        <v>0.28670000000000001</v>
      </c>
      <c r="G183" s="77">
        <v>7.9922320659999997</v>
      </c>
      <c r="H183" s="79">
        <f t="shared" si="38"/>
        <v>1885.5416666666536</v>
      </c>
      <c r="I183" s="82">
        <f>I177*6/12+I189*6/12</f>
        <v>3.4449999999999998</v>
      </c>
      <c r="J183" s="79">
        <f t="shared" si="34"/>
        <v>180.46124888386097</v>
      </c>
      <c r="K183" s="79">
        <f t="shared" si="35"/>
        <v>10.892414394514656</v>
      </c>
      <c r="L183" s="90">
        <f t="shared" si="39"/>
        <v>433.34614873597729</v>
      </c>
      <c r="M183" s="79">
        <f t="shared" si="36"/>
        <v>11.600502254484963</v>
      </c>
      <c r="N183" s="90">
        <f t="shared" si="37"/>
        <v>27.856578664261139</v>
      </c>
      <c r="O183" s="106">
        <f t="shared" si="26"/>
        <v>14.326658777089325</v>
      </c>
      <c r="P183" s="91"/>
      <c r="Q183" s="92">
        <f t="shared" si="27"/>
        <v>18.627238981582387</v>
      </c>
      <c r="R183" s="92"/>
      <c r="S183" s="107">
        <f t="shared" si="28"/>
        <v>2.7569141791608381E-3</v>
      </c>
      <c r="T183" s="82">
        <f t="shared" si="40"/>
        <v>1.0039202183202782</v>
      </c>
      <c r="U183" s="82">
        <f t="shared" si="41"/>
        <v>3.4291050046263361</v>
      </c>
      <c r="V183" s="95">
        <f t="shared" si="29"/>
        <v>6.7106572790171182E-2</v>
      </c>
      <c r="W183" s="95">
        <f t="shared" si="30"/>
        <v>5.0076419680159745E-2</v>
      </c>
      <c r="X183" s="95">
        <f t="shared" si="31"/>
        <v>1.7030153110011437E-2</v>
      </c>
    </row>
    <row r="184" spans="1:24">
      <c r="A184" s="1">
        <v>1885.08</v>
      </c>
      <c r="B184" s="1">
        <f t="shared" si="32"/>
        <v>1885</v>
      </c>
      <c r="C184" s="1">
        <f t="shared" si="33"/>
        <v>7.999999999992724E-2</v>
      </c>
      <c r="D184" s="77">
        <v>4.71</v>
      </c>
      <c r="E184" s="79">
        <v>0.26329999999999998</v>
      </c>
      <c r="F184" s="77">
        <v>0.2833</v>
      </c>
      <c r="G184" s="77">
        <v>7.9922320659999997</v>
      </c>
      <c r="H184" s="79">
        <f t="shared" si="38"/>
        <v>1885.6249999999868</v>
      </c>
      <c r="I184" s="82">
        <f>I177*5/12+I189*7/12</f>
        <v>3.4325000000000001</v>
      </c>
      <c r="J184" s="79">
        <f t="shared" si="34"/>
        <v>190.57678974057961</v>
      </c>
      <c r="K184" s="79">
        <f t="shared" si="35"/>
        <v>10.653687630296096</v>
      </c>
      <c r="L184" s="90">
        <f t="shared" si="39"/>
        <v>459.76876620926038</v>
      </c>
      <c r="M184" s="79">
        <f t="shared" si="36"/>
        <v>11.462930898833589</v>
      </c>
      <c r="N184" s="90">
        <f t="shared" si="37"/>
        <v>27.65445678706655</v>
      </c>
      <c r="O184" s="106">
        <f t="shared" si="26"/>
        <v>15.130410796707151</v>
      </c>
      <c r="P184" s="91"/>
      <c r="Q184" s="92">
        <f t="shared" si="27"/>
        <v>19.676139676121831</v>
      </c>
      <c r="R184" s="92"/>
      <c r="S184" s="107">
        <f t="shared" si="28"/>
        <v>-1.6484217982207644E-3</v>
      </c>
      <c r="T184" s="82">
        <f t="shared" si="40"/>
        <v>1.003910419232485</v>
      </c>
      <c r="U184" s="82">
        <f t="shared" si="41"/>
        <v>3.4425478448876299</v>
      </c>
      <c r="V184" s="95">
        <f t="shared" si="29"/>
        <v>6.420211250971386E-2</v>
      </c>
      <c r="W184" s="95">
        <f t="shared" si="30"/>
        <v>5.132113952714179E-2</v>
      </c>
      <c r="X184" s="95">
        <f t="shared" si="31"/>
        <v>1.288097298257207E-2</v>
      </c>
    </row>
    <row r="185" spans="1:24">
      <c r="A185" s="1">
        <v>1885.09</v>
      </c>
      <c r="B185" s="1">
        <f t="shared" si="32"/>
        <v>1885</v>
      </c>
      <c r="C185" s="1">
        <f t="shared" si="33"/>
        <v>8.9999999999918145E-2</v>
      </c>
      <c r="D185" s="77">
        <v>4.6500000000000004</v>
      </c>
      <c r="E185" s="79">
        <v>0.25750000000000001</v>
      </c>
      <c r="F185" s="77">
        <v>0.28000000000000003</v>
      </c>
      <c r="G185" s="77">
        <v>7.8970910740000004</v>
      </c>
      <c r="H185" s="79">
        <f t="shared" si="38"/>
        <v>1885.7083333333201</v>
      </c>
      <c r="I185" s="82">
        <f>I177*4/12+I189*8/12</f>
        <v>3.42</v>
      </c>
      <c r="J185" s="79">
        <f t="shared" si="34"/>
        <v>190.41580449170849</v>
      </c>
      <c r="K185" s="79">
        <f t="shared" si="35"/>
        <v>10.54453110894945</v>
      </c>
      <c r="L185" s="90">
        <f t="shared" si="39"/>
        <v>461.50028791965633</v>
      </c>
      <c r="M185" s="79">
        <f t="shared" si="36"/>
        <v>11.465897904877069</v>
      </c>
      <c r="N185" s="90">
        <f t="shared" si="37"/>
        <v>27.789264648925542</v>
      </c>
      <c r="O185" s="106">
        <f t="shared" si="26"/>
        <v>15.116285028724237</v>
      </c>
      <c r="P185" s="91"/>
      <c r="Q185" s="92">
        <f t="shared" si="27"/>
        <v>19.662671854522628</v>
      </c>
      <c r="R185" s="92"/>
      <c r="S185" s="107">
        <f t="shared" si="28"/>
        <v>-1.7970460660680504E-3</v>
      </c>
      <c r="T185" s="82">
        <f t="shared" si="40"/>
        <v>1.0039006206475598</v>
      </c>
      <c r="U185" s="82">
        <f t="shared" si="41"/>
        <v>3.4976462709902125</v>
      </c>
      <c r="V185" s="95">
        <f t="shared" si="29"/>
        <v>6.4824876170400669E-2</v>
      </c>
      <c r="W185" s="95">
        <f t="shared" si="30"/>
        <v>4.986052009694153E-2</v>
      </c>
      <c r="X185" s="95">
        <f t="shared" si="31"/>
        <v>1.496435607345914E-2</v>
      </c>
    </row>
    <row r="186" spans="1:24">
      <c r="A186" s="1">
        <v>1885.1</v>
      </c>
      <c r="B186" s="1">
        <f t="shared" si="32"/>
        <v>1885</v>
      </c>
      <c r="C186" s="1">
        <f t="shared" si="33"/>
        <v>9.9999999999909051E-2</v>
      </c>
      <c r="D186" s="77">
        <v>4.92</v>
      </c>
      <c r="E186" s="79">
        <v>0.25169999999999998</v>
      </c>
      <c r="F186" s="77">
        <v>0.2767</v>
      </c>
      <c r="G186" s="77">
        <v>7.8970910740000004</v>
      </c>
      <c r="H186" s="79">
        <f t="shared" si="38"/>
        <v>1885.7916666666533</v>
      </c>
      <c r="I186" s="82">
        <f>I177*3/12+I189*9/12</f>
        <v>3.4075000000000002</v>
      </c>
      <c r="J186" s="79">
        <f t="shared" si="34"/>
        <v>201.47220604283993</v>
      </c>
      <c r="K186" s="79">
        <f t="shared" si="35"/>
        <v>10.307023223776994</v>
      </c>
      <c r="L186" s="90">
        <f t="shared" si="39"/>
        <v>490.37879249544602</v>
      </c>
      <c r="M186" s="79">
        <f t="shared" si="36"/>
        <v>11.330764108141018</v>
      </c>
      <c r="N186" s="90">
        <f t="shared" si="37"/>
        <v>27.578823553554862</v>
      </c>
      <c r="O186" s="106">
        <f t="shared" si="26"/>
        <v>15.991023962168978</v>
      </c>
      <c r="P186" s="91"/>
      <c r="Q186" s="92">
        <f t="shared" si="27"/>
        <v>20.799074639680104</v>
      </c>
      <c r="R186" s="92"/>
      <c r="S186" s="107">
        <f t="shared" si="28"/>
        <v>-5.2907838125079987E-3</v>
      </c>
      <c r="T186" s="82">
        <f t="shared" si="40"/>
        <v>1.0038908225659726</v>
      </c>
      <c r="U186" s="82">
        <f t="shared" si="41"/>
        <v>3.5112892622526974</v>
      </c>
      <c r="V186" s="95">
        <f t="shared" si="29"/>
        <v>5.7192090479622593E-2</v>
      </c>
      <c r="W186" s="95">
        <f t="shared" si="30"/>
        <v>4.9660305629274815E-2</v>
      </c>
      <c r="X186" s="95">
        <f t="shared" si="31"/>
        <v>7.531784850347778E-3</v>
      </c>
    </row>
    <row r="187" spans="1:24">
      <c r="A187" s="1">
        <v>1885.11</v>
      </c>
      <c r="B187" s="1">
        <f t="shared" si="32"/>
        <v>1885</v>
      </c>
      <c r="C187" s="1">
        <f t="shared" si="33"/>
        <v>0.10999999999989996</v>
      </c>
      <c r="D187" s="77">
        <v>5.24</v>
      </c>
      <c r="E187" s="79">
        <v>0.24579999999999999</v>
      </c>
      <c r="F187" s="77">
        <v>0.27329999999999999</v>
      </c>
      <c r="G187" s="77">
        <v>7.9922320659999997</v>
      </c>
      <c r="H187" s="79">
        <f t="shared" si="38"/>
        <v>1885.8749999999866</v>
      </c>
      <c r="I187" s="82">
        <f>I177*2/12+I189*10/12</f>
        <v>3.3950000000000005</v>
      </c>
      <c r="J187" s="79">
        <f t="shared" si="34"/>
        <v>212.0217363568232</v>
      </c>
      <c r="K187" s="79">
        <f t="shared" si="35"/>
        <v>9.9455997703257903</v>
      </c>
      <c r="L187" s="90">
        <f t="shared" si="39"/>
        <v>518.07339107155622</v>
      </c>
      <c r="M187" s="79">
        <f t="shared" si="36"/>
        <v>11.058309264564842</v>
      </c>
      <c r="N187" s="90">
        <f t="shared" si="37"/>
        <v>27.020888889285555</v>
      </c>
      <c r="O187" s="106">
        <f t="shared" si="26"/>
        <v>16.824034498619017</v>
      </c>
      <c r="P187" s="91"/>
      <c r="Q187" s="92">
        <f t="shared" si="27"/>
        <v>21.875099662394931</v>
      </c>
      <c r="R187" s="92"/>
      <c r="S187" s="107">
        <f t="shared" si="28"/>
        <v>-6.2733324591975267E-3</v>
      </c>
      <c r="T187" s="82">
        <f t="shared" si="40"/>
        <v>1.003881024988194</v>
      </c>
      <c r="U187" s="82">
        <f t="shared" si="41"/>
        <v>3.4829894036788773</v>
      </c>
      <c r="V187" s="95">
        <f t="shared" si="29"/>
        <v>4.8167624512902352E-2</v>
      </c>
      <c r="W187" s="95">
        <f t="shared" si="30"/>
        <v>5.0719775080593887E-2</v>
      </c>
      <c r="X187" s="95">
        <f t="shared" si="31"/>
        <v>-2.5521505676915357E-3</v>
      </c>
    </row>
    <row r="188" spans="1:24">
      <c r="A188" s="1">
        <v>1885.12</v>
      </c>
      <c r="B188" s="1">
        <f t="shared" si="32"/>
        <v>1885</v>
      </c>
      <c r="C188" s="1">
        <f t="shared" si="33"/>
        <v>0.11999999999989086</v>
      </c>
      <c r="D188" s="77">
        <v>5.2</v>
      </c>
      <c r="E188" s="79">
        <v>0.24</v>
      </c>
      <c r="F188" s="77">
        <v>0.27</v>
      </c>
      <c r="G188" s="77">
        <v>8.18251405</v>
      </c>
      <c r="H188" s="79">
        <f t="shared" si="38"/>
        <v>1885.9583333333198</v>
      </c>
      <c r="I188" s="82">
        <f>I177*1/12+I189*11/12</f>
        <v>3.3825000000000003</v>
      </c>
      <c r="J188" s="79">
        <f t="shared" si="34"/>
        <v>205.51038344993739</v>
      </c>
      <c r="K188" s="79">
        <f t="shared" si="35"/>
        <v>9.4850946207663416</v>
      </c>
      <c r="L188" s="90">
        <f t="shared" si="39"/>
        <v>504.09434909236654</v>
      </c>
      <c r="M188" s="79">
        <f t="shared" si="36"/>
        <v>10.670731448362135</v>
      </c>
      <c r="N188" s="90">
        <f t="shared" si="37"/>
        <v>26.174129664411339</v>
      </c>
      <c r="O188" s="106">
        <f t="shared" si="26"/>
        <v>16.304475952278523</v>
      </c>
      <c r="P188" s="91"/>
      <c r="Q188" s="92">
        <f t="shared" si="27"/>
        <v>21.192987772511714</v>
      </c>
      <c r="R188" s="92"/>
      <c r="S188" s="107">
        <f t="shared" si="28"/>
        <v>-1.1325526271279071E-3</v>
      </c>
      <c r="T188" s="82">
        <f t="shared" si="40"/>
        <v>1.0038712279146946</v>
      </c>
      <c r="U188" s="82">
        <f t="shared" si="41"/>
        <v>3.4151967200486206</v>
      </c>
      <c r="V188" s="95">
        <f t="shared" si="29"/>
        <v>4.65309136501042E-2</v>
      </c>
      <c r="W188" s="95">
        <f t="shared" si="30"/>
        <v>5.4472030734386889E-2</v>
      </c>
      <c r="X188" s="95">
        <f t="shared" si="31"/>
        <v>-7.9411170842826895E-3</v>
      </c>
    </row>
    <row r="189" spans="1:24">
      <c r="A189" s="1">
        <v>1886.01</v>
      </c>
      <c r="B189" s="1">
        <f t="shared" si="32"/>
        <v>1886</v>
      </c>
      <c r="C189" s="1">
        <f t="shared" si="33"/>
        <v>9.9999999999909051E-3</v>
      </c>
      <c r="D189" s="77">
        <v>5.2</v>
      </c>
      <c r="E189" s="79">
        <v>0.23830000000000001</v>
      </c>
      <c r="F189" s="77">
        <v>0.27500000000000002</v>
      </c>
      <c r="G189" s="77">
        <v>7.9922320659999997</v>
      </c>
      <c r="H189" s="79">
        <f t="shared" si="38"/>
        <v>1886.0416666666531</v>
      </c>
      <c r="I189" s="82">
        <v>3.37</v>
      </c>
      <c r="J189" s="79">
        <f t="shared" si="34"/>
        <v>210.4032498197482</v>
      </c>
      <c r="K189" s="79">
        <f t="shared" si="35"/>
        <v>9.6421335446242313</v>
      </c>
      <c r="L189" s="90">
        <f t="shared" si="39"/>
        <v>518.06693606875706</v>
      </c>
      <c r="M189" s="79">
        <f t="shared" si="36"/>
        <v>11.127094942390531</v>
      </c>
      <c r="N189" s="90">
        <f t="shared" si="37"/>
        <v>27.397770657482351</v>
      </c>
      <c r="O189" s="106">
        <f t="shared" si="26"/>
        <v>16.692317470797651</v>
      </c>
      <c r="P189" s="91"/>
      <c r="Q189" s="92">
        <f t="shared" si="27"/>
        <v>21.692296410859051</v>
      </c>
      <c r="R189" s="92"/>
      <c r="S189" s="107">
        <f t="shared" si="28"/>
        <v>-3.8685591279262396E-3</v>
      </c>
      <c r="T189" s="82">
        <f t="shared" si="40"/>
        <v>1.001756475011806</v>
      </c>
      <c r="U189" s="82">
        <f t="shared" si="41"/>
        <v>3.5100427479843779</v>
      </c>
      <c r="V189" s="95">
        <f t="shared" si="29"/>
        <v>4.432382893878084E-2</v>
      </c>
      <c r="W189" s="95">
        <f t="shared" si="30"/>
        <v>5.3292581073839163E-2</v>
      </c>
      <c r="X189" s="95">
        <f t="shared" si="31"/>
        <v>-8.9687521350583221E-3</v>
      </c>
    </row>
    <row r="190" spans="1:24">
      <c r="A190" s="1">
        <v>1886.02</v>
      </c>
      <c r="B190" s="1">
        <f t="shared" si="32"/>
        <v>1886</v>
      </c>
      <c r="C190" s="1">
        <f t="shared" si="33"/>
        <v>1.999999999998181E-2</v>
      </c>
      <c r="D190" s="77">
        <v>5.3</v>
      </c>
      <c r="E190" s="79">
        <v>0.23669999999999999</v>
      </c>
      <c r="F190" s="77">
        <v>0.28000000000000003</v>
      </c>
      <c r="G190" s="77">
        <v>7.9922320659999997</v>
      </c>
      <c r="H190" s="79">
        <f t="shared" si="38"/>
        <v>1886.1249999999864</v>
      </c>
      <c r="I190" s="82">
        <f>I189*11/12+I201*1/12</f>
        <v>3.3825000000000003</v>
      </c>
      <c r="J190" s="79">
        <f t="shared" si="34"/>
        <v>214.44946616243564</v>
      </c>
      <c r="K190" s="79">
        <f t="shared" si="35"/>
        <v>9.577394083141229</v>
      </c>
      <c r="L190" s="90">
        <f t="shared" si="39"/>
        <v>529.99492913045549</v>
      </c>
      <c r="M190" s="79">
        <f t="shared" si="36"/>
        <v>11.329405759524903</v>
      </c>
      <c r="N190" s="90">
        <f t="shared" si="37"/>
        <v>27.999732105005201</v>
      </c>
      <c r="O190" s="106">
        <f t="shared" si="26"/>
        <v>17.006648259460995</v>
      </c>
      <c r="P190" s="91"/>
      <c r="Q190" s="92">
        <f t="shared" si="27"/>
        <v>22.092422581197695</v>
      </c>
      <c r="R190" s="92"/>
      <c r="S190" s="107">
        <f t="shared" si="28"/>
        <v>-5.1008240881719805E-3</v>
      </c>
      <c r="T190" s="82">
        <f t="shared" si="40"/>
        <v>1.0017675107673607</v>
      </c>
      <c r="U190" s="82">
        <f t="shared" si="41"/>
        <v>3.5162080503615831</v>
      </c>
      <c r="V190" s="95">
        <f t="shared" si="29"/>
        <v>4.8135797710092687E-2</v>
      </c>
      <c r="W190" s="95">
        <f t="shared" si="30"/>
        <v>5.5086050760473126E-2</v>
      </c>
      <c r="X190" s="95">
        <f t="shared" si="31"/>
        <v>-6.9502530503804394E-3</v>
      </c>
    </row>
    <row r="191" spans="1:24">
      <c r="A191" s="1">
        <v>1886.03</v>
      </c>
      <c r="B191" s="1">
        <f t="shared" si="32"/>
        <v>1886</v>
      </c>
      <c r="C191" s="1">
        <f t="shared" si="33"/>
        <v>2.9999999999972715E-2</v>
      </c>
      <c r="D191" s="77">
        <v>5.19</v>
      </c>
      <c r="E191" s="79">
        <v>0.23499999999999999</v>
      </c>
      <c r="F191" s="77">
        <v>0.28499999999999998</v>
      </c>
      <c r="G191" s="77">
        <v>7.8970910740000004</v>
      </c>
      <c r="H191" s="79">
        <f t="shared" si="38"/>
        <v>1886.2083333333196</v>
      </c>
      <c r="I191" s="82">
        <f>I189*10/12+I201*2/12</f>
        <v>3.3950000000000005</v>
      </c>
      <c r="J191" s="79">
        <f t="shared" si="34"/>
        <v>212.5286075939714</v>
      </c>
      <c r="K191" s="79">
        <f t="shared" si="35"/>
        <v>9.6231643130218263</v>
      </c>
      <c r="L191" s="90">
        <f t="shared" si="39"/>
        <v>527.22958637876923</v>
      </c>
      <c r="M191" s="79">
        <f t="shared" si="36"/>
        <v>11.670646081749874</v>
      </c>
      <c r="N191" s="90">
        <f t="shared" si="37"/>
        <v>28.95191370288039</v>
      </c>
      <c r="O191" s="106">
        <f t="shared" si="26"/>
        <v>16.843266101570133</v>
      </c>
      <c r="P191" s="91"/>
      <c r="Q191" s="92">
        <f t="shared" si="27"/>
        <v>21.873223559591615</v>
      </c>
      <c r="R191" s="92"/>
      <c r="S191" s="107">
        <f t="shared" si="28"/>
        <v>-5.816297274969684E-3</v>
      </c>
      <c r="T191" s="82">
        <f t="shared" si="40"/>
        <v>1.0017785460191069</v>
      </c>
      <c r="U191" s="82">
        <f t="shared" si="41"/>
        <v>3.564859728035608</v>
      </c>
      <c r="V191" s="95">
        <f t="shared" si="29"/>
        <v>4.7395757552545881E-2</v>
      </c>
      <c r="W191" s="95">
        <f t="shared" si="30"/>
        <v>5.4097412247031906E-2</v>
      </c>
      <c r="X191" s="95">
        <f t="shared" si="31"/>
        <v>-6.7016546944860256E-3</v>
      </c>
    </row>
    <row r="192" spans="1:24">
      <c r="A192" s="1">
        <v>1886.04</v>
      </c>
      <c r="B192" s="1">
        <f t="shared" si="32"/>
        <v>1886</v>
      </c>
      <c r="C192" s="1">
        <f t="shared" si="33"/>
        <v>3.999999999996362E-2</v>
      </c>
      <c r="D192" s="77">
        <v>5.12</v>
      </c>
      <c r="E192" s="79">
        <v>0.23330000000000001</v>
      </c>
      <c r="F192" s="77">
        <v>0.28999999999999998</v>
      </c>
      <c r="G192" s="77">
        <v>7.8019419829999999</v>
      </c>
      <c r="H192" s="79">
        <f t="shared" si="38"/>
        <v>1886.2916666666529</v>
      </c>
      <c r="I192" s="82">
        <f>I189*9/12+I201*3/12</f>
        <v>3.4075000000000002</v>
      </c>
      <c r="J192" s="79">
        <f t="shared" si="34"/>
        <v>212.21908130151758</v>
      </c>
      <c r="K192" s="79">
        <f t="shared" si="35"/>
        <v>9.6700608725867294</v>
      </c>
      <c r="L192" s="90">
        <f t="shared" si="39"/>
        <v>528.46081088697952</v>
      </c>
      <c r="M192" s="79">
        <f t="shared" si="36"/>
        <v>12.020221401843767</v>
      </c>
      <c r="N192" s="90">
        <f t="shared" si="37"/>
        <v>29.932350616645316</v>
      </c>
      <c r="O192" s="106">
        <f t="shared" si="26"/>
        <v>16.801716131246305</v>
      </c>
      <c r="P192" s="91"/>
      <c r="Q192" s="92">
        <f t="shared" si="27"/>
        <v>21.812473807208214</v>
      </c>
      <c r="R192" s="92"/>
      <c r="S192" s="107">
        <f t="shared" si="28"/>
        <v>-6.1157463251582736E-3</v>
      </c>
      <c r="T192" s="82">
        <f t="shared" si="40"/>
        <v>1.001789580767515</v>
      </c>
      <c r="U192" s="82">
        <f t="shared" si="41"/>
        <v>3.6147527969742783</v>
      </c>
      <c r="V192" s="95">
        <f t="shared" si="29"/>
        <v>5.0004035610122122E-2</v>
      </c>
      <c r="W192" s="95">
        <f t="shared" si="30"/>
        <v>5.463036811154387E-2</v>
      </c>
      <c r="X192" s="95">
        <f t="shared" si="31"/>
        <v>-4.6263325014217482E-3</v>
      </c>
    </row>
    <row r="193" spans="1:24">
      <c r="A193" s="1">
        <v>1886.05</v>
      </c>
      <c r="B193" s="1">
        <f t="shared" si="32"/>
        <v>1886</v>
      </c>
      <c r="C193" s="1">
        <f t="shared" si="33"/>
        <v>4.9999999999954525E-2</v>
      </c>
      <c r="D193" s="77">
        <v>5.0199999999999996</v>
      </c>
      <c r="E193" s="79">
        <v>0.23169999999999999</v>
      </c>
      <c r="F193" s="77">
        <v>0.29499999999999998</v>
      </c>
      <c r="G193" s="77">
        <v>7.6116519010000001</v>
      </c>
      <c r="H193" s="79">
        <f t="shared" si="38"/>
        <v>1886.3749999999861</v>
      </c>
      <c r="I193" s="82">
        <f>I189*8/12+I201*4/12</f>
        <v>3.42</v>
      </c>
      <c r="J193" s="79">
        <f t="shared" si="34"/>
        <v>213.27599857617292</v>
      </c>
      <c r="K193" s="79">
        <f t="shared" si="35"/>
        <v>9.8438344362747561</v>
      </c>
      <c r="L193" s="90">
        <f t="shared" si="39"/>
        <v>533.13544278760764</v>
      </c>
      <c r="M193" s="79">
        <f t="shared" si="36"/>
        <v>12.533151310751199</v>
      </c>
      <c r="N193" s="90">
        <f t="shared" si="37"/>
        <v>31.329672434729936</v>
      </c>
      <c r="O193" s="106">
        <f t="shared" ref="O193:O256" si="42">J193/AVERAGE(M73:M192)</f>
        <v>16.863195515097829</v>
      </c>
      <c r="P193" s="91"/>
      <c r="Q193" s="92">
        <f t="shared" ref="Q193:Q256" si="43">L193/AVERAGE(N73:N192)</f>
        <v>21.885839695764254</v>
      </c>
      <c r="R193" s="92"/>
      <c r="S193" s="107">
        <f t="shared" ref="S193:S256" si="44">1/O193-(I193/100-(((G193/G73)^(1/10))-1))</f>
        <v>-5.3582071231189424E-3</v>
      </c>
      <c r="T193" s="82">
        <f t="shared" si="40"/>
        <v>1.0018006150130552</v>
      </c>
      <c r="U193" s="82">
        <f t="shared" si="41"/>
        <v>3.7117516530029881</v>
      </c>
      <c r="V193" s="95">
        <f t="shared" si="29"/>
        <v>5.0527738072549067E-2</v>
      </c>
      <c r="W193" s="95">
        <f t="shared" si="30"/>
        <v>5.3858307806657679E-2</v>
      </c>
      <c r="X193" s="95">
        <f t="shared" si="31"/>
        <v>-3.3305697341086127E-3</v>
      </c>
    </row>
    <row r="194" spans="1:24">
      <c r="A194" s="1">
        <v>1886.06</v>
      </c>
      <c r="B194" s="1">
        <f t="shared" si="32"/>
        <v>1886</v>
      </c>
      <c r="C194" s="1">
        <f t="shared" si="33"/>
        <v>5.999999999994543E-2</v>
      </c>
      <c r="D194" s="77">
        <v>5.25</v>
      </c>
      <c r="E194" s="79">
        <v>0.23</v>
      </c>
      <c r="F194" s="77">
        <v>0.3</v>
      </c>
      <c r="G194" s="77">
        <v>7.5165028100000004</v>
      </c>
      <c r="H194" s="79">
        <f t="shared" si="38"/>
        <v>1886.4583333333194</v>
      </c>
      <c r="I194" s="82">
        <f>I189*7/12+I201*5/12</f>
        <v>3.4325000000000001</v>
      </c>
      <c r="J194" s="79">
        <f t="shared" si="34"/>
        <v>225.87109895592522</v>
      </c>
      <c r="K194" s="79">
        <f t="shared" si="35"/>
        <v>9.8953052875929153</v>
      </c>
      <c r="L194" s="90">
        <f t="shared" si="39"/>
        <v>566.68128305801804</v>
      </c>
      <c r="M194" s="79">
        <f t="shared" si="36"/>
        <v>12.906919940338584</v>
      </c>
      <c r="N194" s="90">
        <f t="shared" si="37"/>
        <v>32.381787603315317</v>
      </c>
      <c r="O194" s="106">
        <f t="shared" si="42"/>
        <v>17.831494055376872</v>
      </c>
      <c r="P194" s="91"/>
      <c r="Q194" s="92">
        <f t="shared" si="43"/>
        <v>23.128666989576473</v>
      </c>
      <c r="R194" s="92"/>
      <c r="S194" s="107">
        <f t="shared" si="44"/>
        <v>-7.215438082054125E-3</v>
      </c>
      <c r="T194" s="82">
        <f t="shared" si="40"/>
        <v>1.0018116487561965</v>
      </c>
      <c r="U194" s="82">
        <f t="shared" si="41"/>
        <v>3.7655056117860193</v>
      </c>
      <c r="V194" s="95">
        <f t="shared" ref="V194:V257" si="45">(($L314/$L194)^(1/10)-1)</f>
        <v>4.4162914298999212E-2</v>
      </c>
      <c r="W194" s="95">
        <f t="shared" ref="W194:W257" si="46">(($U314/$U194)^(1/10)-1)</f>
        <v>5.4384063894723944E-2</v>
      </c>
      <c r="X194" s="95">
        <f t="shared" ref="X194:X257" si="47">V194-W194</f>
        <v>-1.0221149595724732E-2</v>
      </c>
    </row>
    <row r="195" spans="1:24">
      <c r="A195" s="1">
        <v>1886.07</v>
      </c>
      <c r="B195" s="1">
        <f t="shared" si="32"/>
        <v>1886</v>
      </c>
      <c r="C195" s="1">
        <f t="shared" si="33"/>
        <v>6.9999999999936335E-2</v>
      </c>
      <c r="D195" s="77">
        <v>5.33</v>
      </c>
      <c r="E195" s="79">
        <v>0.2283</v>
      </c>
      <c r="F195" s="77">
        <v>0.30499999999999999</v>
      </c>
      <c r="G195" s="77">
        <v>7.6116519010000001</v>
      </c>
      <c r="H195" s="79">
        <f t="shared" si="38"/>
        <v>1886.5416666666526</v>
      </c>
      <c r="I195" s="82">
        <f>I189*6/12+I201*6/12</f>
        <v>3.4449999999999998</v>
      </c>
      <c r="J195" s="79">
        <f t="shared" si="34"/>
        <v>226.44642876713183</v>
      </c>
      <c r="K195" s="79">
        <f t="shared" si="35"/>
        <v>9.6993845567610126</v>
      </c>
      <c r="L195" s="90">
        <f t="shared" si="39"/>
        <v>570.15258570074332</v>
      </c>
      <c r="M195" s="79">
        <f t="shared" si="36"/>
        <v>12.958003897556324</v>
      </c>
      <c r="N195" s="90">
        <f t="shared" si="37"/>
        <v>32.625992239911206</v>
      </c>
      <c r="O195" s="106">
        <f t="shared" si="42"/>
        <v>17.845845041532204</v>
      </c>
      <c r="P195" s="91"/>
      <c r="Q195" s="92">
        <f t="shared" si="43"/>
        <v>23.130067401873355</v>
      </c>
      <c r="R195" s="92"/>
      <c r="S195" s="107">
        <f t="shared" si="44"/>
        <v>-6.1632867403132938E-3</v>
      </c>
      <c r="T195" s="82">
        <f t="shared" si="40"/>
        <v>1.0018226819974081</v>
      </c>
      <c r="U195" s="82">
        <f t="shared" si="41"/>
        <v>3.7251715870576572</v>
      </c>
      <c r="V195" s="95">
        <f t="shared" si="45"/>
        <v>3.6949247601741897E-2</v>
      </c>
      <c r="W195" s="95">
        <f t="shared" si="46"/>
        <v>5.5975824039454336E-2</v>
      </c>
      <c r="X195" s="95">
        <f t="shared" si="47"/>
        <v>-1.9026576437712439E-2</v>
      </c>
    </row>
    <row r="196" spans="1:24">
      <c r="A196" s="1">
        <v>1886.08</v>
      </c>
      <c r="B196" s="1">
        <f t="shared" si="32"/>
        <v>1886</v>
      </c>
      <c r="C196" s="1">
        <f t="shared" si="33"/>
        <v>7.999999999992724E-2</v>
      </c>
      <c r="D196" s="77">
        <v>5.37</v>
      </c>
      <c r="E196" s="79">
        <v>0.22670000000000001</v>
      </c>
      <c r="F196" s="77">
        <v>0.31</v>
      </c>
      <c r="G196" s="77">
        <v>7.7067928930000003</v>
      </c>
      <c r="H196" s="79">
        <f t="shared" si="38"/>
        <v>1886.6249999999859</v>
      </c>
      <c r="I196" s="82">
        <f>I189*5/12+I201*7/12</f>
        <v>3.4575</v>
      </c>
      <c r="J196" s="79">
        <f t="shared" si="34"/>
        <v>225.32935996986578</v>
      </c>
      <c r="K196" s="79">
        <f t="shared" si="35"/>
        <v>9.5125076173498275</v>
      </c>
      <c r="L196" s="90">
        <f t="shared" si="39"/>
        <v>569.33590426179899</v>
      </c>
      <c r="M196" s="79">
        <f t="shared" si="36"/>
        <v>13.007840147236198</v>
      </c>
      <c r="N196" s="90">
        <f t="shared" si="37"/>
        <v>32.866690935038669</v>
      </c>
      <c r="O196" s="106">
        <f t="shared" si="42"/>
        <v>17.723912799619264</v>
      </c>
      <c r="P196" s="91"/>
      <c r="Q196" s="92">
        <f t="shared" si="43"/>
        <v>22.954973839219793</v>
      </c>
      <c r="R196" s="92"/>
      <c r="S196" s="107">
        <f t="shared" si="44"/>
        <v>-5.6081304491678863E-3</v>
      </c>
      <c r="T196" s="82">
        <f t="shared" si="40"/>
        <v>1.0018337147371585</v>
      </c>
      <c r="U196" s="82">
        <f t="shared" si="41"/>
        <v>3.6858900200017954</v>
      </c>
      <c r="V196" s="95">
        <f t="shared" si="45"/>
        <v>3.1449294316525878E-2</v>
      </c>
      <c r="W196" s="95">
        <f t="shared" si="46"/>
        <v>5.7550837080464268E-2</v>
      </c>
      <c r="X196" s="95">
        <f t="shared" si="47"/>
        <v>-2.610154276393839E-2</v>
      </c>
    </row>
    <row r="197" spans="1:24">
      <c r="A197" s="1">
        <v>1886.09</v>
      </c>
      <c r="B197" s="1">
        <f t="shared" si="32"/>
        <v>1886</v>
      </c>
      <c r="C197" s="1">
        <f t="shared" si="33"/>
        <v>8.9999999999918145E-2</v>
      </c>
      <c r="D197" s="77">
        <v>5.51</v>
      </c>
      <c r="E197" s="79">
        <v>0.22500000000000001</v>
      </c>
      <c r="F197" s="77">
        <v>0.315</v>
      </c>
      <c r="G197" s="77">
        <v>7.7067928930000003</v>
      </c>
      <c r="H197" s="79">
        <f t="shared" si="38"/>
        <v>1886.7083333333192</v>
      </c>
      <c r="I197" s="82">
        <f>I189*4/12+I201*8/12</f>
        <v>3.4699999999999998</v>
      </c>
      <c r="J197" s="79">
        <f t="shared" si="34"/>
        <v>231.2038684234563</v>
      </c>
      <c r="K197" s="79">
        <f t="shared" si="35"/>
        <v>9.441174300413369</v>
      </c>
      <c r="L197" s="90">
        <f t="shared" si="39"/>
        <v>586.16683066804853</v>
      </c>
      <c r="M197" s="79">
        <f t="shared" si="36"/>
        <v>13.217644020578719</v>
      </c>
      <c r="N197" s="90">
        <f t="shared" si="37"/>
        <v>33.510444947447425</v>
      </c>
      <c r="O197" s="106">
        <f t="shared" si="42"/>
        <v>18.14714392580002</v>
      </c>
      <c r="P197" s="91"/>
      <c r="Q197" s="92">
        <f t="shared" si="43"/>
        <v>23.484613598095908</v>
      </c>
      <c r="R197" s="92"/>
      <c r="S197" s="107">
        <f t="shared" si="44"/>
        <v>-7.95345627047922E-3</v>
      </c>
      <c r="T197" s="82">
        <f t="shared" si="40"/>
        <v>1.0018447469759157</v>
      </c>
      <c r="U197" s="82">
        <f t="shared" si="41"/>
        <v>3.6926488908510184</v>
      </c>
      <c r="V197" s="95">
        <f t="shared" si="45"/>
        <v>3.4115279701616652E-2</v>
      </c>
      <c r="W197" s="95">
        <f t="shared" si="46"/>
        <v>5.781086342808428E-2</v>
      </c>
      <c r="X197" s="95">
        <f t="shared" si="47"/>
        <v>-2.3695583726467628E-2</v>
      </c>
    </row>
    <row r="198" spans="1:24">
      <c r="A198" s="1">
        <v>1886.1</v>
      </c>
      <c r="B198" s="1">
        <f t="shared" si="32"/>
        <v>1886</v>
      </c>
      <c r="C198" s="1">
        <f t="shared" si="33"/>
        <v>9.9999999999909051E-2</v>
      </c>
      <c r="D198" s="77">
        <v>5.65</v>
      </c>
      <c r="E198" s="79">
        <v>0.2233</v>
      </c>
      <c r="F198" s="77">
        <v>0.32</v>
      </c>
      <c r="G198" s="77">
        <v>7.7067928930000003</v>
      </c>
      <c r="H198" s="79">
        <f t="shared" si="38"/>
        <v>1886.7916666666524</v>
      </c>
      <c r="I198" s="82">
        <f>I189*3/12+I201*9/12</f>
        <v>3.4824999999999999</v>
      </c>
      <c r="J198" s="79">
        <f t="shared" si="34"/>
        <v>237.07837687704688</v>
      </c>
      <c r="K198" s="79">
        <f t="shared" si="35"/>
        <v>9.3698409834769141</v>
      </c>
      <c r="L198" s="90">
        <f t="shared" si="39"/>
        <v>603.03996026288371</v>
      </c>
      <c r="M198" s="79">
        <f t="shared" si="36"/>
        <v>13.427447893921238</v>
      </c>
      <c r="N198" s="90">
        <f t="shared" si="37"/>
        <v>34.154475625508454</v>
      </c>
      <c r="O198" s="106">
        <f t="shared" si="42"/>
        <v>18.562381342866566</v>
      </c>
      <c r="P198" s="91"/>
      <c r="Q198" s="92">
        <f t="shared" si="43"/>
        <v>24.001461288727928</v>
      </c>
      <c r="R198" s="92"/>
      <c r="S198" s="107">
        <f t="shared" si="44"/>
        <v>-1.1092002599045261E-2</v>
      </c>
      <c r="T198" s="82">
        <f t="shared" si="40"/>
        <v>1.0018557787141473</v>
      </c>
      <c r="U198" s="82">
        <f t="shared" si="41"/>
        <v>3.6994608937255347</v>
      </c>
      <c r="V198" s="95">
        <f t="shared" si="45"/>
        <v>3.0775345256867093E-2</v>
      </c>
      <c r="W198" s="95">
        <f t="shared" si="46"/>
        <v>5.4914522982869363E-2</v>
      </c>
      <c r="X198" s="95">
        <f t="shared" si="47"/>
        <v>-2.413917772600227E-2</v>
      </c>
    </row>
    <row r="199" spans="1:24">
      <c r="A199" s="1">
        <v>1886.11</v>
      </c>
      <c r="B199" s="1">
        <f t="shared" si="32"/>
        <v>1886</v>
      </c>
      <c r="C199" s="1">
        <f t="shared" si="33"/>
        <v>0.10999999999989996</v>
      </c>
      <c r="D199" s="77">
        <v>5.79</v>
      </c>
      <c r="E199" s="79">
        <v>0.22170000000000001</v>
      </c>
      <c r="F199" s="77">
        <v>0.32500000000000001</v>
      </c>
      <c r="G199" s="77">
        <v>7.7067928930000003</v>
      </c>
      <c r="H199" s="79">
        <f t="shared" si="38"/>
        <v>1886.8749999999857</v>
      </c>
      <c r="I199" s="82">
        <f>I189*2/12+I201*10/12</f>
        <v>3.4950000000000001</v>
      </c>
      <c r="J199" s="79">
        <f t="shared" si="34"/>
        <v>242.9528853306374</v>
      </c>
      <c r="K199" s="79">
        <f t="shared" si="35"/>
        <v>9.3027037440073084</v>
      </c>
      <c r="L199" s="90">
        <f t="shared" si="39"/>
        <v>619.95443065273503</v>
      </c>
      <c r="M199" s="79">
        <f t="shared" si="36"/>
        <v>13.637251767263756</v>
      </c>
      <c r="N199" s="90">
        <f t="shared" si="37"/>
        <v>34.798823827657834</v>
      </c>
      <c r="O199" s="106">
        <f t="shared" si="42"/>
        <v>18.968312634942833</v>
      </c>
      <c r="P199" s="91"/>
      <c r="Q199" s="92">
        <f t="shared" si="43"/>
        <v>24.504279362629479</v>
      </c>
      <c r="R199" s="92"/>
      <c r="S199" s="107">
        <f t="shared" si="44"/>
        <v>-1.3247391881082059E-2</v>
      </c>
      <c r="T199" s="82">
        <f t="shared" si="40"/>
        <v>1.0018668099523205</v>
      </c>
      <c r="U199" s="82">
        <f t="shared" si="41"/>
        <v>3.7063262745059311</v>
      </c>
      <c r="V199" s="95">
        <f t="shared" si="45"/>
        <v>3.2100315192033158E-2</v>
      </c>
      <c r="W199" s="95">
        <f t="shared" si="46"/>
        <v>5.2114662125251066E-2</v>
      </c>
      <c r="X199" s="95">
        <f t="shared" si="47"/>
        <v>-2.0014346933217908E-2</v>
      </c>
    </row>
    <row r="200" spans="1:24">
      <c r="A200" s="1">
        <v>1886.12</v>
      </c>
      <c r="B200" s="1">
        <f t="shared" si="32"/>
        <v>1886</v>
      </c>
      <c r="C200" s="1">
        <f t="shared" si="33"/>
        <v>0.11999999999989086</v>
      </c>
      <c r="D200" s="77">
        <v>5.64</v>
      </c>
      <c r="E200" s="79">
        <v>0.22</v>
      </c>
      <c r="F200" s="77">
        <v>0.33</v>
      </c>
      <c r="G200" s="77">
        <v>7.8019419829999999</v>
      </c>
      <c r="H200" s="79">
        <f t="shared" si="38"/>
        <v>1886.9583333333189</v>
      </c>
      <c r="I200" s="82">
        <f>I189*1/12+I201*11/12</f>
        <v>3.5074999999999998</v>
      </c>
      <c r="J200" s="79">
        <f t="shared" si="34"/>
        <v>233.77258174620292</v>
      </c>
      <c r="K200" s="79">
        <f t="shared" si="35"/>
        <v>9.1187886496745829</v>
      </c>
      <c r="L200" s="90">
        <f t="shared" si="39"/>
        <v>598.46768399673056</v>
      </c>
      <c r="M200" s="79">
        <f t="shared" si="36"/>
        <v>13.678182974511875</v>
      </c>
      <c r="N200" s="90">
        <f t="shared" si="37"/>
        <v>35.016726191298076</v>
      </c>
      <c r="O200" s="106">
        <f t="shared" si="42"/>
        <v>18.194057556886438</v>
      </c>
      <c r="P200" s="91"/>
      <c r="Q200" s="92">
        <f t="shared" si="43"/>
        <v>23.485324841739711</v>
      </c>
      <c r="R200" s="92"/>
      <c r="S200" s="107">
        <f t="shared" si="44"/>
        <v>-1.1670475276021254E-2</v>
      </c>
      <c r="T200" s="82">
        <f t="shared" si="40"/>
        <v>1.0018778406909017</v>
      </c>
      <c r="U200" s="82">
        <f t="shared" si="41"/>
        <v>3.6679601573689107</v>
      </c>
      <c r="V200" s="95">
        <f t="shared" si="45"/>
        <v>3.2266295589026939E-2</v>
      </c>
      <c r="W200" s="95">
        <f t="shared" si="46"/>
        <v>5.3657956475100743E-2</v>
      </c>
      <c r="X200" s="95">
        <f t="shared" si="47"/>
        <v>-2.1391660886073804E-2</v>
      </c>
    </row>
    <row r="201" spans="1:24">
      <c r="A201" s="1">
        <v>1887.01</v>
      </c>
      <c r="B201" s="1">
        <f t="shared" si="32"/>
        <v>1887</v>
      </c>
      <c r="C201" s="1">
        <f t="shared" si="33"/>
        <v>9.9999999999909051E-3</v>
      </c>
      <c r="D201" s="77">
        <v>5.58</v>
      </c>
      <c r="E201" s="79">
        <v>0.2225</v>
      </c>
      <c r="F201" s="77">
        <v>0.33250000000000002</v>
      </c>
      <c r="G201" s="77">
        <v>7.9922320659999997</v>
      </c>
      <c r="H201" s="79">
        <f t="shared" si="38"/>
        <v>1887.0416666666522</v>
      </c>
      <c r="I201" s="82">
        <v>3.52</v>
      </c>
      <c r="J201" s="79">
        <f t="shared" si="34"/>
        <v>225.77887192196056</v>
      </c>
      <c r="K201" s="79">
        <f t="shared" si="35"/>
        <v>9.0028313624796095</v>
      </c>
      <c r="L201" s="90">
        <f t="shared" si="39"/>
        <v>579.92408490098114</v>
      </c>
      <c r="M201" s="79">
        <f t="shared" si="36"/>
        <v>13.453669339435823</v>
      </c>
      <c r="N201" s="90">
        <f t="shared" si="37"/>
        <v>34.556408284870294</v>
      </c>
      <c r="O201" s="106">
        <f t="shared" si="42"/>
        <v>17.512222096304953</v>
      </c>
      <c r="P201" s="91"/>
      <c r="Q201" s="92">
        <f t="shared" si="43"/>
        <v>22.590754381510621</v>
      </c>
      <c r="R201" s="92"/>
      <c r="S201" s="107">
        <f t="shared" si="44"/>
        <v>-9.0202886756547557E-3</v>
      </c>
      <c r="T201" s="82">
        <f t="shared" si="40"/>
        <v>1.0018888709303571</v>
      </c>
      <c r="U201" s="82">
        <f t="shared" si="41"/>
        <v>3.5873521530383266</v>
      </c>
      <c r="V201" s="95">
        <f t="shared" si="45"/>
        <v>3.8895116150687858E-2</v>
      </c>
      <c r="W201" s="95">
        <f t="shared" si="46"/>
        <v>5.9516530340948393E-2</v>
      </c>
      <c r="X201" s="95">
        <f t="shared" si="47"/>
        <v>-2.0621414190260534E-2</v>
      </c>
    </row>
    <row r="202" spans="1:24">
      <c r="A202" s="1">
        <v>1887.02</v>
      </c>
      <c r="B202" s="1">
        <f t="shared" ref="B202:B265" si="48">INT(A202)</f>
        <v>1887</v>
      </c>
      <c r="C202" s="1">
        <f t="shared" ref="C202:C265" si="49">A202-B202</f>
        <v>1.999999999998181E-2</v>
      </c>
      <c r="D202" s="77">
        <v>5.54</v>
      </c>
      <c r="E202" s="79">
        <v>0.22500000000000001</v>
      </c>
      <c r="F202" s="77">
        <v>0.33500000000000002</v>
      </c>
      <c r="G202" s="77">
        <v>8.0873811569999994</v>
      </c>
      <c r="H202" s="79">
        <f t="shared" si="38"/>
        <v>1887.1249999999854</v>
      </c>
      <c r="I202" s="82">
        <f>I201*11/12+I213*1/12</f>
        <v>3.5324999999999998</v>
      </c>
      <c r="J202" s="79">
        <f t="shared" ref="J202:J265" si="50">D202*$G$1864/G202</f>
        <v>221.52310930088149</v>
      </c>
      <c r="K202" s="79">
        <f t="shared" ref="K202:K265" si="51">E202*$G$1864/G202</f>
        <v>8.9968771827975331</v>
      </c>
      <c r="L202" s="90">
        <f t="shared" si="39"/>
        <v>570.91869356825646</v>
      </c>
      <c r="M202" s="79">
        <f t="shared" ref="M202:M265" si="52">F202*$G$1864/G202</f>
        <v>13.395350472165218</v>
      </c>
      <c r="N202" s="90">
        <f t="shared" ref="N202:N265" si="53">M202*(L202/J202)</f>
        <v>34.523061795192405</v>
      </c>
      <c r="O202" s="106">
        <f t="shared" si="42"/>
        <v>17.125366596972313</v>
      </c>
      <c r="P202" s="91"/>
      <c r="Q202" s="92">
        <f t="shared" si="43"/>
        <v>22.080922961887399</v>
      </c>
      <c r="R202" s="92"/>
      <c r="S202" s="107">
        <f t="shared" si="44"/>
        <v>-4.1399718116107917E-3</v>
      </c>
      <c r="T202" s="82">
        <f t="shared" si="40"/>
        <v>1.0018999006711522</v>
      </c>
      <c r="U202" s="82">
        <f t="shared" si="41"/>
        <v>3.5518428126023083</v>
      </c>
      <c r="V202" s="95">
        <f t="shared" si="45"/>
        <v>3.9904228913522521E-2</v>
      </c>
      <c r="W202" s="95">
        <f t="shared" si="46"/>
        <v>6.0908215040206715E-2</v>
      </c>
      <c r="X202" s="95">
        <f t="shared" si="47"/>
        <v>-2.1003986126684193E-2</v>
      </c>
    </row>
    <row r="203" spans="1:24">
      <c r="A203" s="1">
        <v>1887.03</v>
      </c>
      <c r="B203" s="1">
        <f t="shared" si="48"/>
        <v>1887</v>
      </c>
      <c r="C203" s="1">
        <f t="shared" si="49"/>
        <v>2.9999999999972715E-2</v>
      </c>
      <c r="D203" s="77">
        <v>5.67</v>
      </c>
      <c r="E203" s="79">
        <v>0.22750000000000001</v>
      </c>
      <c r="F203" s="77">
        <v>0.33750000000000002</v>
      </c>
      <c r="G203" s="77">
        <v>8.0873811569999994</v>
      </c>
      <c r="H203" s="79">
        <f t="shared" ref="H203:H266" si="54">H202+1/12</f>
        <v>1887.2083333333187</v>
      </c>
      <c r="I203" s="82">
        <f>I201*10/12+I213*2/12</f>
        <v>3.5450000000000004</v>
      </c>
      <c r="J203" s="79">
        <f t="shared" si="50"/>
        <v>226.72130500649783</v>
      </c>
      <c r="K203" s="79">
        <f t="shared" si="51"/>
        <v>9.0968424848286169</v>
      </c>
      <c r="L203" s="90">
        <f t="shared" ref="L203:L266" si="55">L202*((J203+(K203/12))/J202)</f>
        <v>586.26943311027287</v>
      </c>
      <c r="M203" s="79">
        <f t="shared" si="52"/>
        <v>13.495315774196301</v>
      </c>
      <c r="N203" s="90">
        <f t="shared" si="53"/>
        <v>34.896990066087675</v>
      </c>
      <c r="O203" s="106">
        <f t="shared" si="42"/>
        <v>17.473213711513754</v>
      </c>
      <c r="P203" s="91"/>
      <c r="Q203" s="92">
        <f t="shared" si="43"/>
        <v>22.517438233129695</v>
      </c>
      <c r="R203" s="92"/>
      <c r="S203" s="107">
        <f t="shared" si="44"/>
        <v>-9.7436043927961319E-4</v>
      </c>
      <c r="T203" s="82">
        <f t="shared" ref="T203:T266" si="56">((I203/I204+I203/1200+((1+I204/1200)^(-119))*(1-I203/I204)))</f>
        <v>1.0019109299137525</v>
      </c>
      <c r="U203" s="82">
        <f t="shared" ref="U203:U266" si="57">U202*T202*G202/G203</f>
        <v>3.5585909611457986</v>
      </c>
      <c r="V203" s="95">
        <f t="shared" si="45"/>
        <v>3.7767384509683755E-2</v>
      </c>
      <c r="W203" s="95">
        <f t="shared" si="46"/>
        <v>6.1043721247201255E-2</v>
      </c>
      <c r="X203" s="95">
        <f t="shared" si="47"/>
        <v>-2.32763367375175E-2</v>
      </c>
    </row>
    <row r="204" spans="1:24">
      <c r="A204" s="1">
        <v>1887.04</v>
      </c>
      <c r="B204" s="1">
        <f t="shared" si="48"/>
        <v>1887</v>
      </c>
      <c r="C204" s="1">
        <f t="shared" si="49"/>
        <v>3.999999999996362E-2</v>
      </c>
      <c r="D204" s="77">
        <v>5.8</v>
      </c>
      <c r="E204" s="79">
        <v>0.23</v>
      </c>
      <c r="F204" s="77">
        <v>0.34</v>
      </c>
      <c r="G204" s="77">
        <v>8.0873811569999994</v>
      </c>
      <c r="H204" s="79">
        <f t="shared" si="54"/>
        <v>1887.291666666652</v>
      </c>
      <c r="I204" s="82">
        <f>I201*9/12+I213*3/12</f>
        <v>3.5575000000000001</v>
      </c>
      <c r="J204" s="79">
        <f t="shared" si="50"/>
        <v>231.9195007121142</v>
      </c>
      <c r="K204" s="79">
        <f t="shared" si="51"/>
        <v>9.1968077868597007</v>
      </c>
      <c r="L204" s="90">
        <f t="shared" si="55"/>
        <v>601.69304106540801</v>
      </c>
      <c r="M204" s="79">
        <f t="shared" si="52"/>
        <v>13.595281076227383</v>
      </c>
      <c r="N204" s="90">
        <f t="shared" si="53"/>
        <v>35.271661027972193</v>
      </c>
      <c r="O204" s="106">
        <f t="shared" si="42"/>
        <v>17.822983639100705</v>
      </c>
      <c r="P204" s="91"/>
      <c r="Q204" s="92">
        <f t="shared" si="43"/>
        <v>22.953677448901999</v>
      </c>
      <c r="R204" s="92"/>
      <c r="S204" s="107">
        <f t="shared" si="44"/>
        <v>-4.920784000872494E-3</v>
      </c>
      <c r="T204" s="82">
        <f t="shared" si="56"/>
        <v>1.0019219586586225</v>
      </c>
      <c r="U204" s="82">
        <f t="shared" si="57"/>
        <v>3.5653911790642616</v>
      </c>
      <c r="V204" s="95">
        <f t="shared" si="45"/>
        <v>3.3729802457283409E-2</v>
      </c>
      <c r="W204" s="95">
        <f t="shared" si="46"/>
        <v>6.2751083190132118E-2</v>
      </c>
      <c r="X204" s="95">
        <f t="shared" si="47"/>
        <v>-2.9021280732848709E-2</v>
      </c>
    </row>
    <row r="205" spans="1:24">
      <c r="A205" s="1">
        <v>1887.05</v>
      </c>
      <c r="B205" s="1">
        <f t="shared" si="48"/>
        <v>1887</v>
      </c>
      <c r="C205" s="1">
        <f t="shared" si="49"/>
        <v>4.9999999999954525E-2</v>
      </c>
      <c r="D205" s="77">
        <v>5.9</v>
      </c>
      <c r="E205" s="79">
        <v>0.23250000000000001</v>
      </c>
      <c r="F205" s="77">
        <v>0.34250000000000003</v>
      </c>
      <c r="G205" s="77">
        <v>8.0873811569999994</v>
      </c>
      <c r="H205" s="79">
        <f t="shared" si="54"/>
        <v>1887.3749999999852</v>
      </c>
      <c r="I205" s="82">
        <f>I201*8/12+I213*4/12</f>
        <v>3.5700000000000003</v>
      </c>
      <c r="J205" s="79">
        <f t="shared" si="50"/>
        <v>235.91811279335755</v>
      </c>
      <c r="K205" s="79">
        <f t="shared" si="51"/>
        <v>9.2967730888907845</v>
      </c>
      <c r="L205" s="90">
        <f t="shared" si="55"/>
        <v>614.07702499250854</v>
      </c>
      <c r="M205" s="79">
        <f t="shared" si="52"/>
        <v>13.695246378258467</v>
      </c>
      <c r="N205" s="90">
        <f t="shared" si="53"/>
        <v>35.647691705073591</v>
      </c>
      <c r="O205" s="106">
        <f t="shared" si="42"/>
        <v>18.075445427458241</v>
      </c>
      <c r="P205" s="91"/>
      <c r="Q205" s="92">
        <f t="shared" si="43"/>
        <v>23.264710044683632</v>
      </c>
      <c r="R205" s="92"/>
      <c r="S205" s="107">
        <f t="shared" si="44"/>
        <v>-7.5842111504657375E-3</v>
      </c>
      <c r="T205" s="82">
        <f t="shared" si="56"/>
        <v>1.0019329869062263</v>
      </c>
      <c r="U205" s="82">
        <f t="shared" si="57"/>
        <v>3.5722437135122407</v>
      </c>
      <c r="V205" s="95">
        <f t="shared" si="45"/>
        <v>3.4065606033785611E-2</v>
      </c>
      <c r="W205" s="95">
        <f t="shared" si="46"/>
        <v>6.4483239640638068E-2</v>
      </c>
      <c r="X205" s="95">
        <f t="shared" si="47"/>
        <v>-3.0417633606852457E-2</v>
      </c>
    </row>
    <row r="206" spans="1:24">
      <c r="A206" s="1">
        <v>1887.06</v>
      </c>
      <c r="B206" s="1">
        <f t="shared" si="48"/>
        <v>1887</v>
      </c>
      <c r="C206" s="1">
        <f t="shared" si="49"/>
        <v>5.999999999994543E-2</v>
      </c>
      <c r="D206" s="77">
        <v>5.73</v>
      </c>
      <c r="E206" s="79">
        <v>0.23499999999999999</v>
      </c>
      <c r="F206" s="77">
        <v>0.34499999999999997</v>
      </c>
      <c r="G206" s="77">
        <v>7.9922320659999997</v>
      </c>
      <c r="H206" s="79">
        <f t="shared" si="54"/>
        <v>1887.4583333333185</v>
      </c>
      <c r="I206" s="82">
        <f>I201*7/12+I213*5/12</f>
        <v>3.5825</v>
      </c>
      <c r="J206" s="79">
        <f t="shared" si="50"/>
        <v>231.84819643599178</v>
      </c>
      <c r="K206" s="79">
        <f t="shared" si="51"/>
        <v>9.5086084053155435</v>
      </c>
      <c r="L206" s="90">
        <f t="shared" si="55"/>
        <v>605.54585595781259</v>
      </c>
      <c r="M206" s="79">
        <f t="shared" si="52"/>
        <v>13.959446382271755</v>
      </c>
      <c r="N206" s="90">
        <f t="shared" si="53"/>
        <v>36.459567243533222</v>
      </c>
      <c r="O206" s="106">
        <f t="shared" si="42"/>
        <v>17.707695663272986</v>
      </c>
      <c r="P206" s="91"/>
      <c r="Q206" s="92">
        <f t="shared" si="43"/>
        <v>22.781332053852903</v>
      </c>
      <c r="R206" s="92"/>
      <c r="S206" s="107">
        <f t="shared" si="44"/>
        <v>-2.3459262036217773E-3</v>
      </c>
      <c r="T206" s="82">
        <f t="shared" si="56"/>
        <v>1.0019440146570282</v>
      </c>
      <c r="U206" s="82">
        <f t="shared" si="57"/>
        <v>3.6217592827738923</v>
      </c>
      <c r="V206" s="95">
        <f t="shared" si="45"/>
        <v>4.0602202850867686E-2</v>
      </c>
      <c r="W206" s="95">
        <f t="shared" si="46"/>
        <v>6.335538917605632E-2</v>
      </c>
      <c r="X206" s="95">
        <f t="shared" si="47"/>
        <v>-2.2753186325188635E-2</v>
      </c>
    </row>
    <row r="207" spans="1:24">
      <c r="A207" s="1">
        <v>1887.07</v>
      </c>
      <c r="B207" s="1">
        <f t="shared" si="48"/>
        <v>1887</v>
      </c>
      <c r="C207" s="1">
        <f t="shared" si="49"/>
        <v>6.9999999999936335E-2</v>
      </c>
      <c r="D207" s="77">
        <v>5.59</v>
      </c>
      <c r="E207" s="79">
        <v>0.23749999999999999</v>
      </c>
      <c r="F207" s="77">
        <v>0.34749999999999998</v>
      </c>
      <c r="G207" s="77">
        <v>7.8970910740000004</v>
      </c>
      <c r="H207" s="79">
        <f t="shared" si="54"/>
        <v>1887.5416666666517</v>
      </c>
      <c r="I207" s="82">
        <f>I201*6/12+I213*6/12</f>
        <v>3.5949999999999998</v>
      </c>
      <c r="J207" s="79">
        <f t="shared" si="50"/>
        <v>228.90846174379575</v>
      </c>
      <c r="K207" s="79">
        <f t="shared" si="51"/>
        <v>9.7255384014582287</v>
      </c>
      <c r="L207" s="90">
        <f t="shared" si="55"/>
        <v>599.9845768221611</v>
      </c>
      <c r="M207" s="79">
        <f t="shared" si="52"/>
        <v>14.229998292659934</v>
      </c>
      <c r="N207" s="90">
        <f t="shared" si="53"/>
        <v>37.297788988497494</v>
      </c>
      <c r="O207" s="106">
        <f t="shared" si="42"/>
        <v>17.43146053561307</v>
      </c>
      <c r="P207" s="91"/>
      <c r="Q207" s="92">
        <f t="shared" si="43"/>
        <v>22.416555953423337</v>
      </c>
      <c r="R207" s="92"/>
      <c r="S207" s="107">
        <f t="shared" si="44"/>
        <v>-3.6613784970699892E-3</v>
      </c>
      <c r="T207" s="82">
        <f t="shared" si="56"/>
        <v>1.0019550419114911</v>
      </c>
      <c r="U207" s="82">
        <f t="shared" si="57"/>
        <v>3.6725183661029361</v>
      </c>
      <c r="V207" s="95">
        <f t="shared" si="45"/>
        <v>4.6458361234887668E-2</v>
      </c>
      <c r="W207" s="95">
        <f t="shared" si="46"/>
        <v>6.2212256832081314E-2</v>
      </c>
      <c r="X207" s="95">
        <f t="shared" si="47"/>
        <v>-1.5753895597193646E-2</v>
      </c>
    </row>
    <row r="208" spans="1:24">
      <c r="A208" s="1">
        <v>1887.08</v>
      </c>
      <c r="B208" s="1">
        <f t="shared" si="48"/>
        <v>1887</v>
      </c>
      <c r="C208" s="1">
        <f t="shared" si="49"/>
        <v>7.999999999992724E-2</v>
      </c>
      <c r="D208" s="77">
        <v>5.45</v>
      </c>
      <c r="E208" s="79">
        <v>0.24</v>
      </c>
      <c r="F208" s="77">
        <v>0.35</v>
      </c>
      <c r="G208" s="77">
        <v>7.9922320659999997</v>
      </c>
      <c r="H208" s="79">
        <f t="shared" si="54"/>
        <v>1887.624999999985</v>
      </c>
      <c r="I208" s="82">
        <f>I201*5/12+I213*7/12</f>
        <v>3.6074999999999999</v>
      </c>
      <c r="J208" s="79">
        <f t="shared" si="50"/>
        <v>220.51879067646689</v>
      </c>
      <c r="K208" s="79">
        <f t="shared" si="51"/>
        <v>9.7109192224499168</v>
      </c>
      <c r="L208" s="90">
        <f t="shared" si="55"/>
        <v>580.11576231726417</v>
      </c>
      <c r="M208" s="79">
        <f t="shared" si="52"/>
        <v>14.161757199406127</v>
      </c>
      <c r="N208" s="90">
        <f t="shared" si="53"/>
        <v>37.255140699273838</v>
      </c>
      <c r="O208" s="106">
        <f t="shared" si="42"/>
        <v>16.739849614820706</v>
      </c>
      <c r="P208" s="91"/>
      <c r="Q208" s="92">
        <f t="shared" si="43"/>
        <v>21.52061467573705</v>
      </c>
      <c r="R208" s="92"/>
      <c r="S208" s="107">
        <f t="shared" si="44"/>
        <v>3.4779576235530463E-3</v>
      </c>
      <c r="T208" s="82">
        <f t="shared" si="56"/>
        <v>1.0019660686700782</v>
      </c>
      <c r="U208" s="82">
        <f t="shared" si="57"/>
        <v>3.635894492062445</v>
      </c>
      <c r="V208" s="95">
        <f t="shared" si="45"/>
        <v>5.2268982363676164E-2</v>
      </c>
      <c r="W208" s="95">
        <f t="shared" si="46"/>
        <v>5.88957684251179E-2</v>
      </c>
      <c r="X208" s="95">
        <f t="shared" si="47"/>
        <v>-6.6267860614417362E-3</v>
      </c>
    </row>
    <row r="209" spans="1:24">
      <c r="A209" s="1">
        <v>1887.09</v>
      </c>
      <c r="B209" s="1">
        <f t="shared" si="48"/>
        <v>1887</v>
      </c>
      <c r="C209" s="1">
        <f t="shared" si="49"/>
        <v>8.9999999999918145E-2</v>
      </c>
      <c r="D209" s="77">
        <v>5.38</v>
      </c>
      <c r="E209" s="79">
        <v>0.24249999999999999</v>
      </c>
      <c r="F209" s="77">
        <v>0.35249999999999998</v>
      </c>
      <c r="G209" s="77">
        <v>7.8970910740000004</v>
      </c>
      <c r="H209" s="79">
        <f t="shared" si="54"/>
        <v>1887.7083333333183</v>
      </c>
      <c r="I209" s="82">
        <f>I201*4/12+I213*8/12</f>
        <v>3.62</v>
      </c>
      <c r="J209" s="79">
        <f t="shared" si="50"/>
        <v>220.30903831513797</v>
      </c>
      <c r="K209" s="79">
        <f t="shared" si="51"/>
        <v>9.9302865783310317</v>
      </c>
      <c r="L209" s="90">
        <f t="shared" si="55"/>
        <v>581.74092539419996</v>
      </c>
      <c r="M209" s="79">
        <f t="shared" si="52"/>
        <v>14.434746469532739</v>
      </c>
      <c r="N209" s="90">
        <f t="shared" si="53"/>
        <v>38.115924944508457</v>
      </c>
      <c r="O209" s="106">
        <f t="shared" si="42"/>
        <v>16.676629667380137</v>
      </c>
      <c r="P209" s="91"/>
      <c r="Q209" s="92">
        <f t="shared" si="43"/>
        <v>21.434140136239719</v>
      </c>
      <c r="R209" s="92"/>
      <c r="S209" s="107">
        <f t="shared" si="44"/>
        <v>3.3621784870727228E-3</v>
      </c>
      <c r="T209" s="82">
        <f t="shared" si="56"/>
        <v>1.0019770949332516</v>
      </c>
      <c r="U209" s="82">
        <f t="shared" si="57"/>
        <v>3.6869328329594402</v>
      </c>
      <c r="V209" s="95">
        <f t="shared" si="45"/>
        <v>5.4261979497677304E-2</v>
      </c>
      <c r="W209" s="95">
        <f t="shared" si="46"/>
        <v>5.4736357356398146E-2</v>
      </c>
      <c r="X209" s="95">
        <f t="shared" si="47"/>
        <v>-4.7437785872084248E-4</v>
      </c>
    </row>
    <row r="210" spans="1:24">
      <c r="A210" s="1">
        <v>1887.1</v>
      </c>
      <c r="B210" s="1">
        <f t="shared" si="48"/>
        <v>1887</v>
      </c>
      <c r="C210" s="1">
        <f t="shared" si="49"/>
        <v>9.9999999999909051E-2</v>
      </c>
      <c r="D210" s="77">
        <v>5.2</v>
      </c>
      <c r="E210" s="79">
        <v>0.245</v>
      </c>
      <c r="F210" s="77">
        <v>0.35499999999999998</v>
      </c>
      <c r="G210" s="77">
        <v>7.9922320659999997</v>
      </c>
      <c r="H210" s="79">
        <f t="shared" si="54"/>
        <v>1887.7916666666515</v>
      </c>
      <c r="I210" s="82">
        <f>I201*3/12+I213*9/12</f>
        <v>3.6324999999999998</v>
      </c>
      <c r="J210" s="79">
        <f t="shared" si="50"/>
        <v>210.4032498197482</v>
      </c>
      <c r="K210" s="79">
        <f t="shared" si="51"/>
        <v>9.9132300395842901</v>
      </c>
      <c r="L210" s="90">
        <f t="shared" si="55"/>
        <v>557.7654000516028</v>
      </c>
      <c r="M210" s="79">
        <f t="shared" si="52"/>
        <v>14.3640680165405</v>
      </c>
      <c r="N210" s="90">
        <f t="shared" si="53"/>
        <v>38.078214811215183</v>
      </c>
      <c r="O210" s="106">
        <f t="shared" si="42"/>
        <v>15.880666812517308</v>
      </c>
      <c r="P210" s="91"/>
      <c r="Q210" s="92">
        <f t="shared" si="43"/>
        <v>20.408601387649568</v>
      </c>
      <c r="R210" s="92"/>
      <c r="S210" s="107">
        <f t="shared" si="44"/>
        <v>7.4165025414431457E-3</v>
      </c>
      <c r="T210" s="82">
        <f t="shared" si="56"/>
        <v>1.0019881207014731</v>
      </c>
      <c r="U210" s="82">
        <f t="shared" si="57"/>
        <v>3.6502455519905932</v>
      </c>
      <c r="V210" s="95">
        <f t="shared" si="45"/>
        <v>5.7083066914883851E-2</v>
      </c>
      <c r="W210" s="95">
        <f t="shared" si="46"/>
        <v>5.7623650152356376E-2</v>
      </c>
      <c r="X210" s="95">
        <f t="shared" si="47"/>
        <v>-5.4058323747252501E-4</v>
      </c>
    </row>
    <row r="211" spans="1:24">
      <c r="A211" s="1">
        <v>1887.11</v>
      </c>
      <c r="B211" s="1">
        <f t="shared" si="48"/>
        <v>1887</v>
      </c>
      <c r="C211" s="1">
        <f t="shared" si="49"/>
        <v>0.10999999999989996</v>
      </c>
      <c r="D211" s="77">
        <v>5.3</v>
      </c>
      <c r="E211" s="79">
        <v>0.2475</v>
      </c>
      <c r="F211" s="77">
        <v>0.35749999999999998</v>
      </c>
      <c r="G211" s="77">
        <v>8.0873811569999994</v>
      </c>
      <c r="H211" s="79">
        <f t="shared" si="54"/>
        <v>1887.8749999999848</v>
      </c>
      <c r="I211" s="82">
        <f>I201*2/12+I213*10/12</f>
        <v>3.6450000000000005</v>
      </c>
      <c r="J211" s="79">
        <f t="shared" si="50"/>
        <v>211.92644030589744</v>
      </c>
      <c r="K211" s="79">
        <f t="shared" si="51"/>
        <v>9.8965649010772854</v>
      </c>
      <c r="L211" s="90">
        <f t="shared" si="55"/>
        <v>563.98954222660529</v>
      </c>
      <c r="M211" s="79">
        <f t="shared" si="52"/>
        <v>14.295038190444968</v>
      </c>
      <c r="N211" s="90">
        <f t="shared" si="53"/>
        <v>38.04269082000215</v>
      </c>
      <c r="O211" s="106">
        <f t="shared" si="42"/>
        <v>15.950712201066771</v>
      </c>
      <c r="P211" s="91"/>
      <c r="Q211" s="92">
        <f t="shared" si="43"/>
        <v>20.495857279505199</v>
      </c>
      <c r="R211" s="92"/>
      <c r="S211" s="107">
        <f t="shared" si="44"/>
        <v>1.0122384862189339E-2</v>
      </c>
      <c r="T211" s="82">
        <f t="shared" si="56"/>
        <v>1.0019991459752047</v>
      </c>
      <c r="U211" s="82">
        <f t="shared" si="57"/>
        <v>3.6144716860752424</v>
      </c>
      <c r="V211" s="95">
        <f t="shared" si="45"/>
        <v>5.2464919453968362E-2</v>
      </c>
      <c r="W211" s="95">
        <f t="shared" si="46"/>
        <v>5.8999124724486984E-2</v>
      </c>
      <c r="X211" s="95">
        <f t="shared" si="47"/>
        <v>-6.5342052705186227E-3</v>
      </c>
    </row>
    <row r="212" spans="1:24">
      <c r="A212" s="1">
        <v>1887.12</v>
      </c>
      <c r="B212" s="1">
        <f t="shared" si="48"/>
        <v>1887</v>
      </c>
      <c r="C212" s="1">
        <f t="shared" si="49"/>
        <v>0.11999999999989086</v>
      </c>
      <c r="D212" s="77">
        <v>5.27</v>
      </c>
      <c r="E212" s="79">
        <v>0.25</v>
      </c>
      <c r="F212" s="77">
        <v>0.36</v>
      </c>
      <c r="G212" s="77">
        <v>8.2776793390000005</v>
      </c>
      <c r="H212" s="79">
        <f t="shared" si="54"/>
        <v>1887.958333333318</v>
      </c>
      <c r="I212" s="82">
        <f>I201*1/12+I213*11/12</f>
        <v>3.6574999999999998</v>
      </c>
      <c r="J212" s="79">
        <f t="shared" si="50"/>
        <v>205.88239048722107</v>
      </c>
      <c r="K212" s="79">
        <f t="shared" si="51"/>
        <v>9.7667168162818356</v>
      </c>
      <c r="L212" s="90">
        <f t="shared" si="55"/>
        <v>550.07078009708334</v>
      </c>
      <c r="M212" s="79">
        <f t="shared" si="52"/>
        <v>14.064072215445842</v>
      </c>
      <c r="N212" s="90">
        <f t="shared" si="53"/>
        <v>37.575992568301707</v>
      </c>
      <c r="O212" s="106">
        <f t="shared" si="42"/>
        <v>15.455513454469944</v>
      </c>
      <c r="P212" s="91"/>
      <c r="Q212" s="92">
        <f t="shared" si="43"/>
        <v>19.857946875058214</v>
      </c>
      <c r="R212" s="92"/>
      <c r="S212" s="107">
        <f t="shared" si="44"/>
        <v>1.4297028255089134E-2</v>
      </c>
      <c r="T212" s="82">
        <f t="shared" si="56"/>
        <v>1.0020101707549067</v>
      </c>
      <c r="U212" s="82">
        <f t="shared" si="57"/>
        <v>3.5384371951168614</v>
      </c>
      <c r="V212" s="95">
        <f t="shared" si="45"/>
        <v>5.7678975826847001E-2</v>
      </c>
      <c r="W212" s="95">
        <f t="shared" si="46"/>
        <v>6.1586799125739944E-2</v>
      </c>
      <c r="X212" s="95">
        <f t="shared" si="47"/>
        <v>-3.9078232988929429E-3</v>
      </c>
    </row>
    <row r="213" spans="1:24">
      <c r="A213" s="1">
        <v>1888.01</v>
      </c>
      <c r="B213" s="1">
        <f t="shared" si="48"/>
        <v>1888</v>
      </c>
      <c r="C213" s="1">
        <f t="shared" si="49"/>
        <v>9.9999999999909051E-3</v>
      </c>
      <c r="D213" s="77">
        <v>5.31</v>
      </c>
      <c r="E213" s="79">
        <v>0.24829999999999999</v>
      </c>
      <c r="F213" s="77">
        <v>0.35170000000000001</v>
      </c>
      <c r="G213" s="77">
        <v>8.3728446279999993</v>
      </c>
      <c r="H213" s="79">
        <f t="shared" si="54"/>
        <v>1888.0416666666513</v>
      </c>
      <c r="I213" s="82">
        <v>3.67</v>
      </c>
      <c r="J213" s="79">
        <f t="shared" si="50"/>
        <v>205.08725603931035</v>
      </c>
      <c r="K213" s="79">
        <f t="shared" si="51"/>
        <v>9.5900500328739664</v>
      </c>
      <c r="L213" s="90">
        <f t="shared" si="55"/>
        <v>550.08156440544417</v>
      </c>
      <c r="M213" s="79">
        <f t="shared" si="52"/>
        <v>13.583651214505737</v>
      </c>
      <c r="N213" s="90">
        <f t="shared" si="53"/>
        <v>36.433839209302214</v>
      </c>
      <c r="O213" s="106">
        <f t="shared" si="42"/>
        <v>15.358662514259903</v>
      </c>
      <c r="P213" s="91"/>
      <c r="Q213" s="92">
        <f t="shared" si="43"/>
        <v>19.731734100274643</v>
      </c>
      <c r="R213" s="92"/>
      <c r="S213" s="107">
        <f t="shared" si="44"/>
        <v>1.8720415575164712E-2</v>
      </c>
      <c r="T213" s="82">
        <f t="shared" si="56"/>
        <v>1.0045816690372138</v>
      </c>
      <c r="U213" s="82">
        <f t="shared" si="57"/>
        <v>3.5052515322032569</v>
      </c>
      <c r="V213" s="95">
        <f t="shared" si="45"/>
        <v>6.0865157184430307E-2</v>
      </c>
      <c r="W213" s="95">
        <f t="shared" si="46"/>
        <v>6.2921439888693254E-2</v>
      </c>
      <c r="X213" s="95">
        <f t="shared" si="47"/>
        <v>-2.0562827042629461E-3</v>
      </c>
    </row>
    <row r="214" spans="1:24">
      <c r="A214" s="1">
        <v>1888.02</v>
      </c>
      <c r="B214" s="1">
        <f t="shared" si="48"/>
        <v>1888</v>
      </c>
      <c r="C214" s="1">
        <f t="shared" si="49"/>
        <v>1.999999999998181E-2</v>
      </c>
      <c r="D214" s="77">
        <v>5.28</v>
      </c>
      <c r="E214" s="79">
        <v>0.2467</v>
      </c>
      <c r="F214" s="77">
        <v>0.34329999999999999</v>
      </c>
      <c r="G214" s="77">
        <v>8.2776793390000005</v>
      </c>
      <c r="H214" s="79">
        <f t="shared" si="54"/>
        <v>1888.1249999999845</v>
      </c>
      <c r="I214" s="82">
        <f>I213*11/12+I225*1/12</f>
        <v>3.6516666666666664</v>
      </c>
      <c r="J214" s="79">
        <f t="shared" si="50"/>
        <v>206.27305915987236</v>
      </c>
      <c r="K214" s="79">
        <f t="shared" si="51"/>
        <v>9.6377961543069155</v>
      </c>
      <c r="L214" s="90">
        <f t="shared" si="55"/>
        <v>555.41629991719651</v>
      </c>
      <c r="M214" s="79">
        <f t="shared" si="52"/>
        <v>13.411655532118216</v>
      </c>
      <c r="N214" s="90">
        <f t="shared" si="53"/>
        <v>36.112578742722263</v>
      </c>
      <c r="O214" s="106">
        <f t="shared" si="42"/>
        <v>15.418178318820534</v>
      </c>
      <c r="P214" s="91"/>
      <c r="Q214" s="92">
        <f t="shared" si="43"/>
        <v>19.807302727374449</v>
      </c>
      <c r="R214" s="92"/>
      <c r="S214" s="107">
        <f t="shared" si="44"/>
        <v>1.8545973596228942E-2</v>
      </c>
      <c r="T214" s="82">
        <f t="shared" si="56"/>
        <v>1.0045677011853911</v>
      </c>
      <c r="U214" s="82">
        <f t="shared" si="57"/>
        <v>3.5617945950055767</v>
      </c>
      <c r="V214" s="95">
        <f t="shared" si="45"/>
        <v>5.8453781626417234E-2</v>
      </c>
      <c r="W214" s="95">
        <f t="shared" si="46"/>
        <v>6.0198696369751392E-2</v>
      </c>
      <c r="X214" s="95">
        <f t="shared" si="47"/>
        <v>-1.7449147433341583E-3</v>
      </c>
    </row>
    <row r="215" spans="1:24">
      <c r="A215" s="1">
        <v>1888.03</v>
      </c>
      <c r="B215" s="1">
        <f t="shared" si="48"/>
        <v>1888</v>
      </c>
      <c r="C215" s="1">
        <f t="shared" si="49"/>
        <v>2.9999999999972715E-2</v>
      </c>
      <c r="D215" s="77">
        <v>5.08</v>
      </c>
      <c r="E215" s="79">
        <v>0.245</v>
      </c>
      <c r="F215" s="77">
        <v>0.33500000000000002</v>
      </c>
      <c r="G215" s="77">
        <v>8.2776793390000005</v>
      </c>
      <c r="H215" s="79">
        <f t="shared" si="54"/>
        <v>1888.2083333333178</v>
      </c>
      <c r="I215" s="82">
        <f>I213*10/12+I225*2/12</f>
        <v>3.6333333333333337</v>
      </c>
      <c r="J215" s="79">
        <f t="shared" si="50"/>
        <v>198.4596857068469</v>
      </c>
      <c r="K215" s="79">
        <f t="shared" si="51"/>
        <v>9.5713824799561973</v>
      </c>
      <c r="L215" s="90">
        <f t="shared" si="55"/>
        <v>536.52548352954568</v>
      </c>
      <c r="M215" s="79">
        <f t="shared" si="52"/>
        <v>13.087400533817661</v>
      </c>
      <c r="N215" s="90">
        <f t="shared" si="53"/>
        <v>35.381109642204301</v>
      </c>
      <c r="O215" s="106">
        <f t="shared" si="42"/>
        <v>14.808972366946564</v>
      </c>
      <c r="P215" s="91"/>
      <c r="Q215" s="92">
        <f t="shared" si="43"/>
        <v>19.026611493191702</v>
      </c>
      <c r="R215" s="92"/>
      <c r="S215" s="107">
        <f t="shared" si="44"/>
        <v>2.3484775724689676E-2</v>
      </c>
      <c r="T215" s="82">
        <f t="shared" si="56"/>
        <v>1.0045537348950258</v>
      </c>
      <c r="U215" s="82">
        <f t="shared" si="57"/>
        <v>3.5780638083993033</v>
      </c>
      <c r="V215" s="95">
        <f t="shared" si="45"/>
        <v>5.7574262323824676E-2</v>
      </c>
      <c r="W215" s="95">
        <f t="shared" si="46"/>
        <v>6.0195091247454258E-2</v>
      </c>
      <c r="X215" s="95">
        <f t="shared" si="47"/>
        <v>-2.6208289236295812E-3</v>
      </c>
    </row>
    <row r="216" spans="1:24">
      <c r="A216" s="1">
        <v>1888.04</v>
      </c>
      <c r="B216" s="1">
        <f t="shared" si="48"/>
        <v>1888</v>
      </c>
      <c r="C216" s="1">
        <f t="shared" si="49"/>
        <v>3.999999999996362E-2</v>
      </c>
      <c r="D216" s="77">
        <v>5.0999999999999996</v>
      </c>
      <c r="E216" s="79">
        <v>0.24329999999999999</v>
      </c>
      <c r="F216" s="77">
        <v>0.32669999999999999</v>
      </c>
      <c r="G216" s="77">
        <v>8.18251405</v>
      </c>
      <c r="H216" s="79">
        <f t="shared" si="54"/>
        <v>1888.2916666666511</v>
      </c>
      <c r="I216" s="82">
        <f>I213*9/12+I225*3/12</f>
        <v>3.6150000000000002</v>
      </c>
      <c r="J216" s="79">
        <f t="shared" si="50"/>
        <v>201.55826069128474</v>
      </c>
      <c r="K216" s="79">
        <f t="shared" si="51"/>
        <v>9.6155146718018791</v>
      </c>
      <c r="L216" s="90">
        <f t="shared" si="55"/>
        <v>547.06857438054249</v>
      </c>
      <c r="M216" s="79">
        <f t="shared" si="52"/>
        <v>12.911585052518181</v>
      </c>
      <c r="N216" s="90">
        <f t="shared" si="53"/>
        <v>35.044569264730043</v>
      </c>
      <c r="O216" s="106">
        <f t="shared" si="42"/>
        <v>15.020108681844459</v>
      </c>
      <c r="P216" s="91"/>
      <c r="Q216" s="92">
        <f t="shared" si="43"/>
        <v>19.299571616567647</v>
      </c>
      <c r="R216" s="92"/>
      <c r="S216" s="107">
        <f t="shared" si="44"/>
        <v>2.2632996042627571E-2</v>
      </c>
      <c r="T216" s="82">
        <f t="shared" si="56"/>
        <v>1.0045397701682555</v>
      </c>
      <c r="U216" s="82">
        <f t="shared" si="57"/>
        <v>3.6361609028814996</v>
      </c>
      <c r="V216" s="95">
        <f t="shared" si="45"/>
        <v>5.404622858914121E-2</v>
      </c>
      <c r="W216" s="95">
        <f t="shared" si="46"/>
        <v>5.8966097231183623E-2</v>
      </c>
      <c r="X216" s="95">
        <f t="shared" si="47"/>
        <v>-4.9198686420424131E-3</v>
      </c>
    </row>
    <row r="217" spans="1:24">
      <c r="A217" s="1">
        <v>1888.05</v>
      </c>
      <c r="B217" s="1">
        <f t="shared" si="48"/>
        <v>1888</v>
      </c>
      <c r="C217" s="1">
        <f t="shared" si="49"/>
        <v>4.9999999999954525E-2</v>
      </c>
      <c r="D217" s="77">
        <v>5.17</v>
      </c>
      <c r="E217" s="79">
        <v>0.2417</v>
      </c>
      <c r="F217" s="77">
        <v>0.31830000000000003</v>
      </c>
      <c r="G217" s="77">
        <v>8.0873811569999994</v>
      </c>
      <c r="H217" s="79">
        <f t="shared" si="54"/>
        <v>1888.3749999999843</v>
      </c>
      <c r="I217" s="82">
        <f>I213*8/12+I225*4/12</f>
        <v>3.5966666666666667</v>
      </c>
      <c r="J217" s="79">
        <f t="shared" si="50"/>
        <v>206.7282446002811</v>
      </c>
      <c r="K217" s="79">
        <f t="shared" si="51"/>
        <v>9.6646454003651723</v>
      </c>
      <c r="L217" s="90">
        <f t="shared" si="55"/>
        <v>563.28690101825714</v>
      </c>
      <c r="M217" s="79">
        <f t="shared" si="52"/>
        <v>12.727582254597579</v>
      </c>
      <c r="N217" s="90">
        <f t="shared" si="53"/>
        <v>34.679733190350341</v>
      </c>
      <c r="O217" s="106">
        <f t="shared" si="42"/>
        <v>15.387916957229129</v>
      </c>
      <c r="P217" s="91"/>
      <c r="Q217" s="92">
        <f t="shared" si="43"/>
        <v>19.772685839694237</v>
      </c>
      <c r="R217" s="92"/>
      <c r="S217" s="107">
        <f t="shared" si="44"/>
        <v>2.3320027160848571E-2</v>
      </c>
      <c r="T217" s="82">
        <f t="shared" si="56"/>
        <v>1.0045258070072212</v>
      </c>
      <c r="U217" s="82">
        <f t="shared" si="57"/>
        <v>3.6956350386550132</v>
      </c>
      <c r="V217" s="95">
        <f t="shared" si="45"/>
        <v>5.0839347211230734E-2</v>
      </c>
      <c r="W217" s="95">
        <f t="shared" si="46"/>
        <v>5.055071098822439E-2</v>
      </c>
      <c r="X217" s="95">
        <f t="shared" si="47"/>
        <v>2.8863622300634439E-4</v>
      </c>
    </row>
    <row r="218" spans="1:24">
      <c r="A218" s="1">
        <v>1888.06</v>
      </c>
      <c r="B218" s="1">
        <f t="shared" si="48"/>
        <v>1888</v>
      </c>
      <c r="C218" s="1">
        <f t="shared" si="49"/>
        <v>5.999999999994543E-2</v>
      </c>
      <c r="D218" s="77">
        <v>5.01</v>
      </c>
      <c r="E218" s="79">
        <v>0.24</v>
      </c>
      <c r="F218" s="77">
        <v>0.31</v>
      </c>
      <c r="G218" s="77">
        <v>7.9922320659999997</v>
      </c>
      <c r="H218" s="79">
        <f t="shared" si="54"/>
        <v>1888.4583333333176</v>
      </c>
      <c r="I218" s="82">
        <f>I213*7/12+I225*5/12</f>
        <v>3.5783333333333331</v>
      </c>
      <c r="J218" s="79">
        <f t="shared" si="50"/>
        <v>202.715438768642</v>
      </c>
      <c r="K218" s="79">
        <f t="shared" si="51"/>
        <v>9.7109192224499168</v>
      </c>
      <c r="L218" s="90">
        <f t="shared" si="55"/>
        <v>554.55793013246091</v>
      </c>
      <c r="M218" s="79">
        <f t="shared" si="52"/>
        <v>12.543270662331143</v>
      </c>
      <c r="N218" s="90">
        <f t="shared" si="53"/>
        <v>34.313963740731111</v>
      </c>
      <c r="O218" s="106">
        <f t="shared" si="42"/>
        <v>15.077628818434691</v>
      </c>
      <c r="P218" s="91"/>
      <c r="Q218" s="92">
        <f t="shared" si="43"/>
        <v>19.375983676114192</v>
      </c>
      <c r="R218" s="92"/>
      <c r="S218" s="107">
        <f t="shared" si="44"/>
        <v>2.5898537334721222E-2</v>
      </c>
      <c r="T218" s="82">
        <f t="shared" si="56"/>
        <v>1.0045118454140671</v>
      </c>
      <c r="U218" s="82">
        <f t="shared" si="57"/>
        <v>3.7565571530193069</v>
      </c>
      <c r="V218" s="95">
        <f t="shared" si="45"/>
        <v>6.4064534325128486E-2</v>
      </c>
      <c r="W218" s="95">
        <f t="shared" si="46"/>
        <v>5.6469285824678916E-2</v>
      </c>
      <c r="X218" s="95">
        <f t="shared" si="47"/>
        <v>7.5952485004495696E-3</v>
      </c>
    </row>
    <row r="219" spans="1:24">
      <c r="A219" s="1">
        <v>1888.07</v>
      </c>
      <c r="B219" s="1">
        <f t="shared" si="48"/>
        <v>1888</v>
      </c>
      <c r="C219" s="1">
        <f t="shared" si="49"/>
        <v>6.9999999999936335E-2</v>
      </c>
      <c r="D219" s="77">
        <v>5.14</v>
      </c>
      <c r="E219" s="79">
        <v>0.23830000000000001</v>
      </c>
      <c r="F219" s="77">
        <v>0.30170000000000002</v>
      </c>
      <c r="G219" s="77">
        <v>8.0873811569999994</v>
      </c>
      <c r="H219" s="79">
        <f t="shared" si="54"/>
        <v>1888.5416666666508</v>
      </c>
      <c r="I219" s="82">
        <f>I213*6/12+I225*6/12</f>
        <v>3.5600000000000005</v>
      </c>
      <c r="J219" s="79">
        <f t="shared" si="50"/>
        <v>205.52866097590808</v>
      </c>
      <c r="K219" s="79">
        <f t="shared" si="51"/>
        <v>9.5286925896028993</v>
      </c>
      <c r="L219" s="90">
        <f t="shared" si="55"/>
        <v>564.42617549006854</v>
      </c>
      <c r="M219" s="79">
        <f t="shared" si="52"/>
        <v>12.063812649111183</v>
      </c>
      <c r="N219" s="90">
        <f t="shared" si="53"/>
        <v>33.129839911547414</v>
      </c>
      <c r="O219" s="106">
        <f t="shared" si="42"/>
        <v>15.279642515498171</v>
      </c>
      <c r="P219" s="91"/>
      <c r="Q219" s="92">
        <f t="shared" si="43"/>
        <v>19.635009581546456</v>
      </c>
      <c r="R219" s="92"/>
      <c r="S219" s="107">
        <f t="shared" si="44"/>
        <v>2.5259012921316812E-2</v>
      </c>
      <c r="T219" s="82">
        <f t="shared" si="56"/>
        <v>1.0044978853909405</v>
      </c>
      <c r="U219" s="82">
        <f t="shared" si="57"/>
        <v>3.7291103675228134</v>
      </c>
      <c r="V219" s="95">
        <f t="shared" si="45"/>
        <v>6.4451004161728553E-2</v>
      </c>
      <c r="W219" s="95">
        <f t="shared" si="46"/>
        <v>5.9217498387454715E-2</v>
      </c>
      <c r="X219" s="95">
        <f t="shared" si="47"/>
        <v>5.2335057742738389E-3</v>
      </c>
    </row>
    <row r="220" spans="1:24">
      <c r="A220" s="1">
        <v>1888.08</v>
      </c>
      <c r="B220" s="1">
        <f t="shared" si="48"/>
        <v>1888</v>
      </c>
      <c r="C220" s="1">
        <f t="shared" si="49"/>
        <v>7.999999999992724E-2</v>
      </c>
      <c r="D220" s="77">
        <v>5.25</v>
      </c>
      <c r="E220" s="79">
        <v>0.23669999999999999</v>
      </c>
      <c r="F220" s="77">
        <v>0.29330000000000001</v>
      </c>
      <c r="G220" s="77">
        <v>8.0873811569999994</v>
      </c>
      <c r="H220" s="79">
        <f t="shared" si="54"/>
        <v>1888.6249999999841</v>
      </c>
      <c r="I220" s="82">
        <f>I213*5/12+I225*7/12</f>
        <v>3.541666666666667</v>
      </c>
      <c r="J220" s="79">
        <f t="shared" si="50"/>
        <v>209.92713426527575</v>
      </c>
      <c r="K220" s="79">
        <f t="shared" si="51"/>
        <v>9.4647147963030047</v>
      </c>
      <c r="L220" s="90">
        <f t="shared" si="55"/>
        <v>578.67134778879404</v>
      </c>
      <c r="M220" s="79">
        <f t="shared" si="52"/>
        <v>11.727929234286741</v>
      </c>
      <c r="N220" s="90">
        <f t="shared" si="53"/>
        <v>32.328439296467302</v>
      </c>
      <c r="O220" s="106">
        <f t="shared" si="42"/>
        <v>15.602911670088803</v>
      </c>
      <c r="P220" s="91"/>
      <c r="Q220" s="92">
        <f t="shared" si="43"/>
        <v>20.049771885586598</v>
      </c>
      <c r="R220" s="92"/>
      <c r="S220" s="107">
        <f t="shared" si="44"/>
        <v>2.2974575191211176E-2</v>
      </c>
      <c r="T220" s="82">
        <f t="shared" si="56"/>
        <v>1.0044839269399921</v>
      </c>
      <c r="U220" s="82">
        <f t="shared" si="57"/>
        <v>3.7458834785660993</v>
      </c>
      <c r="V220" s="95">
        <f t="shared" si="45"/>
        <v>6.6032456333406486E-2</v>
      </c>
      <c r="W220" s="95">
        <f t="shared" si="46"/>
        <v>5.9213019345224716E-2</v>
      </c>
      <c r="X220" s="95">
        <f t="shared" si="47"/>
        <v>6.8194369881817707E-3</v>
      </c>
    </row>
    <row r="221" spans="1:24">
      <c r="A221" s="1">
        <v>1888.09</v>
      </c>
      <c r="B221" s="1">
        <f t="shared" si="48"/>
        <v>1888</v>
      </c>
      <c r="C221" s="1">
        <f t="shared" si="49"/>
        <v>8.9999999999918145E-2</v>
      </c>
      <c r="D221" s="77">
        <v>5.38</v>
      </c>
      <c r="E221" s="79">
        <v>0.23499999999999999</v>
      </c>
      <c r="F221" s="77">
        <v>0.28499999999999998</v>
      </c>
      <c r="G221" s="77">
        <v>8.0873811569999994</v>
      </c>
      <c r="H221" s="79">
        <f t="shared" si="54"/>
        <v>1888.7083333333173</v>
      </c>
      <c r="I221" s="82">
        <f>I213*4/12+I225*8/12</f>
        <v>3.5233333333333334</v>
      </c>
      <c r="J221" s="79">
        <f t="shared" si="50"/>
        <v>215.12532997089212</v>
      </c>
      <c r="K221" s="79">
        <f t="shared" si="51"/>
        <v>9.3967383909218682</v>
      </c>
      <c r="L221" s="90">
        <f t="shared" si="55"/>
        <v>595.15888857103039</v>
      </c>
      <c r="M221" s="79">
        <f t="shared" si="52"/>
        <v>11.396044431543542</v>
      </c>
      <c r="N221" s="90">
        <f t="shared" si="53"/>
        <v>31.527933688242314</v>
      </c>
      <c r="O221" s="106">
        <f t="shared" si="42"/>
        <v>15.987828821761422</v>
      </c>
      <c r="P221" s="91"/>
      <c r="Q221" s="92">
        <f t="shared" si="43"/>
        <v>20.542902549349087</v>
      </c>
      <c r="R221" s="92"/>
      <c r="S221" s="107">
        <f t="shared" si="44"/>
        <v>2.1614886504528343E-2</v>
      </c>
      <c r="T221" s="82">
        <f t="shared" si="56"/>
        <v>1.0044699700633755</v>
      </c>
      <c r="U221" s="82">
        <f t="shared" si="57"/>
        <v>3.762679746409713</v>
      </c>
      <c r="V221" s="95">
        <f t="shared" si="45"/>
        <v>6.3167783307784164E-2</v>
      </c>
      <c r="W221" s="95">
        <f t="shared" si="46"/>
        <v>5.9208365106472316E-2</v>
      </c>
      <c r="X221" s="95">
        <f t="shared" si="47"/>
        <v>3.9594182013118484E-3</v>
      </c>
    </row>
    <row r="222" spans="1:24">
      <c r="A222" s="1">
        <v>1888.1</v>
      </c>
      <c r="B222" s="1">
        <f t="shared" si="48"/>
        <v>1888</v>
      </c>
      <c r="C222" s="1">
        <f t="shared" si="49"/>
        <v>9.9999999999909051E-2</v>
      </c>
      <c r="D222" s="77">
        <v>5.35</v>
      </c>
      <c r="E222" s="79">
        <v>0.23330000000000001</v>
      </c>
      <c r="F222" s="77">
        <v>0.2767</v>
      </c>
      <c r="G222" s="77">
        <v>8.18251405</v>
      </c>
      <c r="H222" s="79">
        <f t="shared" si="54"/>
        <v>1888.7916666666506</v>
      </c>
      <c r="I222" s="82">
        <f>I213*3/12+I225*9/12</f>
        <v>3.5049999999999999</v>
      </c>
      <c r="J222" s="79">
        <f t="shared" si="50"/>
        <v>211.43856758791634</v>
      </c>
      <c r="K222" s="79">
        <f t="shared" si="51"/>
        <v>9.2203023959366153</v>
      </c>
      <c r="L222" s="90">
        <f t="shared" si="55"/>
        <v>587.084925398069</v>
      </c>
      <c r="M222" s="79">
        <f t="shared" si="52"/>
        <v>10.935523673191859</v>
      </c>
      <c r="N222" s="90">
        <f t="shared" si="53"/>
        <v>30.363812870587978</v>
      </c>
      <c r="O222" s="106">
        <f t="shared" si="42"/>
        <v>15.715941874329703</v>
      </c>
      <c r="P222" s="91"/>
      <c r="Q222" s="92">
        <f t="shared" si="43"/>
        <v>20.193130565349637</v>
      </c>
      <c r="R222" s="92"/>
      <c r="S222" s="107">
        <f t="shared" si="44"/>
        <v>2.5156877140990921E-2</v>
      </c>
      <c r="T222" s="82">
        <f t="shared" si="56"/>
        <v>1.0044560147632471</v>
      </c>
      <c r="U222" s="82">
        <f t="shared" si="57"/>
        <v>3.7355569804328068</v>
      </c>
      <c r="V222" s="95">
        <f t="shared" si="45"/>
        <v>6.2710974958625654E-2</v>
      </c>
      <c r="W222" s="95">
        <f t="shared" si="46"/>
        <v>6.044294371587311E-2</v>
      </c>
      <c r="X222" s="95">
        <f t="shared" si="47"/>
        <v>2.268031242752544E-3</v>
      </c>
    </row>
    <row r="223" spans="1:24">
      <c r="A223" s="1">
        <v>1888.11</v>
      </c>
      <c r="B223" s="1">
        <f t="shared" si="48"/>
        <v>1888</v>
      </c>
      <c r="C223" s="1">
        <f t="shared" si="49"/>
        <v>0.10999999999989996</v>
      </c>
      <c r="D223" s="77">
        <v>5.24</v>
      </c>
      <c r="E223" s="79">
        <v>0.23169999999999999</v>
      </c>
      <c r="F223" s="77">
        <v>0.26829999999999998</v>
      </c>
      <c r="G223" s="77">
        <v>8.2776793390000005</v>
      </c>
      <c r="H223" s="79">
        <f t="shared" si="54"/>
        <v>1888.8749999999839</v>
      </c>
      <c r="I223" s="82">
        <f>I213*2/12+I225*10/12</f>
        <v>3.4866666666666668</v>
      </c>
      <c r="J223" s="79">
        <f t="shared" si="50"/>
        <v>204.71038446926727</v>
      </c>
      <c r="K223" s="79">
        <f t="shared" si="51"/>
        <v>9.051793145330004</v>
      </c>
      <c r="L223" s="90">
        <f t="shared" si="55"/>
        <v>570.49775629422061</v>
      </c>
      <c r="M223" s="79">
        <f t="shared" si="52"/>
        <v>10.481640487233665</v>
      </c>
      <c r="N223" s="90">
        <f t="shared" si="53"/>
        <v>29.210791605675457</v>
      </c>
      <c r="O223" s="106">
        <f t="shared" si="42"/>
        <v>15.223749016946279</v>
      </c>
      <c r="P223" s="91"/>
      <c r="Q223" s="92">
        <f t="shared" si="43"/>
        <v>19.562485773849463</v>
      </c>
      <c r="R223" s="92"/>
      <c r="S223" s="107">
        <f t="shared" si="44"/>
        <v>2.9677725599002683E-2</v>
      </c>
      <c r="T223" s="82">
        <f t="shared" si="56"/>
        <v>1.0044420610417675</v>
      </c>
      <c r="U223" s="82">
        <f t="shared" si="57"/>
        <v>3.7090650494671742</v>
      </c>
      <c r="V223" s="95">
        <f t="shared" si="45"/>
        <v>6.9559615555549792E-2</v>
      </c>
      <c r="W223" s="95">
        <f t="shared" si="46"/>
        <v>6.1664849508068054E-2</v>
      </c>
      <c r="X223" s="95">
        <f t="shared" si="47"/>
        <v>7.8947660474817383E-3</v>
      </c>
    </row>
    <row r="224" spans="1:24">
      <c r="A224" s="1">
        <v>1888.12</v>
      </c>
      <c r="B224" s="1">
        <f t="shared" si="48"/>
        <v>1888</v>
      </c>
      <c r="C224" s="1">
        <f t="shared" si="49"/>
        <v>0.11999999999989086</v>
      </c>
      <c r="D224" s="77">
        <v>5.14</v>
      </c>
      <c r="E224" s="79">
        <v>0.23</v>
      </c>
      <c r="F224" s="77">
        <v>0.26</v>
      </c>
      <c r="G224" s="77">
        <v>8.2776793390000005</v>
      </c>
      <c r="H224" s="79">
        <f t="shared" si="54"/>
        <v>1888.9583333333171</v>
      </c>
      <c r="I224" s="82">
        <f>I213*1/12+I225*11/12</f>
        <v>3.4683333333333333</v>
      </c>
      <c r="J224" s="79">
        <f t="shared" si="50"/>
        <v>200.80369774275451</v>
      </c>
      <c r="K224" s="79">
        <f t="shared" si="51"/>
        <v>8.9853794709792894</v>
      </c>
      <c r="L224" s="90">
        <f t="shared" si="55"/>
        <v>561.69713887047067</v>
      </c>
      <c r="M224" s="79">
        <f t="shared" si="52"/>
        <v>10.157385488933109</v>
      </c>
      <c r="N224" s="90">
        <f t="shared" si="53"/>
        <v>28.412695740529646</v>
      </c>
      <c r="O224" s="106">
        <f t="shared" si="42"/>
        <v>14.946748301089221</v>
      </c>
      <c r="P224" s="91"/>
      <c r="Q224" s="92">
        <f t="shared" si="43"/>
        <v>19.210201901691875</v>
      </c>
      <c r="R224" s="92"/>
      <c r="S224" s="107">
        <f t="shared" si="44"/>
        <v>3.3377840719047092E-2</v>
      </c>
      <c r="T224" s="82">
        <f t="shared" si="56"/>
        <v>1.0044281089010998</v>
      </c>
      <c r="U224" s="82">
        <f t="shared" si="57"/>
        <v>3.7255409428247939</v>
      </c>
      <c r="V224" s="95">
        <f t="shared" si="45"/>
        <v>7.6479390673240166E-2</v>
      </c>
      <c r="W224" s="95">
        <f t="shared" si="46"/>
        <v>6.0154745703598023E-2</v>
      </c>
      <c r="X224" s="95">
        <f t="shared" si="47"/>
        <v>1.6324644969642144E-2</v>
      </c>
    </row>
    <row r="225" spans="1:24">
      <c r="A225" s="1">
        <v>1889.01</v>
      </c>
      <c r="B225" s="1">
        <f t="shared" si="48"/>
        <v>1889</v>
      </c>
      <c r="C225" s="1">
        <f t="shared" si="49"/>
        <v>9.9999999999909051E-3</v>
      </c>
      <c r="D225" s="77">
        <v>5.24</v>
      </c>
      <c r="E225" s="79">
        <v>0.22919999999999999</v>
      </c>
      <c r="F225" s="77">
        <v>0.26329999999999998</v>
      </c>
      <c r="G225" s="77">
        <v>7.9922320659999997</v>
      </c>
      <c r="H225" s="79">
        <f t="shared" si="54"/>
        <v>1889.0416666666504</v>
      </c>
      <c r="I225" s="82">
        <v>3.45</v>
      </c>
      <c r="J225" s="79">
        <f t="shared" si="50"/>
        <v>212.0217363568232</v>
      </c>
      <c r="K225" s="79">
        <f t="shared" si="51"/>
        <v>9.27392785743967</v>
      </c>
      <c r="L225" s="90">
        <f t="shared" si="55"/>
        <v>595.23852861713988</v>
      </c>
      <c r="M225" s="79">
        <f t="shared" si="52"/>
        <v>10.653687630296096</v>
      </c>
      <c r="N225" s="90">
        <f t="shared" si="53"/>
        <v>29.909600111620787</v>
      </c>
      <c r="O225" s="106">
        <f t="shared" si="42"/>
        <v>15.80228607102816</v>
      </c>
      <c r="P225" s="91"/>
      <c r="Q225" s="92">
        <f t="shared" si="43"/>
        <v>20.312198653655681</v>
      </c>
      <c r="R225" s="92"/>
      <c r="S225" s="107">
        <f t="shared" si="44"/>
        <v>2.5278875559769473E-2</v>
      </c>
      <c r="T225" s="82">
        <f t="shared" si="56"/>
        <v>1.0030847289110842</v>
      </c>
      <c r="U225" s="82">
        <f t="shared" si="57"/>
        <v>3.8756871353847919</v>
      </c>
      <c r="V225" s="95">
        <f t="shared" si="45"/>
        <v>7.8429383860419977E-2</v>
      </c>
      <c r="W225" s="95">
        <f t="shared" si="46"/>
        <v>5.6435569327559776E-2</v>
      </c>
      <c r="X225" s="95">
        <f t="shared" si="47"/>
        <v>2.1993814532860201E-2</v>
      </c>
    </row>
    <row r="226" spans="1:24">
      <c r="A226" s="1">
        <v>1889.02</v>
      </c>
      <c r="B226" s="1">
        <f t="shared" si="48"/>
        <v>1889</v>
      </c>
      <c r="C226" s="1">
        <f t="shared" si="49"/>
        <v>1.999999999998181E-2</v>
      </c>
      <c r="D226" s="77">
        <v>5.3</v>
      </c>
      <c r="E226" s="79">
        <v>0.2283</v>
      </c>
      <c r="F226" s="77">
        <v>0.26669999999999999</v>
      </c>
      <c r="G226" s="77">
        <v>7.8970910740000004</v>
      </c>
      <c r="H226" s="79">
        <f t="shared" si="54"/>
        <v>1889.1249999999836</v>
      </c>
      <c r="I226" s="82">
        <f>I225*11/12+I237*1/12</f>
        <v>3.4475000000000002</v>
      </c>
      <c r="J226" s="79">
        <f t="shared" si="50"/>
        <v>217.03306748517309</v>
      </c>
      <c r="K226" s="79">
        <f t="shared" si="51"/>
        <v>9.3488017560122678</v>
      </c>
      <c r="L226" s="90">
        <f t="shared" si="55"/>
        <v>611.49472956116404</v>
      </c>
      <c r="M226" s="79">
        <f t="shared" si="52"/>
        <v>10.921267754395409</v>
      </c>
      <c r="N226" s="90">
        <f t="shared" si="53"/>
        <v>30.770876296974048</v>
      </c>
      <c r="O226" s="106">
        <f t="shared" si="42"/>
        <v>16.192720447848995</v>
      </c>
      <c r="P226" s="91"/>
      <c r="Q226" s="92">
        <f t="shared" si="43"/>
        <v>20.813307687489541</v>
      </c>
      <c r="R226" s="92"/>
      <c r="S226" s="107">
        <f t="shared" si="44"/>
        <v>2.1448301616429702E-2</v>
      </c>
      <c r="T226" s="82">
        <f t="shared" si="56"/>
        <v>1.0030826702487605</v>
      </c>
      <c r="U226" s="82">
        <f t="shared" si="57"/>
        <v>3.934479341090042</v>
      </c>
      <c r="V226" s="95">
        <f t="shared" si="45"/>
        <v>7.6820241835158676E-2</v>
      </c>
      <c r="W226" s="95">
        <f t="shared" si="46"/>
        <v>5.2154149905759173E-2</v>
      </c>
      <c r="X226" s="95">
        <f t="shared" si="47"/>
        <v>2.4666091929399503E-2</v>
      </c>
    </row>
    <row r="227" spans="1:24">
      <c r="A227" s="1">
        <v>1889.03</v>
      </c>
      <c r="B227" s="1">
        <f t="shared" si="48"/>
        <v>1889</v>
      </c>
      <c r="C227" s="1">
        <f t="shared" si="49"/>
        <v>2.9999999999972715E-2</v>
      </c>
      <c r="D227" s="77">
        <v>5.19</v>
      </c>
      <c r="E227" s="79">
        <v>0.22750000000000001</v>
      </c>
      <c r="F227" s="77">
        <v>0.27</v>
      </c>
      <c r="G227" s="77">
        <v>7.8019419829999999</v>
      </c>
      <c r="H227" s="79">
        <f t="shared" si="54"/>
        <v>1889.2083333333169</v>
      </c>
      <c r="I227" s="82">
        <f>I225*10/12+I237*2/12</f>
        <v>3.4449999999999998</v>
      </c>
      <c r="J227" s="79">
        <f t="shared" si="50"/>
        <v>215.12051405368678</v>
      </c>
      <c r="K227" s="79">
        <f t="shared" si="51"/>
        <v>9.4296564445498543</v>
      </c>
      <c r="L227" s="90">
        <f t="shared" si="55"/>
        <v>608.32009393279134</v>
      </c>
      <c r="M227" s="79">
        <f t="shared" si="52"/>
        <v>11.191240615509717</v>
      </c>
      <c r="N227" s="90">
        <f t="shared" si="53"/>
        <v>31.646710088989146</v>
      </c>
      <c r="O227" s="106">
        <f t="shared" si="42"/>
        <v>16.06504536076929</v>
      </c>
      <c r="P227" s="91"/>
      <c r="Q227" s="92">
        <f t="shared" si="43"/>
        <v>20.648519003321084</v>
      </c>
      <c r="R227" s="92"/>
      <c r="S227" s="107">
        <f t="shared" si="44"/>
        <v>2.1895429954547865E-2</v>
      </c>
      <c r="T227" s="82">
        <f t="shared" si="56"/>
        <v>1.0030806115904525</v>
      </c>
      <c r="U227" s="82">
        <f t="shared" si="57"/>
        <v>3.9947391586357051</v>
      </c>
      <c r="V227" s="95">
        <f t="shared" si="45"/>
        <v>7.9191928111553622E-2</v>
      </c>
      <c r="W227" s="95">
        <f t="shared" si="46"/>
        <v>5.0790327947483505E-2</v>
      </c>
      <c r="X227" s="95">
        <f t="shared" si="47"/>
        <v>2.8401600164070118E-2</v>
      </c>
    </row>
    <row r="228" spans="1:24">
      <c r="A228" s="1">
        <v>1889.04</v>
      </c>
      <c r="B228" s="1">
        <f t="shared" si="48"/>
        <v>1889</v>
      </c>
      <c r="C228" s="1">
        <f t="shared" si="49"/>
        <v>3.999999999996362E-2</v>
      </c>
      <c r="D228" s="77">
        <v>5.18</v>
      </c>
      <c r="E228" s="79">
        <v>0.22670000000000001</v>
      </c>
      <c r="F228" s="77">
        <v>0.27329999999999999</v>
      </c>
      <c r="G228" s="77">
        <v>7.8019419829999999</v>
      </c>
      <c r="H228" s="79">
        <f t="shared" si="54"/>
        <v>1889.2916666666501</v>
      </c>
      <c r="I228" s="82">
        <f>I225*9/12+I237*3/12</f>
        <v>3.4424999999999999</v>
      </c>
      <c r="J228" s="79">
        <f t="shared" si="50"/>
        <v>214.70602366051972</v>
      </c>
      <c r="K228" s="79">
        <f t="shared" si="51"/>
        <v>9.3964972130964917</v>
      </c>
      <c r="L228" s="90">
        <f t="shared" si="55"/>
        <v>609.3622865150428</v>
      </c>
      <c r="M228" s="79">
        <f t="shared" si="52"/>
        <v>11.328022445254833</v>
      </c>
      <c r="N228" s="90">
        <f t="shared" si="53"/>
        <v>32.150330676556209</v>
      </c>
      <c r="O228" s="106">
        <f t="shared" si="42"/>
        <v>16.050104533967477</v>
      </c>
      <c r="P228" s="91"/>
      <c r="Q228" s="92">
        <f t="shared" si="43"/>
        <v>20.62645881714219</v>
      </c>
      <c r="R228" s="92"/>
      <c r="S228" s="107">
        <f t="shared" si="44"/>
        <v>2.3128536760698495E-2</v>
      </c>
      <c r="T228" s="82">
        <f t="shared" si="56"/>
        <v>1.0030785529361603</v>
      </c>
      <c r="U228" s="82">
        <f t="shared" si="57"/>
        <v>4.0070453983886329</v>
      </c>
      <c r="V228" s="95">
        <f t="shared" si="45"/>
        <v>7.9161366698754065E-2</v>
      </c>
      <c r="W228" s="95">
        <f t="shared" si="46"/>
        <v>4.9273221183053328E-2</v>
      </c>
      <c r="X228" s="95">
        <f t="shared" si="47"/>
        <v>2.9888145515700737E-2</v>
      </c>
    </row>
    <row r="229" spans="1:24">
      <c r="A229" s="1">
        <v>1889.05</v>
      </c>
      <c r="B229" s="1">
        <f t="shared" si="48"/>
        <v>1889</v>
      </c>
      <c r="C229" s="1">
        <f t="shared" si="49"/>
        <v>4.9999999999954525E-2</v>
      </c>
      <c r="D229" s="77">
        <v>5.32</v>
      </c>
      <c r="E229" s="79">
        <v>0.2258</v>
      </c>
      <c r="F229" s="77">
        <v>0.2767</v>
      </c>
      <c r="G229" s="77">
        <v>7.6116519010000001</v>
      </c>
      <c r="H229" s="79">
        <f t="shared" si="54"/>
        <v>1889.3749999999834</v>
      </c>
      <c r="I229" s="82">
        <f>I225*8/12+I237*4/12</f>
        <v>3.4400000000000004</v>
      </c>
      <c r="J229" s="79">
        <f t="shared" si="50"/>
        <v>226.02157618032675</v>
      </c>
      <c r="K229" s="79">
        <f t="shared" si="51"/>
        <v>9.5931714100597318</v>
      </c>
      <c r="L229" s="90">
        <f t="shared" si="55"/>
        <v>643.74611004687358</v>
      </c>
      <c r="M229" s="79">
        <f t="shared" si="52"/>
        <v>11.755671076897819</v>
      </c>
      <c r="N229" s="90">
        <f t="shared" si="53"/>
        <v>33.48205801691163</v>
      </c>
      <c r="O229" s="106">
        <f t="shared" si="42"/>
        <v>16.915421076068373</v>
      </c>
      <c r="P229" s="91"/>
      <c r="Q229" s="92">
        <f t="shared" si="43"/>
        <v>21.731410413817336</v>
      </c>
      <c r="R229" s="92"/>
      <c r="S229" s="107">
        <f t="shared" si="44"/>
        <v>1.7511818172382114E-2</v>
      </c>
      <c r="T229" s="82">
        <f t="shared" si="56"/>
        <v>1.0030764942858854</v>
      </c>
      <c r="U229" s="82">
        <f t="shared" si="57"/>
        <v>4.1198651903935755</v>
      </c>
      <c r="V229" s="95">
        <f t="shared" si="45"/>
        <v>6.8988386709887051E-2</v>
      </c>
      <c r="W229" s="95">
        <f t="shared" si="46"/>
        <v>4.6597834745883082E-2</v>
      </c>
      <c r="X229" s="95">
        <f t="shared" si="47"/>
        <v>2.2390551964003969E-2</v>
      </c>
    </row>
    <row r="230" spans="1:24">
      <c r="A230" s="1">
        <v>1889.06</v>
      </c>
      <c r="B230" s="1">
        <f t="shared" si="48"/>
        <v>1889</v>
      </c>
      <c r="C230" s="1">
        <f t="shared" si="49"/>
        <v>5.999999999994543E-2</v>
      </c>
      <c r="D230" s="77">
        <v>5.41</v>
      </c>
      <c r="E230" s="79">
        <v>0.22500000000000001</v>
      </c>
      <c r="F230" s="77">
        <v>0.28000000000000003</v>
      </c>
      <c r="G230" s="77">
        <v>7.6116519010000001</v>
      </c>
      <c r="H230" s="79">
        <f t="shared" si="54"/>
        <v>1889.4583333333167</v>
      </c>
      <c r="I230" s="82">
        <f>I225*7/12+I237*5/12</f>
        <v>3.4375</v>
      </c>
      <c r="J230" s="79">
        <f t="shared" si="50"/>
        <v>229.84524946157288</v>
      </c>
      <c r="K230" s="79">
        <f t="shared" si="51"/>
        <v>9.559183203115321</v>
      </c>
      <c r="L230" s="90">
        <f t="shared" si="55"/>
        <v>656.90539378138442</v>
      </c>
      <c r="M230" s="79">
        <f t="shared" si="52"/>
        <v>11.895872430543513</v>
      </c>
      <c r="N230" s="90">
        <f t="shared" si="53"/>
        <v>33.998800417520819</v>
      </c>
      <c r="O230" s="106">
        <f t="shared" si="42"/>
        <v>17.219302943947685</v>
      </c>
      <c r="P230" s="91"/>
      <c r="Q230" s="92">
        <f t="shared" si="43"/>
        <v>22.110623383995289</v>
      </c>
      <c r="R230" s="92"/>
      <c r="S230" s="107">
        <f t="shared" si="44"/>
        <v>1.7655225131784517E-2</v>
      </c>
      <c r="T230" s="82">
        <f t="shared" si="56"/>
        <v>1.0030744356396279</v>
      </c>
      <c r="U230" s="82">
        <f t="shared" si="57"/>
        <v>4.1325399321104399</v>
      </c>
      <c r="V230" s="95">
        <f t="shared" si="45"/>
        <v>6.3268517995436868E-2</v>
      </c>
      <c r="W230" s="95">
        <f t="shared" si="46"/>
        <v>4.5106915051926988E-2</v>
      </c>
      <c r="X230" s="95">
        <f t="shared" si="47"/>
        <v>1.816160294350988E-2</v>
      </c>
    </row>
    <row r="231" spans="1:24">
      <c r="A231" s="1">
        <v>1889.07</v>
      </c>
      <c r="B231" s="1">
        <f t="shared" si="48"/>
        <v>1889</v>
      </c>
      <c r="C231" s="1">
        <f t="shared" si="49"/>
        <v>6.9999999999936335E-2</v>
      </c>
      <c r="D231" s="77">
        <v>5.3</v>
      </c>
      <c r="E231" s="79">
        <v>0.22420000000000001</v>
      </c>
      <c r="F231" s="77">
        <v>0.2833</v>
      </c>
      <c r="G231" s="77">
        <v>7.6116519010000001</v>
      </c>
      <c r="H231" s="79">
        <f t="shared" si="54"/>
        <v>1889.5416666666499</v>
      </c>
      <c r="I231" s="82">
        <f>I225*6/12+I237*6/12</f>
        <v>3.4350000000000005</v>
      </c>
      <c r="J231" s="79">
        <f t="shared" si="50"/>
        <v>225.17187100671646</v>
      </c>
      <c r="K231" s="79">
        <f t="shared" si="51"/>
        <v>9.5251949961709119</v>
      </c>
      <c r="L231" s="90">
        <f t="shared" si="55"/>
        <v>645.81733262140835</v>
      </c>
      <c r="M231" s="79">
        <f t="shared" si="52"/>
        <v>12.036073784189202</v>
      </c>
      <c r="N231" s="90">
        <f t="shared" si="53"/>
        <v>34.520764213517921</v>
      </c>
      <c r="O231" s="106">
        <f t="shared" si="42"/>
        <v>16.889214491107513</v>
      </c>
      <c r="P231" s="91"/>
      <c r="Q231" s="92">
        <f t="shared" si="43"/>
        <v>21.67536870517095</v>
      </c>
      <c r="R231" s="92"/>
      <c r="S231" s="107">
        <f t="shared" si="44"/>
        <v>1.7653549602927927E-2</v>
      </c>
      <c r="T231" s="82">
        <f t="shared" si="56"/>
        <v>1.003072376997389</v>
      </c>
      <c r="U231" s="82">
        <f t="shared" si="57"/>
        <v>4.1452451601599059</v>
      </c>
      <c r="V231" s="95">
        <f t="shared" si="45"/>
        <v>6.7585212009594775E-2</v>
      </c>
      <c r="W231" s="95">
        <f t="shared" si="46"/>
        <v>4.363725864485013E-2</v>
      </c>
      <c r="X231" s="95">
        <f t="shared" si="47"/>
        <v>2.3947953364744645E-2</v>
      </c>
    </row>
    <row r="232" spans="1:24">
      <c r="A232" s="1">
        <v>1889.08</v>
      </c>
      <c r="B232" s="1">
        <f t="shared" si="48"/>
        <v>1889</v>
      </c>
      <c r="C232" s="1">
        <f t="shared" si="49"/>
        <v>7.999999999992724E-2</v>
      </c>
      <c r="D232" s="77">
        <v>5.37</v>
      </c>
      <c r="E232" s="79">
        <v>0.2233</v>
      </c>
      <c r="F232" s="77">
        <v>0.28670000000000001</v>
      </c>
      <c r="G232" s="77">
        <v>7.6116519010000001</v>
      </c>
      <c r="H232" s="79">
        <f t="shared" si="54"/>
        <v>1889.6249999999832</v>
      </c>
      <c r="I232" s="82">
        <f>I225*5/12+I237*7/12</f>
        <v>3.4325000000000001</v>
      </c>
      <c r="J232" s="79">
        <f t="shared" si="50"/>
        <v>228.14583911435236</v>
      </c>
      <c r="K232" s="79">
        <f t="shared" si="51"/>
        <v>9.486958263358451</v>
      </c>
      <c r="L232" s="90">
        <f t="shared" si="55"/>
        <v>656.61446422166546</v>
      </c>
      <c r="M232" s="79">
        <f t="shared" si="52"/>
        <v>12.180523663702946</v>
      </c>
      <c r="N232" s="90">
        <f t="shared" si="53"/>
        <v>35.056120464125044</v>
      </c>
      <c r="O232" s="106">
        <f t="shared" si="42"/>
        <v>17.13185397534572</v>
      </c>
      <c r="P232" s="91"/>
      <c r="Q232" s="92">
        <f t="shared" si="43"/>
        <v>21.973135389628148</v>
      </c>
      <c r="R232" s="92"/>
      <c r="S232" s="107">
        <f t="shared" si="44"/>
        <v>1.6839963503965195E-2</v>
      </c>
      <c r="T232" s="82">
        <f t="shared" si="56"/>
        <v>1.0030703183591692</v>
      </c>
      <c r="U232" s="82">
        <f t="shared" si="57"/>
        <v>4.157980916038519</v>
      </c>
      <c r="V232" s="95">
        <f t="shared" si="45"/>
        <v>6.7390705049081179E-2</v>
      </c>
      <c r="W232" s="95">
        <f t="shared" si="46"/>
        <v>4.2188412475791415E-2</v>
      </c>
      <c r="X232" s="95">
        <f t="shared" si="47"/>
        <v>2.5202292573289764E-2</v>
      </c>
    </row>
    <row r="233" spans="1:24">
      <c r="A233" s="1">
        <v>1889.09</v>
      </c>
      <c r="B233" s="1">
        <f t="shared" si="48"/>
        <v>1889</v>
      </c>
      <c r="C233" s="1">
        <f t="shared" si="49"/>
        <v>8.9999999999918145E-2</v>
      </c>
      <c r="D233" s="77">
        <v>5.5</v>
      </c>
      <c r="E233" s="79">
        <v>0.2225</v>
      </c>
      <c r="F233" s="77">
        <v>0.28999999999999998</v>
      </c>
      <c r="G233" s="77">
        <v>7.7067928930000003</v>
      </c>
      <c r="H233" s="79">
        <f t="shared" si="54"/>
        <v>1889.7083333333164</v>
      </c>
      <c r="I233" s="82">
        <f>I225*4/12+I237*8/12</f>
        <v>3.4299999999999997</v>
      </c>
      <c r="J233" s="79">
        <f t="shared" si="50"/>
        <v>230.78426067677128</v>
      </c>
      <c r="K233" s="79">
        <f t="shared" si="51"/>
        <v>9.3362723637421094</v>
      </c>
      <c r="L233" s="90">
        <f t="shared" si="55"/>
        <v>666.44715161862052</v>
      </c>
      <c r="M233" s="79">
        <f t="shared" si="52"/>
        <v>12.16862465386612</v>
      </c>
      <c r="N233" s="90">
        <f t="shared" si="53"/>
        <v>35.139940721709074</v>
      </c>
      <c r="O233" s="106">
        <f t="shared" si="42"/>
        <v>17.350788026348592</v>
      </c>
      <c r="P233" s="91"/>
      <c r="Q233" s="92">
        <f t="shared" si="43"/>
        <v>22.236764738619261</v>
      </c>
      <c r="R233" s="92"/>
      <c r="S233" s="107">
        <f t="shared" si="44"/>
        <v>1.3960101329211411E-2</v>
      </c>
      <c r="T233" s="82">
        <f t="shared" si="56"/>
        <v>1.0030682597249694</v>
      </c>
      <c r="U233" s="82">
        <f t="shared" si="57"/>
        <v>4.1192590235257391</v>
      </c>
      <c r="V233" s="95">
        <f t="shared" si="45"/>
        <v>6.0867239445564492E-2</v>
      </c>
      <c r="W233" s="95">
        <f t="shared" si="46"/>
        <v>3.9418328540952619E-2</v>
      </c>
      <c r="X233" s="95">
        <f t="shared" si="47"/>
        <v>2.1448910904611873E-2</v>
      </c>
    </row>
    <row r="234" spans="1:24">
      <c r="A234" s="1">
        <v>1889.1</v>
      </c>
      <c r="B234" s="1">
        <f t="shared" si="48"/>
        <v>1889</v>
      </c>
      <c r="C234" s="1">
        <f t="shared" si="49"/>
        <v>9.9999999999909051E-2</v>
      </c>
      <c r="D234" s="77">
        <v>5.4</v>
      </c>
      <c r="E234" s="79">
        <v>0.22170000000000001</v>
      </c>
      <c r="F234" s="77">
        <v>0.29330000000000001</v>
      </c>
      <c r="G234" s="77">
        <v>7.7067928930000003</v>
      </c>
      <c r="H234" s="79">
        <f t="shared" si="54"/>
        <v>1889.7916666666497</v>
      </c>
      <c r="I234" s="82">
        <f>I225*3/12+I237*9/12</f>
        <v>3.4275000000000002</v>
      </c>
      <c r="J234" s="79">
        <f t="shared" si="50"/>
        <v>226.58818320992091</v>
      </c>
      <c r="K234" s="79">
        <f t="shared" si="51"/>
        <v>9.3027037440073084</v>
      </c>
      <c r="L234" s="90">
        <f t="shared" si="55"/>
        <v>656.56858724849178</v>
      </c>
      <c r="M234" s="79">
        <f t="shared" si="52"/>
        <v>12.307095210272184</v>
      </c>
      <c r="N234" s="90">
        <f t="shared" si="53"/>
        <v>35.661401229626406</v>
      </c>
      <c r="O234" s="106">
        <f t="shared" si="42"/>
        <v>17.053214402955479</v>
      </c>
      <c r="P234" s="91"/>
      <c r="Q234" s="92">
        <f t="shared" si="43"/>
        <v>21.840470810168483</v>
      </c>
      <c r="R234" s="92"/>
      <c r="S234" s="107">
        <f t="shared" si="44"/>
        <v>9.5907592579842424E-3</v>
      </c>
      <c r="T234" s="82">
        <f t="shared" si="56"/>
        <v>1.0030662010947902</v>
      </c>
      <c r="U234" s="82">
        <f t="shared" si="57"/>
        <v>4.1318979800843403</v>
      </c>
      <c r="V234" s="95">
        <f t="shared" si="45"/>
        <v>6.092296094744909E-2</v>
      </c>
      <c r="W234" s="95">
        <f t="shared" si="46"/>
        <v>3.8043920536298348E-2</v>
      </c>
      <c r="X234" s="95">
        <f t="shared" si="47"/>
        <v>2.2879040411150742E-2</v>
      </c>
    </row>
    <row r="235" spans="1:24">
      <c r="A235" s="1">
        <v>1889.11</v>
      </c>
      <c r="B235" s="1">
        <f t="shared" si="48"/>
        <v>1889</v>
      </c>
      <c r="C235" s="1">
        <f t="shared" si="49"/>
        <v>0.10999999999989996</v>
      </c>
      <c r="D235" s="77">
        <v>5.35</v>
      </c>
      <c r="E235" s="79">
        <v>0.2208</v>
      </c>
      <c r="F235" s="77">
        <v>0.29670000000000002</v>
      </c>
      <c r="G235" s="77">
        <v>7.7067928930000003</v>
      </c>
      <c r="H235" s="79">
        <f t="shared" si="54"/>
        <v>1889.8749999999829</v>
      </c>
      <c r="I235" s="82">
        <f>I225*2/12+I237*10/12</f>
        <v>3.4250000000000003</v>
      </c>
      <c r="J235" s="79">
        <f t="shared" si="50"/>
        <v>224.49014447649566</v>
      </c>
      <c r="K235" s="79">
        <f t="shared" si="51"/>
        <v>9.2649390468056545</v>
      </c>
      <c r="L235" s="90">
        <f t="shared" si="55"/>
        <v>652.72644514533374</v>
      </c>
      <c r="M235" s="79">
        <f t="shared" si="52"/>
        <v>12.449761844145097</v>
      </c>
      <c r="N235" s="90">
        <f t="shared" si="53"/>
        <v>36.198866593387024</v>
      </c>
      <c r="O235" s="106">
        <f t="shared" si="42"/>
        <v>16.90602117024936</v>
      </c>
      <c r="P235" s="91"/>
      <c r="Q235" s="92">
        <f t="shared" si="43"/>
        <v>21.638643677166289</v>
      </c>
      <c r="R235" s="92"/>
      <c r="S235" s="107">
        <f t="shared" si="44"/>
        <v>5.033391836815386E-3</v>
      </c>
      <c r="T235" s="82">
        <f t="shared" si="56"/>
        <v>1.0030641424686324</v>
      </c>
      <c r="U235" s="82">
        <f t="shared" si="57"/>
        <v>4.1445672101944364</v>
      </c>
      <c r="V235" s="95">
        <f t="shared" si="45"/>
        <v>6.2520222349584209E-2</v>
      </c>
      <c r="W235" s="95">
        <f t="shared" si="46"/>
        <v>3.6687601738395026E-2</v>
      </c>
      <c r="X235" s="95">
        <f t="shared" si="47"/>
        <v>2.5832620611189183E-2</v>
      </c>
    </row>
    <row r="236" spans="1:24">
      <c r="A236" s="1">
        <v>1889.12</v>
      </c>
      <c r="B236" s="1">
        <f t="shared" si="48"/>
        <v>1889</v>
      </c>
      <c r="C236" s="1">
        <f t="shared" si="49"/>
        <v>0.11999999999989086</v>
      </c>
      <c r="D236" s="77">
        <v>5.32</v>
      </c>
      <c r="E236" s="79">
        <v>0.22</v>
      </c>
      <c r="F236" s="77">
        <v>0.3</v>
      </c>
      <c r="G236" s="77">
        <v>7.8019419829999999</v>
      </c>
      <c r="H236" s="79">
        <f t="shared" si="54"/>
        <v>1889.9583333333162</v>
      </c>
      <c r="I236" s="82">
        <f>I225*1/12+I237*11/12</f>
        <v>3.4224999999999999</v>
      </c>
      <c r="J236" s="79">
        <f t="shared" si="50"/>
        <v>220.50888916485812</v>
      </c>
      <c r="K236" s="79">
        <f t="shared" si="51"/>
        <v>9.1187886496745829</v>
      </c>
      <c r="L236" s="90">
        <f t="shared" si="55"/>
        <v>643.36004546036452</v>
      </c>
      <c r="M236" s="79">
        <f t="shared" si="52"/>
        <v>12.434711795010795</v>
      </c>
      <c r="N236" s="90">
        <f t="shared" si="53"/>
        <v>36.279701811674691</v>
      </c>
      <c r="O236" s="106">
        <f t="shared" si="42"/>
        <v>16.610338076603387</v>
      </c>
      <c r="P236" s="91"/>
      <c r="Q236" s="92">
        <f t="shared" si="43"/>
        <v>21.248155988127635</v>
      </c>
      <c r="R236" s="92"/>
      <c r="S236" s="107">
        <f t="shared" si="44"/>
        <v>4.3897649033884101E-3</v>
      </c>
      <c r="T236" s="82">
        <f t="shared" si="56"/>
        <v>1.0030620838464972</v>
      </c>
      <c r="U236" s="82">
        <f t="shared" si="57"/>
        <v>4.1065665379782672</v>
      </c>
      <c r="V236" s="95">
        <f t="shared" si="45"/>
        <v>5.5603778877094223E-2</v>
      </c>
      <c r="W236" s="95">
        <f t="shared" si="46"/>
        <v>3.6620242497589439E-2</v>
      </c>
      <c r="X236" s="95">
        <f t="shared" si="47"/>
        <v>1.8983536379504784E-2</v>
      </c>
    </row>
    <row r="237" spans="1:24">
      <c r="A237" s="1">
        <v>1890.01</v>
      </c>
      <c r="B237" s="1">
        <f t="shared" si="48"/>
        <v>1890</v>
      </c>
      <c r="C237" s="1">
        <f t="shared" si="49"/>
        <v>9.9999999999909051E-3</v>
      </c>
      <c r="D237" s="77">
        <v>5.38</v>
      </c>
      <c r="E237" s="79">
        <v>0.22</v>
      </c>
      <c r="F237" s="77">
        <v>0.29920000000000002</v>
      </c>
      <c r="G237" s="77">
        <v>7.6116519010000001</v>
      </c>
      <c r="H237" s="79">
        <f t="shared" si="54"/>
        <v>1890.0416666666495</v>
      </c>
      <c r="I237" s="82">
        <v>3.42</v>
      </c>
      <c r="J237" s="79">
        <f t="shared" si="50"/>
        <v>228.57069170115747</v>
      </c>
      <c r="K237" s="79">
        <f t="shared" si="51"/>
        <v>9.3467569097127576</v>
      </c>
      <c r="L237" s="90">
        <f t="shared" si="55"/>
        <v>669.15380142631432</v>
      </c>
      <c r="M237" s="79">
        <f t="shared" si="52"/>
        <v>12.711589397209353</v>
      </c>
      <c r="N237" s="90">
        <f t="shared" si="53"/>
        <v>37.213906577463433</v>
      </c>
      <c r="O237" s="106">
        <f t="shared" si="42"/>
        <v>17.220071982181899</v>
      </c>
      <c r="P237" s="91"/>
      <c r="Q237" s="92">
        <f t="shared" si="43"/>
        <v>22.015486326741613</v>
      </c>
      <c r="R237" s="92"/>
      <c r="S237" s="107">
        <f t="shared" si="44"/>
        <v>-2.9555589998916526E-3</v>
      </c>
      <c r="T237" s="82">
        <f t="shared" si="56"/>
        <v>1.0014510943480162</v>
      </c>
      <c r="U237" s="82">
        <f t="shared" si="57"/>
        <v>4.2221190609680992</v>
      </c>
      <c r="V237" s="95">
        <f t="shared" si="45"/>
        <v>5.3163830437164883E-2</v>
      </c>
      <c r="W237" s="95">
        <f t="shared" si="46"/>
        <v>3.3981739109766762E-2</v>
      </c>
      <c r="X237" s="95">
        <f t="shared" si="47"/>
        <v>1.9182091327398121E-2</v>
      </c>
    </row>
    <row r="238" spans="1:24">
      <c r="A238" s="1">
        <v>1890.02</v>
      </c>
      <c r="B238" s="1">
        <f t="shared" si="48"/>
        <v>1890</v>
      </c>
      <c r="C238" s="1">
        <f t="shared" si="49"/>
        <v>1.999999999998181E-2</v>
      </c>
      <c r="D238" s="77">
        <v>5.32</v>
      </c>
      <c r="E238" s="79">
        <v>0.22</v>
      </c>
      <c r="F238" s="77">
        <v>0.29830000000000001</v>
      </c>
      <c r="G238" s="77">
        <v>7.6116519010000001</v>
      </c>
      <c r="H238" s="79">
        <f t="shared" si="54"/>
        <v>1890.1249999999827</v>
      </c>
      <c r="I238" s="82">
        <f>I237*11/12+I249*1/12</f>
        <v>3.4366666666666665</v>
      </c>
      <c r="J238" s="79">
        <f t="shared" si="50"/>
        <v>226.02157618032675</v>
      </c>
      <c r="K238" s="79">
        <f t="shared" si="51"/>
        <v>9.3467569097127576</v>
      </c>
      <c r="L238" s="90">
        <f t="shared" si="55"/>
        <v>663.97138350944397</v>
      </c>
      <c r="M238" s="79">
        <f t="shared" si="52"/>
        <v>12.673352664396891</v>
      </c>
      <c r="N238" s="90">
        <f t="shared" si="53"/>
        <v>37.229824003922388</v>
      </c>
      <c r="O238" s="106">
        <f t="shared" si="42"/>
        <v>17.026814982671411</v>
      </c>
      <c r="P238" s="91"/>
      <c r="Q238" s="92">
        <f t="shared" si="43"/>
        <v>21.755939559525387</v>
      </c>
      <c r="R238" s="92"/>
      <c r="S238" s="107">
        <f t="shared" si="44"/>
        <v>-2.4631020800412462E-3</v>
      </c>
      <c r="T238" s="82">
        <f t="shared" si="56"/>
        <v>1.0014660798155122</v>
      </c>
      <c r="U238" s="82">
        <f t="shared" si="57"/>
        <v>4.2282457540741216</v>
      </c>
      <c r="V238" s="95">
        <f t="shared" si="45"/>
        <v>5.4922624918724683E-2</v>
      </c>
      <c r="W238" s="95">
        <f t="shared" si="46"/>
        <v>3.2901738937891167E-2</v>
      </c>
      <c r="X238" s="95">
        <f t="shared" si="47"/>
        <v>2.2020885980833516E-2</v>
      </c>
    </row>
    <row r="239" spans="1:24">
      <c r="A239" s="1">
        <v>1890.03</v>
      </c>
      <c r="B239" s="1">
        <f t="shared" si="48"/>
        <v>1890</v>
      </c>
      <c r="C239" s="1">
        <f t="shared" si="49"/>
        <v>2.9999999999972715E-2</v>
      </c>
      <c r="D239" s="77">
        <v>5.28</v>
      </c>
      <c r="E239" s="79">
        <v>0.22</v>
      </c>
      <c r="F239" s="77">
        <v>0.29749999999999999</v>
      </c>
      <c r="G239" s="77">
        <v>7.6116519010000001</v>
      </c>
      <c r="H239" s="79">
        <f t="shared" si="54"/>
        <v>1890.208333333316</v>
      </c>
      <c r="I239" s="82">
        <f>I237*10/12+I249*2/12</f>
        <v>3.4533333333333336</v>
      </c>
      <c r="J239" s="79">
        <f t="shared" si="50"/>
        <v>224.32216583310623</v>
      </c>
      <c r="K239" s="79">
        <f t="shared" si="51"/>
        <v>9.3467569097127576</v>
      </c>
      <c r="L239" s="90">
        <f t="shared" si="55"/>
        <v>661.26723940367231</v>
      </c>
      <c r="M239" s="79">
        <f t="shared" si="52"/>
        <v>12.63936445745248</v>
      </c>
      <c r="N239" s="90">
        <f t="shared" si="53"/>
        <v>37.25890222018797</v>
      </c>
      <c r="O239" s="106">
        <f t="shared" si="42"/>
        <v>16.901122288589907</v>
      </c>
      <c r="P239" s="91"/>
      <c r="Q239" s="92">
        <f t="shared" si="43"/>
        <v>21.582789932235592</v>
      </c>
      <c r="R239" s="92"/>
      <c r="S239" s="107">
        <f t="shared" si="44"/>
        <v>-3.1144040035788328E-3</v>
      </c>
      <c r="T239" s="82">
        <f t="shared" si="56"/>
        <v>1.0014810640939893</v>
      </c>
      <c r="U239" s="82">
        <f t="shared" si="57"/>
        <v>4.2344446998291945</v>
      </c>
      <c r="V239" s="95">
        <f t="shared" si="45"/>
        <v>5.6526328677811932E-2</v>
      </c>
      <c r="W239" s="95">
        <f t="shared" si="46"/>
        <v>3.3057381066337488E-2</v>
      </c>
      <c r="X239" s="95">
        <f t="shared" si="47"/>
        <v>2.3468947611474444E-2</v>
      </c>
    </row>
    <row r="240" spans="1:24">
      <c r="A240" s="1">
        <v>1890.04</v>
      </c>
      <c r="B240" s="1">
        <f t="shared" si="48"/>
        <v>1890</v>
      </c>
      <c r="C240" s="1">
        <f t="shared" si="49"/>
        <v>3.999999999996362E-2</v>
      </c>
      <c r="D240" s="77">
        <v>5.39</v>
      </c>
      <c r="E240" s="79">
        <v>0.22</v>
      </c>
      <c r="F240" s="77">
        <v>0.29670000000000002</v>
      </c>
      <c r="G240" s="77">
        <v>7.6116519010000001</v>
      </c>
      <c r="H240" s="79">
        <f t="shared" si="54"/>
        <v>1890.2916666666492</v>
      </c>
      <c r="I240" s="82">
        <f>I237*9/12+I249*3/12</f>
        <v>3.4699999999999998</v>
      </c>
      <c r="J240" s="79">
        <f t="shared" si="50"/>
        <v>228.99554428796259</v>
      </c>
      <c r="K240" s="79">
        <f t="shared" si="51"/>
        <v>9.3467569097127576</v>
      </c>
      <c r="L240" s="90">
        <f t="shared" si="55"/>
        <v>677.3397070280671</v>
      </c>
      <c r="M240" s="79">
        <f t="shared" si="52"/>
        <v>12.605376250508071</v>
      </c>
      <c r="N240" s="90">
        <f t="shared" si="53"/>
        <v>37.285100385014381</v>
      </c>
      <c r="O240" s="106">
        <f t="shared" si="42"/>
        <v>17.257854542603194</v>
      </c>
      <c r="P240" s="91"/>
      <c r="Q240" s="92">
        <f t="shared" si="43"/>
        <v>22.023576461344508</v>
      </c>
      <c r="R240" s="92"/>
      <c r="S240" s="107">
        <f t="shared" si="44"/>
        <v>-7.5703300803298818E-4</v>
      </c>
      <c r="T240" s="82">
        <f t="shared" si="56"/>
        <v>1.0014960471849268</v>
      </c>
      <c r="U240" s="82">
        <f t="shared" si="57"/>
        <v>4.2407161838320944</v>
      </c>
      <c r="V240" s="95">
        <f t="shared" si="45"/>
        <v>5.566384924301615E-2</v>
      </c>
      <c r="W240" s="95">
        <f t="shared" si="46"/>
        <v>3.3211150243813048E-2</v>
      </c>
      <c r="X240" s="95">
        <f t="shared" si="47"/>
        <v>2.2452698999203102E-2</v>
      </c>
    </row>
    <row r="241" spans="1:24">
      <c r="A241" s="1">
        <v>1890.05</v>
      </c>
      <c r="B241" s="1">
        <f t="shared" si="48"/>
        <v>1890</v>
      </c>
      <c r="C241" s="1">
        <f t="shared" si="49"/>
        <v>4.9999999999954525E-2</v>
      </c>
      <c r="D241" s="77">
        <v>5.62</v>
      </c>
      <c r="E241" s="79">
        <v>0.22</v>
      </c>
      <c r="F241" s="77">
        <v>0.29580000000000001</v>
      </c>
      <c r="G241" s="77">
        <v>7.7067928930000003</v>
      </c>
      <c r="H241" s="79">
        <f t="shared" si="54"/>
        <v>1890.3749999999825</v>
      </c>
      <c r="I241" s="82">
        <f>I237*8/12+I249*4/12</f>
        <v>3.4866666666666664</v>
      </c>
      <c r="J241" s="79">
        <f t="shared" si="50"/>
        <v>235.81955363699174</v>
      </c>
      <c r="K241" s="79">
        <f t="shared" si="51"/>
        <v>9.2313704270708499</v>
      </c>
      <c r="L241" s="90">
        <f t="shared" si="55"/>
        <v>699.79969413217805</v>
      </c>
      <c r="M241" s="79">
        <f t="shared" si="52"/>
        <v>12.411997146943444</v>
      </c>
      <c r="N241" s="90">
        <f t="shared" si="53"/>
        <v>36.832873580835987</v>
      </c>
      <c r="O241" s="106">
        <f t="shared" si="42"/>
        <v>17.786430487858617</v>
      </c>
      <c r="P241" s="91"/>
      <c r="Q241" s="92">
        <f t="shared" si="43"/>
        <v>22.677242329476798</v>
      </c>
      <c r="R241" s="92"/>
      <c r="S241" s="107">
        <f t="shared" si="44"/>
        <v>1.4888374225166603E-3</v>
      </c>
      <c r="T241" s="82">
        <f t="shared" si="56"/>
        <v>1.0015110290898022</v>
      </c>
      <c r="U241" s="82">
        <f t="shared" si="57"/>
        <v>4.1946301842867291</v>
      </c>
      <c r="V241" s="95">
        <f t="shared" si="45"/>
        <v>5.0021715342593698E-2</v>
      </c>
      <c r="W241" s="95">
        <f t="shared" si="46"/>
        <v>3.7143716427277651E-2</v>
      </c>
      <c r="X241" s="95">
        <f t="shared" si="47"/>
        <v>1.2877998915316047E-2</v>
      </c>
    </row>
    <row r="242" spans="1:24">
      <c r="A242" s="1">
        <v>1890.06</v>
      </c>
      <c r="B242" s="1">
        <f t="shared" si="48"/>
        <v>1890</v>
      </c>
      <c r="C242" s="1">
        <f t="shared" si="49"/>
        <v>5.999999999994543E-2</v>
      </c>
      <c r="D242" s="77">
        <v>5.58</v>
      </c>
      <c r="E242" s="79">
        <v>0.22</v>
      </c>
      <c r="F242" s="77">
        <v>0.29499999999999998</v>
      </c>
      <c r="G242" s="77">
        <v>7.7067928930000003</v>
      </c>
      <c r="H242" s="79">
        <f t="shared" si="54"/>
        <v>1890.4583333333157</v>
      </c>
      <c r="I242" s="82">
        <f>I237*7/12+I249*5/12</f>
        <v>3.5033333333333334</v>
      </c>
      <c r="J242" s="79">
        <f t="shared" si="50"/>
        <v>234.14112265025156</v>
      </c>
      <c r="K242" s="79">
        <f t="shared" si="51"/>
        <v>9.2313704270708499</v>
      </c>
      <c r="L242" s="90">
        <f t="shared" si="55"/>
        <v>697.10177123071946</v>
      </c>
      <c r="M242" s="79">
        <f t="shared" si="52"/>
        <v>12.378428527208639</v>
      </c>
      <c r="N242" s="90">
        <f t="shared" si="53"/>
        <v>36.853946686928715</v>
      </c>
      <c r="O242" s="106">
        <f t="shared" si="42"/>
        <v>17.684360844450161</v>
      </c>
      <c r="P242" s="91"/>
      <c r="Q242" s="92">
        <f t="shared" si="43"/>
        <v>22.525314186078045</v>
      </c>
      <c r="R242" s="92"/>
      <c r="S242" s="107">
        <f t="shared" si="44"/>
        <v>3.649474647291602E-3</v>
      </c>
      <c r="T242" s="82">
        <f t="shared" si="56"/>
        <v>1.0015260098100913</v>
      </c>
      <c r="U242" s="82">
        <f t="shared" si="57"/>
        <v>4.200968392516149</v>
      </c>
      <c r="V242" s="95">
        <f t="shared" si="45"/>
        <v>4.8919622526198081E-2</v>
      </c>
      <c r="W242" s="95">
        <f t="shared" si="46"/>
        <v>3.8567883928620983E-2</v>
      </c>
      <c r="X242" s="95">
        <f t="shared" si="47"/>
        <v>1.0351738597577098E-2</v>
      </c>
    </row>
    <row r="243" spans="1:24">
      <c r="A243" s="1">
        <v>1890.07</v>
      </c>
      <c r="B243" s="1">
        <f t="shared" si="48"/>
        <v>1890</v>
      </c>
      <c r="C243" s="1">
        <f t="shared" si="49"/>
        <v>6.9999999999936335E-2</v>
      </c>
      <c r="D243" s="77">
        <v>5.54</v>
      </c>
      <c r="E243" s="79">
        <v>0.22</v>
      </c>
      <c r="F243" s="77">
        <v>0.29420000000000002</v>
      </c>
      <c r="G243" s="77">
        <v>7.7067928930000003</v>
      </c>
      <c r="H243" s="79">
        <f t="shared" si="54"/>
        <v>1890.541666666649</v>
      </c>
      <c r="I243" s="82">
        <f>I237*6/12+I249*6/12</f>
        <v>3.5199999999999996</v>
      </c>
      <c r="J243" s="79">
        <f t="shared" si="50"/>
        <v>232.46269166351141</v>
      </c>
      <c r="K243" s="79">
        <f t="shared" si="51"/>
        <v>9.2313704270708499</v>
      </c>
      <c r="L243" s="90">
        <f t="shared" si="55"/>
        <v>694.39498418591688</v>
      </c>
      <c r="M243" s="79">
        <f t="shared" si="52"/>
        <v>12.344859907473838</v>
      </c>
      <c r="N243" s="90">
        <f t="shared" si="53"/>
        <v>36.875632553699774</v>
      </c>
      <c r="O243" s="106">
        <f t="shared" si="42"/>
        <v>17.589295440864856</v>
      </c>
      <c r="P243" s="91"/>
      <c r="Q243" s="92">
        <f t="shared" si="43"/>
        <v>22.381223142941977</v>
      </c>
      <c r="R243" s="92"/>
      <c r="S243" s="107">
        <f t="shared" si="44"/>
        <v>3.7884300307326133E-3</v>
      </c>
      <c r="T243" s="82">
        <f t="shared" si="56"/>
        <v>1.0015409893472669</v>
      </c>
      <c r="U243" s="82">
        <f t="shared" si="57"/>
        <v>4.2073791114950119</v>
      </c>
      <c r="V243" s="95">
        <f t="shared" si="45"/>
        <v>4.8431560238712645E-2</v>
      </c>
      <c r="W243" s="95">
        <f t="shared" si="46"/>
        <v>3.7442974683895569E-2</v>
      </c>
      <c r="X243" s="95">
        <f t="shared" si="47"/>
        <v>1.0988585554817076E-2</v>
      </c>
    </row>
    <row r="244" spans="1:24">
      <c r="A244" s="1">
        <v>1890.08</v>
      </c>
      <c r="B244" s="1">
        <f t="shared" si="48"/>
        <v>1890</v>
      </c>
      <c r="C244" s="1">
        <f t="shared" si="49"/>
        <v>7.999999999992724E-2</v>
      </c>
      <c r="D244" s="77">
        <v>5.41</v>
      </c>
      <c r="E244" s="79">
        <v>0.22</v>
      </c>
      <c r="F244" s="77">
        <v>0.29330000000000001</v>
      </c>
      <c r="G244" s="77">
        <v>7.9922320659999997</v>
      </c>
      <c r="H244" s="79">
        <f t="shared" si="54"/>
        <v>1890.6249999999823</v>
      </c>
      <c r="I244" s="82">
        <f>I237*5/12+I249*7/12</f>
        <v>3.5366666666666671</v>
      </c>
      <c r="J244" s="79">
        <f t="shared" si="50"/>
        <v>218.90030413939189</v>
      </c>
      <c r="K244" s="79">
        <f t="shared" si="51"/>
        <v>8.9016759539124237</v>
      </c>
      <c r="L244" s="90">
        <f t="shared" si="55"/>
        <v>656.09831295583604</v>
      </c>
      <c r="M244" s="79">
        <f t="shared" si="52"/>
        <v>11.867552533102335</v>
      </c>
      <c r="N244" s="90">
        <f t="shared" si="53"/>
        <v>35.56998802032286</v>
      </c>
      <c r="O244" s="106">
        <f t="shared" si="42"/>
        <v>16.596791133979103</v>
      </c>
      <c r="P244" s="91"/>
      <c r="Q244" s="92">
        <f t="shared" si="43"/>
        <v>21.097417913470913</v>
      </c>
      <c r="R244" s="92"/>
      <c r="S244" s="107">
        <f t="shared" si="44"/>
        <v>1.0599942338932952E-2</v>
      </c>
      <c r="T244" s="82">
        <f t="shared" si="56"/>
        <v>1.0015559677028012</v>
      </c>
      <c r="U244" s="82">
        <f t="shared" si="57"/>
        <v>4.0633663238947353</v>
      </c>
      <c r="V244" s="95">
        <f t="shared" si="45"/>
        <v>5.7523024341116669E-2</v>
      </c>
      <c r="W244" s="95">
        <f t="shared" si="46"/>
        <v>4.26487529392785E-2</v>
      </c>
      <c r="X244" s="95">
        <f t="shared" si="47"/>
        <v>1.4874271401838168E-2</v>
      </c>
    </row>
    <row r="245" spans="1:24">
      <c r="A245" s="1">
        <v>1890.09</v>
      </c>
      <c r="B245" s="1">
        <f t="shared" si="48"/>
        <v>1890</v>
      </c>
      <c r="C245" s="1">
        <f t="shared" si="49"/>
        <v>8.9999999999918145E-2</v>
      </c>
      <c r="D245" s="77">
        <v>5.32</v>
      </c>
      <c r="E245" s="79">
        <v>0.22</v>
      </c>
      <c r="F245" s="77">
        <v>0.29249999999999998</v>
      </c>
      <c r="G245" s="77">
        <v>8.0873811569999994</v>
      </c>
      <c r="H245" s="79">
        <f t="shared" si="54"/>
        <v>1890.7083333333155</v>
      </c>
      <c r="I245" s="82">
        <f>I237*4/12+I249*8/12</f>
        <v>3.5533333333333337</v>
      </c>
      <c r="J245" s="79">
        <f t="shared" si="50"/>
        <v>212.72616272214614</v>
      </c>
      <c r="K245" s="79">
        <f t="shared" si="51"/>
        <v>8.7969465787353656</v>
      </c>
      <c r="L245" s="90">
        <f t="shared" si="55"/>
        <v>639.79010377182067</v>
      </c>
      <c r="M245" s="79">
        <f t="shared" si="52"/>
        <v>11.695940337636792</v>
      </c>
      <c r="N245" s="90">
        <f t="shared" si="53"/>
        <v>35.176429577679983</v>
      </c>
      <c r="O245" s="106">
        <f t="shared" si="42"/>
        <v>16.169702000615299</v>
      </c>
      <c r="P245" s="91"/>
      <c r="Q245" s="92">
        <f t="shared" si="43"/>
        <v>20.53595374370968</v>
      </c>
      <c r="R245" s="92"/>
      <c r="S245" s="107">
        <f t="shared" si="44"/>
        <v>1.218010758330635E-2</v>
      </c>
      <c r="T245" s="82">
        <f t="shared" si="56"/>
        <v>1.0015709448781633</v>
      </c>
      <c r="U245" s="82">
        <f t="shared" si="57"/>
        <v>4.0218083728124885</v>
      </c>
      <c r="V245" s="95">
        <f t="shared" si="45"/>
        <v>5.6785962529206424E-2</v>
      </c>
      <c r="W245" s="95">
        <f t="shared" si="46"/>
        <v>4.2748953207462304E-2</v>
      </c>
      <c r="X245" s="95">
        <f t="shared" si="47"/>
        <v>1.4037009321744121E-2</v>
      </c>
    </row>
    <row r="246" spans="1:24">
      <c r="A246" s="1">
        <v>1890.1</v>
      </c>
      <c r="B246" s="1">
        <f t="shared" si="48"/>
        <v>1890</v>
      </c>
      <c r="C246" s="1">
        <f t="shared" si="49"/>
        <v>9.9999999999909051E-2</v>
      </c>
      <c r="D246" s="77">
        <v>5.08</v>
      </c>
      <c r="E246" s="79">
        <v>0.22</v>
      </c>
      <c r="F246" s="77">
        <v>0.29170000000000001</v>
      </c>
      <c r="G246" s="77">
        <v>8.0873811569999994</v>
      </c>
      <c r="H246" s="79">
        <f t="shared" si="54"/>
        <v>1890.7916666666488</v>
      </c>
      <c r="I246" s="82">
        <f>I237*3/12+I249*9/12</f>
        <v>3.57</v>
      </c>
      <c r="J246" s="79">
        <f t="shared" si="50"/>
        <v>203.1294937271621</v>
      </c>
      <c r="K246" s="79">
        <f t="shared" si="51"/>
        <v>8.7969465787353656</v>
      </c>
      <c r="L246" s="90">
        <f t="shared" si="55"/>
        <v>613.1321827813282</v>
      </c>
      <c r="M246" s="79">
        <f t="shared" si="52"/>
        <v>11.663951440986848</v>
      </c>
      <c r="N246" s="90">
        <f t="shared" si="53"/>
        <v>35.206822385297919</v>
      </c>
      <c r="O246" s="106">
        <f t="shared" si="42"/>
        <v>15.482849163344437</v>
      </c>
      <c r="P246" s="91"/>
      <c r="Q246" s="92">
        <f t="shared" si="43"/>
        <v>19.6490633910743</v>
      </c>
      <c r="R246" s="92"/>
      <c r="S246" s="107">
        <f t="shared" si="44"/>
        <v>1.475697776515969E-2</v>
      </c>
      <c r="T246" s="82">
        <f t="shared" si="56"/>
        <v>1.0015859208748206</v>
      </c>
      <c r="U246" s="82">
        <f t="shared" si="57"/>
        <v>4.0281264120767126</v>
      </c>
      <c r="V246" s="95">
        <f t="shared" si="45"/>
        <v>6.6802957605611724E-2</v>
      </c>
      <c r="W246" s="95">
        <f t="shared" si="46"/>
        <v>4.4173154154254712E-2</v>
      </c>
      <c r="X246" s="95">
        <f t="shared" si="47"/>
        <v>2.2629803451357011E-2</v>
      </c>
    </row>
    <row r="247" spans="1:24">
      <c r="A247" s="1">
        <v>1890.11</v>
      </c>
      <c r="B247" s="1">
        <f t="shared" si="48"/>
        <v>1890</v>
      </c>
      <c r="C247" s="1">
        <f t="shared" si="49"/>
        <v>0.10999999999989996</v>
      </c>
      <c r="D247" s="77">
        <v>4.71</v>
      </c>
      <c r="E247" s="79">
        <v>0.22</v>
      </c>
      <c r="F247" s="77">
        <v>0.2908</v>
      </c>
      <c r="G247" s="77">
        <v>7.8970910740000004</v>
      </c>
      <c r="H247" s="79">
        <f t="shared" si="54"/>
        <v>1890.874999999982</v>
      </c>
      <c r="I247" s="82">
        <f>I237*2/12+I249*10/12</f>
        <v>3.5866666666666669</v>
      </c>
      <c r="J247" s="79">
        <f t="shared" si="50"/>
        <v>192.87278261418214</v>
      </c>
      <c r="K247" s="79">
        <f t="shared" si="51"/>
        <v>9.0089197824034102</v>
      </c>
      <c r="L247" s="90">
        <f t="shared" si="55"/>
        <v>584.43908323011169</v>
      </c>
      <c r="M247" s="79">
        <f t="shared" si="52"/>
        <v>11.908153966922328</v>
      </c>
      <c r="N247" s="90">
        <f t="shared" si="53"/>
        <v>36.083839788389909</v>
      </c>
      <c r="O247" s="106">
        <f t="shared" si="42"/>
        <v>14.745043493292803</v>
      </c>
      <c r="P247" s="91"/>
      <c r="Q247" s="92">
        <f t="shared" si="43"/>
        <v>18.70319459445367</v>
      </c>
      <c r="R247" s="92"/>
      <c r="S247" s="107">
        <f t="shared" si="44"/>
        <v>1.4479293188767395E-2</v>
      </c>
      <c r="T247" s="82">
        <f t="shared" si="56"/>
        <v>1.0016008956942393</v>
      </c>
      <c r="U247" s="82">
        <f t="shared" si="57"/>
        <v>4.1317312756751186</v>
      </c>
      <c r="V247" s="95">
        <f t="shared" si="45"/>
        <v>8.0435404955261802E-2</v>
      </c>
      <c r="W247" s="95">
        <f t="shared" si="46"/>
        <v>4.1831556662647928E-2</v>
      </c>
      <c r="X247" s="95">
        <f t="shared" si="47"/>
        <v>3.8603848292613874E-2</v>
      </c>
    </row>
    <row r="248" spans="1:24">
      <c r="A248" s="1">
        <v>1890.12</v>
      </c>
      <c r="B248" s="1">
        <f t="shared" si="48"/>
        <v>1890</v>
      </c>
      <c r="C248" s="1">
        <f t="shared" si="49"/>
        <v>0.11999999999989086</v>
      </c>
      <c r="D248" s="77">
        <v>4.5999999999999996</v>
      </c>
      <c r="E248" s="79">
        <v>0.22</v>
      </c>
      <c r="F248" s="77">
        <v>0.28999999999999998</v>
      </c>
      <c r="G248" s="77">
        <v>7.8970910740000004</v>
      </c>
      <c r="H248" s="79">
        <f t="shared" si="54"/>
        <v>1890.9583333333153</v>
      </c>
      <c r="I248" s="82">
        <f>I237*1/12+I249*11/12</f>
        <v>3.6033333333333335</v>
      </c>
      <c r="J248" s="79">
        <f t="shared" si="50"/>
        <v>188.36832272298039</v>
      </c>
      <c r="K248" s="79">
        <f t="shared" si="51"/>
        <v>9.0089197824034102</v>
      </c>
      <c r="L248" s="90">
        <f t="shared" si="55"/>
        <v>573.06464955082765</v>
      </c>
      <c r="M248" s="79">
        <f t="shared" si="52"/>
        <v>11.875394258622677</v>
      </c>
      <c r="N248" s="90">
        <f t="shared" si="53"/>
        <v>36.127988776030442</v>
      </c>
      <c r="O248" s="106">
        <f t="shared" si="42"/>
        <v>14.442991231338439</v>
      </c>
      <c r="P248" s="91"/>
      <c r="Q248" s="92">
        <f t="shared" si="43"/>
        <v>18.311029377300351</v>
      </c>
      <c r="R248" s="92"/>
      <c r="S248" s="107">
        <f t="shared" si="44"/>
        <v>1.4743783055440995E-2</v>
      </c>
      <c r="T248" s="82">
        <f t="shared" si="56"/>
        <v>1.001615869337882</v>
      </c>
      <c r="U248" s="82">
        <f t="shared" si="57"/>
        <v>4.1383457464841005</v>
      </c>
      <c r="V248" s="95">
        <f t="shared" si="45"/>
        <v>9.0655952073073642E-2</v>
      </c>
      <c r="W248" s="95">
        <f t="shared" si="46"/>
        <v>4.3266469458853374E-2</v>
      </c>
      <c r="X248" s="95">
        <f t="shared" si="47"/>
        <v>4.7389482614220269E-2</v>
      </c>
    </row>
    <row r="249" spans="1:24">
      <c r="A249" s="1">
        <v>1891.01</v>
      </c>
      <c r="B249" s="1">
        <f t="shared" si="48"/>
        <v>1891</v>
      </c>
      <c r="C249" s="1">
        <f t="shared" si="49"/>
        <v>9.9999999999909051E-3</v>
      </c>
      <c r="D249" s="77">
        <v>4.84</v>
      </c>
      <c r="E249" s="79">
        <v>0.22</v>
      </c>
      <c r="F249" s="77">
        <v>0.29420000000000002</v>
      </c>
      <c r="G249" s="77">
        <v>7.8019419829999999</v>
      </c>
      <c r="H249" s="79">
        <f t="shared" si="54"/>
        <v>1891.0416666666486</v>
      </c>
      <c r="I249" s="82">
        <v>3.62</v>
      </c>
      <c r="J249" s="79">
        <f t="shared" si="50"/>
        <v>200.61335029284083</v>
      </c>
      <c r="K249" s="79">
        <f t="shared" si="51"/>
        <v>9.1187886496745829</v>
      </c>
      <c r="L249" s="90">
        <f t="shared" si="55"/>
        <v>612.62896487988041</v>
      </c>
      <c r="M249" s="79">
        <f t="shared" si="52"/>
        <v>12.19430736697392</v>
      </c>
      <c r="N249" s="90">
        <f t="shared" si="53"/>
        <v>37.238727575962976</v>
      </c>
      <c r="O249" s="106">
        <f t="shared" si="42"/>
        <v>15.428980086469096</v>
      </c>
      <c r="P249" s="91"/>
      <c r="Q249" s="92">
        <f t="shared" si="43"/>
        <v>19.546976727737338</v>
      </c>
      <c r="R249" s="92"/>
      <c r="S249" s="107">
        <f t="shared" si="44"/>
        <v>9.9493808251887791E-3</v>
      </c>
      <c r="T249" s="82">
        <f t="shared" si="56"/>
        <v>1.0031553683529171</v>
      </c>
      <c r="U249" s="82">
        <f t="shared" si="57"/>
        <v>4.1955837893125638</v>
      </c>
      <c r="V249" s="95">
        <f t="shared" si="45"/>
        <v>8.5548769908164513E-2</v>
      </c>
      <c r="W249" s="95">
        <f t="shared" si="46"/>
        <v>4.0846766627982367E-2</v>
      </c>
      <c r="X249" s="95">
        <f t="shared" si="47"/>
        <v>4.4702003280182145E-2</v>
      </c>
    </row>
    <row r="250" spans="1:24">
      <c r="A250" s="1">
        <v>1891.02</v>
      </c>
      <c r="B250" s="1">
        <f t="shared" si="48"/>
        <v>1891</v>
      </c>
      <c r="C250" s="1">
        <f t="shared" si="49"/>
        <v>1.999999999998181E-2</v>
      </c>
      <c r="D250" s="77">
        <v>4.9000000000000004</v>
      </c>
      <c r="E250" s="79">
        <v>0.22</v>
      </c>
      <c r="F250" s="77">
        <v>0.29830000000000001</v>
      </c>
      <c r="G250" s="77">
        <v>7.8970910740000004</v>
      </c>
      <c r="H250" s="79">
        <f t="shared" si="54"/>
        <v>1891.1249999999818</v>
      </c>
      <c r="I250" s="82">
        <f>I249*11/12+I261*1/12</f>
        <v>3.6183333333333332</v>
      </c>
      <c r="J250" s="79">
        <f t="shared" si="50"/>
        <v>200.65321333534874</v>
      </c>
      <c r="K250" s="79">
        <f t="shared" si="51"/>
        <v>9.0089197824034102</v>
      </c>
      <c r="L250" s="90">
        <f t="shared" si="55"/>
        <v>615.0433024792635</v>
      </c>
      <c r="M250" s="79">
        <f t="shared" si="52"/>
        <v>12.215276232231536</v>
      </c>
      <c r="N250" s="90">
        <f t="shared" si="53"/>
        <v>37.442330026441695</v>
      </c>
      <c r="O250" s="106">
        <f t="shared" si="42"/>
        <v>15.476522332432539</v>
      </c>
      <c r="P250" s="91"/>
      <c r="Q250" s="92">
        <f t="shared" si="43"/>
        <v>19.590760596774196</v>
      </c>
      <c r="R250" s="92"/>
      <c r="S250" s="107">
        <f t="shared" si="44"/>
        <v>9.9700471158192666E-3</v>
      </c>
      <c r="T250" s="82">
        <f t="shared" si="56"/>
        <v>1.0031539903074633</v>
      </c>
      <c r="U250" s="82">
        <f t="shared" si="57"/>
        <v>4.158111877717503</v>
      </c>
      <c r="V250" s="95">
        <f t="shared" si="45"/>
        <v>8.9584708934725477E-2</v>
      </c>
      <c r="W250" s="95">
        <f t="shared" si="46"/>
        <v>4.3285854411421187E-2</v>
      </c>
      <c r="X250" s="95">
        <f t="shared" si="47"/>
        <v>4.6298854523304289E-2</v>
      </c>
    </row>
    <row r="251" spans="1:24">
      <c r="A251" s="1">
        <v>1891.03</v>
      </c>
      <c r="B251" s="1">
        <f t="shared" si="48"/>
        <v>1891</v>
      </c>
      <c r="C251" s="1">
        <f t="shared" si="49"/>
        <v>2.9999999999972715E-2</v>
      </c>
      <c r="D251" s="77">
        <v>4.8099999999999996</v>
      </c>
      <c r="E251" s="79">
        <v>0.22</v>
      </c>
      <c r="F251" s="77">
        <v>0.30249999999999999</v>
      </c>
      <c r="G251" s="77">
        <v>7.9922320659999997</v>
      </c>
      <c r="H251" s="79">
        <f t="shared" si="54"/>
        <v>1891.2083333333151</v>
      </c>
      <c r="I251" s="82">
        <f>I249*10/12+I261*2/12</f>
        <v>3.6166666666666671</v>
      </c>
      <c r="J251" s="79">
        <f t="shared" si="50"/>
        <v>194.62300608326706</v>
      </c>
      <c r="K251" s="79">
        <f t="shared" si="51"/>
        <v>8.9016759539124237</v>
      </c>
      <c r="L251" s="90">
        <f t="shared" si="55"/>
        <v>598.83326769239227</v>
      </c>
      <c r="M251" s="79">
        <f t="shared" si="52"/>
        <v>12.239804436629584</v>
      </c>
      <c r="N251" s="90">
        <f t="shared" si="53"/>
        <v>37.660512157369787</v>
      </c>
      <c r="O251" s="106">
        <f t="shared" si="42"/>
        <v>15.051623357657384</v>
      </c>
      <c r="P251" s="91"/>
      <c r="Q251" s="92">
        <f t="shared" si="43"/>
        <v>19.038836516513697</v>
      </c>
      <c r="R251" s="92"/>
      <c r="S251" s="107">
        <f t="shared" si="44"/>
        <v>1.2986888034787765E-2</v>
      </c>
      <c r="T251" s="82">
        <f t="shared" si="56"/>
        <v>1.0031526122631842</v>
      </c>
      <c r="U251" s="82">
        <f t="shared" si="57"/>
        <v>4.1215714789915268</v>
      </c>
      <c r="V251" s="95">
        <f t="shared" si="45"/>
        <v>9.6725404865003251E-2</v>
      </c>
      <c r="W251" s="95">
        <f t="shared" si="46"/>
        <v>4.4417938971399895E-2</v>
      </c>
      <c r="X251" s="95">
        <f t="shared" si="47"/>
        <v>5.2307465893603355E-2</v>
      </c>
    </row>
    <row r="252" spans="1:24">
      <c r="A252" s="1">
        <v>1891.04</v>
      </c>
      <c r="B252" s="1">
        <f t="shared" si="48"/>
        <v>1891</v>
      </c>
      <c r="C252" s="1">
        <f t="shared" si="49"/>
        <v>3.999999999996362E-2</v>
      </c>
      <c r="D252" s="77">
        <v>4.97</v>
      </c>
      <c r="E252" s="79">
        <v>0.22</v>
      </c>
      <c r="F252" s="77">
        <v>0.30669999999999997</v>
      </c>
      <c r="G252" s="77">
        <v>8.0873811569999994</v>
      </c>
      <c r="H252" s="79">
        <f t="shared" si="54"/>
        <v>1891.2916666666483</v>
      </c>
      <c r="I252" s="82">
        <f>I249*9/12+I261*3/12</f>
        <v>3.6149999999999998</v>
      </c>
      <c r="J252" s="79">
        <f t="shared" si="50"/>
        <v>198.73102043779437</v>
      </c>
      <c r="K252" s="79">
        <f t="shared" si="51"/>
        <v>8.7969465787353656</v>
      </c>
      <c r="L252" s="90">
        <f t="shared" si="55"/>
        <v>613.72877126163712</v>
      </c>
      <c r="M252" s="79">
        <f t="shared" si="52"/>
        <v>12.263743253173347</v>
      </c>
      <c r="N252" s="90">
        <f t="shared" si="53"/>
        <v>37.873363007232214</v>
      </c>
      <c r="O252" s="106">
        <f t="shared" si="42"/>
        <v>15.408945125474123</v>
      </c>
      <c r="P252" s="91"/>
      <c r="Q252" s="92">
        <f t="shared" si="43"/>
        <v>19.474152883159569</v>
      </c>
      <c r="R252" s="92"/>
      <c r="S252" s="107">
        <f t="shared" si="44"/>
        <v>1.1648752704439304E-2</v>
      </c>
      <c r="T252" s="82">
        <f t="shared" si="56"/>
        <v>1.0031512342200799</v>
      </c>
      <c r="U252" s="82">
        <f t="shared" si="57"/>
        <v>4.0859214985900998</v>
      </c>
      <c r="V252" s="95">
        <f t="shared" si="45"/>
        <v>0.10461707356759864</v>
      </c>
      <c r="W252" s="95">
        <f t="shared" si="46"/>
        <v>4.6853315298751586E-2</v>
      </c>
      <c r="X252" s="95">
        <f t="shared" si="47"/>
        <v>5.7763758268847054E-2</v>
      </c>
    </row>
    <row r="253" spans="1:24">
      <c r="A253" s="1">
        <v>1891.05</v>
      </c>
      <c r="B253" s="1">
        <f t="shared" si="48"/>
        <v>1891</v>
      </c>
      <c r="C253" s="1">
        <f t="shared" si="49"/>
        <v>4.9999999999954525E-2</v>
      </c>
      <c r="D253" s="77">
        <v>4.95</v>
      </c>
      <c r="E253" s="79">
        <v>0.22</v>
      </c>
      <c r="F253" s="77">
        <v>0.31080000000000002</v>
      </c>
      <c r="G253" s="77">
        <v>7.9922320659999997</v>
      </c>
      <c r="H253" s="79">
        <f t="shared" si="54"/>
        <v>1891.3749999999816</v>
      </c>
      <c r="I253" s="82">
        <f>I249*8/12+I261*4/12</f>
        <v>3.6133333333333333</v>
      </c>
      <c r="J253" s="79">
        <f t="shared" si="50"/>
        <v>200.28770896302953</v>
      </c>
      <c r="K253" s="79">
        <f t="shared" si="51"/>
        <v>8.9016759539124237</v>
      </c>
      <c r="L253" s="90">
        <f t="shared" si="55"/>
        <v>620.8270713651425</v>
      </c>
      <c r="M253" s="79">
        <f t="shared" si="52"/>
        <v>12.575640393072643</v>
      </c>
      <c r="N253" s="90">
        <f t="shared" si="53"/>
        <v>38.98041490510834</v>
      </c>
      <c r="O253" s="106">
        <f t="shared" si="42"/>
        <v>15.566495230713258</v>
      </c>
      <c r="P253" s="91"/>
      <c r="Q253" s="92">
        <f t="shared" si="43"/>
        <v>19.657392023024791</v>
      </c>
      <c r="R253" s="92"/>
      <c r="S253" s="107">
        <f t="shared" si="44"/>
        <v>1.0822741109611185E-2</v>
      </c>
      <c r="T253" s="82">
        <f t="shared" si="56"/>
        <v>1.0031498561781502</v>
      </c>
      <c r="U253" s="82">
        <f t="shared" si="57"/>
        <v>4.1475941791098787</v>
      </c>
      <c r="V253" s="95">
        <f t="shared" si="45"/>
        <v>9.8024292185348916E-2</v>
      </c>
      <c r="W253" s="95">
        <f t="shared" si="46"/>
        <v>4.5498409289771224E-2</v>
      </c>
      <c r="X253" s="95">
        <f t="shared" si="47"/>
        <v>5.2525882895577691E-2</v>
      </c>
    </row>
    <row r="254" spans="1:24">
      <c r="A254" s="1">
        <v>1891.06</v>
      </c>
      <c r="B254" s="1">
        <f t="shared" si="48"/>
        <v>1891</v>
      </c>
      <c r="C254" s="1">
        <f t="shared" si="49"/>
        <v>5.999999999994543E-2</v>
      </c>
      <c r="D254" s="77">
        <v>4.8499999999999996</v>
      </c>
      <c r="E254" s="79">
        <v>0.22</v>
      </c>
      <c r="F254" s="77">
        <v>0.315</v>
      </c>
      <c r="G254" s="77">
        <v>7.8019419829999999</v>
      </c>
      <c r="H254" s="79">
        <f t="shared" si="54"/>
        <v>1891.4583333333148</v>
      </c>
      <c r="I254" s="82">
        <f>I249*7/12+I261*5/12</f>
        <v>3.6116666666666668</v>
      </c>
      <c r="J254" s="79">
        <f t="shared" si="50"/>
        <v>201.02784068600783</v>
      </c>
      <c r="K254" s="79">
        <f t="shared" si="51"/>
        <v>9.1187886496745829</v>
      </c>
      <c r="L254" s="90">
        <f t="shared" si="55"/>
        <v>625.47668126450765</v>
      </c>
      <c r="M254" s="79">
        <f t="shared" si="52"/>
        <v>13.056447384761336</v>
      </c>
      <c r="N254" s="90">
        <f t="shared" si="53"/>
        <v>40.623743216148441</v>
      </c>
      <c r="O254" s="106">
        <f t="shared" si="42"/>
        <v>15.658211395638153</v>
      </c>
      <c r="P254" s="91"/>
      <c r="Q254" s="92">
        <f t="shared" si="43"/>
        <v>19.757483904273553</v>
      </c>
      <c r="R254" s="92"/>
      <c r="S254" s="107">
        <f t="shared" si="44"/>
        <v>8.0978879362577291E-3</v>
      </c>
      <c r="T254" s="82">
        <f t="shared" si="56"/>
        <v>1.003148478137396</v>
      </c>
      <c r="U254" s="82">
        <f t="shared" si="57"/>
        <v>4.262137348095381</v>
      </c>
      <c r="V254" s="95">
        <f t="shared" si="45"/>
        <v>0.10800988551661428</v>
      </c>
      <c r="W254" s="95">
        <f t="shared" si="46"/>
        <v>4.2866396856341415E-2</v>
      </c>
      <c r="X254" s="95">
        <f t="shared" si="47"/>
        <v>6.5143488660272864E-2</v>
      </c>
    </row>
    <row r="255" spans="1:24">
      <c r="A255" s="1">
        <v>1891.07</v>
      </c>
      <c r="B255" s="1">
        <f t="shared" si="48"/>
        <v>1891</v>
      </c>
      <c r="C255" s="1">
        <f t="shared" si="49"/>
        <v>6.9999999999936335E-2</v>
      </c>
      <c r="D255" s="77">
        <v>4.7699999999999996</v>
      </c>
      <c r="E255" s="79">
        <v>0.22</v>
      </c>
      <c r="F255" s="77">
        <v>0.31919999999999998</v>
      </c>
      <c r="G255" s="77">
        <v>7.7067928930000003</v>
      </c>
      <c r="H255" s="79">
        <f t="shared" si="54"/>
        <v>1891.5416666666481</v>
      </c>
      <c r="I255" s="82">
        <f>I249*6/12+I261*6/12</f>
        <v>3.61</v>
      </c>
      <c r="J255" s="79">
        <f t="shared" si="50"/>
        <v>200.15289516876342</v>
      </c>
      <c r="K255" s="79">
        <f t="shared" si="51"/>
        <v>9.2313704270708499</v>
      </c>
      <c r="L255" s="90">
        <f t="shared" si="55"/>
        <v>625.14791698323302</v>
      </c>
      <c r="M255" s="79">
        <f t="shared" si="52"/>
        <v>13.393879274186434</v>
      </c>
      <c r="N255" s="90">
        <f t="shared" si="53"/>
        <v>41.833797715104403</v>
      </c>
      <c r="O255" s="106">
        <f t="shared" si="42"/>
        <v>15.617919238645994</v>
      </c>
      <c r="P255" s="91"/>
      <c r="Q255" s="92">
        <f t="shared" si="43"/>
        <v>19.690897636411638</v>
      </c>
      <c r="R255" s="92"/>
      <c r="S255" s="107">
        <f t="shared" si="44"/>
        <v>6.1039371490865871E-3</v>
      </c>
      <c r="T255" s="82">
        <f t="shared" si="56"/>
        <v>1.0031471000978167</v>
      </c>
      <c r="U255" s="82">
        <f t="shared" si="57"/>
        <v>4.3283431846838383</v>
      </c>
      <c r="V255" s="95">
        <f t="shared" si="45"/>
        <v>9.9379431855061151E-2</v>
      </c>
      <c r="W255" s="95">
        <f t="shared" si="46"/>
        <v>4.0163486114168423E-2</v>
      </c>
      <c r="X255" s="95">
        <f t="shared" si="47"/>
        <v>5.9215945740892728E-2</v>
      </c>
    </row>
    <row r="256" spans="1:24">
      <c r="A256" s="1">
        <v>1891.08</v>
      </c>
      <c r="B256" s="1">
        <f t="shared" si="48"/>
        <v>1891</v>
      </c>
      <c r="C256" s="1">
        <f t="shared" si="49"/>
        <v>7.999999999992724E-2</v>
      </c>
      <c r="D256" s="77">
        <v>4.93</v>
      </c>
      <c r="E256" s="79">
        <v>0.22</v>
      </c>
      <c r="F256" s="77">
        <v>0.32329999999999998</v>
      </c>
      <c r="G256" s="77">
        <v>7.7067928930000003</v>
      </c>
      <c r="H256" s="79">
        <f t="shared" si="54"/>
        <v>1891.6249999999814</v>
      </c>
      <c r="I256" s="82">
        <f>I249*5/12+I261*7/12</f>
        <v>3.6083333333333334</v>
      </c>
      <c r="J256" s="79">
        <f t="shared" si="50"/>
        <v>206.86661911572403</v>
      </c>
      <c r="K256" s="79">
        <f t="shared" si="51"/>
        <v>9.2313704270708499</v>
      </c>
      <c r="L256" s="90">
        <f t="shared" si="55"/>
        <v>648.51997397736511</v>
      </c>
      <c r="M256" s="79">
        <f t="shared" si="52"/>
        <v>13.565918450327299</v>
      </c>
      <c r="N256" s="90">
        <f t="shared" si="53"/>
        <v>42.528703364479135</v>
      </c>
      <c r="O256" s="106">
        <f t="shared" si="42"/>
        <v>16.163998509963037</v>
      </c>
      <c r="P256" s="91"/>
      <c r="Q256" s="92">
        <f t="shared" si="43"/>
        <v>20.360263494436559</v>
      </c>
      <c r="R256" s="92"/>
      <c r="S256" s="107">
        <f t="shared" si="44"/>
        <v>2.0408967091835109E-3</v>
      </c>
      <c r="T256" s="82">
        <f t="shared" si="56"/>
        <v>1.0031457220594129</v>
      </c>
      <c r="U256" s="82">
        <f t="shared" si="57"/>
        <v>4.3419649139437411</v>
      </c>
      <c r="V256" s="95">
        <f t="shared" si="45"/>
        <v>9.5855168065711815E-2</v>
      </c>
      <c r="W256" s="95">
        <f t="shared" si="46"/>
        <v>3.87584702306214E-2</v>
      </c>
      <c r="X256" s="95">
        <f t="shared" si="47"/>
        <v>5.7096697835090415E-2</v>
      </c>
    </row>
    <row r="257" spans="1:24">
      <c r="A257" s="1">
        <v>1891.09</v>
      </c>
      <c r="B257" s="1">
        <f t="shared" si="48"/>
        <v>1891</v>
      </c>
      <c r="C257" s="1">
        <f t="shared" si="49"/>
        <v>8.9999999999918145E-2</v>
      </c>
      <c r="D257" s="77">
        <v>5.33</v>
      </c>
      <c r="E257" s="79">
        <v>0.22</v>
      </c>
      <c r="F257" s="77">
        <v>0.32750000000000001</v>
      </c>
      <c r="G257" s="77">
        <v>7.6116519010000001</v>
      </c>
      <c r="H257" s="79">
        <f t="shared" si="54"/>
        <v>1891.7083333333146</v>
      </c>
      <c r="I257" s="82">
        <f>I249*4/12+I261*8/12</f>
        <v>3.6066666666666665</v>
      </c>
      <c r="J257" s="79">
        <f t="shared" si="50"/>
        <v>226.44642876713183</v>
      </c>
      <c r="K257" s="79">
        <f t="shared" si="51"/>
        <v>9.3467569097127576</v>
      </c>
      <c r="L257" s="90">
        <f t="shared" si="55"/>
        <v>712.34384068451664</v>
      </c>
      <c r="M257" s="79">
        <f t="shared" si="52"/>
        <v>13.913922217867858</v>
      </c>
      <c r="N257" s="90">
        <f t="shared" si="53"/>
        <v>43.769720042059895</v>
      </c>
      <c r="O257" s="106">
        <f t="shared" ref="O257:O320" si="58">J257/AVERAGE(M137:M256)</f>
        <v>17.71126141325653</v>
      </c>
      <c r="P257" s="91"/>
      <c r="Q257" s="92">
        <f t="shared" ref="Q257:Q320" si="59">L257/AVERAGE(N137:N256)</f>
        <v>22.282941160981018</v>
      </c>
      <c r="R257" s="92"/>
      <c r="S257" s="107">
        <f t="shared" ref="S257:S320" si="60">1/O257-(I257/100-(((G257/G137)^(1/10))-1))</f>
        <v>-8.26683321118616E-3</v>
      </c>
      <c r="T257" s="82">
        <f t="shared" si="56"/>
        <v>1.0031443440221843</v>
      </c>
      <c r="U257" s="82">
        <f t="shared" si="57"/>
        <v>4.4100661581200882</v>
      </c>
      <c r="V257" s="95">
        <f t="shared" si="45"/>
        <v>8.4099861683567978E-2</v>
      </c>
      <c r="W257" s="95">
        <f t="shared" si="46"/>
        <v>3.6083976929712769E-2</v>
      </c>
      <c r="X257" s="95">
        <f t="shared" si="47"/>
        <v>4.8015884753855209E-2</v>
      </c>
    </row>
    <row r="258" spans="1:24">
      <c r="A258" s="1">
        <v>1891.1</v>
      </c>
      <c r="B258" s="1">
        <f t="shared" si="48"/>
        <v>1891</v>
      </c>
      <c r="C258" s="1">
        <f t="shared" si="49"/>
        <v>9.9999999999909051E-2</v>
      </c>
      <c r="D258" s="77">
        <v>5.33</v>
      </c>
      <c r="E258" s="79">
        <v>0.22</v>
      </c>
      <c r="F258" s="77">
        <v>0.33169999999999999</v>
      </c>
      <c r="G258" s="77">
        <v>7.6116519010000001</v>
      </c>
      <c r="H258" s="79">
        <f t="shared" si="54"/>
        <v>1891.7916666666479</v>
      </c>
      <c r="I258" s="82">
        <f>I249*3/12+I261*9/12</f>
        <v>3.6049999999999995</v>
      </c>
      <c r="J258" s="79">
        <f t="shared" si="50"/>
        <v>226.44642876713183</v>
      </c>
      <c r="K258" s="79">
        <f t="shared" si="51"/>
        <v>9.3467569097127576</v>
      </c>
      <c r="L258" s="90">
        <f t="shared" si="55"/>
        <v>714.79405402020438</v>
      </c>
      <c r="M258" s="79">
        <f t="shared" si="52"/>
        <v>14.092360304326009</v>
      </c>
      <c r="N258" s="90">
        <f t="shared" si="53"/>
        <v>44.483524900281758</v>
      </c>
      <c r="O258" s="106">
        <f t="shared" si="58"/>
        <v>17.716568589826366</v>
      </c>
      <c r="P258" s="91"/>
      <c r="Q258" s="92">
        <f t="shared" si="59"/>
        <v>22.264637311753695</v>
      </c>
      <c r="R258" s="92"/>
      <c r="S258" s="107">
        <f t="shared" si="60"/>
        <v>-9.170423000387902E-3</v>
      </c>
      <c r="T258" s="82">
        <f t="shared" si="56"/>
        <v>1.0031429659861315</v>
      </c>
      <c r="U258" s="82">
        <f t="shared" si="57"/>
        <v>4.4239329232818108</v>
      </c>
      <c r="V258" s="95">
        <f t="shared" ref="V258:V321" si="61">(($L378/$L258)^(1/10)-1)</f>
        <v>8.2862897990116258E-2</v>
      </c>
      <c r="W258" s="95">
        <f t="shared" ref="W258:W321" si="62">(($U378/$U258)^(1/10)-1)</f>
        <v>3.5972016765844606E-2</v>
      </c>
      <c r="X258" s="95">
        <f t="shared" ref="X258:X321" si="63">V258-W258</f>
        <v>4.6890881224271652E-2</v>
      </c>
    </row>
    <row r="259" spans="1:24">
      <c r="A259" s="1">
        <v>1891.11</v>
      </c>
      <c r="B259" s="1">
        <f t="shared" si="48"/>
        <v>1891</v>
      </c>
      <c r="C259" s="1">
        <f t="shared" si="49"/>
        <v>0.10999999999989996</v>
      </c>
      <c r="D259" s="77">
        <v>5.25</v>
      </c>
      <c r="E259" s="79">
        <v>0.22</v>
      </c>
      <c r="F259" s="77">
        <v>0.33579999999999999</v>
      </c>
      <c r="G259" s="77">
        <v>7.5165028100000004</v>
      </c>
      <c r="H259" s="79">
        <f t="shared" si="54"/>
        <v>1891.8749999999811</v>
      </c>
      <c r="I259" s="82">
        <f>I249*2/12+I261*10/12</f>
        <v>3.6033333333333335</v>
      </c>
      <c r="J259" s="79">
        <f t="shared" si="50"/>
        <v>225.87109895592522</v>
      </c>
      <c r="K259" s="79">
        <f t="shared" si="51"/>
        <v>9.4650746229149618</v>
      </c>
      <c r="L259" s="90">
        <f t="shared" si="55"/>
        <v>715.467749462386</v>
      </c>
      <c r="M259" s="79">
        <f t="shared" si="52"/>
        <v>14.447145719885654</v>
      </c>
      <c r="N259" s="90">
        <f t="shared" si="53"/>
        <v>45.762680051327465</v>
      </c>
      <c r="O259" s="106">
        <f t="shared" si="58"/>
        <v>17.671739174764003</v>
      </c>
      <c r="P259" s="91"/>
      <c r="Q259" s="92">
        <f t="shared" si="59"/>
        <v>22.185040648628011</v>
      </c>
      <c r="R259" s="92"/>
      <c r="S259" s="107">
        <f t="shared" si="60"/>
        <v>-9.3283281651973596E-3</v>
      </c>
      <c r="T259" s="82">
        <f t="shared" si="56"/>
        <v>1.0031415879512546</v>
      </c>
      <c r="U259" s="82">
        <f t="shared" si="57"/>
        <v>4.4940144064047098</v>
      </c>
      <c r="V259" s="95">
        <f t="shared" si="61"/>
        <v>8.4106484081104771E-2</v>
      </c>
      <c r="W259" s="95">
        <f t="shared" si="62"/>
        <v>3.3305277516018306E-2</v>
      </c>
      <c r="X259" s="95">
        <f t="shared" si="63"/>
        <v>5.0801206565086465E-2</v>
      </c>
    </row>
    <row r="260" spans="1:24">
      <c r="A260" s="1">
        <v>1891.12</v>
      </c>
      <c r="B260" s="1">
        <f t="shared" si="48"/>
        <v>1891</v>
      </c>
      <c r="C260" s="1">
        <f t="shared" si="49"/>
        <v>0.11999999999989086</v>
      </c>
      <c r="D260" s="77">
        <v>5.41</v>
      </c>
      <c r="E260" s="79">
        <v>0.22</v>
      </c>
      <c r="F260" s="77">
        <v>0.34</v>
      </c>
      <c r="G260" s="77">
        <v>7.5165028100000004</v>
      </c>
      <c r="H260" s="79">
        <f t="shared" si="54"/>
        <v>1891.9583333333144</v>
      </c>
      <c r="I260" s="82">
        <f>I249*1/12+I261*11/12</f>
        <v>3.601666666666667</v>
      </c>
      <c r="J260" s="79">
        <f t="shared" si="50"/>
        <v>232.7547895907725</v>
      </c>
      <c r="K260" s="79">
        <f t="shared" si="51"/>
        <v>9.4650746229149618</v>
      </c>
      <c r="L260" s="90">
        <f t="shared" si="55"/>
        <v>739.77093968221959</v>
      </c>
      <c r="M260" s="79">
        <f t="shared" si="52"/>
        <v>14.627842599050396</v>
      </c>
      <c r="N260" s="90">
        <f t="shared" si="53"/>
        <v>46.492073843244846</v>
      </c>
      <c r="O260" s="106">
        <f t="shared" si="58"/>
        <v>18.206303000209939</v>
      </c>
      <c r="P260" s="91"/>
      <c r="Q260" s="92">
        <f t="shared" si="59"/>
        <v>22.828744233682713</v>
      </c>
      <c r="R260" s="92"/>
      <c r="S260" s="107">
        <f t="shared" si="60"/>
        <v>-1.0973154464467436E-2</v>
      </c>
      <c r="T260" s="82">
        <f t="shared" si="56"/>
        <v>1.0031402099175537</v>
      </c>
      <c r="U260" s="82">
        <f t="shared" si="57"/>
        <v>4.508132747916636</v>
      </c>
      <c r="V260" s="95">
        <f t="shared" si="61"/>
        <v>7.7809819283635839E-2</v>
      </c>
      <c r="W260" s="95">
        <f t="shared" si="62"/>
        <v>3.195851091253088E-2</v>
      </c>
      <c r="X260" s="95">
        <f t="shared" si="63"/>
        <v>4.585130837110496E-2</v>
      </c>
    </row>
    <row r="261" spans="1:24">
      <c r="A261" s="1">
        <v>1892.01</v>
      </c>
      <c r="B261" s="1">
        <f t="shared" si="48"/>
        <v>1892</v>
      </c>
      <c r="C261" s="1">
        <f t="shared" si="49"/>
        <v>9.9999999999909051E-3</v>
      </c>
      <c r="D261" s="77">
        <v>5.51</v>
      </c>
      <c r="E261" s="79">
        <v>0.22170000000000001</v>
      </c>
      <c r="F261" s="77">
        <v>0.34250000000000003</v>
      </c>
      <c r="G261" s="77">
        <v>7.3262127269999997</v>
      </c>
      <c r="H261" s="79">
        <f t="shared" si="54"/>
        <v>1892.0416666666476</v>
      </c>
      <c r="I261" s="82">
        <v>3.6</v>
      </c>
      <c r="J261" s="79">
        <f t="shared" si="50"/>
        <v>243.21438598598317</v>
      </c>
      <c r="K261" s="79">
        <f t="shared" si="51"/>
        <v>9.7859581439369272</v>
      </c>
      <c r="L261" s="90">
        <f t="shared" si="55"/>
        <v>775.60687710646209</v>
      </c>
      <c r="M261" s="79">
        <f t="shared" si="52"/>
        <v>15.118135608021641</v>
      </c>
      <c r="N261" s="90">
        <f t="shared" si="53"/>
        <v>48.211498259339976</v>
      </c>
      <c r="O261" s="106">
        <f t="shared" si="58"/>
        <v>19.016388404225278</v>
      </c>
      <c r="P261" s="91"/>
      <c r="Q261" s="92">
        <f t="shared" si="59"/>
        <v>23.81522219945759</v>
      </c>
      <c r="R261" s="92"/>
      <c r="S261" s="107">
        <f t="shared" si="60"/>
        <v>-1.5780715423090896E-2</v>
      </c>
      <c r="T261" s="82">
        <f t="shared" si="56"/>
        <v>1.0019594526744053</v>
      </c>
      <c r="U261" s="82">
        <f t="shared" si="57"/>
        <v>4.6397505750525116</v>
      </c>
      <c r="V261" s="95">
        <f t="shared" si="61"/>
        <v>7.6637316745876483E-2</v>
      </c>
      <c r="W261" s="95">
        <f t="shared" si="62"/>
        <v>3.0439961943855121E-2</v>
      </c>
      <c r="X261" s="95">
        <f t="shared" si="63"/>
        <v>4.6197354802021362E-2</v>
      </c>
    </row>
    <row r="262" spans="1:24">
      <c r="A262" s="1">
        <v>1892.02</v>
      </c>
      <c r="B262" s="1">
        <f t="shared" si="48"/>
        <v>1892</v>
      </c>
      <c r="C262" s="1">
        <f t="shared" si="49"/>
        <v>1.999999999998181E-2</v>
      </c>
      <c r="D262" s="77">
        <v>5.52</v>
      </c>
      <c r="E262" s="79">
        <v>0.2233</v>
      </c>
      <c r="F262" s="77">
        <v>0.34499999999999997</v>
      </c>
      <c r="G262" s="77">
        <v>7.3262127269999997</v>
      </c>
      <c r="H262" s="79">
        <f t="shared" si="54"/>
        <v>1892.1249999999809</v>
      </c>
      <c r="I262" s="82">
        <f>I261*11/12+I273*1/12</f>
        <v>3.6125000000000003</v>
      </c>
      <c r="J262" s="79">
        <f t="shared" si="50"/>
        <v>243.65579140519546</v>
      </c>
      <c r="K262" s="79">
        <f t="shared" si="51"/>
        <v>9.8565830110108976</v>
      </c>
      <c r="L262" s="90">
        <f t="shared" si="55"/>
        <v>779.6338861946449</v>
      </c>
      <c r="M262" s="79">
        <f t="shared" si="52"/>
        <v>15.228486962824716</v>
      </c>
      <c r="N262" s="90">
        <f t="shared" si="53"/>
        <v>48.727117887165306</v>
      </c>
      <c r="O262" s="106">
        <f t="shared" si="58"/>
        <v>19.036425040978443</v>
      </c>
      <c r="P262" s="91"/>
      <c r="Q262" s="92">
        <f t="shared" si="59"/>
        <v>23.810068229783102</v>
      </c>
      <c r="R262" s="92"/>
      <c r="S262" s="107">
        <f t="shared" si="60"/>
        <v>-1.6860961424131328E-2</v>
      </c>
      <c r="T262" s="82">
        <f t="shared" si="56"/>
        <v>1.0019704792347714</v>
      </c>
      <c r="U262" s="82">
        <f t="shared" si="57"/>
        <v>4.6488419467253719</v>
      </c>
      <c r="V262" s="95">
        <f t="shared" si="61"/>
        <v>7.7356002643976796E-2</v>
      </c>
      <c r="W262" s="95">
        <f t="shared" si="62"/>
        <v>3.0423648145837978E-2</v>
      </c>
      <c r="X262" s="95">
        <f t="shared" si="63"/>
        <v>4.6932354498138817E-2</v>
      </c>
    </row>
    <row r="263" spans="1:24">
      <c r="A263" s="1">
        <v>1892.03</v>
      </c>
      <c r="B263" s="1">
        <f t="shared" si="48"/>
        <v>1892</v>
      </c>
      <c r="C263" s="1">
        <f t="shared" si="49"/>
        <v>2.9999999999972715E-2</v>
      </c>
      <c r="D263" s="77">
        <v>5.58</v>
      </c>
      <c r="E263" s="79">
        <v>0.22500000000000001</v>
      </c>
      <c r="F263" s="77">
        <v>0.34749999999999998</v>
      </c>
      <c r="G263" s="77">
        <v>7.135922645</v>
      </c>
      <c r="H263" s="79">
        <f t="shared" si="54"/>
        <v>1892.2083333333142</v>
      </c>
      <c r="I263" s="82">
        <f>I261*10/12+I273*2/12</f>
        <v>3.625</v>
      </c>
      <c r="J263" s="79">
        <f t="shared" si="50"/>
        <v>252.87229553481239</v>
      </c>
      <c r="K263" s="79">
        <f t="shared" si="51"/>
        <v>10.196463529629533</v>
      </c>
      <c r="L263" s="90">
        <f t="shared" si="55"/>
        <v>811.84308560266743</v>
      </c>
      <c r="M263" s="79">
        <f t="shared" si="52"/>
        <v>15.747871451316723</v>
      </c>
      <c r="N263" s="90">
        <f t="shared" si="53"/>
        <v>50.55832835966433</v>
      </c>
      <c r="O263" s="106">
        <f t="shared" si="58"/>
        <v>19.738054849323017</v>
      </c>
      <c r="P263" s="91"/>
      <c r="Q263" s="92">
        <f t="shared" si="59"/>
        <v>24.656692455919998</v>
      </c>
      <c r="R263" s="92"/>
      <c r="S263" s="107">
        <f t="shared" si="60"/>
        <v>-2.1394100412433781E-2</v>
      </c>
      <c r="T263" s="82">
        <f t="shared" si="56"/>
        <v>1.0019815052999086</v>
      </c>
      <c r="U263" s="82">
        <f t="shared" si="57"/>
        <v>4.7822150145804407</v>
      </c>
      <c r="V263" s="95">
        <f t="shared" si="61"/>
        <v>7.3485534352514481E-2</v>
      </c>
      <c r="W263" s="95">
        <f t="shared" si="62"/>
        <v>2.7698926761728471E-2</v>
      </c>
      <c r="X263" s="95">
        <f t="shared" si="63"/>
        <v>4.578660759078601E-2</v>
      </c>
    </row>
    <row r="264" spans="1:24">
      <c r="A264" s="1">
        <v>1892.04</v>
      </c>
      <c r="B264" s="1">
        <f t="shared" si="48"/>
        <v>1892</v>
      </c>
      <c r="C264" s="1">
        <f t="shared" si="49"/>
        <v>3.999999999996362E-2</v>
      </c>
      <c r="D264" s="77">
        <v>5.57</v>
      </c>
      <c r="E264" s="79">
        <v>0.22670000000000001</v>
      </c>
      <c r="F264" s="77">
        <v>0.35</v>
      </c>
      <c r="G264" s="77">
        <v>7.0407735540000003</v>
      </c>
      <c r="H264" s="79">
        <f t="shared" si="54"/>
        <v>1892.2916666666474</v>
      </c>
      <c r="I264" s="82">
        <f>I261*9/12+I273*3/12</f>
        <v>3.6374999999999997</v>
      </c>
      <c r="J264" s="79">
        <f t="shared" si="50"/>
        <v>255.83031412460056</v>
      </c>
      <c r="K264" s="79">
        <f t="shared" si="51"/>
        <v>10.412339714909686</v>
      </c>
      <c r="L264" s="90">
        <f t="shared" si="55"/>
        <v>824.12548727703643</v>
      </c>
      <c r="M264" s="79">
        <f t="shared" si="52"/>
        <v>16.075513454867178</v>
      </c>
      <c r="N264" s="90">
        <f t="shared" si="53"/>
        <v>51.785264012022026</v>
      </c>
      <c r="O264" s="106">
        <f t="shared" si="58"/>
        <v>19.943265241638649</v>
      </c>
      <c r="P264" s="91"/>
      <c r="Q264" s="92">
        <f t="shared" si="59"/>
        <v>24.881133648672165</v>
      </c>
      <c r="R264" s="92"/>
      <c r="S264" s="107">
        <f t="shared" si="60"/>
        <v>-2.4221072749668886E-2</v>
      </c>
      <c r="T264" s="82">
        <f t="shared" si="56"/>
        <v>1.0019925308702788</v>
      </c>
      <c r="U264" s="82">
        <f t="shared" si="57"/>
        <v>4.8564459636708266</v>
      </c>
      <c r="V264" s="95">
        <f t="shared" si="61"/>
        <v>7.4533445976514345E-2</v>
      </c>
      <c r="W264" s="95">
        <f t="shared" si="62"/>
        <v>2.5075276650222245E-2</v>
      </c>
      <c r="X264" s="95">
        <f t="shared" si="63"/>
        <v>4.9458169326292101E-2</v>
      </c>
    </row>
    <row r="265" spans="1:24">
      <c r="A265" s="1">
        <v>1892.05</v>
      </c>
      <c r="B265" s="1">
        <f t="shared" si="48"/>
        <v>1892</v>
      </c>
      <c r="C265" s="1">
        <f t="shared" si="49"/>
        <v>4.9999999999954525E-2</v>
      </c>
      <c r="D265" s="77">
        <v>5.57</v>
      </c>
      <c r="E265" s="79">
        <v>0.2283</v>
      </c>
      <c r="F265" s="77">
        <v>0.35249999999999998</v>
      </c>
      <c r="G265" s="77">
        <v>7.0407735540000003</v>
      </c>
      <c r="H265" s="79">
        <f t="shared" si="54"/>
        <v>1892.3749999999807</v>
      </c>
      <c r="I265" s="82">
        <f>I261*8/12+I273*4/12</f>
        <v>3.65</v>
      </c>
      <c r="J265" s="79">
        <f t="shared" si="50"/>
        <v>255.83031412460056</v>
      </c>
      <c r="K265" s="79">
        <f t="shared" si="51"/>
        <v>10.485827776417649</v>
      </c>
      <c r="L265" s="90">
        <f t="shared" si="55"/>
        <v>826.94038627083285</v>
      </c>
      <c r="M265" s="79">
        <f t="shared" si="52"/>
        <v>16.190338550973372</v>
      </c>
      <c r="N265" s="90">
        <f t="shared" si="53"/>
        <v>52.333300926475502</v>
      </c>
      <c r="O265" s="106">
        <f t="shared" si="58"/>
        <v>19.911465213489812</v>
      </c>
      <c r="P265" s="91"/>
      <c r="Q265" s="92">
        <f t="shared" si="59"/>
        <v>24.810091390835662</v>
      </c>
      <c r="R265" s="92"/>
      <c r="S265" s="107">
        <f t="shared" si="60"/>
        <v>-2.51435802252815E-2</v>
      </c>
      <c r="T265" s="82">
        <f t="shared" si="56"/>
        <v>1.0020035559463432</v>
      </c>
      <c r="U265" s="82">
        <f t="shared" si="57"/>
        <v>4.8661225821732819</v>
      </c>
      <c r="V265" s="95">
        <f t="shared" si="61"/>
        <v>7.2985343834107486E-2</v>
      </c>
      <c r="W265" s="95">
        <f t="shared" si="62"/>
        <v>2.384591749367071E-2</v>
      </c>
      <c r="X265" s="95">
        <f t="shared" si="63"/>
        <v>4.9139426340436776E-2</v>
      </c>
    </row>
    <row r="266" spans="1:24">
      <c r="A266" s="1">
        <v>1892.06</v>
      </c>
      <c r="B266" s="1">
        <f t="shared" ref="B266:B329" si="64">INT(A266)</f>
        <v>1892</v>
      </c>
      <c r="C266" s="1">
        <f t="shared" ref="C266:C329" si="65">A266-B266</f>
        <v>5.999999999994543E-2</v>
      </c>
      <c r="D266" s="77">
        <v>5.54</v>
      </c>
      <c r="E266" s="79">
        <v>0.23</v>
      </c>
      <c r="F266" s="77">
        <v>0.35499999999999998</v>
      </c>
      <c r="G266" s="77">
        <v>7.0407735540000003</v>
      </c>
      <c r="H266" s="79">
        <f t="shared" si="54"/>
        <v>1892.4583333333139</v>
      </c>
      <c r="I266" s="82">
        <f>I261*7/12+I273*5/12</f>
        <v>3.6625000000000001</v>
      </c>
      <c r="J266" s="79">
        <f t="shared" ref="J266:J329" si="66">D266*$G$1864/G266</f>
        <v>254.4524129713262</v>
      </c>
      <c r="K266" s="79">
        <f t="shared" ref="K266:K329" si="67">E266*$G$1864/G266</f>
        <v>10.563908841769862</v>
      </c>
      <c r="L266" s="90">
        <f t="shared" si="55"/>
        <v>825.3320342329032</v>
      </c>
      <c r="M266" s="79">
        <f t="shared" ref="M266:M329" si="68">F266*$G$1864/G266</f>
        <v>16.305163647079567</v>
      </c>
      <c r="N266" s="90">
        <f t="shared" ref="N266:N329" si="69">M266*(L266/J266)</f>
        <v>52.886800027559687</v>
      </c>
      <c r="O266" s="106">
        <f t="shared" si="58"/>
        <v>19.769284397136747</v>
      </c>
      <c r="P266" s="91"/>
      <c r="Q266" s="92">
        <f t="shared" si="59"/>
        <v>24.603632002808624</v>
      </c>
      <c r="R266" s="92"/>
      <c r="S266" s="107">
        <f t="shared" si="60"/>
        <v>-2.5776978828835742E-2</v>
      </c>
      <c r="T266" s="82">
        <f t="shared" si="56"/>
        <v>1.0020145805285625</v>
      </c>
      <c r="U266" s="82">
        <f t="shared" si="57"/>
        <v>4.8758721310084301</v>
      </c>
      <c r="V266" s="95">
        <f t="shared" si="61"/>
        <v>7.1649221258020201E-2</v>
      </c>
      <c r="W266" s="95">
        <f t="shared" si="62"/>
        <v>2.2632157413557286E-2</v>
      </c>
      <c r="X266" s="95">
        <f t="shared" si="63"/>
        <v>4.9017063844462916E-2</v>
      </c>
    </row>
    <row r="267" spans="1:24">
      <c r="A267" s="1">
        <v>1892.07</v>
      </c>
      <c r="B267" s="1">
        <f t="shared" si="64"/>
        <v>1892</v>
      </c>
      <c r="C267" s="1">
        <f t="shared" si="65"/>
        <v>6.9999999999936335E-2</v>
      </c>
      <c r="D267" s="77">
        <v>5.54</v>
      </c>
      <c r="E267" s="79">
        <v>0.23169999999999999</v>
      </c>
      <c r="F267" s="77">
        <v>0.35749999999999998</v>
      </c>
      <c r="G267" s="77">
        <v>7.2310717359999996</v>
      </c>
      <c r="H267" s="79">
        <f t="shared" ref="H267:H330" si="70">H266+1/12</f>
        <v>1892.5416666666472</v>
      </c>
      <c r="I267" s="82">
        <f>I261*6/12+I273*6/12</f>
        <v>3.6749999999999998</v>
      </c>
      <c r="J267" s="79">
        <f t="shared" si="66"/>
        <v>247.75605683467117</v>
      </c>
      <c r="K267" s="79">
        <f t="shared" si="67"/>
        <v>10.361927503356194</v>
      </c>
      <c r="L267" s="90">
        <f t="shared" ref="L267:L330" si="71">L266*((J267+(K267/12))/J266)</f>
        <v>806.41278740561506</v>
      </c>
      <c r="M267" s="79">
        <f t="shared" si="68"/>
        <v>15.987868288518943</v>
      </c>
      <c r="N267" s="90">
        <f t="shared" si="69"/>
        <v>52.038370306409277</v>
      </c>
      <c r="O267" s="106">
        <f t="shared" si="58"/>
        <v>19.211886434505562</v>
      </c>
      <c r="P267" s="91"/>
      <c r="Q267" s="92">
        <f t="shared" si="59"/>
        <v>23.882788577933088</v>
      </c>
      <c r="R267" s="92"/>
      <c r="S267" s="107">
        <f t="shared" si="60"/>
        <v>-2.0998101755070622E-2</v>
      </c>
      <c r="T267" s="82">
        <f t="shared" ref="T267:T330" si="72">((I267/I268+I267/1200+((1+I268/1200)^(-119))*(1-I267/I268)))</f>
        <v>1.0020256046173972</v>
      </c>
      <c r="U267" s="82">
        <f t="shared" ref="U267:U330" si="73">U266*T266*G266/G267</f>
        <v>4.757119439542385</v>
      </c>
      <c r="V267" s="95">
        <f t="shared" si="61"/>
        <v>7.6879024073566837E-2</v>
      </c>
      <c r="W267" s="95">
        <f t="shared" si="62"/>
        <v>2.5345671985546492E-2</v>
      </c>
      <c r="X267" s="95">
        <f t="shared" si="63"/>
        <v>5.1533352088020346E-2</v>
      </c>
    </row>
    <row r="268" spans="1:24">
      <c r="A268" s="1">
        <v>1892.08</v>
      </c>
      <c r="B268" s="1">
        <f t="shared" si="64"/>
        <v>1892</v>
      </c>
      <c r="C268" s="1">
        <f t="shared" si="65"/>
        <v>7.999999999992724E-2</v>
      </c>
      <c r="D268" s="77">
        <v>5.62</v>
      </c>
      <c r="E268" s="79">
        <v>0.23330000000000001</v>
      </c>
      <c r="F268" s="77">
        <v>0.36</v>
      </c>
      <c r="G268" s="77">
        <v>7.3262127269999997</v>
      </c>
      <c r="H268" s="79">
        <f t="shared" si="70"/>
        <v>1892.6249999999804</v>
      </c>
      <c r="I268" s="82">
        <f>I261*5/12+I273*7/12</f>
        <v>3.6875</v>
      </c>
      <c r="J268" s="79">
        <f t="shared" si="66"/>
        <v>248.06984559731859</v>
      </c>
      <c r="K268" s="79">
        <f t="shared" si="67"/>
        <v>10.297988430223208</v>
      </c>
      <c r="L268" s="90">
        <f t="shared" si="71"/>
        <v>810.22734225057548</v>
      </c>
      <c r="M268" s="79">
        <f t="shared" si="68"/>
        <v>15.890595091643183</v>
      </c>
      <c r="N268" s="90">
        <f t="shared" si="69"/>
        <v>51.900683845232592</v>
      </c>
      <c r="O268" s="106">
        <f t="shared" si="58"/>
        <v>19.204303803173829</v>
      </c>
      <c r="P268" s="91"/>
      <c r="Q268" s="92">
        <f t="shared" si="59"/>
        <v>23.846985014935324</v>
      </c>
      <c r="R268" s="92"/>
      <c r="S268" s="107">
        <f t="shared" si="60"/>
        <v>-2.071509094524409E-2</v>
      </c>
      <c r="T268" s="82">
        <f t="shared" si="72"/>
        <v>1.0020366282133073</v>
      </c>
      <c r="U268" s="82">
        <f t="shared" si="73"/>
        <v>4.7048525790062872</v>
      </c>
      <c r="V268" s="95">
        <f t="shared" si="61"/>
        <v>8.0811049885554098E-2</v>
      </c>
      <c r="W268" s="95">
        <f t="shared" si="62"/>
        <v>2.7870499187624853E-2</v>
      </c>
      <c r="X268" s="95">
        <f t="shared" si="63"/>
        <v>5.2940550697929245E-2</v>
      </c>
    </row>
    <row r="269" spans="1:24">
      <c r="A269" s="1">
        <v>1892.09</v>
      </c>
      <c r="B269" s="1">
        <f t="shared" si="64"/>
        <v>1892</v>
      </c>
      <c r="C269" s="1">
        <f t="shared" si="65"/>
        <v>8.9999999999918145E-2</v>
      </c>
      <c r="D269" s="77">
        <v>5.48</v>
      </c>
      <c r="E269" s="79">
        <v>0.23499999999999999</v>
      </c>
      <c r="F269" s="77">
        <v>0.36249999999999999</v>
      </c>
      <c r="G269" s="77">
        <v>7.3262127269999997</v>
      </c>
      <c r="H269" s="79">
        <f t="shared" si="70"/>
        <v>1892.7083333333137</v>
      </c>
      <c r="I269" s="82">
        <f>I261*4/12+I273*8/12</f>
        <v>3.7</v>
      </c>
      <c r="J269" s="79">
        <f t="shared" si="66"/>
        <v>241.89016972834625</v>
      </c>
      <c r="K269" s="79">
        <f t="shared" si="67"/>
        <v>10.3730273514893</v>
      </c>
      <c r="L269" s="90">
        <f t="shared" si="71"/>
        <v>792.86704406623278</v>
      </c>
      <c r="M269" s="79">
        <f t="shared" si="68"/>
        <v>16.00094644644626</v>
      </c>
      <c r="N269" s="90">
        <f t="shared" si="69"/>
        <v>52.447865597446963</v>
      </c>
      <c r="O269" s="106">
        <f t="shared" si="58"/>
        <v>18.694271809588209</v>
      </c>
      <c r="P269" s="91"/>
      <c r="Q269" s="92">
        <f t="shared" si="59"/>
        <v>23.191984913721981</v>
      </c>
      <c r="R269" s="92"/>
      <c r="S269" s="107">
        <f t="shared" si="60"/>
        <v>-1.6774511432559945E-2</v>
      </c>
      <c r="T269" s="82">
        <f t="shared" si="72"/>
        <v>1.0020476513167518</v>
      </c>
      <c r="U269" s="82">
        <f t="shared" si="73"/>
        <v>4.7144346145081428</v>
      </c>
      <c r="V269" s="95">
        <f t="shared" si="61"/>
        <v>8.246664449733454E-2</v>
      </c>
      <c r="W269" s="95">
        <f t="shared" si="62"/>
        <v>2.6651264324677681E-2</v>
      </c>
      <c r="X269" s="95">
        <f t="shared" si="63"/>
        <v>5.5815380172656859E-2</v>
      </c>
    </row>
    <row r="270" spans="1:24">
      <c r="A270" s="1">
        <v>1892.1</v>
      </c>
      <c r="B270" s="1">
        <f t="shared" si="64"/>
        <v>1892</v>
      </c>
      <c r="C270" s="1">
        <f t="shared" si="65"/>
        <v>9.9999999999909051E-2</v>
      </c>
      <c r="D270" s="77">
        <v>5.59</v>
      </c>
      <c r="E270" s="79">
        <v>0.23669999999999999</v>
      </c>
      <c r="F270" s="77">
        <v>0.36499999999999999</v>
      </c>
      <c r="G270" s="77">
        <v>7.3262127269999997</v>
      </c>
      <c r="H270" s="79">
        <f t="shared" si="70"/>
        <v>1892.791666666647</v>
      </c>
      <c r="I270" s="82">
        <f>I261*3/12+I273*9/12</f>
        <v>3.7124999999999999</v>
      </c>
      <c r="J270" s="79">
        <f t="shared" si="66"/>
        <v>246.74562933968164</v>
      </c>
      <c r="K270" s="79">
        <f t="shared" si="67"/>
        <v>10.448066272755392</v>
      </c>
      <c r="L270" s="90">
        <f t="shared" si="71"/>
        <v>811.63614576176053</v>
      </c>
      <c r="M270" s="79">
        <f t="shared" si="68"/>
        <v>16.111297801249339</v>
      </c>
      <c r="N270" s="90">
        <f t="shared" si="69"/>
        <v>52.995920072100645</v>
      </c>
      <c r="O270" s="106">
        <f t="shared" si="58"/>
        <v>19.040214915324714</v>
      </c>
      <c r="P270" s="91"/>
      <c r="Q270" s="92">
        <f t="shared" si="59"/>
        <v>23.596821279777334</v>
      </c>
      <c r="R270" s="92"/>
      <c r="S270" s="107">
        <f t="shared" si="60"/>
        <v>-1.6971520676857102E-2</v>
      </c>
      <c r="T270" s="82">
        <f t="shared" si="72"/>
        <v>1.0020586739281898</v>
      </c>
      <c r="U270" s="82">
        <f t="shared" si="73"/>
        <v>4.7240881327542796</v>
      </c>
      <c r="V270" s="95">
        <f t="shared" si="61"/>
        <v>6.9575564911896759E-2</v>
      </c>
      <c r="W270" s="95">
        <f t="shared" si="62"/>
        <v>1.9732244460616721E-2</v>
      </c>
      <c r="X270" s="95">
        <f t="shared" si="63"/>
        <v>4.9843320451280038E-2</v>
      </c>
    </row>
    <row r="271" spans="1:24">
      <c r="A271" s="1">
        <v>1892.11</v>
      </c>
      <c r="B271" s="1">
        <f t="shared" si="64"/>
        <v>1892</v>
      </c>
      <c r="C271" s="1">
        <f t="shared" si="65"/>
        <v>0.10999999999989996</v>
      </c>
      <c r="D271" s="77">
        <v>5.57</v>
      </c>
      <c r="E271" s="79">
        <v>0.23830000000000001</v>
      </c>
      <c r="F271" s="77">
        <v>0.36749999999999999</v>
      </c>
      <c r="G271" s="77">
        <v>7.5165028100000004</v>
      </c>
      <c r="H271" s="79">
        <f t="shared" si="70"/>
        <v>1892.8749999999802</v>
      </c>
      <c r="I271" s="82">
        <f>I261*2/12+I273*10/12</f>
        <v>3.7250000000000001</v>
      </c>
      <c r="J271" s="79">
        <f t="shared" si="66"/>
        <v>239.63848022561973</v>
      </c>
      <c r="K271" s="79">
        <f t="shared" si="67"/>
        <v>10.252396739275618</v>
      </c>
      <c r="L271" s="90">
        <f t="shared" si="71"/>
        <v>791.0684685144862</v>
      </c>
      <c r="M271" s="79">
        <f t="shared" si="68"/>
        <v>15.810976926914766</v>
      </c>
      <c r="N271" s="90">
        <f t="shared" si="69"/>
        <v>52.193476154232251</v>
      </c>
      <c r="O271" s="106">
        <f t="shared" si="58"/>
        <v>18.463312690800002</v>
      </c>
      <c r="P271" s="91"/>
      <c r="Q271" s="92">
        <f t="shared" si="59"/>
        <v>22.858807224266293</v>
      </c>
      <c r="R271" s="92"/>
      <c r="S271" s="107">
        <f t="shared" si="60"/>
        <v>-1.2059526892530661E-2</v>
      </c>
      <c r="T271" s="82">
        <f t="shared" si="72"/>
        <v>1.0020696960480802</v>
      </c>
      <c r="U271" s="82">
        <f t="shared" si="73"/>
        <v>4.6139708203501124</v>
      </c>
      <c r="V271" s="95">
        <f t="shared" si="61"/>
        <v>7.2025883368207255E-2</v>
      </c>
      <c r="W271" s="95">
        <f t="shared" si="62"/>
        <v>2.5727722107278694E-2</v>
      </c>
      <c r="X271" s="95">
        <f t="shared" si="63"/>
        <v>4.6298161260928561E-2</v>
      </c>
    </row>
    <row r="272" spans="1:24">
      <c r="A272" s="1">
        <v>1892.12</v>
      </c>
      <c r="B272" s="1">
        <f t="shared" si="64"/>
        <v>1892</v>
      </c>
      <c r="C272" s="1">
        <f t="shared" si="65"/>
        <v>0.11999999999989086</v>
      </c>
      <c r="D272" s="77">
        <v>5.51</v>
      </c>
      <c r="E272" s="79">
        <v>0.24</v>
      </c>
      <c r="F272" s="77">
        <v>0.37</v>
      </c>
      <c r="G272" s="77">
        <v>7.6116519010000001</v>
      </c>
      <c r="H272" s="79">
        <f t="shared" si="70"/>
        <v>1892.9583333333135</v>
      </c>
      <c r="I272" s="82">
        <f>I261*1/12+I273*11/12</f>
        <v>3.7374999999999998</v>
      </c>
      <c r="J272" s="79">
        <f t="shared" si="66"/>
        <v>234.09377532962409</v>
      </c>
      <c r="K272" s="79">
        <f t="shared" si="67"/>
        <v>10.196462083323011</v>
      </c>
      <c r="L272" s="90">
        <f t="shared" si="71"/>
        <v>775.56984643773728</v>
      </c>
      <c r="M272" s="79">
        <f t="shared" si="68"/>
        <v>15.719545711789639</v>
      </c>
      <c r="N272" s="90">
        <f t="shared" si="69"/>
        <v>52.080007837016836</v>
      </c>
      <c r="O272" s="106">
        <f t="shared" si="58"/>
        <v>18.013009251275747</v>
      </c>
      <c r="P272" s="91"/>
      <c r="Q272" s="92">
        <f t="shared" si="59"/>
        <v>22.281362092837366</v>
      </c>
      <c r="R272" s="92"/>
      <c r="S272" s="107">
        <f t="shared" si="60"/>
        <v>-8.6868929989243754E-3</v>
      </c>
      <c r="T272" s="82">
        <f t="shared" si="72"/>
        <v>1.0020807176768802</v>
      </c>
      <c r="U272" s="82">
        <f t="shared" si="73"/>
        <v>4.5657242423970628</v>
      </c>
      <c r="V272" s="95">
        <f t="shared" si="61"/>
        <v>7.0814419603888012E-2</v>
      </c>
      <c r="W272" s="95">
        <f t="shared" si="62"/>
        <v>2.585311813181157E-2</v>
      </c>
      <c r="X272" s="95">
        <f t="shared" si="63"/>
        <v>4.4961301472076443E-2</v>
      </c>
    </row>
    <row r="273" spans="1:24">
      <c r="A273" s="1">
        <v>1893.01</v>
      </c>
      <c r="B273" s="1">
        <f t="shared" si="64"/>
        <v>1893</v>
      </c>
      <c r="C273" s="1">
        <f t="shared" si="65"/>
        <v>9.9999999999909051E-3</v>
      </c>
      <c r="D273" s="77">
        <v>5.61</v>
      </c>
      <c r="E273" s="79">
        <v>0.24079999999999999</v>
      </c>
      <c r="F273" s="77">
        <v>0.36080000000000001</v>
      </c>
      <c r="G273" s="77">
        <v>7.8970910740000004</v>
      </c>
      <c r="H273" s="79">
        <f t="shared" si="70"/>
        <v>1893.0416666666467</v>
      </c>
      <c r="I273" s="82">
        <v>3.75</v>
      </c>
      <c r="J273" s="79">
        <f t="shared" si="66"/>
        <v>229.727454451287</v>
      </c>
      <c r="K273" s="79">
        <f t="shared" si="67"/>
        <v>9.8606721981942798</v>
      </c>
      <c r="L273" s="90">
        <f t="shared" si="71"/>
        <v>763.82633265131426</v>
      </c>
      <c r="M273" s="79">
        <f t="shared" si="68"/>
        <v>14.774628443141596</v>
      </c>
      <c r="N273" s="90">
        <f t="shared" si="69"/>
        <v>49.124517080319819</v>
      </c>
      <c r="O273" s="106">
        <f t="shared" si="58"/>
        <v>17.65664370809878</v>
      </c>
      <c r="P273" s="91"/>
      <c r="Q273" s="92">
        <f t="shared" si="59"/>
        <v>21.820189744893522</v>
      </c>
      <c r="R273" s="92"/>
      <c r="S273" s="107">
        <f t="shared" si="60"/>
        <v>-4.1021548362557975E-3</v>
      </c>
      <c r="T273" s="82">
        <f t="shared" si="72"/>
        <v>1.0034696890853201</v>
      </c>
      <c r="U273" s="82">
        <f t="shared" si="73"/>
        <v>4.4098534317855815</v>
      </c>
      <c r="V273" s="95">
        <f t="shared" si="61"/>
        <v>7.6951059063106397E-2</v>
      </c>
      <c r="W273" s="95">
        <f t="shared" si="62"/>
        <v>2.8480473837699138E-2</v>
      </c>
      <c r="X273" s="95">
        <f t="shared" si="63"/>
        <v>4.8470585225407259E-2</v>
      </c>
    </row>
    <row r="274" spans="1:24">
      <c r="A274" s="1">
        <v>1893.02</v>
      </c>
      <c r="B274" s="1">
        <f t="shared" si="64"/>
        <v>1893</v>
      </c>
      <c r="C274" s="1">
        <f t="shared" si="65"/>
        <v>1.999999999998181E-2</v>
      </c>
      <c r="D274" s="77">
        <v>5.51</v>
      </c>
      <c r="E274" s="79">
        <v>0.2417</v>
      </c>
      <c r="F274" s="77">
        <v>0.35170000000000001</v>
      </c>
      <c r="G274" s="77">
        <v>7.9922320659999997</v>
      </c>
      <c r="H274" s="79">
        <f t="shared" si="70"/>
        <v>1893.12499999998</v>
      </c>
      <c r="I274" s="82">
        <f>I273*11/12+I285*1/12</f>
        <v>3.7458333333333336</v>
      </c>
      <c r="J274" s="79">
        <f t="shared" si="66"/>
        <v>222.94652048207934</v>
      </c>
      <c r="K274" s="79">
        <f t="shared" si="67"/>
        <v>9.779704900275604</v>
      </c>
      <c r="L274" s="90">
        <f t="shared" si="71"/>
        <v>743.98997369644189</v>
      </c>
      <c r="M274" s="79">
        <f t="shared" si="68"/>
        <v>14.230542877231816</v>
      </c>
      <c r="N274" s="90">
        <f t="shared" si="69"/>
        <v>47.488434437212092</v>
      </c>
      <c r="O274" s="106">
        <f t="shared" si="58"/>
        <v>17.125193854872457</v>
      </c>
      <c r="P274" s="91"/>
      <c r="Q274" s="92">
        <f t="shared" si="59"/>
        <v>21.148920730797141</v>
      </c>
      <c r="R274" s="92"/>
      <c r="S274" s="107">
        <f t="shared" si="60"/>
        <v>-2.0583817590019843E-3</v>
      </c>
      <c r="T274" s="82">
        <f t="shared" si="72"/>
        <v>1.0034662840811108</v>
      </c>
      <c r="U274" s="82">
        <f t="shared" si="73"/>
        <v>4.372476406690109</v>
      </c>
      <c r="V274" s="95">
        <f t="shared" si="61"/>
        <v>7.9504556444095265E-2</v>
      </c>
      <c r="W274" s="95">
        <f t="shared" si="62"/>
        <v>2.9566725037911024E-2</v>
      </c>
      <c r="X274" s="95">
        <f t="shared" si="63"/>
        <v>4.9937831406184241E-2</v>
      </c>
    </row>
    <row r="275" spans="1:24">
      <c r="A275" s="1">
        <v>1893.03</v>
      </c>
      <c r="B275" s="1">
        <f t="shared" si="64"/>
        <v>1893</v>
      </c>
      <c r="C275" s="1">
        <f t="shared" si="65"/>
        <v>2.9999999999972715E-2</v>
      </c>
      <c r="D275" s="77">
        <v>5.31</v>
      </c>
      <c r="E275" s="79">
        <v>0.24249999999999999</v>
      </c>
      <c r="F275" s="77">
        <v>0.34250000000000003</v>
      </c>
      <c r="G275" s="77">
        <v>7.8019419829999999</v>
      </c>
      <c r="H275" s="79">
        <f t="shared" si="70"/>
        <v>1893.2083333333132</v>
      </c>
      <c r="I275" s="82">
        <f>I273*10/12+I285*2/12</f>
        <v>3.7416666666666667</v>
      </c>
      <c r="J275" s="79">
        <f t="shared" si="66"/>
        <v>220.09439877169106</v>
      </c>
      <c r="K275" s="79">
        <f t="shared" si="67"/>
        <v>10.051392034300392</v>
      </c>
      <c r="L275" s="90">
        <f t="shared" si="71"/>
        <v>737.26741061218434</v>
      </c>
      <c r="M275" s="79">
        <f t="shared" si="68"/>
        <v>14.196295965970659</v>
      </c>
      <c r="N275" s="90">
        <f t="shared" si="69"/>
        <v>47.554442209919621</v>
      </c>
      <c r="O275" s="106">
        <f t="shared" si="58"/>
        <v>16.899589031582327</v>
      </c>
      <c r="P275" s="91"/>
      <c r="Q275" s="92">
        <f t="shared" si="59"/>
        <v>20.861750450681818</v>
      </c>
      <c r="R275" s="92"/>
      <c r="S275" s="107">
        <f t="shared" si="60"/>
        <v>-2.6649839599117014E-3</v>
      </c>
      <c r="T275" s="82">
        <f t="shared" si="72"/>
        <v>1.0034628790950846</v>
      </c>
      <c r="U275" s="82">
        <f t="shared" si="73"/>
        <v>4.494647416243394</v>
      </c>
      <c r="V275" s="95">
        <f t="shared" si="61"/>
        <v>8.0154225703686466E-2</v>
      </c>
      <c r="W275" s="95">
        <f t="shared" si="62"/>
        <v>3.0392125950546411E-2</v>
      </c>
      <c r="X275" s="95">
        <f t="shared" si="63"/>
        <v>4.9762099753140054E-2</v>
      </c>
    </row>
    <row r="276" spans="1:24">
      <c r="A276" s="1">
        <v>1893.04</v>
      </c>
      <c r="B276" s="1">
        <f t="shared" si="64"/>
        <v>1893</v>
      </c>
      <c r="C276" s="1">
        <f t="shared" si="65"/>
        <v>3.999999999996362E-2</v>
      </c>
      <c r="D276" s="77">
        <v>5.31</v>
      </c>
      <c r="E276" s="79">
        <v>0.24329999999999999</v>
      </c>
      <c r="F276" s="77">
        <v>0.33329999999999999</v>
      </c>
      <c r="G276" s="77">
        <v>7.7067928930000003</v>
      </c>
      <c r="H276" s="79">
        <f t="shared" si="70"/>
        <v>1893.2916666666465</v>
      </c>
      <c r="I276" s="82">
        <f>I273*9/12+I285*3/12</f>
        <v>3.7375000000000003</v>
      </c>
      <c r="J276" s="79">
        <f t="shared" si="66"/>
        <v>222.8117134897555</v>
      </c>
      <c r="K276" s="79">
        <f t="shared" si="67"/>
        <v>10.209056476846991</v>
      </c>
      <c r="L276" s="90">
        <f t="shared" si="71"/>
        <v>749.2196516512264</v>
      </c>
      <c r="M276" s="79">
        <f t="shared" si="68"/>
        <v>13.985526197012337</v>
      </c>
      <c r="N276" s="90">
        <f t="shared" si="69"/>
        <v>47.027289999125003</v>
      </c>
      <c r="O276" s="106">
        <f t="shared" si="58"/>
        <v>17.102541578254922</v>
      </c>
      <c r="P276" s="91"/>
      <c r="Q276" s="92">
        <f t="shared" si="59"/>
        <v>21.104034801510586</v>
      </c>
      <c r="R276" s="92"/>
      <c r="S276" s="107">
        <f t="shared" si="60"/>
        <v>-3.5887991634665981E-3</v>
      </c>
      <c r="T276" s="82">
        <f t="shared" si="72"/>
        <v>1.0034594741272465</v>
      </c>
      <c r="U276" s="82">
        <f t="shared" si="73"/>
        <v>4.5658955119810773</v>
      </c>
      <c r="V276" s="95">
        <f t="shared" si="61"/>
        <v>7.431920692221583E-2</v>
      </c>
      <c r="W276" s="95">
        <f t="shared" si="62"/>
        <v>2.8984664515630643E-2</v>
      </c>
      <c r="X276" s="95">
        <f t="shared" si="63"/>
        <v>4.5334542406585188E-2</v>
      </c>
    </row>
    <row r="277" spans="1:24">
      <c r="A277" s="1">
        <v>1893.05</v>
      </c>
      <c r="B277" s="1">
        <f t="shared" si="64"/>
        <v>1893</v>
      </c>
      <c r="C277" s="1">
        <f t="shared" si="65"/>
        <v>4.9999999999954525E-2</v>
      </c>
      <c r="D277" s="77">
        <v>4.84</v>
      </c>
      <c r="E277" s="79">
        <v>0.2442</v>
      </c>
      <c r="F277" s="77">
        <v>0.32419999999999999</v>
      </c>
      <c r="G277" s="77">
        <v>7.6116519010000001</v>
      </c>
      <c r="H277" s="79">
        <f t="shared" si="70"/>
        <v>1893.3749999999798</v>
      </c>
      <c r="I277" s="82">
        <f>I273*8/12+I285*4/12</f>
        <v>3.7333333333333334</v>
      </c>
      <c r="J277" s="79">
        <f t="shared" si="66"/>
        <v>205.62865201368069</v>
      </c>
      <c r="K277" s="79">
        <f t="shared" si="67"/>
        <v>10.374900169781162</v>
      </c>
      <c r="L277" s="90">
        <f t="shared" si="71"/>
        <v>694.34762292800644</v>
      </c>
      <c r="M277" s="79">
        <f t="shared" si="68"/>
        <v>13.773720864222165</v>
      </c>
      <c r="N277" s="90">
        <f t="shared" si="69"/>
        <v>46.509813915962745</v>
      </c>
      <c r="O277" s="106">
        <f t="shared" si="58"/>
        <v>15.780987310776258</v>
      </c>
      <c r="P277" s="91"/>
      <c r="Q277" s="92">
        <f t="shared" si="59"/>
        <v>19.473767640170006</v>
      </c>
      <c r="R277" s="92"/>
      <c r="S277" s="107">
        <f t="shared" si="60"/>
        <v>1.0804606415404025E-3</v>
      </c>
      <c r="T277" s="82">
        <f t="shared" si="72"/>
        <v>1.0034560691776027</v>
      </c>
      <c r="U277" s="82">
        <f t="shared" si="73"/>
        <v>4.6389594451887906</v>
      </c>
      <c r="V277" s="95">
        <f t="shared" si="61"/>
        <v>8.3296094909938834E-2</v>
      </c>
      <c r="W277" s="95">
        <f t="shared" si="62"/>
        <v>2.993018558755467E-2</v>
      </c>
      <c r="X277" s="95">
        <f t="shared" si="63"/>
        <v>5.3365909322384164E-2</v>
      </c>
    </row>
    <row r="278" spans="1:24">
      <c r="A278" s="1">
        <v>1893.06</v>
      </c>
      <c r="B278" s="1">
        <f t="shared" si="64"/>
        <v>1893</v>
      </c>
      <c r="C278" s="1">
        <f t="shared" si="65"/>
        <v>5.999999999994543E-2</v>
      </c>
      <c r="D278" s="77">
        <v>4.6100000000000003</v>
      </c>
      <c r="E278" s="79">
        <v>0.245</v>
      </c>
      <c r="F278" s="77">
        <v>0.315</v>
      </c>
      <c r="G278" s="77">
        <v>7.4213618180000003</v>
      </c>
      <c r="H278" s="79">
        <f t="shared" si="70"/>
        <v>1893.458333333313</v>
      </c>
      <c r="I278" s="82">
        <f>I273*7/12+I285*5/12</f>
        <v>3.729166666666667</v>
      </c>
      <c r="J278" s="79">
        <f t="shared" si="66"/>
        <v>200.87898509195153</v>
      </c>
      <c r="K278" s="79">
        <f t="shared" si="67"/>
        <v>10.675781203368354</v>
      </c>
      <c r="L278" s="90">
        <f t="shared" si="71"/>
        <v>681.31347308831107</v>
      </c>
      <c r="M278" s="79">
        <f t="shared" si="68"/>
        <v>13.726004404330743</v>
      </c>
      <c r="N278" s="90">
        <f t="shared" si="69"/>
        <v>46.553957488680688</v>
      </c>
      <c r="O278" s="106">
        <f t="shared" si="58"/>
        <v>15.416503863597693</v>
      </c>
      <c r="P278" s="91"/>
      <c r="Q278" s="92">
        <f t="shared" si="59"/>
        <v>19.029235819010804</v>
      </c>
      <c r="R278" s="92"/>
      <c r="S278" s="107">
        <f t="shared" si="60"/>
        <v>3.0336802960416881E-3</v>
      </c>
      <c r="T278" s="82">
        <f t="shared" si="72"/>
        <v>1.003452664246159</v>
      </c>
      <c r="U278" s="82">
        <f t="shared" si="73"/>
        <v>4.774349998094368</v>
      </c>
      <c r="V278" s="95">
        <f t="shared" si="61"/>
        <v>7.9623432575238962E-2</v>
      </c>
      <c r="W278" s="95">
        <f t="shared" si="62"/>
        <v>2.718448252896466E-2</v>
      </c>
      <c r="X278" s="95">
        <f t="shared" si="63"/>
        <v>5.2438950046274302E-2</v>
      </c>
    </row>
    <row r="279" spans="1:24">
      <c r="A279" s="1">
        <v>1893.07</v>
      </c>
      <c r="B279" s="1">
        <f t="shared" si="64"/>
        <v>1893</v>
      </c>
      <c r="C279" s="1">
        <f t="shared" si="65"/>
        <v>6.9999999999936335E-2</v>
      </c>
      <c r="D279" s="77">
        <v>4.18</v>
      </c>
      <c r="E279" s="79">
        <v>0.24579999999999999</v>
      </c>
      <c r="F279" s="77">
        <v>0.30580000000000002</v>
      </c>
      <c r="G279" s="77">
        <v>7.2310717359999996</v>
      </c>
      <c r="H279" s="79">
        <f t="shared" si="70"/>
        <v>1893.5416666666463</v>
      </c>
      <c r="I279" s="82">
        <f>I273*6/12+I285*6/12</f>
        <v>3.7250000000000005</v>
      </c>
      <c r="J279" s="79">
        <f t="shared" si="66"/>
        <v>186.93507537345224</v>
      </c>
      <c r="K279" s="79">
        <f t="shared" si="67"/>
        <v>10.992497972917359</v>
      </c>
      <c r="L279" s="90">
        <f t="shared" si="71"/>
        <v>637.1273570525434</v>
      </c>
      <c r="M279" s="79">
        <f t="shared" si="68"/>
        <v>13.675776566794665</v>
      </c>
      <c r="N279" s="90">
        <f t="shared" si="69"/>
        <v>46.610896121212392</v>
      </c>
      <c r="O279" s="106">
        <f t="shared" si="58"/>
        <v>14.349854182760948</v>
      </c>
      <c r="P279" s="91"/>
      <c r="Q279" s="92">
        <f t="shared" si="59"/>
        <v>17.725059871200962</v>
      </c>
      <c r="R279" s="92"/>
      <c r="S279" s="107">
        <f t="shared" si="60"/>
        <v>7.3343907719460866E-3</v>
      </c>
      <c r="T279" s="82">
        <f t="shared" si="72"/>
        <v>1.0034492593329205</v>
      </c>
      <c r="U279" s="82">
        <f t="shared" si="73"/>
        <v>4.9169079628210657</v>
      </c>
      <c r="V279" s="95">
        <f t="shared" si="61"/>
        <v>8.2233931613144629E-2</v>
      </c>
      <c r="W279" s="95">
        <f t="shared" si="62"/>
        <v>2.4379812473846796E-2</v>
      </c>
      <c r="X279" s="95">
        <f t="shared" si="63"/>
        <v>5.7854119139297833E-2</v>
      </c>
    </row>
    <row r="280" spans="1:24">
      <c r="A280" s="1">
        <v>1893.08</v>
      </c>
      <c r="B280" s="1">
        <f t="shared" si="64"/>
        <v>1893</v>
      </c>
      <c r="C280" s="1">
        <f t="shared" si="65"/>
        <v>7.999999999992724E-2</v>
      </c>
      <c r="D280" s="77">
        <v>4.08</v>
      </c>
      <c r="E280" s="79">
        <v>0.2467</v>
      </c>
      <c r="F280" s="77">
        <v>0.29670000000000002</v>
      </c>
      <c r="G280" s="77">
        <v>6.9456325620000001</v>
      </c>
      <c r="H280" s="79">
        <f t="shared" si="70"/>
        <v>1893.6249999999795</v>
      </c>
      <c r="I280" s="82">
        <f>I273*5/12+I285*7/12</f>
        <v>3.7208333333333337</v>
      </c>
      <c r="J280" s="79">
        <f t="shared" si="66"/>
        <v>189.96147985405051</v>
      </c>
      <c r="K280" s="79">
        <f t="shared" si="67"/>
        <v>11.486151245096632</v>
      </c>
      <c r="L280" s="90">
        <f t="shared" si="71"/>
        <v>650.70453181130017</v>
      </c>
      <c r="M280" s="79">
        <f t="shared" si="68"/>
        <v>13.814110557033526</v>
      </c>
      <c r="N280" s="90">
        <f t="shared" si="69"/>
        <v>47.319616320689406</v>
      </c>
      <c r="O280" s="106">
        <f t="shared" si="58"/>
        <v>14.588056535807816</v>
      </c>
      <c r="P280" s="91"/>
      <c r="Q280" s="92">
        <f t="shared" si="59"/>
        <v>18.033912740781645</v>
      </c>
      <c r="R280" s="92"/>
      <c r="S280" s="107">
        <f t="shared" si="60"/>
        <v>2.3197397456332508E-3</v>
      </c>
      <c r="T280" s="82">
        <f t="shared" si="72"/>
        <v>1.0034458544378932</v>
      </c>
      <c r="U280" s="82">
        <f t="shared" si="73"/>
        <v>5.1366309144522324</v>
      </c>
      <c r="V280" s="95">
        <f t="shared" si="61"/>
        <v>7.6898267849161872E-2</v>
      </c>
      <c r="W280" s="95">
        <f t="shared" si="62"/>
        <v>2.0124175219046636E-2</v>
      </c>
      <c r="X280" s="95">
        <f t="shared" si="63"/>
        <v>5.6774092630115236E-2</v>
      </c>
    </row>
    <row r="281" spans="1:24">
      <c r="A281" s="1">
        <v>1893.09</v>
      </c>
      <c r="B281" s="1">
        <f t="shared" si="64"/>
        <v>1893</v>
      </c>
      <c r="C281" s="1">
        <f t="shared" si="65"/>
        <v>8.9999999999918145E-2</v>
      </c>
      <c r="D281" s="77">
        <v>4.37</v>
      </c>
      <c r="E281" s="79">
        <v>0.2475</v>
      </c>
      <c r="F281" s="77">
        <v>0.28749999999999998</v>
      </c>
      <c r="G281" s="77">
        <v>7.2310717359999996</v>
      </c>
      <c r="H281" s="79">
        <f t="shared" si="70"/>
        <v>1893.7083333333128</v>
      </c>
      <c r="I281" s="82">
        <f>I273*4/12+I285*8/12</f>
        <v>3.7166666666666668</v>
      </c>
      <c r="J281" s="79">
        <f t="shared" si="66"/>
        <v>195.43212425406372</v>
      </c>
      <c r="K281" s="79">
        <f t="shared" si="67"/>
        <v>11.068524199743884</v>
      </c>
      <c r="L281" s="90">
        <f t="shared" si="71"/>
        <v>672.60354002592646</v>
      </c>
      <c r="M281" s="79">
        <f t="shared" si="68"/>
        <v>12.857376595662085</v>
      </c>
      <c r="N281" s="90">
        <f t="shared" si="69"/>
        <v>44.250232896442526</v>
      </c>
      <c r="O281" s="106">
        <f t="shared" si="58"/>
        <v>15.012069079138763</v>
      </c>
      <c r="P281" s="91"/>
      <c r="Q281" s="92">
        <f t="shared" si="59"/>
        <v>18.567014551942314</v>
      </c>
      <c r="R281" s="92"/>
      <c r="S281" s="107">
        <f t="shared" si="60"/>
        <v>5.3443003566988334E-3</v>
      </c>
      <c r="T281" s="82">
        <f t="shared" si="72"/>
        <v>1.0034424495610827</v>
      </c>
      <c r="U281" s="82">
        <f t="shared" si="73"/>
        <v>4.950869043250731</v>
      </c>
      <c r="V281" s="95">
        <f t="shared" si="61"/>
        <v>6.995766175317164E-2</v>
      </c>
      <c r="W281" s="95">
        <f t="shared" si="62"/>
        <v>2.291964142433156E-2</v>
      </c>
      <c r="X281" s="95">
        <f t="shared" si="63"/>
        <v>4.703802032884008E-2</v>
      </c>
    </row>
    <row r="282" spans="1:24">
      <c r="A282" s="1">
        <v>1893.1</v>
      </c>
      <c r="B282" s="1">
        <f t="shared" si="64"/>
        <v>1893</v>
      </c>
      <c r="C282" s="1">
        <f t="shared" si="65"/>
        <v>9.9999999999909051E-2</v>
      </c>
      <c r="D282" s="77">
        <v>4.5</v>
      </c>
      <c r="E282" s="79">
        <v>0.24829999999999999</v>
      </c>
      <c r="F282" s="77">
        <v>0.27829999999999999</v>
      </c>
      <c r="G282" s="77">
        <v>7.3262127269999997</v>
      </c>
      <c r="H282" s="79">
        <f t="shared" si="70"/>
        <v>1893.7916666666461</v>
      </c>
      <c r="I282" s="82">
        <f>I273*3/12+I285*9/12</f>
        <v>3.7125000000000004</v>
      </c>
      <c r="J282" s="79">
        <f t="shared" si="66"/>
        <v>198.63243864553976</v>
      </c>
      <c r="K282" s="79">
        <f t="shared" si="67"/>
        <v>10.960096559041672</v>
      </c>
      <c r="L282" s="90">
        <f t="shared" si="71"/>
        <v>686.76118910664866</v>
      </c>
      <c r="M282" s="79">
        <f t="shared" si="68"/>
        <v>12.284312816678606</v>
      </c>
      <c r="N282" s="90">
        <f t="shared" si="69"/>
        <v>42.472364206306743</v>
      </c>
      <c r="O282" s="106">
        <f t="shared" si="58"/>
        <v>15.271794153520187</v>
      </c>
      <c r="P282" s="91"/>
      <c r="Q282" s="92">
        <f t="shared" si="59"/>
        <v>18.897533570630863</v>
      </c>
      <c r="R282" s="92"/>
      <c r="S282" s="107">
        <f t="shared" si="60"/>
        <v>5.5295620163699072E-3</v>
      </c>
      <c r="T282" s="82">
        <f t="shared" si="72"/>
        <v>1.0034390447024946</v>
      </c>
      <c r="U282" s="82">
        <f t="shared" si="73"/>
        <v>4.9033969592876216</v>
      </c>
      <c r="V282" s="95">
        <f t="shared" si="61"/>
        <v>6.5935928115401277E-2</v>
      </c>
      <c r="W282" s="95">
        <f t="shared" si="62"/>
        <v>2.5305820298042736E-2</v>
      </c>
      <c r="X282" s="95">
        <f t="shared" si="63"/>
        <v>4.0630107817358541E-2</v>
      </c>
    </row>
    <row r="283" spans="1:24">
      <c r="A283" s="1">
        <v>1893.11</v>
      </c>
      <c r="B283" s="1">
        <f t="shared" si="64"/>
        <v>1893</v>
      </c>
      <c r="C283" s="1">
        <f t="shared" si="65"/>
        <v>0.10999999999989996</v>
      </c>
      <c r="D283" s="77">
        <v>4.57</v>
      </c>
      <c r="E283" s="79">
        <v>0.2492</v>
      </c>
      <c r="F283" s="77">
        <v>0.26919999999999999</v>
      </c>
      <c r="G283" s="77">
        <v>7.135922645</v>
      </c>
      <c r="H283" s="79">
        <f t="shared" si="70"/>
        <v>1893.8749999999793</v>
      </c>
      <c r="I283" s="82">
        <f>I273*2/12+I285*10/12</f>
        <v>3.7083333333333335</v>
      </c>
      <c r="J283" s="79">
        <f t="shared" si="66"/>
        <v>207.10150369069763</v>
      </c>
      <c r="K283" s="79">
        <f t="shared" si="67"/>
        <v>11.293149829260798</v>
      </c>
      <c r="L283" s="90">
        <f t="shared" si="71"/>
        <v>719.29632439922023</v>
      </c>
      <c r="M283" s="79">
        <f t="shared" si="68"/>
        <v>12.199502143005645</v>
      </c>
      <c r="N283" s="90">
        <f t="shared" si="69"/>
        <v>42.370803179052537</v>
      </c>
      <c r="O283" s="106">
        <f t="shared" si="58"/>
        <v>15.942411400571677</v>
      </c>
      <c r="P283" s="91"/>
      <c r="Q283" s="92">
        <f t="shared" si="59"/>
        <v>19.737917734430329</v>
      </c>
      <c r="R283" s="92"/>
      <c r="S283" s="107">
        <f t="shared" si="60"/>
        <v>1.258378497180794E-3</v>
      </c>
      <c r="T283" s="82">
        <f t="shared" si="72"/>
        <v>1.0034356398621347</v>
      </c>
      <c r="U283" s="82">
        <f t="shared" si="73"/>
        <v>5.0514660734074015</v>
      </c>
      <c r="V283" s="95">
        <f t="shared" si="61"/>
        <v>6.3083964291855921E-2</v>
      </c>
      <c r="W283" s="95">
        <f t="shared" si="62"/>
        <v>2.3672093881791145E-2</v>
      </c>
      <c r="X283" s="95">
        <f t="shared" si="63"/>
        <v>3.9411870410064775E-2</v>
      </c>
    </row>
    <row r="284" spans="1:24">
      <c r="A284" s="1">
        <v>1893.12</v>
      </c>
      <c r="B284" s="1">
        <f t="shared" si="64"/>
        <v>1893</v>
      </c>
      <c r="C284" s="1">
        <f t="shared" si="65"/>
        <v>0.11999999999989086</v>
      </c>
      <c r="D284" s="77">
        <v>4.41</v>
      </c>
      <c r="E284" s="79">
        <v>0.25</v>
      </c>
      <c r="F284" s="77">
        <v>0.26</v>
      </c>
      <c r="G284" s="77">
        <v>7.0407735540000003</v>
      </c>
      <c r="H284" s="79">
        <f t="shared" si="70"/>
        <v>1893.9583333333126</v>
      </c>
      <c r="I284" s="82">
        <f>I273*1/12+I285*11/12</f>
        <v>3.7041666666666671</v>
      </c>
      <c r="J284" s="79">
        <f t="shared" si="66"/>
        <v>202.55146953132649</v>
      </c>
      <c r="K284" s="79">
        <f t="shared" si="67"/>
        <v>11.482509610619413</v>
      </c>
      <c r="L284" s="90">
        <f t="shared" si="71"/>
        <v>706.81671631243671</v>
      </c>
      <c r="M284" s="79">
        <f t="shared" si="68"/>
        <v>11.94180999504419</v>
      </c>
      <c r="N284" s="90">
        <f t="shared" si="69"/>
        <v>41.671733841549546</v>
      </c>
      <c r="O284" s="106">
        <f t="shared" si="58"/>
        <v>15.612694335464939</v>
      </c>
      <c r="P284" s="91"/>
      <c r="Q284" s="92">
        <f t="shared" si="59"/>
        <v>19.343520628210026</v>
      </c>
      <c r="R284" s="92"/>
      <c r="S284" s="107">
        <f t="shared" si="60"/>
        <v>3.0749892319137384E-4</v>
      </c>
      <c r="T284" s="82">
        <f t="shared" si="72"/>
        <v>1.0034322350400087</v>
      </c>
      <c r="U284" s="82">
        <f t="shared" si="73"/>
        <v>5.1373211954152787</v>
      </c>
      <c r="V284" s="95">
        <f t="shared" si="61"/>
        <v>7.0238612216149798E-2</v>
      </c>
      <c r="W284" s="95">
        <f t="shared" si="62"/>
        <v>2.216461985327367E-2</v>
      </c>
      <c r="X284" s="95">
        <f t="shared" si="63"/>
        <v>4.8073992362876128E-2</v>
      </c>
    </row>
    <row r="285" spans="1:24">
      <c r="A285" s="1">
        <v>1894.01</v>
      </c>
      <c r="B285" s="1">
        <f t="shared" si="64"/>
        <v>1894</v>
      </c>
      <c r="C285" s="1">
        <f t="shared" si="65"/>
        <v>9.9999999999909051E-3</v>
      </c>
      <c r="D285" s="77">
        <v>4.32</v>
      </c>
      <c r="E285" s="79">
        <v>0.2467</v>
      </c>
      <c r="F285" s="77">
        <v>0.25169999999999998</v>
      </c>
      <c r="G285" s="77">
        <v>6.8504834710000004</v>
      </c>
      <c r="H285" s="79">
        <f t="shared" si="70"/>
        <v>1894.0416666666458</v>
      </c>
      <c r="I285" s="82">
        <v>3.7</v>
      </c>
      <c r="J285" s="79">
        <f t="shared" si="66"/>
        <v>203.9293381137187</v>
      </c>
      <c r="K285" s="79">
        <f t="shared" si="67"/>
        <v>11.645686970521851</v>
      </c>
      <c r="L285" s="90">
        <f t="shared" si="71"/>
        <v>715.0114123868027</v>
      </c>
      <c r="M285" s="79">
        <f t="shared" si="68"/>
        <v>11.881716297042358</v>
      </c>
      <c r="N285" s="90">
        <f t="shared" si="69"/>
        <v>41.659345485592176</v>
      </c>
      <c r="O285" s="106">
        <f t="shared" si="58"/>
        <v>15.739869351948231</v>
      </c>
      <c r="P285" s="91"/>
      <c r="Q285" s="92">
        <f t="shared" si="59"/>
        <v>19.517070327772903</v>
      </c>
      <c r="R285" s="92"/>
      <c r="S285" s="107">
        <f t="shared" si="60"/>
        <v>-2.8314224593466997E-3</v>
      </c>
      <c r="T285" s="82">
        <f t="shared" si="72"/>
        <v>1.0047429489760904</v>
      </c>
      <c r="U285" s="82">
        <f t="shared" si="73"/>
        <v>5.2981460010668515</v>
      </c>
      <c r="V285" s="95">
        <f t="shared" si="61"/>
        <v>6.8755767907126231E-2</v>
      </c>
      <c r="W285" s="95">
        <f t="shared" si="62"/>
        <v>1.6867288833896321E-2</v>
      </c>
      <c r="X285" s="95">
        <f t="shared" si="63"/>
        <v>5.1888479073229909E-2</v>
      </c>
    </row>
    <row r="286" spans="1:24">
      <c r="A286" s="1">
        <v>1894.02</v>
      </c>
      <c r="B286" s="1">
        <f t="shared" si="64"/>
        <v>1894</v>
      </c>
      <c r="C286" s="1">
        <f t="shared" si="65"/>
        <v>1.999999999998181E-2</v>
      </c>
      <c r="D286" s="77">
        <v>4.38</v>
      </c>
      <c r="E286" s="79">
        <v>0.24329999999999999</v>
      </c>
      <c r="F286" s="77">
        <v>0.24329999999999999</v>
      </c>
      <c r="G286" s="77">
        <v>6.7553424790000003</v>
      </c>
      <c r="H286" s="79">
        <f t="shared" si="70"/>
        <v>1894.1249999999791</v>
      </c>
      <c r="I286" s="82">
        <f>I285*11/12+I297*1/12</f>
        <v>3.6800000000000006</v>
      </c>
      <c r="J286" s="79">
        <f t="shared" si="66"/>
        <v>209.67368337033207</v>
      </c>
      <c r="K286" s="79">
        <f t="shared" si="67"/>
        <v>11.646942274886253</v>
      </c>
      <c r="L286" s="90">
        <f t="shared" si="71"/>
        <v>738.55509266387662</v>
      </c>
      <c r="M286" s="79">
        <f t="shared" si="68"/>
        <v>11.646942274886253</v>
      </c>
      <c r="N286" s="90">
        <f t="shared" si="69"/>
        <v>41.025217818520815</v>
      </c>
      <c r="O286" s="106">
        <f t="shared" si="58"/>
        <v>16.202736596449931</v>
      </c>
      <c r="P286" s="91"/>
      <c r="Q286" s="92">
        <f t="shared" si="59"/>
        <v>20.105790744253241</v>
      </c>
      <c r="R286" s="92"/>
      <c r="S286" s="107">
        <f t="shared" si="60"/>
        <v>-5.8029214438804419E-3</v>
      </c>
      <c r="T286" s="82">
        <f t="shared" si="72"/>
        <v>1.004727838446956</v>
      </c>
      <c r="U286" s="82">
        <f t="shared" si="73"/>
        <v>5.3982468538514317</v>
      </c>
      <c r="V286" s="95">
        <f t="shared" si="61"/>
        <v>6.0447161392130022E-2</v>
      </c>
      <c r="W286" s="95">
        <f t="shared" si="62"/>
        <v>1.2891990188189428E-2</v>
      </c>
      <c r="X286" s="95">
        <f t="shared" si="63"/>
        <v>4.7555171203940594E-2</v>
      </c>
    </row>
    <row r="287" spans="1:24">
      <c r="A287" s="1">
        <v>1894.03</v>
      </c>
      <c r="B287" s="1">
        <f t="shared" si="64"/>
        <v>1894</v>
      </c>
      <c r="C287" s="1">
        <f t="shared" si="65"/>
        <v>2.9999999999972715E-2</v>
      </c>
      <c r="D287" s="77">
        <v>4.51</v>
      </c>
      <c r="E287" s="79">
        <v>0.24</v>
      </c>
      <c r="F287" s="77">
        <v>0.23499999999999999</v>
      </c>
      <c r="G287" s="77">
        <v>6.5650523969999997</v>
      </c>
      <c r="H287" s="79">
        <f t="shared" si="70"/>
        <v>1894.2083333333123</v>
      </c>
      <c r="I287" s="82">
        <f>I285*10/12+I297*2/12</f>
        <v>3.66</v>
      </c>
      <c r="J287" s="79">
        <f t="shared" si="66"/>
        <v>222.15471283465527</v>
      </c>
      <c r="K287" s="79">
        <f t="shared" si="67"/>
        <v>11.821980283884095</v>
      </c>
      <c r="L287" s="90">
        <f t="shared" si="71"/>
        <v>785.98844890598502</v>
      </c>
      <c r="M287" s="79">
        <f t="shared" si="68"/>
        <v>11.575689027969842</v>
      </c>
      <c r="N287" s="90">
        <f t="shared" si="69"/>
        <v>40.955052215722056</v>
      </c>
      <c r="O287" s="106">
        <f t="shared" si="58"/>
        <v>17.187622088121937</v>
      </c>
      <c r="P287" s="91"/>
      <c r="Q287" s="92">
        <f t="shared" si="59"/>
        <v>21.341016645575831</v>
      </c>
      <c r="R287" s="92"/>
      <c r="S287" s="107">
        <f t="shared" si="60"/>
        <v>-1.1905071655421214E-2</v>
      </c>
      <c r="T287" s="82">
        <f t="shared" si="72"/>
        <v>1.0047127299409879</v>
      </c>
      <c r="U287" s="82">
        <f t="shared" si="73"/>
        <v>5.580978518168151</v>
      </c>
      <c r="V287" s="95">
        <f t="shared" si="61"/>
        <v>5.5192674645600848E-2</v>
      </c>
      <c r="W287" s="95">
        <f t="shared" si="62"/>
        <v>1.089638514334057E-2</v>
      </c>
      <c r="X287" s="95">
        <f t="shared" si="63"/>
        <v>4.4296289502260278E-2</v>
      </c>
    </row>
    <row r="288" spans="1:24">
      <c r="A288" s="1">
        <v>1894.04</v>
      </c>
      <c r="B288" s="1">
        <f t="shared" si="64"/>
        <v>1894</v>
      </c>
      <c r="C288" s="1">
        <f t="shared" si="65"/>
        <v>3.999999999996362E-2</v>
      </c>
      <c r="D288" s="77">
        <v>4.57</v>
      </c>
      <c r="E288" s="79">
        <v>0.23669999999999999</v>
      </c>
      <c r="F288" s="77">
        <v>0.22670000000000001</v>
      </c>
      <c r="G288" s="77">
        <v>6.5650523969999997</v>
      </c>
      <c r="H288" s="79">
        <f t="shared" si="70"/>
        <v>1894.2916666666456</v>
      </c>
      <c r="I288" s="82">
        <f>I285*9/12+I297*3/12</f>
        <v>3.64</v>
      </c>
      <c r="J288" s="79">
        <f t="shared" si="66"/>
        <v>225.11020790562631</v>
      </c>
      <c r="K288" s="79">
        <f t="shared" si="67"/>
        <v>11.659428054980687</v>
      </c>
      <c r="L288" s="90">
        <f t="shared" si="71"/>
        <v>799.88266821619129</v>
      </c>
      <c r="M288" s="79">
        <f t="shared" si="68"/>
        <v>11.166845543152185</v>
      </c>
      <c r="N288" s="90">
        <f t="shared" si="69"/>
        <v>39.679081156369925</v>
      </c>
      <c r="O288" s="106">
        <f t="shared" si="58"/>
        <v>17.434849078052459</v>
      </c>
      <c r="P288" s="91"/>
      <c r="Q288" s="92">
        <f t="shared" si="59"/>
        <v>21.659778276889064</v>
      </c>
      <c r="R288" s="92"/>
      <c r="S288" s="107">
        <f t="shared" si="60"/>
        <v>-1.0514783387850009E-2</v>
      </c>
      <c r="T288" s="82">
        <f t="shared" si="72"/>
        <v>1.0046976234612084</v>
      </c>
      <c r="U288" s="82">
        <f t="shared" si="73"/>
        <v>5.6072801627307323</v>
      </c>
      <c r="V288" s="95">
        <f t="shared" si="61"/>
        <v>5.7571252586668731E-2</v>
      </c>
      <c r="W288" s="95">
        <f t="shared" si="62"/>
        <v>1.1807735519989926E-2</v>
      </c>
      <c r="X288" s="95">
        <f t="shared" si="63"/>
        <v>4.5763517066678805E-2</v>
      </c>
    </row>
    <row r="289" spans="1:24">
      <c r="A289" s="1">
        <v>1894.05</v>
      </c>
      <c r="B289" s="1">
        <f t="shared" si="64"/>
        <v>1894</v>
      </c>
      <c r="C289" s="1">
        <f t="shared" si="65"/>
        <v>4.9999999999954525E-2</v>
      </c>
      <c r="D289" s="77">
        <v>4.4000000000000004</v>
      </c>
      <c r="E289" s="79">
        <v>0.23330000000000001</v>
      </c>
      <c r="F289" s="77">
        <v>0.21829999999999999</v>
      </c>
      <c r="G289" s="77">
        <v>6.5650523969999997</v>
      </c>
      <c r="H289" s="79">
        <f t="shared" si="70"/>
        <v>1894.3749999999789</v>
      </c>
      <c r="I289" s="82">
        <f>I285*8/12+I297*4/12</f>
        <v>3.62</v>
      </c>
      <c r="J289" s="79">
        <f t="shared" si="66"/>
        <v>216.73630520454176</v>
      </c>
      <c r="K289" s="79">
        <f t="shared" si="67"/>
        <v>11.491950000958997</v>
      </c>
      <c r="L289" s="90">
        <f t="shared" si="71"/>
        <v>773.53058913766847</v>
      </c>
      <c r="M289" s="79">
        <f t="shared" si="68"/>
        <v>10.753076233216241</v>
      </c>
      <c r="N289" s="90">
        <f t="shared" si="69"/>
        <v>38.377665365625681</v>
      </c>
      <c r="O289" s="106">
        <f t="shared" si="58"/>
        <v>16.808751920918013</v>
      </c>
      <c r="P289" s="91"/>
      <c r="Q289" s="92">
        <f t="shared" si="59"/>
        <v>20.896769439678717</v>
      </c>
      <c r="R289" s="92"/>
      <c r="S289" s="107">
        <f t="shared" si="60"/>
        <v>-6.1149548233006695E-3</v>
      </c>
      <c r="T289" s="82">
        <f t="shared" si="72"/>
        <v>1.0046825190106428</v>
      </c>
      <c r="U289" s="82">
        <f t="shared" si="73"/>
        <v>5.6336210535767446</v>
      </c>
      <c r="V289" s="95">
        <f t="shared" si="61"/>
        <v>6.1779399425590631E-2</v>
      </c>
      <c r="W289" s="95">
        <f t="shared" si="62"/>
        <v>1.3920429738360163E-2</v>
      </c>
      <c r="X289" s="95">
        <f t="shared" si="63"/>
        <v>4.7858969687230468E-2</v>
      </c>
    </row>
    <row r="290" spans="1:24">
      <c r="A290" s="1">
        <v>1894.06</v>
      </c>
      <c r="B290" s="1">
        <f t="shared" si="64"/>
        <v>1894</v>
      </c>
      <c r="C290" s="1">
        <f t="shared" si="65"/>
        <v>5.999999999994543E-2</v>
      </c>
      <c r="D290" s="77">
        <v>4.34</v>
      </c>
      <c r="E290" s="79">
        <v>0.23</v>
      </c>
      <c r="F290" s="77">
        <v>0.21</v>
      </c>
      <c r="G290" s="77">
        <v>6.5650523969999997</v>
      </c>
      <c r="H290" s="79">
        <f t="shared" si="70"/>
        <v>1894.4583333333121</v>
      </c>
      <c r="I290" s="82">
        <f>I285*7/12+I297*5/12</f>
        <v>3.6000000000000005</v>
      </c>
      <c r="J290" s="79">
        <f t="shared" si="66"/>
        <v>213.7808101335707</v>
      </c>
      <c r="K290" s="79">
        <f t="shared" si="67"/>
        <v>11.329397772055591</v>
      </c>
      <c r="L290" s="90">
        <f t="shared" si="71"/>
        <v>766.35199086726197</v>
      </c>
      <c r="M290" s="79">
        <f t="shared" si="68"/>
        <v>10.344232748398582</v>
      </c>
      <c r="N290" s="90">
        <f t="shared" si="69"/>
        <v>37.081547945190096</v>
      </c>
      <c r="O290" s="106">
        <f t="shared" si="58"/>
        <v>16.60631969529253</v>
      </c>
      <c r="P290" s="91"/>
      <c r="Q290" s="92">
        <f t="shared" si="59"/>
        <v>20.661031027566587</v>
      </c>
      <c r="R290" s="92"/>
      <c r="S290" s="107">
        <f t="shared" si="60"/>
        <v>-5.1897331275500488E-3</v>
      </c>
      <c r="T290" s="82">
        <f t="shared" si="72"/>
        <v>1.0046674165923231</v>
      </c>
      <c r="U290" s="82">
        <f t="shared" si="73"/>
        <v>5.6600005912588749</v>
      </c>
      <c r="V290" s="95">
        <f t="shared" si="61"/>
        <v>6.3381375685017227E-2</v>
      </c>
      <c r="W290" s="95">
        <f t="shared" si="62"/>
        <v>1.3679316075972281E-2</v>
      </c>
      <c r="X290" s="95">
        <f t="shared" si="63"/>
        <v>4.9702059609044946E-2</v>
      </c>
    </row>
    <row r="291" spans="1:24">
      <c r="A291" s="1">
        <v>1894.07</v>
      </c>
      <c r="B291" s="1">
        <f t="shared" si="64"/>
        <v>1894</v>
      </c>
      <c r="C291" s="1">
        <f t="shared" si="65"/>
        <v>6.9999999999936335E-2</v>
      </c>
      <c r="D291" s="77">
        <v>4.25</v>
      </c>
      <c r="E291" s="79">
        <v>0.22670000000000001</v>
      </c>
      <c r="F291" s="77">
        <v>0.20169999999999999</v>
      </c>
      <c r="G291" s="77">
        <v>6.5650523969999997</v>
      </c>
      <c r="H291" s="79">
        <f t="shared" si="70"/>
        <v>1894.5416666666454</v>
      </c>
      <c r="I291" s="82">
        <f>I285*6/12+I297*6/12</f>
        <v>3.58</v>
      </c>
      <c r="J291" s="79">
        <f t="shared" si="66"/>
        <v>209.34756752711417</v>
      </c>
      <c r="K291" s="79">
        <f t="shared" si="67"/>
        <v>11.166845543152185</v>
      </c>
      <c r="L291" s="90">
        <f t="shared" si="71"/>
        <v>753.79576671582117</v>
      </c>
      <c r="M291" s="79">
        <f t="shared" si="68"/>
        <v>9.9353892635809231</v>
      </c>
      <c r="N291" s="90">
        <f t="shared" si="69"/>
        <v>35.774260269783788</v>
      </c>
      <c r="O291" s="106">
        <f t="shared" si="58"/>
        <v>16.289679714916954</v>
      </c>
      <c r="P291" s="91"/>
      <c r="Q291" s="92">
        <f t="shared" si="59"/>
        <v>20.285465268221341</v>
      </c>
      <c r="R291" s="92"/>
      <c r="S291" s="107">
        <f t="shared" si="60"/>
        <v>-2.7700206733355104E-3</v>
      </c>
      <c r="T291" s="82">
        <f t="shared" si="72"/>
        <v>1.0046523162092853</v>
      </c>
      <c r="U291" s="82">
        <f t="shared" si="73"/>
        <v>5.6864181719310745</v>
      </c>
      <c r="V291" s="95">
        <f t="shared" si="61"/>
        <v>6.9905502265855679E-2</v>
      </c>
      <c r="W291" s="95">
        <f t="shared" si="62"/>
        <v>1.34403626481856E-2</v>
      </c>
      <c r="X291" s="95">
        <f t="shared" si="63"/>
        <v>5.6465139617670079E-2</v>
      </c>
    </row>
    <row r="292" spans="1:24">
      <c r="A292" s="1">
        <v>1894.08</v>
      </c>
      <c r="B292" s="1">
        <f t="shared" si="64"/>
        <v>1894</v>
      </c>
      <c r="C292" s="1">
        <f t="shared" si="65"/>
        <v>7.999999999992724E-2</v>
      </c>
      <c r="D292" s="77">
        <v>4.41</v>
      </c>
      <c r="E292" s="79">
        <v>0.2233</v>
      </c>
      <c r="F292" s="77">
        <v>0.1933</v>
      </c>
      <c r="G292" s="77">
        <v>6.7553424790000003</v>
      </c>
      <c r="H292" s="79">
        <f t="shared" si="70"/>
        <v>1894.6249999999786</v>
      </c>
      <c r="I292" s="82">
        <f>I285*5/12+I297*7/12</f>
        <v>3.5599999999999996</v>
      </c>
      <c r="J292" s="79">
        <f t="shared" si="66"/>
        <v>211.10980448930695</v>
      </c>
      <c r="K292" s="79">
        <f t="shared" si="67"/>
        <v>10.68952819556967</v>
      </c>
      <c r="L292" s="90">
        <f t="shared" si="71"/>
        <v>763.34850976497489</v>
      </c>
      <c r="M292" s="79">
        <f t="shared" si="68"/>
        <v>9.253407076594792</v>
      </c>
      <c r="N292" s="90">
        <f t="shared" si="69"/>
        <v>33.459244203530531</v>
      </c>
      <c r="O292" s="106">
        <f t="shared" si="58"/>
        <v>16.457777072998372</v>
      </c>
      <c r="P292" s="91"/>
      <c r="Q292" s="92">
        <f t="shared" si="59"/>
        <v>20.510549550602168</v>
      </c>
      <c r="R292" s="92"/>
      <c r="S292" s="107">
        <f t="shared" si="60"/>
        <v>-4.1677578936872434E-4</v>
      </c>
      <c r="T292" s="82">
        <f t="shared" si="72"/>
        <v>1.0046372178645702</v>
      </c>
      <c r="U292" s="82">
        <f t="shared" si="73"/>
        <v>5.5519482437876908</v>
      </c>
      <c r="V292" s="95">
        <f t="shared" si="61"/>
        <v>7.1287518782572556E-2</v>
      </c>
      <c r="W292" s="95">
        <f t="shared" si="62"/>
        <v>1.4915167923215567E-2</v>
      </c>
      <c r="X292" s="95">
        <f t="shared" si="63"/>
        <v>5.637235085935699E-2</v>
      </c>
    </row>
    <row r="293" spans="1:24">
      <c r="A293" s="1">
        <v>1894.09</v>
      </c>
      <c r="B293" s="1">
        <f t="shared" si="64"/>
        <v>1894</v>
      </c>
      <c r="C293" s="1">
        <f t="shared" si="65"/>
        <v>8.9999999999918145E-2</v>
      </c>
      <c r="D293" s="77">
        <v>4.4800000000000004</v>
      </c>
      <c r="E293" s="79">
        <v>0.22</v>
      </c>
      <c r="F293" s="77">
        <v>0.185</v>
      </c>
      <c r="G293" s="77">
        <v>6.8504834710000004</v>
      </c>
      <c r="H293" s="79">
        <f t="shared" si="70"/>
        <v>1894.7083333333119</v>
      </c>
      <c r="I293" s="82">
        <f>I285*4/12+I297*8/12</f>
        <v>3.54</v>
      </c>
      <c r="J293" s="79">
        <f t="shared" si="66"/>
        <v>211.48227656237492</v>
      </c>
      <c r="K293" s="79">
        <f t="shared" si="67"/>
        <v>10.385290366902339</v>
      </c>
      <c r="L293" s="90">
        <f t="shared" si="71"/>
        <v>767.82465902742024</v>
      </c>
      <c r="M293" s="79">
        <f t="shared" si="68"/>
        <v>8.7330850812587855</v>
      </c>
      <c r="N293" s="90">
        <f t="shared" si="69"/>
        <v>31.70704507144481</v>
      </c>
      <c r="O293" s="106">
        <f t="shared" si="58"/>
        <v>16.522315444877218</v>
      </c>
      <c r="P293" s="91"/>
      <c r="Q293" s="92">
        <f t="shared" si="59"/>
        <v>20.607265065055646</v>
      </c>
      <c r="R293" s="92"/>
      <c r="S293" s="107">
        <f t="shared" si="60"/>
        <v>1.9768623530273463E-3</v>
      </c>
      <c r="T293" s="82">
        <f t="shared" si="72"/>
        <v>1.0046221215612239</v>
      </c>
      <c r="U293" s="82">
        <f t="shared" si="73"/>
        <v>5.5002296223220073</v>
      </c>
      <c r="V293" s="95">
        <f t="shared" si="61"/>
        <v>7.445238348947858E-2</v>
      </c>
      <c r="W293" s="95">
        <f t="shared" si="62"/>
        <v>1.4925954105185602E-2</v>
      </c>
      <c r="X293" s="95">
        <f t="shared" si="63"/>
        <v>5.9526429384292978E-2</v>
      </c>
    </row>
    <row r="294" spans="1:24">
      <c r="A294" s="1">
        <v>1894.1</v>
      </c>
      <c r="B294" s="1">
        <f t="shared" si="64"/>
        <v>1894</v>
      </c>
      <c r="C294" s="1">
        <f t="shared" si="65"/>
        <v>9.9999999999909051E-2</v>
      </c>
      <c r="D294" s="77">
        <v>4.34</v>
      </c>
      <c r="E294" s="79">
        <v>0.2167</v>
      </c>
      <c r="F294" s="77">
        <v>0.1767</v>
      </c>
      <c r="G294" s="77">
        <v>6.6601933879999997</v>
      </c>
      <c r="H294" s="79">
        <f t="shared" si="70"/>
        <v>1894.7916666666451</v>
      </c>
      <c r="I294" s="82">
        <f>I285*3/12+I297*9/12</f>
        <v>3.5200000000000005</v>
      </c>
      <c r="J294" s="79">
        <f t="shared" si="66"/>
        <v>210.72694713770977</v>
      </c>
      <c r="K294" s="79">
        <f t="shared" si="67"/>
        <v>10.521780978051085</v>
      </c>
      <c r="L294" s="90">
        <f t="shared" si="71"/>
        <v>768.26573467950539</v>
      </c>
      <c r="M294" s="79">
        <f t="shared" si="68"/>
        <v>8.5795971334638992</v>
      </c>
      <c r="N294" s="90">
        <f t="shared" si="69"/>
        <v>31.27939062623701</v>
      </c>
      <c r="O294" s="106">
        <f t="shared" si="58"/>
        <v>16.502904205708429</v>
      </c>
      <c r="P294" s="91"/>
      <c r="Q294" s="92">
        <f t="shared" si="59"/>
        <v>20.602914844137334</v>
      </c>
      <c r="R294" s="92"/>
      <c r="S294" s="107">
        <f t="shared" si="60"/>
        <v>5.7724977769441771E-4</v>
      </c>
      <c r="T294" s="82">
        <f t="shared" si="72"/>
        <v>1.0046070273022971</v>
      </c>
      <c r="U294" s="82">
        <f t="shared" si="73"/>
        <v>5.6835271741193338</v>
      </c>
      <c r="V294" s="95">
        <f t="shared" si="61"/>
        <v>8.0908513145929728E-2</v>
      </c>
      <c r="W294" s="95">
        <f t="shared" si="62"/>
        <v>1.1838582492177174E-2</v>
      </c>
      <c r="X294" s="95">
        <f t="shared" si="63"/>
        <v>6.9069930653752554E-2</v>
      </c>
    </row>
    <row r="295" spans="1:24">
      <c r="A295" s="1">
        <v>1894.11</v>
      </c>
      <c r="B295" s="1">
        <f t="shared" si="64"/>
        <v>1894</v>
      </c>
      <c r="C295" s="1">
        <f t="shared" si="65"/>
        <v>0.10999999999989996</v>
      </c>
      <c r="D295" s="77">
        <v>4.34</v>
      </c>
      <c r="E295" s="79">
        <v>0.21329999999999999</v>
      </c>
      <c r="F295" s="77">
        <v>0.16830000000000001</v>
      </c>
      <c r="G295" s="77">
        <v>6.6601933879999997</v>
      </c>
      <c r="H295" s="79">
        <f t="shared" si="70"/>
        <v>1894.8749999999784</v>
      </c>
      <c r="I295" s="82">
        <f>I285*2/12+I297*10/12</f>
        <v>3.5</v>
      </c>
      <c r="J295" s="79">
        <f t="shared" si="66"/>
        <v>210.72694713770977</v>
      </c>
      <c r="K295" s="79">
        <f t="shared" si="67"/>
        <v>10.356695351261173</v>
      </c>
      <c r="L295" s="90">
        <f t="shared" si="71"/>
        <v>771.41226081635511</v>
      </c>
      <c r="M295" s="79">
        <f t="shared" si="68"/>
        <v>8.1717385261005884</v>
      </c>
      <c r="N295" s="90">
        <f t="shared" si="69"/>
        <v>29.914443201703357</v>
      </c>
      <c r="O295" s="106">
        <f t="shared" si="58"/>
        <v>16.542784447444554</v>
      </c>
      <c r="P295" s="91"/>
      <c r="Q295" s="92">
        <f t="shared" si="59"/>
        <v>20.672276347819018</v>
      </c>
      <c r="R295" s="92"/>
      <c r="S295" s="107">
        <f t="shared" si="60"/>
        <v>2.8246636689232482E-3</v>
      </c>
      <c r="T295" s="82">
        <f t="shared" si="72"/>
        <v>1.0045919350908457</v>
      </c>
      <c r="U295" s="82">
        <f t="shared" si="73"/>
        <v>5.7097113389838494</v>
      </c>
      <c r="V295" s="95">
        <f t="shared" si="61"/>
        <v>8.406461337980109E-2</v>
      </c>
      <c r="W295" s="95">
        <f t="shared" si="62"/>
        <v>9.3123584917946811E-3</v>
      </c>
      <c r="X295" s="95">
        <f t="shared" si="63"/>
        <v>7.4752254888006409E-2</v>
      </c>
    </row>
    <row r="296" spans="1:24">
      <c r="A296" s="1">
        <v>1894.12</v>
      </c>
      <c r="B296" s="1">
        <f t="shared" si="64"/>
        <v>1894</v>
      </c>
      <c r="C296" s="1">
        <f t="shared" si="65"/>
        <v>0.11999999999989086</v>
      </c>
      <c r="D296" s="77">
        <v>4.3</v>
      </c>
      <c r="E296" s="79">
        <v>0.21</v>
      </c>
      <c r="F296" s="77">
        <v>0.16</v>
      </c>
      <c r="G296" s="77">
        <v>6.5650523969999997</v>
      </c>
      <c r="H296" s="79">
        <f t="shared" si="70"/>
        <v>1894.9583333333117</v>
      </c>
      <c r="I296" s="82">
        <f>I285*1/12+I297*11/12</f>
        <v>3.4800000000000004</v>
      </c>
      <c r="J296" s="79">
        <f t="shared" si="66"/>
        <v>211.81048008625666</v>
      </c>
      <c r="K296" s="79">
        <f t="shared" si="67"/>
        <v>10.344232748398582</v>
      </c>
      <c r="L296" s="90">
        <f t="shared" si="71"/>
        <v>778.53438237127511</v>
      </c>
      <c r="M296" s="79">
        <f t="shared" si="68"/>
        <v>7.8813201892560638</v>
      </c>
      <c r="N296" s="90">
        <f t="shared" si="69"/>
        <v>28.968721204512569</v>
      </c>
      <c r="O296" s="106">
        <f t="shared" si="58"/>
        <v>16.672466333767726</v>
      </c>
      <c r="P296" s="91"/>
      <c r="Q296" s="92">
        <f t="shared" si="59"/>
        <v>20.855013611174968</v>
      </c>
      <c r="R296" s="92"/>
      <c r="S296" s="107">
        <f t="shared" si="60"/>
        <v>2.2655090778564979E-3</v>
      </c>
      <c r="T296" s="82">
        <f t="shared" si="72"/>
        <v>1.0045768449299304</v>
      </c>
      <c r="U296" s="82">
        <f t="shared" si="73"/>
        <v>5.81905527974076</v>
      </c>
      <c r="V296" s="95">
        <f t="shared" si="61"/>
        <v>8.4463676462938952E-2</v>
      </c>
      <c r="W296" s="95">
        <f t="shared" si="62"/>
        <v>7.634070197377163E-3</v>
      </c>
      <c r="X296" s="95">
        <f t="shared" si="63"/>
        <v>7.682960626556179E-2</v>
      </c>
    </row>
    <row r="297" spans="1:24">
      <c r="A297" s="1">
        <v>1895.01</v>
      </c>
      <c r="B297" s="1">
        <f t="shared" si="64"/>
        <v>1895</v>
      </c>
      <c r="C297" s="1">
        <f t="shared" si="65"/>
        <v>9.9999999999909051E-3</v>
      </c>
      <c r="D297" s="77">
        <v>4.25</v>
      </c>
      <c r="E297" s="79">
        <v>0.20830000000000001</v>
      </c>
      <c r="F297" s="77">
        <v>0.16750000000000001</v>
      </c>
      <c r="G297" s="77">
        <v>6.5650523969999997</v>
      </c>
      <c r="H297" s="79">
        <f t="shared" si="70"/>
        <v>1895.0416666666449</v>
      </c>
      <c r="I297" s="82">
        <v>3.46</v>
      </c>
      <c r="J297" s="79">
        <f t="shared" si="66"/>
        <v>209.34756752711417</v>
      </c>
      <c r="K297" s="79">
        <f t="shared" si="67"/>
        <v>10.260493721387737</v>
      </c>
      <c r="L297" s="90">
        <f t="shared" si="71"/>
        <v>772.62446148804202</v>
      </c>
      <c r="M297" s="79">
        <f t="shared" si="68"/>
        <v>8.250757073127442</v>
      </c>
      <c r="N297" s="90">
        <f t="shared" si="69"/>
        <v>30.45049348217578</v>
      </c>
      <c r="O297" s="106">
        <f t="shared" si="58"/>
        <v>16.524443935162715</v>
      </c>
      <c r="P297" s="91"/>
      <c r="Q297" s="92">
        <f t="shared" si="59"/>
        <v>20.692167083108192</v>
      </c>
      <c r="R297" s="92"/>
      <c r="S297" s="107">
        <f t="shared" si="60"/>
        <v>3.002789151904238E-3</v>
      </c>
      <c r="T297" s="82">
        <f t="shared" si="72"/>
        <v>1.0019057103862152</v>
      </c>
      <c r="U297" s="82">
        <f t="shared" si="73"/>
        <v>5.8456881933948264</v>
      </c>
      <c r="V297" s="95">
        <f t="shared" si="61"/>
        <v>8.7969996132052142E-2</v>
      </c>
      <c r="W297" s="95">
        <f t="shared" si="62"/>
        <v>7.4090799867254642E-3</v>
      </c>
      <c r="X297" s="95">
        <f t="shared" si="63"/>
        <v>8.0560916145326678E-2</v>
      </c>
    </row>
    <row r="298" spans="1:24">
      <c r="A298" s="1">
        <v>1895.02</v>
      </c>
      <c r="B298" s="1">
        <f t="shared" si="64"/>
        <v>1895</v>
      </c>
      <c r="C298" s="1">
        <f t="shared" si="65"/>
        <v>1.999999999998181E-2</v>
      </c>
      <c r="D298" s="77">
        <v>4.1900000000000004</v>
      </c>
      <c r="E298" s="79">
        <v>0.20669999999999999</v>
      </c>
      <c r="F298" s="77">
        <v>0.17499999999999999</v>
      </c>
      <c r="G298" s="77">
        <v>6.5650523969999997</v>
      </c>
      <c r="H298" s="79">
        <f t="shared" si="70"/>
        <v>1895.1249999999782</v>
      </c>
      <c r="I298" s="82">
        <f>I297*11/12+I309*1/12</f>
        <v>3.4716666666666667</v>
      </c>
      <c r="J298" s="79">
        <f t="shared" si="66"/>
        <v>206.39207245614315</v>
      </c>
      <c r="K298" s="79">
        <f t="shared" si="67"/>
        <v>10.181680519495176</v>
      </c>
      <c r="L298" s="90">
        <f t="shared" si="71"/>
        <v>764.84822352565357</v>
      </c>
      <c r="M298" s="79">
        <f t="shared" si="68"/>
        <v>8.6201939569988184</v>
      </c>
      <c r="N298" s="90">
        <f t="shared" si="69"/>
        <v>31.944734872789827</v>
      </c>
      <c r="O298" s="106">
        <f t="shared" si="58"/>
        <v>16.331237693211406</v>
      </c>
      <c r="P298" s="91"/>
      <c r="Q298" s="92">
        <f t="shared" si="59"/>
        <v>20.472046385423731</v>
      </c>
      <c r="R298" s="92"/>
      <c r="S298" s="107">
        <f t="shared" si="60"/>
        <v>2.4857878192884111E-3</v>
      </c>
      <c r="T298" s="82">
        <f t="shared" si="72"/>
        <v>1.0019159687965034</v>
      </c>
      <c r="U298" s="82">
        <f t="shared" si="73"/>
        <v>5.8568283820995548</v>
      </c>
      <c r="V298" s="95">
        <f t="shared" si="61"/>
        <v>9.4083341934578568E-2</v>
      </c>
      <c r="W298" s="95">
        <f t="shared" si="62"/>
        <v>7.5440736829106569E-3</v>
      </c>
      <c r="X298" s="95">
        <f t="shared" si="63"/>
        <v>8.6539268251667911E-2</v>
      </c>
    </row>
    <row r="299" spans="1:24">
      <c r="A299" s="1">
        <v>1895.03</v>
      </c>
      <c r="B299" s="1">
        <f t="shared" si="64"/>
        <v>1895</v>
      </c>
      <c r="C299" s="1">
        <f t="shared" si="65"/>
        <v>2.9999999999972715E-2</v>
      </c>
      <c r="D299" s="77">
        <v>4.1900000000000004</v>
      </c>
      <c r="E299" s="79">
        <v>0.20499999999999999</v>
      </c>
      <c r="F299" s="77">
        <v>0.1825</v>
      </c>
      <c r="G299" s="77">
        <v>6.5650523969999997</v>
      </c>
      <c r="H299" s="79">
        <f t="shared" si="70"/>
        <v>1895.2083333333114</v>
      </c>
      <c r="I299" s="82">
        <f>I297*10/12+I309*2/12</f>
        <v>3.4833333333333334</v>
      </c>
      <c r="J299" s="79">
        <f t="shared" si="66"/>
        <v>206.39207245614315</v>
      </c>
      <c r="K299" s="79">
        <f t="shared" si="67"/>
        <v>10.097941492484329</v>
      </c>
      <c r="L299" s="90">
        <f t="shared" si="71"/>
        <v>767.96663812037821</v>
      </c>
      <c r="M299" s="79">
        <f t="shared" si="68"/>
        <v>8.9896308408701966</v>
      </c>
      <c r="N299" s="90">
        <f t="shared" si="69"/>
        <v>33.449620872784969</v>
      </c>
      <c r="O299" s="106">
        <f t="shared" si="58"/>
        <v>16.364625427174797</v>
      </c>
      <c r="P299" s="91"/>
      <c r="Q299" s="92">
        <f t="shared" si="59"/>
        <v>20.534641990203486</v>
      </c>
      <c r="R299" s="92"/>
      <c r="S299" s="107">
        <f t="shared" si="60"/>
        <v>4.4909440197234834E-3</v>
      </c>
      <c r="T299" s="82">
        <f t="shared" si="72"/>
        <v>1.001926226799871</v>
      </c>
      <c r="U299" s="82">
        <f t="shared" si="73"/>
        <v>5.8680498825261331</v>
      </c>
      <c r="V299" s="95">
        <f t="shared" si="61"/>
        <v>9.8263351096337104E-2</v>
      </c>
      <c r="W299" s="95">
        <f t="shared" si="62"/>
        <v>8.8162517588725731E-3</v>
      </c>
      <c r="X299" s="95">
        <f t="shared" si="63"/>
        <v>8.9447099337464531E-2</v>
      </c>
    </row>
    <row r="300" spans="1:24">
      <c r="A300" s="1">
        <v>1895.04</v>
      </c>
      <c r="B300" s="1">
        <f t="shared" si="64"/>
        <v>1895</v>
      </c>
      <c r="C300" s="1">
        <f t="shared" si="65"/>
        <v>3.999999999996362E-2</v>
      </c>
      <c r="D300" s="77">
        <v>4.37</v>
      </c>
      <c r="E300" s="79">
        <v>0.20330000000000001</v>
      </c>
      <c r="F300" s="77">
        <v>0.19</v>
      </c>
      <c r="G300" s="77">
        <v>6.8504834710000004</v>
      </c>
      <c r="H300" s="79">
        <f t="shared" si="70"/>
        <v>1895.2916666666447</v>
      </c>
      <c r="I300" s="82">
        <f>I297*9/12+I309*3/12</f>
        <v>3.4950000000000001</v>
      </c>
      <c r="J300" s="79">
        <f t="shared" si="66"/>
        <v>206.28963137892376</v>
      </c>
      <c r="K300" s="79">
        <f t="shared" si="67"/>
        <v>9.5969524163238429</v>
      </c>
      <c r="L300" s="90">
        <f t="shared" si="71"/>
        <v>770.56124816311603</v>
      </c>
      <c r="M300" s="79">
        <f t="shared" si="68"/>
        <v>8.9691144077792941</v>
      </c>
      <c r="N300" s="90">
        <f t="shared" si="69"/>
        <v>33.502662963613744</v>
      </c>
      <c r="O300" s="106">
        <f t="shared" si="58"/>
        <v>16.387543823686304</v>
      </c>
      <c r="P300" s="91"/>
      <c r="Q300" s="92">
        <f t="shared" si="59"/>
        <v>20.578453397959453</v>
      </c>
      <c r="R300" s="92"/>
      <c r="S300" s="107">
        <f t="shared" si="60"/>
        <v>7.325555809035135E-3</v>
      </c>
      <c r="T300" s="82">
        <f t="shared" si="72"/>
        <v>1.0019364843966725</v>
      </c>
      <c r="U300" s="82">
        <f t="shared" si="73"/>
        <v>5.6343849565464277</v>
      </c>
      <c r="V300" s="95">
        <f t="shared" si="61"/>
        <v>9.6874456838602852E-2</v>
      </c>
      <c r="W300" s="95">
        <f t="shared" si="62"/>
        <v>1.3251792109497007E-2</v>
      </c>
      <c r="X300" s="95">
        <f t="shared" si="63"/>
        <v>8.3622664729105844E-2</v>
      </c>
    </row>
    <row r="301" spans="1:24">
      <c r="A301" s="1">
        <v>1895.05</v>
      </c>
      <c r="B301" s="1">
        <f t="shared" si="64"/>
        <v>1895</v>
      </c>
      <c r="C301" s="1">
        <f t="shared" si="65"/>
        <v>4.9999999999954525E-2</v>
      </c>
      <c r="D301" s="77">
        <v>4.6100000000000003</v>
      </c>
      <c r="E301" s="79">
        <v>0.20169999999999999</v>
      </c>
      <c r="F301" s="77">
        <v>0.19750000000000001</v>
      </c>
      <c r="G301" s="77">
        <v>6.9456325620000001</v>
      </c>
      <c r="H301" s="79">
        <f t="shared" si="70"/>
        <v>1895.3749999999779</v>
      </c>
      <c r="I301" s="82">
        <f>I297*8/12+I309*4/12</f>
        <v>3.5066666666666668</v>
      </c>
      <c r="J301" s="79">
        <f t="shared" si="66"/>
        <v>214.63784856058157</v>
      </c>
      <c r="K301" s="79">
        <f t="shared" si="67"/>
        <v>9.390987864353427</v>
      </c>
      <c r="L301" s="90">
        <f t="shared" si="71"/>
        <v>804.6678594128332</v>
      </c>
      <c r="M301" s="79">
        <f t="shared" si="68"/>
        <v>9.1954392821507298</v>
      </c>
      <c r="N301" s="90">
        <f t="shared" si="69"/>
        <v>34.473297664649579</v>
      </c>
      <c r="O301" s="106">
        <f t="shared" si="58"/>
        <v>17.080369553382393</v>
      </c>
      <c r="P301" s="91"/>
      <c r="Q301" s="92">
        <f t="shared" si="59"/>
        <v>21.460149768676356</v>
      </c>
      <c r="R301" s="92"/>
      <c r="S301" s="107">
        <f t="shared" si="60"/>
        <v>8.3761114079656182E-3</v>
      </c>
      <c r="T301" s="82">
        <f t="shared" si="72"/>
        <v>1.001946741587262</v>
      </c>
      <c r="U301" s="82">
        <f t="shared" si="73"/>
        <v>5.5679602396255872</v>
      </c>
      <c r="V301" s="95">
        <f t="shared" si="61"/>
        <v>8.8217918036374021E-2</v>
      </c>
      <c r="W301" s="95">
        <f t="shared" si="62"/>
        <v>1.5942896401784479E-2</v>
      </c>
      <c r="X301" s="95">
        <f t="shared" si="63"/>
        <v>7.2275021634589542E-2</v>
      </c>
    </row>
    <row r="302" spans="1:24">
      <c r="A302" s="1">
        <v>1895.06</v>
      </c>
      <c r="B302" s="1">
        <f t="shared" si="64"/>
        <v>1895</v>
      </c>
      <c r="C302" s="1">
        <f t="shared" si="65"/>
        <v>5.999999999994543E-2</v>
      </c>
      <c r="D302" s="77">
        <v>4.7</v>
      </c>
      <c r="E302" s="79">
        <v>0.2</v>
      </c>
      <c r="F302" s="77">
        <v>0.20499999999999999</v>
      </c>
      <c r="G302" s="77">
        <v>7.0407735540000003</v>
      </c>
      <c r="H302" s="79">
        <f t="shared" si="70"/>
        <v>1895.4583333333112</v>
      </c>
      <c r="I302" s="82">
        <f>I297*7/12+I309*5/12</f>
        <v>3.5183333333333331</v>
      </c>
      <c r="J302" s="79">
        <f t="shared" si="66"/>
        <v>215.87118067964499</v>
      </c>
      <c r="K302" s="79">
        <f t="shared" si="67"/>
        <v>9.1860076884955308</v>
      </c>
      <c r="L302" s="90">
        <f t="shared" si="71"/>
        <v>812.16139556647909</v>
      </c>
      <c r="M302" s="79">
        <f t="shared" si="68"/>
        <v>9.4156578807079185</v>
      </c>
      <c r="N302" s="90">
        <f t="shared" si="69"/>
        <v>35.424060870452806</v>
      </c>
      <c r="O302" s="106">
        <f t="shared" si="58"/>
        <v>17.207413539783389</v>
      </c>
      <c r="P302" s="91"/>
      <c r="Q302" s="92">
        <f t="shared" si="59"/>
        <v>21.628273210067608</v>
      </c>
      <c r="R302" s="92"/>
      <c r="S302" s="107">
        <f t="shared" si="60"/>
        <v>1.1519126998025965E-2</v>
      </c>
      <c r="T302" s="82">
        <f t="shared" si="72"/>
        <v>1.0019569983719931</v>
      </c>
      <c r="U302" s="82">
        <f t="shared" si="73"/>
        <v>5.503414077452792</v>
      </c>
      <c r="V302" s="95">
        <f t="shared" si="61"/>
        <v>8.881905554683156E-2</v>
      </c>
      <c r="W302" s="95">
        <f t="shared" si="62"/>
        <v>1.7456801417117251E-2</v>
      </c>
      <c r="X302" s="95">
        <f t="shared" si="63"/>
        <v>7.1362254129714309E-2</v>
      </c>
    </row>
    <row r="303" spans="1:24">
      <c r="A303" s="1">
        <v>1895.07</v>
      </c>
      <c r="B303" s="1">
        <f t="shared" si="64"/>
        <v>1895</v>
      </c>
      <c r="C303" s="1">
        <f t="shared" si="65"/>
        <v>6.9999999999936335E-2</v>
      </c>
      <c r="D303" s="77">
        <v>4.72</v>
      </c>
      <c r="E303" s="79">
        <v>0.1983</v>
      </c>
      <c r="F303" s="77">
        <v>0.21249999999999999</v>
      </c>
      <c r="G303" s="77">
        <v>6.9456325620000001</v>
      </c>
      <c r="H303" s="79">
        <f t="shared" si="70"/>
        <v>1895.5416666666445</v>
      </c>
      <c r="I303" s="82">
        <f>I297*6/12+I309*6/12</f>
        <v>3.53</v>
      </c>
      <c r="J303" s="79">
        <f t="shared" si="66"/>
        <v>219.75935904684272</v>
      </c>
      <c r="K303" s="79">
        <f t="shared" si="67"/>
        <v>9.2326866311417195</v>
      </c>
      <c r="L303" s="90">
        <f t="shared" si="71"/>
        <v>829.68433522862688</v>
      </c>
      <c r="M303" s="79">
        <f t="shared" si="68"/>
        <v>9.8938270757317959</v>
      </c>
      <c r="N303" s="90">
        <f t="shared" si="69"/>
        <v>37.353373143237967</v>
      </c>
      <c r="O303" s="106">
        <f t="shared" si="58"/>
        <v>17.546014648740556</v>
      </c>
      <c r="P303" s="91"/>
      <c r="Q303" s="92">
        <f t="shared" si="59"/>
        <v>22.060403147384211</v>
      </c>
      <c r="R303" s="92"/>
      <c r="S303" s="107">
        <f t="shared" si="60"/>
        <v>7.7553380580635753E-3</v>
      </c>
      <c r="T303" s="82">
        <f t="shared" si="72"/>
        <v>1.0019672547512195</v>
      </c>
      <c r="U303" s="82">
        <f t="shared" si="73"/>
        <v>5.5897173211530902</v>
      </c>
      <c r="V303" s="95">
        <f t="shared" si="61"/>
        <v>9.019010633265645E-2</v>
      </c>
      <c r="W303" s="95">
        <f t="shared" si="62"/>
        <v>1.6202722618998022E-2</v>
      </c>
      <c r="X303" s="95">
        <f t="shared" si="63"/>
        <v>7.3987383713658428E-2</v>
      </c>
    </row>
    <row r="304" spans="1:24">
      <c r="A304" s="1">
        <v>1895.08</v>
      </c>
      <c r="B304" s="1">
        <f t="shared" si="64"/>
        <v>1895</v>
      </c>
      <c r="C304" s="1">
        <f t="shared" si="65"/>
        <v>7.999999999992724E-2</v>
      </c>
      <c r="D304" s="77">
        <v>4.79</v>
      </c>
      <c r="E304" s="79">
        <v>0.19670000000000001</v>
      </c>
      <c r="F304" s="77">
        <v>0.22</v>
      </c>
      <c r="G304" s="77">
        <v>6.8504834710000004</v>
      </c>
      <c r="H304" s="79">
        <f t="shared" si="70"/>
        <v>1895.6249999999777</v>
      </c>
      <c r="I304" s="82">
        <f>I297*5/12+I309*7/12</f>
        <v>3.541666666666667</v>
      </c>
      <c r="J304" s="79">
        <f t="shared" si="66"/>
        <v>226.1160948066464</v>
      </c>
      <c r="K304" s="79">
        <f t="shared" si="67"/>
        <v>9.2853937053167748</v>
      </c>
      <c r="L304" s="90">
        <f t="shared" si="71"/>
        <v>856.60505243524517</v>
      </c>
      <c r="M304" s="79">
        <f t="shared" si="68"/>
        <v>10.385290366902339</v>
      </c>
      <c r="N304" s="90">
        <f t="shared" si="69"/>
        <v>39.343029548174094</v>
      </c>
      <c r="O304" s="106">
        <f t="shared" si="58"/>
        <v>18.074072547241794</v>
      </c>
      <c r="P304" s="91"/>
      <c r="Q304" s="92">
        <f t="shared" si="59"/>
        <v>22.728369644725088</v>
      </c>
      <c r="R304" s="92"/>
      <c r="S304" s="107">
        <f t="shared" si="60"/>
        <v>4.6143262527669066E-3</v>
      </c>
      <c r="T304" s="82">
        <f t="shared" si="72"/>
        <v>1.0019775107252942</v>
      </c>
      <c r="U304" s="82">
        <f t="shared" si="73"/>
        <v>5.678504260695588</v>
      </c>
      <c r="V304" s="95">
        <f t="shared" si="61"/>
        <v>8.9763943369066235E-2</v>
      </c>
      <c r="W304" s="95">
        <f t="shared" si="62"/>
        <v>1.3770134429317515E-2</v>
      </c>
      <c r="X304" s="95">
        <f t="shared" si="63"/>
        <v>7.5993808939748719E-2</v>
      </c>
    </row>
    <row r="305" spans="1:24">
      <c r="A305" s="1">
        <v>1895.09</v>
      </c>
      <c r="B305" s="1">
        <f t="shared" si="64"/>
        <v>1895</v>
      </c>
      <c r="C305" s="1">
        <f t="shared" si="65"/>
        <v>8.9999999999918145E-2</v>
      </c>
      <c r="D305" s="77">
        <v>4.82</v>
      </c>
      <c r="E305" s="79">
        <v>0.19500000000000001</v>
      </c>
      <c r="F305" s="77">
        <v>0.22750000000000001</v>
      </c>
      <c r="G305" s="77">
        <v>6.8504834710000004</v>
      </c>
      <c r="H305" s="79">
        <f t="shared" si="70"/>
        <v>1895.708333333311</v>
      </c>
      <c r="I305" s="82">
        <f>I297*4/12+I309*8/12</f>
        <v>3.5533333333333332</v>
      </c>
      <c r="J305" s="79">
        <f t="shared" si="66"/>
        <v>227.53227076576945</v>
      </c>
      <c r="K305" s="79">
        <f t="shared" si="67"/>
        <v>9.205143734299801</v>
      </c>
      <c r="L305" s="90">
        <f t="shared" si="71"/>
        <v>864.87603023798636</v>
      </c>
      <c r="M305" s="79">
        <f t="shared" si="68"/>
        <v>10.739334356683102</v>
      </c>
      <c r="N305" s="90">
        <f t="shared" si="69"/>
        <v>40.821430887788772</v>
      </c>
      <c r="O305" s="106">
        <f t="shared" si="58"/>
        <v>18.20033594660546</v>
      </c>
      <c r="P305" s="91"/>
      <c r="Q305" s="92">
        <f t="shared" si="59"/>
        <v>22.888669564420333</v>
      </c>
      <c r="R305" s="92"/>
      <c r="S305" s="107">
        <f t="shared" si="60"/>
        <v>5.2937747658564557E-3</v>
      </c>
      <c r="T305" s="82">
        <f t="shared" si="72"/>
        <v>1.0019877662945698</v>
      </c>
      <c r="U305" s="82">
        <f t="shared" si="73"/>
        <v>5.6897335637747419</v>
      </c>
      <c r="V305" s="95">
        <f t="shared" si="61"/>
        <v>9.0636905533701073E-2</v>
      </c>
      <c r="W305" s="95">
        <f t="shared" si="62"/>
        <v>1.505595747176236E-2</v>
      </c>
      <c r="X305" s="95">
        <f t="shared" si="63"/>
        <v>7.5580948061938713E-2</v>
      </c>
    </row>
    <row r="306" spans="1:24">
      <c r="A306" s="1">
        <v>1895.1</v>
      </c>
      <c r="B306" s="1">
        <f t="shared" si="64"/>
        <v>1895</v>
      </c>
      <c r="C306" s="1">
        <f t="shared" si="65"/>
        <v>9.9999999999909051E-2</v>
      </c>
      <c r="D306" s="77">
        <v>4.75</v>
      </c>
      <c r="E306" s="79">
        <v>0.1933</v>
      </c>
      <c r="F306" s="77">
        <v>0.23499999999999999</v>
      </c>
      <c r="G306" s="77">
        <v>6.8504834710000004</v>
      </c>
      <c r="H306" s="79">
        <f t="shared" si="70"/>
        <v>1895.7916666666442</v>
      </c>
      <c r="I306" s="82">
        <f>I297*3/12+I309*9/12</f>
        <v>3.5649999999999995</v>
      </c>
      <c r="J306" s="79">
        <f t="shared" si="66"/>
        <v>224.22786019448233</v>
      </c>
      <c r="K306" s="79">
        <f t="shared" si="67"/>
        <v>9.1248937632828291</v>
      </c>
      <c r="L306" s="90">
        <f t="shared" si="71"/>
        <v>855.20598651815737</v>
      </c>
      <c r="M306" s="79">
        <f t="shared" si="68"/>
        <v>11.093378346463863</v>
      </c>
      <c r="N306" s="90">
        <f t="shared" si="69"/>
        <v>42.310190911950947</v>
      </c>
      <c r="O306" s="106">
        <f t="shared" si="58"/>
        <v>17.944706622466473</v>
      </c>
      <c r="P306" s="91"/>
      <c r="Q306" s="92">
        <f t="shared" si="59"/>
        <v>22.567892520739903</v>
      </c>
      <c r="R306" s="92"/>
      <c r="S306" s="107">
        <f t="shared" si="60"/>
        <v>5.9598073262705636E-3</v>
      </c>
      <c r="T306" s="82">
        <f t="shared" si="72"/>
        <v>1.0019980214593986</v>
      </c>
      <c r="U306" s="82">
        <f t="shared" si="73"/>
        <v>5.7010434243778958</v>
      </c>
      <c r="V306" s="95">
        <f t="shared" si="61"/>
        <v>9.370967769665195E-2</v>
      </c>
      <c r="W306" s="95">
        <f t="shared" si="62"/>
        <v>1.5180906399945293E-2</v>
      </c>
      <c r="X306" s="95">
        <f t="shared" si="63"/>
        <v>7.8528771296706656E-2</v>
      </c>
    </row>
    <row r="307" spans="1:24">
      <c r="A307" s="1">
        <v>1895.11</v>
      </c>
      <c r="B307" s="1">
        <f t="shared" si="64"/>
        <v>1895</v>
      </c>
      <c r="C307" s="1">
        <f t="shared" si="65"/>
        <v>0.10999999999989996</v>
      </c>
      <c r="D307" s="77">
        <v>4.59</v>
      </c>
      <c r="E307" s="79">
        <v>0.19170000000000001</v>
      </c>
      <c r="F307" s="77">
        <v>0.24249999999999999</v>
      </c>
      <c r="G307" s="77">
        <v>6.8504834710000004</v>
      </c>
      <c r="H307" s="79">
        <f t="shared" si="70"/>
        <v>1895.8749999999775</v>
      </c>
      <c r="I307" s="82">
        <f>I297*2/12+I309*10/12</f>
        <v>3.5766666666666667</v>
      </c>
      <c r="J307" s="79">
        <f t="shared" si="66"/>
        <v>216.67492174582608</v>
      </c>
      <c r="K307" s="79">
        <f t="shared" si="67"/>
        <v>9.0493643787962661</v>
      </c>
      <c r="L307" s="90">
        <f t="shared" si="71"/>
        <v>829.27524079009891</v>
      </c>
      <c r="M307" s="79">
        <f t="shared" si="68"/>
        <v>11.447422336244623</v>
      </c>
      <c r="N307" s="90">
        <f t="shared" si="69"/>
        <v>43.81247187180805</v>
      </c>
      <c r="O307" s="106">
        <f t="shared" si="58"/>
        <v>17.342998991921689</v>
      </c>
      <c r="P307" s="91"/>
      <c r="Q307" s="92">
        <f t="shared" si="59"/>
        <v>21.812946556051376</v>
      </c>
      <c r="R307" s="92"/>
      <c r="S307" s="107">
        <f t="shared" si="60"/>
        <v>6.5966071475565616E-3</v>
      </c>
      <c r="T307" s="82">
        <f t="shared" si="72"/>
        <v>1.0020082762201332</v>
      </c>
      <c r="U307" s="82">
        <f t="shared" si="73"/>
        <v>5.7124342314807661</v>
      </c>
      <c r="V307" s="95">
        <f t="shared" si="61"/>
        <v>9.5563696438718093E-2</v>
      </c>
      <c r="W307" s="95">
        <f t="shared" si="62"/>
        <v>1.4144552514070652E-2</v>
      </c>
      <c r="X307" s="95">
        <f t="shared" si="63"/>
        <v>8.1419143924647441E-2</v>
      </c>
    </row>
    <row r="308" spans="1:24">
      <c r="A308" s="1">
        <v>1895.12</v>
      </c>
      <c r="B308" s="1">
        <f t="shared" si="64"/>
        <v>1895</v>
      </c>
      <c r="C308" s="1">
        <f t="shared" si="65"/>
        <v>0.11999999999989086</v>
      </c>
      <c r="D308" s="77">
        <v>4.32</v>
      </c>
      <c r="E308" s="79">
        <v>0.19</v>
      </c>
      <c r="F308" s="77">
        <v>0.25</v>
      </c>
      <c r="G308" s="77">
        <v>6.7553424790000003</v>
      </c>
      <c r="H308" s="79">
        <f t="shared" si="70"/>
        <v>1895.9583333333107</v>
      </c>
      <c r="I308" s="82">
        <f>I297*1/12+I309*11/12</f>
        <v>3.5883333333333338</v>
      </c>
      <c r="J308" s="79">
        <f t="shared" si="66"/>
        <v>206.80144113238234</v>
      </c>
      <c r="K308" s="79">
        <f t="shared" si="67"/>
        <v>9.0954337535075567</v>
      </c>
      <c r="L308" s="90">
        <f t="shared" si="71"/>
        <v>794.38757842979305</v>
      </c>
      <c r="M308" s="79">
        <f t="shared" si="68"/>
        <v>11.967675991457309</v>
      </c>
      <c r="N308" s="90">
        <f t="shared" si="69"/>
        <v>45.971503381353756</v>
      </c>
      <c r="O308" s="106">
        <f t="shared" si="58"/>
        <v>16.548415156667957</v>
      </c>
      <c r="P308" s="91"/>
      <c r="Q308" s="92">
        <f t="shared" si="59"/>
        <v>20.818648077628044</v>
      </c>
      <c r="R308" s="92"/>
      <c r="S308" s="107">
        <f t="shared" si="60"/>
        <v>5.5613476259542133E-3</v>
      </c>
      <c r="T308" s="82">
        <f t="shared" si="72"/>
        <v>1.0020185305771252</v>
      </c>
      <c r="U308" s="82">
        <f t="shared" si="73"/>
        <v>5.8045208143313989</v>
      </c>
      <c r="V308" s="95">
        <f t="shared" si="61"/>
        <v>0.1020434556377916</v>
      </c>
      <c r="W308" s="95">
        <f t="shared" si="62"/>
        <v>1.1706016420445886E-2</v>
      </c>
      <c r="X308" s="95">
        <f t="shared" si="63"/>
        <v>9.0337439217345716E-2</v>
      </c>
    </row>
    <row r="309" spans="1:24">
      <c r="A309" s="1">
        <v>1896.01</v>
      </c>
      <c r="B309" s="1">
        <f t="shared" si="64"/>
        <v>1896</v>
      </c>
      <c r="C309" s="1">
        <f t="shared" si="65"/>
        <v>9.9999999999909051E-3</v>
      </c>
      <c r="D309" s="77">
        <v>4.2699999999999996</v>
      </c>
      <c r="E309" s="79">
        <v>0.18920000000000001</v>
      </c>
      <c r="F309" s="77">
        <v>0.2467</v>
      </c>
      <c r="G309" s="77">
        <v>6.6601933879999997</v>
      </c>
      <c r="H309" s="79">
        <f t="shared" si="70"/>
        <v>1896.041666666644</v>
      </c>
      <c r="I309" s="82">
        <v>3.6</v>
      </c>
      <c r="J309" s="79">
        <f t="shared" si="66"/>
        <v>207.3281254096822</v>
      </c>
      <c r="K309" s="79">
        <f t="shared" si="67"/>
        <v>9.1865295848973947</v>
      </c>
      <c r="L309" s="90">
        <f t="shared" si="71"/>
        <v>799.35142293339186</v>
      </c>
      <c r="M309" s="79">
        <f t="shared" si="68"/>
        <v>11.978418861491477</v>
      </c>
      <c r="N309" s="90">
        <f t="shared" si="69"/>
        <v>46.182668861280511</v>
      </c>
      <c r="O309" s="106">
        <f t="shared" si="58"/>
        <v>16.57622482856819</v>
      </c>
      <c r="P309" s="91"/>
      <c r="Q309" s="92">
        <f t="shared" si="59"/>
        <v>20.858552156094365</v>
      </c>
      <c r="R309" s="92"/>
      <c r="S309" s="107">
        <f t="shared" si="60"/>
        <v>6.2604116349686476E-3</v>
      </c>
      <c r="T309" s="82">
        <f t="shared" si="72"/>
        <v>1.004389296452507</v>
      </c>
      <c r="U309" s="82">
        <f t="shared" si="73"/>
        <v>5.8993295543559379</v>
      </c>
      <c r="V309" s="95">
        <f t="shared" si="61"/>
        <v>0.1054217959988839</v>
      </c>
      <c r="W309" s="95">
        <f t="shared" si="62"/>
        <v>1.0392143209894567E-2</v>
      </c>
      <c r="X309" s="95">
        <f t="shared" si="63"/>
        <v>9.5029652788989338E-2</v>
      </c>
    </row>
    <row r="310" spans="1:24">
      <c r="A310" s="1">
        <v>1896.02</v>
      </c>
      <c r="B310" s="1">
        <f t="shared" si="64"/>
        <v>1896</v>
      </c>
      <c r="C310" s="1">
        <f t="shared" si="65"/>
        <v>1.999999999998181E-2</v>
      </c>
      <c r="D310" s="77">
        <v>4.45</v>
      </c>
      <c r="E310" s="79">
        <v>0.1883</v>
      </c>
      <c r="F310" s="77">
        <v>0.24329999999999999</v>
      </c>
      <c r="G310" s="77">
        <v>6.5650523969999997</v>
      </c>
      <c r="H310" s="79">
        <f t="shared" si="70"/>
        <v>1896.1249999999773</v>
      </c>
      <c r="I310" s="82">
        <f>I309*11/12+I321*1/12</f>
        <v>3.5833333333333335</v>
      </c>
      <c r="J310" s="79">
        <f t="shared" si="66"/>
        <v>219.19921776368426</v>
      </c>
      <c r="K310" s="79">
        <f t="shared" si="67"/>
        <v>9.2753286977307283</v>
      </c>
      <c r="L310" s="90">
        <f t="shared" si="71"/>
        <v>848.10037331192427</v>
      </c>
      <c r="M310" s="79">
        <f t="shared" si="68"/>
        <v>11.984532512787501</v>
      </c>
      <c r="N310" s="90">
        <f t="shared" si="69"/>
        <v>46.369173219503637</v>
      </c>
      <c r="O310" s="106">
        <f t="shared" si="58"/>
        <v>17.515403352637271</v>
      </c>
      <c r="P310" s="91"/>
      <c r="Q310" s="92">
        <f t="shared" si="59"/>
        <v>22.0405920312703</v>
      </c>
      <c r="R310" s="92"/>
      <c r="S310" s="107">
        <f t="shared" si="60"/>
        <v>1.7805233819332758E-3</v>
      </c>
      <c r="T310" s="82">
        <f t="shared" si="72"/>
        <v>1.0043764949070104</v>
      </c>
      <c r="U310" s="82">
        <f t="shared" si="73"/>
        <v>6.0110920261683249</v>
      </c>
      <c r="V310" s="95">
        <f t="shared" si="61"/>
        <v>9.843401141894681E-2</v>
      </c>
      <c r="W310" s="95">
        <f t="shared" si="62"/>
        <v>8.6166554887228131E-3</v>
      </c>
      <c r="X310" s="95">
        <f t="shared" si="63"/>
        <v>8.9817355930223997E-2</v>
      </c>
    </row>
    <row r="311" spans="1:24">
      <c r="A311" s="1">
        <v>1896.03</v>
      </c>
      <c r="B311" s="1">
        <f t="shared" si="64"/>
        <v>1896</v>
      </c>
      <c r="C311" s="1">
        <f t="shared" si="65"/>
        <v>2.9999999999972715E-2</v>
      </c>
      <c r="D311" s="77">
        <v>4.38</v>
      </c>
      <c r="E311" s="79">
        <v>0.1875</v>
      </c>
      <c r="F311" s="77">
        <v>0.24</v>
      </c>
      <c r="G311" s="77">
        <v>6.5650523969999997</v>
      </c>
      <c r="H311" s="79">
        <f t="shared" si="70"/>
        <v>1896.2083333333105</v>
      </c>
      <c r="I311" s="82">
        <f>I309*10/12+I321*2/12</f>
        <v>3.5666666666666664</v>
      </c>
      <c r="J311" s="79">
        <f t="shared" si="66"/>
        <v>215.7511401808847</v>
      </c>
      <c r="K311" s="79">
        <f t="shared" si="67"/>
        <v>9.2359220967844493</v>
      </c>
      <c r="L311" s="90">
        <f t="shared" si="71"/>
        <v>837.73734908746655</v>
      </c>
      <c r="M311" s="79">
        <f t="shared" si="68"/>
        <v>11.821980283884095</v>
      </c>
      <c r="N311" s="90">
        <f t="shared" si="69"/>
        <v>45.903416388354337</v>
      </c>
      <c r="O311" s="106">
        <f t="shared" si="58"/>
        <v>17.232362712298606</v>
      </c>
      <c r="P311" s="91"/>
      <c r="Q311" s="92">
        <f t="shared" si="59"/>
        <v>21.685007699222595</v>
      </c>
      <c r="R311" s="92"/>
      <c r="S311" s="107">
        <f t="shared" si="60"/>
        <v>4.0598699544547451E-3</v>
      </c>
      <c r="T311" s="82">
        <f t="shared" si="72"/>
        <v>1.0043636945405117</v>
      </c>
      <c r="U311" s="82">
        <f t="shared" si="73"/>
        <v>6.0373995398064215</v>
      </c>
      <c r="V311" s="95">
        <f t="shared" si="61"/>
        <v>9.7393655283083636E-2</v>
      </c>
      <c r="W311" s="95">
        <f t="shared" si="62"/>
        <v>8.2971036943131349E-3</v>
      </c>
      <c r="X311" s="95">
        <f t="shared" si="63"/>
        <v>8.9096551588770501E-2</v>
      </c>
    </row>
    <row r="312" spans="1:24">
      <c r="A312" s="1">
        <v>1896.04</v>
      </c>
      <c r="B312" s="1">
        <f t="shared" si="64"/>
        <v>1896</v>
      </c>
      <c r="C312" s="1">
        <f t="shared" si="65"/>
        <v>3.999999999996362E-2</v>
      </c>
      <c r="D312" s="77">
        <v>4.42</v>
      </c>
      <c r="E312" s="79">
        <v>0.1867</v>
      </c>
      <c r="F312" s="77">
        <v>0.23669999999999999</v>
      </c>
      <c r="G312" s="77">
        <v>6.469903306</v>
      </c>
      <c r="H312" s="79">
        <f t="shared" si="70"/>
        <v>1896.2916666666438</v>
      </c>
      <c r="I312" s="82">
        <f>I309*9/12+I321*3/12</f>
        <v>3.55</v>
      </c>
      <c r="J312" s="79">
        <f t="shared" si="66"/>
        <v>220.92337279205702</v>
      </c>
      <c r="K312" s="79">
        <f t="shared" si="67"/>
        <v>9.3317632806056672</v>
      </c>
      <c r="L312" s="90">
        <f t="shared" si="71"/>
        <v>860.84006047268633</v>
      </c>
      <c r="M312" s="79">
        <f t="shared" si="68"/>
        <v>11.8308964569864</v>
      </c>
      <c r="N312" s="90">
        <f t="shared" si="69"/>
        <v>46.099738080064441</v>
      </c>
      <c r="O312" s="106">
        <f t="shared" si="58"/>
        <v>17.643699378129998</v>
      </c>
      <c r="P312" s="91"/>
      <c r="Q312" s="92">
        <f t="shared" si="59"/>
        <v>22.201842765217201</v>
      </c>
      <c r="R312" s="92"/>
      <c r="S312" s="107">
        <f t="shared" si="60"/>
        <v>2.6304574066016509E-3</v>
      </c>
      <c r="T312" s="82">
        <f t="shared" si="72"/>
        <v>1.0043508953544789</v>
      </c>
      <c r="U312" s="82">
        <f t="shared" si="73"/>
        <v>6.1529208637484656</v>
      </c>
      <c r="V312" s="95">
        <f t="shared" si="61"/>
        <v>9.3255691423889564E-2</v>
      </c>
      <c r="W312" s="95">
        <f t="shared" si="62"/>
        <v>6.5102640645871013E-3</v>
      </c>
      <c r="X312" s="95">
        <f t="shared" si="63"/>
        <v>8.6745427359302463E-2</v>
      </c>
    </row>
    <row r="313" spans="1:24">
      <c r="A313" s="1">
        <v>1896.05</v>
      </c>
      <c r="B313" s="1">
        <f t="shared" si="64"/>
        <v>1896</v>
      </c>
      <c r="C313" s="1">
        <f t="shared" si="65"/>
        <v>4.9999999999954525E-2</v>
      </c>
      <c r="D313" s="77">
        <v>4.4000000000000004</v>
      </c>
      <c r="E313" s="79">
        <v>0.18579999999999999</v>
      </c>
      <c r="F313" s="77">
        <v>0.23330000000000001</v>
      </c>
      <c r="G313" s="77">
        <v>6.3747542150000003</v>
      </c>
      <c r="H313" s="79">
        <f t="shared" si="70"/>
        <v>1896.374999999977</v>
      </c>
      <c r="I313" s="82">
        <f>I309*8/12+I321*4/12</f>
        <v>3.5333333333333332</v>
      </c>
      <c r="J313" s="79">
        <f t="shared" si="66"/>
        <v>223.20628404023893</v>
      </c>
      <c r="K313" s="79">
        <f t="shared" si="67"/>
        <v>9.42539263060827</v>
      </c>
      <c r="L313" s="90">
        <f t="shared" si="71"/>
        <v>872.79609627097864</v>
      </c>
      <c r="M313" s="79">
        <f t="shared" si="68"/>
        <v>11.835005924224486</v>
      </c>
      <c r="N313" s="90">
        <f t="shared" si="69"/>
        <v>46.278029377277115</v>
      </c>
      <c r="O313" s="106">
        <f t="shared" si="58"/>
        <v>17.828266894232822</v>
      </c>
      <c r="P313" s="91"/>
      <c r="Q313" s="92">
        <f t="shared" si="59"/>
        <v>22.432252972027968</v>
      </c>
      <c r="R313" s="92"/>
      <c r="S313" s="107">
        <f t="shared" si="60"/>
        <v>3.1802127213657674E-3</v>
      </c>
      <c r="T313" s="82">
        <f t="shared" si="72"/>
        <v>1.0043380973503815</v>
      </c>
      <c r="U313" s="82">
        <f t="shared" si="73"/>
        <v>6.2719291796456558</v>
      </c>
      <c r="V313" s="95">
        <f t="shared" si="61"/>
        <v>8.7957278337948752E-2</v>
      </c>
      <c r="W313" s="95">
        <f t="shared" si="62"/>
        <v>3.5857713301912231E-3</v>
      </c>
      <c r="X313" s="95">
        <f t="shared" si="63"/>
        <v>8.4371507007757529E-2</v>
      </c>
    </row>
    <row r="314" spans="1:24">
      <c r="A314" s="1">
        <v>1896.06</v>
      </c>
      <c r="B314" s="1">
        <f t="shared" si="64"/>
        <v>1896</v>
      </c>
      <c r="C314" s="1">
        <f t="shared" si="65"/>
        <v>5.999999999994543E-2</v>
      </c>
      <c r="D314" s="77">
        <v>4.32</v>
      </c>
      <c r="E314" s="79">
        <v>0.185</v>
      </c>
      <c r="F314" s="77">
        <v>0.23</v>
      </c>
      <c r="G314" s="77">
        <v>6.2796132230000001</v>
      </c>
      <c r="H314" s="79">
        <f t="shared" si="70"/>
        <v>1896.4583333333103</v>
      </c>
      <c r="I314" s="82">
        <f>I309*7/12+I321*5/12</f>
        <v>3.5166666666666666</v>
      </c>
      <c r="J314" s="79">
        <f t="shared" si="66"/>
        <v>222.46824929969102</v>
      </c>
      <c r="K314" s="79">
        <f t="shared" si="67"/>
        <v>9.5269967871395451</v>
      </c>
      <c r="L314" s="90">
        <f t="shared" si="71"/>
        <v>873.01460845802239</v>
      </c>
      <c r="M314" s="79">
        <f t="shared" si="68"/>
        <v>11.844374384011328</v>
      </c>
      <c r="N314" s="90">
        <f t="shared" si="69"/>
        <v>46.479944431792859</v>
      </c>
      <c r="O314" s="106">
        <f t="shared" si="58"/>
        <v>17.777578616430461</v>
      </c>
      <c r="P314" s="91"/>
      <c r="Q314" s="92">
        <f t="shared" si="59"/>
        <v>22.36626040060284</v>
      </c>
      <c r="R314" s="92"/>
      <c r="S314" s="107">
        <f t="shared" si="60"/>
        <v>3.2653672633128142E-3</v>
      </c>
      <c r="T314" s="82">
        <f t="shared" si="72"/>
        <v>1.0043253005296922</v>
      </c>
      <c r="U314" s="82">
        <f t="shared" si="73"/>
        <v>6.3945742176556077</v>
      </c>
      <c r="V314" s="95">
        <f t="shared" si="61"/>
        <v>8.9699636569060104E-2</v>
      </c>
      <c r="W314" s="95">
        <f t="shared" si="62"/>
        <v>1.769623504406681E-3</v>
      </c>
      <c r="X314" s="95">
        <f t="shared" si="63"/>
        <v>8.7930013064653423E-2</v>
      </c>
    </row>
    <row r="315" spans="1:24">
      <c r="A315" s="1">
        <v>1896.07</v>
      </c>
      <c r="B315" s="1">
        <f t="shared" si="64"/>
        <v>1896</v>
      </c>
      <c r="C315" s="1">
        <f t="shared" si="65"/>
        <v>6.9999999999936335E-2</v>
      </c>
      <c r="D315" s="77">
        <v>4.04</v>
      </c>
      <c r="E315" s="79">
        <v>0.1842</v>
      </c>
      <c r="F315" s="77">
        <v>0.22670000000000001</v>
      </c>
      <c r="G315" s="77">
        <v>6.2796132230000001</v>
      </c>
      <c r="H315" s="79">
        <f t="shared" si="70"/>
        <v>1896.5416666666436</v>
      </c>
      <c r="I315" s="82">
        <f>I309*6/12+I321*6/12</f>
        <v>3.5</v>
      </c>
      <c r="J315" s="79">
        <f t="shared" si="66"/>
        <v>208.04901091915548</v>
      </c>
      <c r="K315" s="79">
        <f t="shared" si="67"/>
        <v>9.4857989631951583</v>
      </c>
      <c r="L315" s="90">
        <f t="shared" si="71"/>
        <v>819.53235935422242</v>
      </c>
      <c r="M315" s="79">
        <f t="shared" si="68"/>
        <v>11.67443336024073</v>
      </c>
      <c r="N315" s="90">
        <f t="shared" si="69"/>
        <v>45.987125214257979</v>
      </c>
      <c r="O315" s="106">
        <f t="shared" si="58"/>
        <v>16.637100103394577</v>
      </c>
      <c r="P315" s="91"/>
      <c r="Q315" s="92">
        <f t="shared" si="59"/>
        <v>20.933061531248484</v>
      </c>
      <c r="R315" s="92"/>
      <c r="S315" s="107">
        <f t="shared" si="60"/>
        <v>6.0532997371382027E-3</v>
      </c>
      <c r="T315" s="82">
        <f t="shared" si="72"/>
        <v>1.0043125048938841</v>
      </c>
      <c r="U315" s="82">
        <f t="shared" si="73"/>
        <v>6.4222326729063886</v>
      </c>
      <c r="V315" s="95">
        <f t="shared" si="61"/>
        <v>9.783469588933591E-2</v>
      </c>
      <c r="W315" s="95">
        <f t="shared" si="62"/>
        <v>4.8652627988323704E-3</v>
      </c>
      <c r="X315" s="95">
        <f t="shared" si="63"/>
        <v>9.2969433090503539E-2</v>
      </c>
    </row>
    <row r="316" spans="1:24">
      <c r="A316" s="1">
        <v>1896.08</v>
      </c>
      <c r="B316" s="1">
        <f t="shared" si="64"/>
        <v>1896</v>
      </c>
      <c r="C316" s="1">
        <f t="shared" si="65"/>
        <v>7.999999999992724E-2</v>
      </c>
      <c r="D316" s="77">
        <v>3.81</v>
      </c>
      <c r="E316" s="79">
        <v>0.18329999999999999</v>
      </c>
      <c r="F316" s="77">
        <v>0.2233</v>
      </c>
      <c r="G316" s="77">
        <v>6.2796132230000001</v>
      </c>
      <c r="H316" s="79">
        <f t="shared" si="70"/>
        <v>1896.6249999999768</v>
      </c>
      <c r="I316" s="82">
        <f>I309*5/12+I321*7/12</f>
        <v>3.4833333333333334</v>
      </c>
      <c r="J316" s="79">
        <f t="shared" si="66"/>
        <v>196.20463653514418</v>
      </c>
      <c r="K316" s="79">
        <f t="shared" si="67"/>
        <v>9.4394514112577212</v>
      </c>
      <c r="L316" s="90">
        <f t="shared" si="71"/>
        <v>775.97441730908997</v>
      </c>
      <c r="M316" s="79">
        <f t="shared" si="68"/>
        <v>11.499342608477084</v>
      </c>
      <c r="N316" s="90">
        <f t="shared" si="69"/>
        <v>45.479025560398888</v>
      </c>
      <c r="O316" s="106">
        <f t="shared" si="58"/>
        <v>15.703370546226871</v>
      </c>
      <c r="P316" s="91"/>
      <c r="Q316" s="92">
        <f t="shared" si="59"/>
        <v>19.764265040091662</v>
      </c>
      <c r="R316" s="92"/>
      <c r="S316" s="107">
        <f t="shared" si="60"/>
        <v>8.5761667136347655E-3</v>
      </c>
      <c r="T316" s="82">
        <f t="shared" si="72"/>
        <v>1.0042997104444336</v>
      </c>
      <c r="U316" s="82">
        <f t="shared" si="73"/>
        <v>6.44992858273796</v>
      </c>
      <c r="V316" s="95">
        <f t="shared" si="61"/>
        <v>0.10958433281852109</v>
      </c>
      <c r="W316" s="95">
        <f t="shared" si="62"/>
        <v>2.2823428152958236E-3</v>
      </c>
      <c r="X316" s="95">
        <f t="shared" si="63"/>
        <v>0.10730199000322527</v>
      </c>
    </row>
    <row r="317" spans="1:24">
      <c r="A317" s="1">
        <v>1896.09</v>
      </c>
      <c r="B317" s="1">
        <f t="shared" si="64"/>
        <v>1896</v>
      </c>
      <c r="C317" s="1">
        <f t="shared" si="65"/>
        <v>8.9999999999918145E-2</v>
      </c>
      <c r="D317" s="77">
        <v>4.01</v>
      </c>
      <c r="E317" s="79">
        <v>0.1825</v>
      </c>
      <c r="F317" s="77">
        <v>0.22</v>
      </c>
      <c r="G317" s="77">
        <v>6.2796132230000001</v>
      </c>
      <c r="H317" s="79">
        <f t="shared" si="70"/>
        <v>1896.7083333333101</v>
      </c>
      <c r="I317" s="82">
        <f>I309*4/12+I321*8/12</f>
        <v>3.4666666666666668</v>
      </c>
      <c r="J317" s="79">
        <f t="shared" si="66"/>
        <v>206.50409252124095</v>
      </c>
      <c r="K317" s="79">
        <f t="shared" si="67"/>
        <v>9.3982535873133362</v>
      </c>
      <c r="L317" s="90">
        <f t="shared" si="71"/>
        <v>819.80543071024306</v>
      </c>
      <c r="M317" s="79">
        <f t="shared" si="68"/>
        <v>11.329401584706485</v>
      </c>
      <c r="N317" s="90">
        <f t="shared" si="69"/>
        <v>44.976856547694126</v>
      </c>
      <c r="O317" s="106">
        <f t="shared" si="58"/>
        <v>16.544339943032011</v>
      </c>
      <c r="P317" s="91"/>
      <c r="Q317" s="92">
        <f t="shared" si="59"/>
        <v>20.824903901677747</v>
      </c>
      <c r="R317" s="92"/>
      <c r="S317" s="107">
        <f t="shared" si="60"/>
        <v>5.5058693897918204E-3</v>
      </c>
      <c r="T317" s="82">
        <f t="shared" si="72"/>
        <v>1.0042869171828182</v>
      </c>
      <c r="U317" s="82">
        <f t="shared" si="73"/>
        <v>6.4776614080310093</v>
      </c>
      <c r="V317" s="95">
        <f t="shared" si="61"/>
        <v>0.10597480400938974</v>
      </c>
      <c r="W317" s="95">
        <f t="shared" si="62"/>
        <v>8.6425337500384281E-4</v>
      </c>
      <c r="X317" s="95">
        <f t="shared" si="63"/>
        <v>0.1051105506343859</v>
      </c>
    </row>
    <row r="318" spans="1:24">
      <c r="A318" s="1">
        <v>1896.1</v>
      </c>
      <c r="B318" s="1">
        <f t="shared" si="64"/>
        <v>1896</v>
      </c>
      <c r="C318" s="1">
        <f t="shared" si="65"/>
        <v>9.9999999999909051E-2</v>
      </c>
      <c r="D318" s="77">
        <v>4.0999999999999996</v>
      </c>
      <c r="E318" s="79">
        <v>0.1817</v>
      </c>
      <c r="F318" s="77">
        <v>0.2167</v>
      </c>
      <c r="G318" s="77">
        <v>6.469903306</v>
      </c>
      <c r="H318" s="79">
        <f t="shared" si="70"/>
        <v>1896.7916666666433</v>
      </c>
      <c r="I318" s="82">
        <f>I309*3/12+I321*9/12</f>
        <v>3.4499999999999997</v>
      </c>
      <c r="J318" s="79">
        <f t="shared" si="66"/>
        <v>204.92892046322029</v>
      </c>
      <c r="K318" s="79">
        <f t="shared" si="67"/>
        <v>9.0818499629675937</v>
      </c>
      <c r="L318" s="90">
        <f t="shared" si="71"/>
        <v>816.55663901528919</v>
      </c>
      <c r="M318" s="79">
        <f t="shared" si="68"/>
        <v>10.831243186434108</v>
      </c>
      <c r="N318" s="90">
        <f t="shared" si="69"/>
        <v>43.158005774295901</v>
      </c>
      <c r="O318" s="106">
        <f t="shared" si="58"/>
        <v>16.43886680472588</v>
      </c>
      <c r="P318" s="91"/>
      <c r="Q318" s="92">
        <f t="shared" si="59"/>
        <v>20.692151790835556</v>
      </c>
      <c r="R318" s="92"/>
      <c r="S318" s="107">
        <f t="shared" si="60"/>
        <v>8.9894799045272603E-3</v>
      </c>
      <c r="T318" s="82">
        <f t="shared" si="72"/>
        <v>1.0042741251105176</v>
      </c>
      <c r="U318" s="82">
        <f t="shared" si="73"/>
        <v>6.3140956089749487</v>
      </c>
      <c r="V318" s="95">
        <f t="shared" si="61"/>
        <v>0.10100257251141098</v>
      </c>
      <c r="W318" s="95">
        <f t="shared" si="62"/>
        <v>1.3565299172224599E-3</v>
      </c>
      <c r="X318" s="95">
        <f t="shared" si="63"/>
        <v>9.9646042594188522E-2</v>
      </c>
    </row>
    <row r="319" spans="1:24">
      <c r="A319" s="1">
        <v>1896.11</v>
      </c>
      <c r="B319" s="1">
        <f t="shared" si="64"/>
        <v>1896</v>
      </c>
      <c r="C319" s="1">
        <f t="shared" si="65"/>
        <v>0.10999999999989996</v>
      </c>
      <c r="D319" s="77">
        <v>4.38</v>
      </c>
      <c r="E319" s="79">
        <v>0.18079999999999999</v>
      </c>
      <c r="F319" s="77">
        <v>0.21329999999999999</v>
      </c>
      <c r="G319" s="77">
        <v>6.6601933879999997</v>
      </c>
      <c r="H319" s="79">
        <f t="shared" si="70"/>
        <v>1896.8749999999766</v>
      </c>
      <c r="I319" s="82">
        <f>I309*2/12+I321*10/12</f>
        <v>3.4333333333333336</v>
      </c>
      <c r="J319" s="79">
        <f t="shared" si="66"/>
        <v>212.66913098229696</v>
      </c>
      <c r="K319" s="79">
        <f t="shared" si="67"/>
        <v>8.7786709775340857</v>
      </c>
      <c r="L319" s="90">
        <f t="shared" si="71"/>
        <v>850.31310984491984</v>
      </c>
      <c r="M319" s="79">
        <f t="shared" si="68"/>
        <v>10.356695351261173</v>
      </c>
      <c r="N319" s="90">
        <f t="shared" si="69"/>
        <v>41.409083636968354</v>
      </c>
      <c r="O319" s="106">
        <f t="shared" si="58"/>
        <v>17.08942524237111</v>
      </c>
      <c r="P319" s="91"/>
      <c r="Q319" s="92">
        <f t="shared" si="59"/>
        <v>21.506675169836139</v>
      </c>
      <c r="R319" s="92"/>
      <c r="S319" s="107">
        <f t="shared" si="60"/>
        <v>9.6930200802203687E-3</v>
      </c>
      <c r="T319" s="82">
        <f t="shared" si="72"/>
        <v>1.0042613342290143</v>
      </c>
      <c r="U319" s="82">
        <f t="shared" si="73"/>
        <v>6.1599101502271729</v>
      </c>
      <c r="V319" s="95">
        <f t="shared" si="61"/>
        <v>9.7961073386766628E-2</v>
      </c>
      <c r="W319" s="95">
        <f t="shared" si="62"/>
        <v>2.8859980810231889E-3</v>
      </c>
      <c r="X319" s="95">
        <f t="shared" si="63"/>
        <v>9.5075075305743439E-2</v>
      </c>
    </row>
    <row r="320" spans="1:24">
      <c r="A320" s="1">
        <v>1896.12</v>
      </c>
      <c r="B320" s="1">
        <f t="shared" si="64"/>
        <v>1896</v>
      </c>
      <c r="C320" s="1">
        <f t="shared" si="65"/>
        <v>0.11999999999989086</v>
      </c>
      <c r="D320" s="77">
        <v>4.22</v>
      </c>
      <c r="E320" s="79">
        <v>0.18</v>
      </c>
      <c r="F320" s="77">
        <v>0.21</v>
      </c>
      <c r="G320" s="77">
        <v>6.6601933879999997</v>
      </c>
      <c r="H320" s="79">
        <f t="shared" si="70"/>
        <v>1896.9583333333098</v>
      </c>
      <c r="I320" s="82">
        <f>I309*1/12+I321*11/12</f>
        <v>3.4166666666666665</v>
      </c>
      <c r="J320" s="79">
        <f t="shared" si="66"/>
        <v>204.90039560394823</v>
      </c>
      <c r="K320" s="79">
        <f t="shared" si="67"/>
        <v>8.7398273006423413</v>
      </c>
      <c r="L320" s="90">
        <f t="shared" si="71"/>
        <v>822.1634749299626</v>
      </c>
      <c r="M320" s="79">
        <f t="shared" si="68"/>
        <v>10.196465184082731</v>
      </c>
      <c r="N320" s="90">
        <f t="shared" si="69"/>
        <v>40.913348278505246</v>
      </c>
      <c r="O320" s="106">
        <f t="shared" si="58"/>
        <v>16.50140418059009</v>
      </c>
      <c r="P320" s="91"/>
      <c r="Q320" s="92">
        <f t="shared" si="59"/>
        <v>20.765764121097305</v>
      </c>
      <c r="R320" s="92"/>
      <c r="S320" s="107">
        <f t="shared" si="60"/>
        <v>1.0736338168094946E-2</v>
      </c>
      <c r="T320" s="82">
        <f t="shared" si="72"/>
        <v>1.0042485445397913</v>
      </c>
      <c r="U320" s="82">
        <f t="shared" si="73"/>
        <v>6.1861595861979897</v>
      </c>
      <c r="V320" s="95">
        <f t="shared" si="61"/>
        <v>9.9856130879753868E-2</v>
      </c>
      <c r="W320" s="95">
        <f t="shared" si="62"/>
        <v>1.5242332623721655E-3</v>
      </c>
      <c r="X320" s="95">
        <f t="shared" si="63"/>
        <v>9.8331897617381703E-2</v>
      </c>
    </row>
    <row r="321" spans="1:24">
      <c r="A321" s="1">
        <v>1897.01</v>
      </c>
      <c r="B321" s="1">
        <f t="shared" si="64"/>
        <v>1897</v>
      </c>
      <c r="C321" s="1">
        <f t="shared" si="65"/>
        <v>9.9999999999909051E-3</v>
      </c>
      <c r="D321" s="77">
        <v>4.22</v>
      </c>
      <c r="E321" s="79">
        <v>0.18</v>
      </c>
      <c r="F321" s="77">
        <v>0.21829999999999999</v>
      </c>
      <c r="G321" s="77">
        <v>6.469903306</v>
      </c>
      <c r="H321" s="79">
        <f t="shared" si="70"/>
        <v>1897.0416666666431</v>
      </c>
      <c r="I321" s="82">
        <v>3.4</v>
      </c>
      <c r="J321" s="79">
        <f t="shared" si="66"/>
        <v>210.92684008653407</v>
      </c>
      <c r="K321" s="79">
        <f t="shared" si="67"/>
        <v>8.9968794349706478</v>
      </c>
      <c r="L321" s="90">
        <f t="shared" si="71"/>
        <v>849.35293606221683</v>
      </c>
      <c r="M321" s="79">
        <f t="shared" si="68"/>
        <v>10.911215448078291</v>
      </c>
      <c r="N321" s="90">
        <f t="shared" si="69"/>
        <v>43.936906621417528</v>
      </c>
      <c r="O321" s="106">
        <f t="shared" ref="O321:O384" si="74">J321/AVERAGE(M201:M320)</f>
        <v>17.026521282380561</v>
      </c>
      <c r="P321" s="91"/>
      <c r="Q321" s="92">
        <f t="shared" ref="Q321:Q384" si="75">L321/AVERAGE(N201:N320)</f>
        <v>21.425908946193204</v>
      </c>
      <c r="R321" s="92"/>
      <c r="S321" s="107">
        <f t="shared" ref="S321:S384" si="76">1/O321-(I321/100-(((G321/G201)^(1/10))-1))</f>
        <v>3.8227047514217682E-3</v>
      </c>
      <c r="T321" s="82">
        <f t="shared" si="72"/>
        <v>1.0031837326593216</v>
      </c>
      <c r="U321" s="82">
        <f t="shared" si="73"/>
        <v>6.3951594917623353</v>
      </c>
      <c r="V321" s="95">
        <f t="shared" si="61"/>
        <v>9.4677407581497564E-2</v>
      </c>
      <c r="W321" s="95">
        <f t="shared" si="62"/>
        <v>-5.916575122566492E-4</v>
      </c>
      <c r="X321" s="95">
        <f t="shared" si="63"/>
        <v>9.5269065093754213E-2</v>
      </c>
    </row>
    <row r="322" spans="1:24">
      <c r="A322" s="1">
        <v>1897.02</v>
      </c>
      <c r="B322" s="1">
        <f t="shared" si="64"/>
        <v>1897</v>
      </c>
      <c r="C322" s="1">
        <f t="shared" si="65"/>
        <v>1.999999999998181E-2</v>
      </c>
      <c r="D322" s="77">
        <v>4.18</v>
      </c>
      <c r="E322" s="79">
        <v>0.18</v>
      </c>
      <c r="F322" s="77">
        <v>0.22670000000000001</v>
      </c>
      <c r="G322" s="77">
        <v>6.469903306</v>
      </c>
      <c r="H322" s="79">
        <f t="shared" si="70"/>
        <v>1897.1249999999764</v>
      </c>
      <c r="I322" s="82">
        <f>I321*11/12+I333*1/12</f>
        <v>3.3958333333333335</v>
      </c>
      <c r="J322" s="79">
        <f t="shared" si="66"/>
        <v>208.9275335454295</v>
      </c>
      <c r="K322" s="79">
        <f t="shared" si="67"/>
        <v>8.9968794349706478</v>
      </c>
      <c r="L322" s="90">
        <f t="shared" si="71"/>
        <v>844.32122435568715</v>
      </c>
      <c r="M322" s="79">
        <f t="shared" si="68"/>
        <v>11.331069821710257</v>
      </c>
      <c r="N322" s="90">
        <f t="shared" si="69"/>
        <v>45.791297024266576</v>
      </c>
      <c r="O322" s="106">
        <f t="shared" si="74"/>
        <v>16.894025883254095</v>
      </c>
      <c r="P322" s="91"/>
      <c r="Q322" s="92">
        <f t="shared" si="75"/>
        <v>21.25706036237786</v>
      </c>
      <c r="R322" s="92"/>
      <c r="S322" s="107">
        <f t="shared" si="76"/>
        <v>3.1669328023881602E-3</v>
      </c>
      <c r="T322" s="82">
        <f t="shared" si="72"/>
        <v>1.003180329202354</v>
      </c>
      <c r="U322" s="82">
        <f t="shared" si="73"/>
        <v>6.4155199698978285</v>
      </c>
      <c r="V322" s="95">
        <f t="shared" ref="V322:V385" si="77">(($L442/$L322)^(1/10)-1)</f>
        <v>8.9918230363277729E-2</v>
      </c>
      <c r="W322" s="95">
        <f t="shared" ref="W322:W385" si="78">(($U442/$U322)^(1/10)-1)</f>
        <v>-2.8663324199870166E-3</v>
      </c>
      <c r="X322" s="95">
        <f t="shared" ref="X322:X385" si="79">V322-W322</f>
        <v>9.2784562783264746E-2</v>
      </c>
    </row>
    <row r="323" spans="1:24">
      <c r="A323" s="1">
        <v>1897.03</v>
      </c>
      <c r="B323" s="1">
        <f t="shared" si="64"/>
        <v>1897</v>
      </c>
      <c r="C323" s="1">
        <f t="shared" si="65"/>
        <v>2.9999999999972715E-2</v>
      </c>
      <c r="D323" s="77">
        <v>4.1900000000000004</v>
      </c>
      <c r="E323" s="79">
        <v>0.18</v>
      </c>
      <c r="F323" s="77">
        <v>0.23499999999999999</v>
      </c>
      <c r="G323" s="77">
        <v>6.469903306</v>
      </c>
      <c r="H323" s="79">
        <f t="shared" si="70"/>
        <v>1897.2083333333096</v>
      </c>
      <c r="I323" s="82">
        <f>I321*10/12+I333*2/12</f>
        <v>3.3916666666666666</v>
      </c>
      <c r="J323" s="79">
        <f t="shared" si="66"/>
        <v>209.42736018070565</v>
      </c>
      <c r="K323" s="79">
        <f t="shared" si="67"/>
        <v>8.9968794349706478</v>
      </c>
      <c r="L323" s="90">
        <f t="shared" si="71"/>
        <v>849.3709924439388</v>
      </c>
      <c r="M323" s="79">
        <f t="shared" si="68"/>
        <v>11.745925928989456</v>
      </c>
      <c r="N323" s="90">
        <f t="shared" si="69"/>
        <v>47.637752559504918</v>
      </c>
      <c r="O323" s="106">
        <f t="shared" si="74"/>
        <v>16.958030716721034</v>
      </c>
      <c r="P323" s="91"/>
      <c r="Q323" s="92">
        <f t="shared" si="75"/>
        <v>21.333760247195968</v>
      </c>
      <c r="R323" s="92"/>
      <c r="S323" s="107">
        <f t="shared" si="76"/>
        <v>2.9851886508370853E-3</v>
      </c>
      <c r="T323" s="82">
        <f t="shared" si="72"/>
        <v>1.0031769257640506</v>
      </c>
      <c r="U323" s="82">
        <f t="shared" si="73"/>
        <v>6.4359234354063801</v>
      </c>
      <c r="V323" s="95">
        <f t="shared" si="77"/>
        <v>7.9641343557122601E-2</v>
      </c>
      <c r="W323" s="95">
        <f t="shared" si="78"/>
        <v>-1.9586963226663201E-3</v>
      </c>
      <c r="X323" s="95">
        <f t="shared" si="79"/>
        <v>8.1600039879788921E-2</v>
      </c>
    </row>
    <row r="324" spans="1:24">
      <c r="A324" s="1">
        <v>1897.04</v>
      </c>
      <c r="B324" s="1">
        <f t="shared" si="64"/>
        <v>1897</v>
      </c>
      <c r="C324" s="1">
        <f t="shared" si="65"/>
        <v>3.999999999996362E-2</v>
      </c>
      <c r="D324" s="77">
        <v>4.0599999999999996</v>
      </c>
      <c r="E324" s="79">
        <v>0.18</v>
      </c>
      <c r="F324" s="77">
        <v>0.24329999999999999</v>
      </c>
      <c r="G324" s="77">
        <v>6.3747542150000003</v>
      </c>
      <c r="H324" s="79">
        <f t="shared" si="70"/>
        <v>1897.2916666666429</v>
      </c>
      <c r="I324" s="82">
        <f>I321*9/12+I333*3/12</f>
        <v>3.3874999999999997</v>
      </c>
      <c r="J324" s="79">
        <f t="shared" si="66"/>
        <v>205.95852572803858</v>
      </c>
      <c r="K324" s="79">
        <f t="shared" si="67"/>
        <v>9.1311661652824991</v>
      </c>
      <c r="L324" s="90">
        <f t="shared" si="71"/>
        <v>838.3885923695824</v>
      </c>
      <c r="M324" s="79">
        <f t="shared" si="68"/>
        <v>12.342292933406846</v>
      </c>
      <c r="N324" s="90">
        <f t="shared" si="69"/>
        <v>50.241365646187056</v>
      </c>
      <c r="O324" s="106">
        <f t="shared" si="74"/>
        <v>16.696857434734657</v>
      </c>
      <c r="P324" s="91"/>
      <c r="Q324" s="92">
        <f t="shared" si="75"/>
        <v>21.001906820502253</v>
      </c>
      <c r="R324" s="92"/>
      <c r="S324" s="107">
        <f t="shared" si="76"/>
        <v>2.5014578482112151E-3</v>
      </c>
      <c r="T324" s="82">
        <f t="shared" si="72"/>
        <v>1.0031735223444171</v>
      </c>
      <c r="U324" s="82">
        <f t="shared" si="73"/>
        <v>6.5527371666161178</v>
      </c>
      <c r="V324" s="95">
        <f t="shared" si="77"/>
        <v>8.2007269588502574E-2</v>
      </c>
      <c r="W324" s="95">
        <f t="shared" si="78"/>
        <v>-3.5825129168808312E-3</v>
      </c>
      <c r="X324" s="95">
        <f t="shared" si="79"/>
        <v>8.5589782505383405E-2</v>
      </c>
    </row>
    <row r="325" spans="1:24">
      <c r="A325" s="1">
        <v>1897.05</v>
      </c>
      <c r="B325" s="1">
        <f t="shared" si="64"/>
        <v>1897</v>
      </c>
      <c r="C325" s="1">
        <f t="shared" si="65"/>
        <v>4.9999999999954525E-2</v>
      </c>
      <c r="D325" s="77">
        <v>4.08</v>
      </c>
      <c r="E325" s="79">
        <v>0.18</v>
      </c>
      <c r="F325" s="77">
        <v>0.25169999999999998</v>
      </c>
      <c r="G325" s="77">
        <v>6.2796132230000001</v>
      </c>
      <c r="H325" s="79">
        <f t="shared" si="70"/>
        <v>1897.3749999999761</v>
      </c>
      <c r="I325" s="82">
        <f>I321*8/12+I333*4/12</f>
        <v>3.3833333333333333</v>
      </c>
      <c r="J325" s="79">
        <f t="shared" si="66"/>
        <v>210.10890211637485</v>
      </c>
      <c r="K325" s="79">
        <f t="shared" si="67"/>
        <v>9.2695103874871254</v>
      </c>
      <c r="L325" s="90">
        <f t="shared" si="71"/>
        <v>858.42781717908508</v>
      </c>
      <c r="M325" s="79">
        <f t="shared" si="68"/>
        <v>12.961865358502829</v>
      </c>
      <c r="N325" s="90">
        <f t="shared" si="69"/>
        <v>52.957421956856791</v>
      </c>
      <c r="O325" s="106">
        <f t="shared" si="74"/>
        <v>17.04775512922938</v>
      </c>
      <c r="P325" s="91"/>
      <c r="Q325" s="92">
        <f t="shared" si="75"/>
        <v>21.43690630537202</v>
      </c>
      <c r="R325" s="92"/>
      <c r="S325" s="107">
        <f t="shared" si="76"/>
        <v>-1.568868307702323E-4</v>
      </c>
      <c r="T325" s="82">
        <f t="shared" si="72"/>
        <v>1.0031701189434596</v>
      </c>
      <c r="U325" s="82">
        <f t="shared" si="73"/>
        <v>6.6731265194171119</v>
      </c>
      <c r="V325" s="95">
        <f t="shared" si="77"/>
        <v>7.3860583095227028E-2</v>
      </c>
      <c r="W325" s="95">
        <f t="shared" si="78"/>
        <v>-7.3164706692286918E-3</v>
      </c>
      <c r="X325" s="95">
        <f t="shared" si="79"/>
        <v>8.117705376445572E-2</v>
      </c>
    </row>
    <row r="326" spans="1:24">
      <c r="A326" s="1">
        <v>1897.06</v>
      </c>
      <c r="B326" s="1">
        <f t="shared" si="64"/>
        <v>1897</v>
      </c>
      <c r="C326" s="1">
        <f t="shared" si="65"/>
        <v>5.999999999994543E-2</v>
      </c>
      <c r="D326" s="77">
        <v>4.2699999999999996</v>
      </c>
      <c r="E326" s="79">
        <v>0.18</v>
      </c>
      <c r="F326" s="77">
        <v>0.26</v>
      </c>
      <c r="G326" s="77">
        <v>6.2796132230000001</v>
      </c>
      <c r="H326" s="79">
        <f t="shared" si="70"/>
        <v>1897.4583333333094</v>
      </c>
      <c r="I326" s="82">
        <f>I321*7/12+I333*5/12</f>
        <v>3.3791666666666664</v>
      </c>
      <c r="J326" s="79">
        <f t="shared" si="66"/>
        <v>219.89338530316681</v>
      </c>
      <c r="K326" s="79">
        <f t="shared" si="67"/>
        <v>9.2695103874871254</v>
      </c>
      <c r="L326" s="90">
        <f t="shared" si="71"/>
        <v>901.559607012838</v>
      </c>
      <c r="M326" s="79">
        <f t="shared" si="68"/>
        <v>13.389292781925848</v>
      </c>
      <c r="N326" s="90">
        <f t="shared" si="69"/>
        <v>54.89590112958733</v>
      </c>
      <c r="O326" s="106">
        <f t="shared" si="74"/>
        <v>17.850497280690604</v>
      </c>
      <c r="P326" s="91"/>
      <c r="Q326" s="92">
        <f t="shared" si="75"/>
        <v>22.433196984133854</v>
      </c>
      <c r="R326" s="92"/>
      <c r="S326" s="107">
        <f t="shared" si="76"/>
        <v>-1.5985160058095416E-3</v>
      </c>
      <c r="T326" s="82">
        <f t="shared" si="72"/>
        <v>1.0031667155611836</v>
      </c>
      <c r="U326" s="82">
        <f t="shared" si="73"/>
        <v>6.6942811242084179</v>
      </c>
      <c r="V326" s="95">
        <f t="shared" si="77"/>
        <v>6.4499910549713935E-2</v>
      </c>
      <c r="W326" s="95">
        <f t="shared" si="78"/>
        <v>-8.4858680042171342E-3</v>
      </c>
      <c r="X326" s="95">
        <f t="shared" si="79"/>
        <v>7.2985778553931069E-2</v>
      </c>
    </row>
    <row r="327" spans="1:24">
      <c r="A327" s="1">
        <v>1897.07</v>
      </c>
      <c r="B327" s="1">
        <f t="shared" si="64"/>
        <v>1897</v>
      </c>
      <c r="C327" s="1">
        <f t="shared" si="65"/>
        <v>6.9999999999936335E-2</v>
      </c>
      <c r="D327" s="77">
        <v>4.46</v>
      </c>
      <c r="E327" s="79">
        <v>0.18</v>
      </c>
      <c r="F327" s="77">
        <v>0.26829999999999998</v>
      </c>
      <c r="G327" s="77">
        <v>6.2796132230000001</v>
      </c>
      <c r="H327" s="79">
        <f t="shared" si="70"/>
        <v>1897.5416666666426</v>
      </c>
      <c r="I327" s="82">
        <f>I321*6/12+I333*6/12</f>
        <v>3.375</v>
      </c>
      <c r="J327" s="79">
        <f t="shared" si="66"/>
        <v>229.67786848995877</v>
      </c>
      <c r="K327" s="79">
        <f t="shared" si="67"/>
        <v>9.2695103874871254</v>
      </c>
      <c r="L327" s="90">
        <f t="shared" si="71"/>
        <v>944.84291367270487</v>
      </c>
      <c r="M327" s="79">
        <f t="shared" si="68"/>
        <v>13.816720205348865</v>
      </c>
      <c r="N327" s="90">
        <f t="shared" si="69"/>
        <v>56.838868551207781</v>
      </c>
      <c r="O327" s="106">
        <f t="shared" si="74"/>
        <v>18.651975755820274</v>
      </c>
      <c r="P327" s="91"/>
      <c r="Q327" s="92">
        <f t="shared" si="75"/>
        <v>23.420666317964148</v>
      </c>
      <c r="R327" s="92"/>
      <c r="S327" s="107">
        <f t="shared" si="76"/>
        <v>-2.7943487692443994E-3</v>
      </c>
      <c r="T327" s="82">
        <f t="shared" si="72"/>
        <v>1.0031633121975951</v>
      </c>
      <c r="U327" s="82">
        <f t="shared" si="73"/>
        <v>6.7154800084153869</v>
      </c>
      <c r="V327" s="95">
        <f t="shared" si="77"/>
        <v>6.3965984520001129E-2</v>
      </c>
      <c r="W327" s="95">
        <f t="shared" si="78"/>
        <v>-8.625925653494515E-3</v>
      </c>
      <c r="X327" s="95">
        <f t="shared" si="79"/>
        <v>7.2591910173495644E-2</v>
      </c>
    </row>
    <row r="328" spans="1:24">
      <c r="A328" s="1">
        <v>1897.08</v>
      </c>
      <c r="B328" s="1">
        <f t="shared" si="64"/>
        <v>1897</v>
      </c>
      <c r="C328" s="1">
        <f t="shared" si="65"/>
        <v>7.999999999992724E-2</v>
      </c>
      <c r="D328" s="77">
        <v>4.75</v>
      </c>
      <c r="E328" s="79">
        <v>0.18</v>
      </c>
      <c r="F328" s="77">
        <v>0.2767</v>
      </c>
      <c r="G328" s="77">
        <v>6.5650523969999997</v>
      </c>
      <c r="H328" s="79">
        <f t="shared" si="70"/>
        <v>1897.6249999999759</v>
      </c>
      <c r="I328" s="82">
        <f>I321*5/12+I333*7/12</f>
        <v>3.3708333333333336</v>
      </c>
      <c r="J328" s="79">
        <f t="shared" si="66"/>
        <v>233.97669311853937</v>
      </c>
      <c r="K328" s="79">
        <f t="shared" si="67"/>
        <v>8.8664852129130711</v>
      </c>
      <c r="L328" s="90">
        <f t="shared" si="71"/>
        <v>965.56686788858337</v>
      </c>
      <c r="M328" s="79">
        <f t="shared" si="68"/>
        <v>13.629758102294703</v>
      </c>
      <c r="N328" s="90">
        <f t="shared" si="69"/>
        <v>56.246811019951785</v>
      </c>
      <c r="O328" s="106">
        <f t="shared" si="74"/>
        <v>19.006396010519428</v>
      </c>
      <c r="P328" s="91"/>
      <c r="Q328" s="92">
        <f t="shared" si="75"/>
        <v>23.838146387477508</v>
      </c>
      <c r="R328" s="92"/>
      <c r="S328" s="107">
        <f t="shared" si="76"/>
        <v>-5.7321390204539274E-4</v>
      </c>
      <c r="T328" s="82">
        <f t="shared" si="72"/>
        <v>1.0031599088526999</v>
      </c>
      <c r="U328" s="82">
        <f t="shared" si="73"/>
        <v>6.4438199924030668</v>
      </c>
      <c r="V328" s="95">
        <f t="shared" si="77"/>
        <v>5.3918740350289873E-2</v>
      </c>
      <c r="W328" s="95">
        <f t="shared" si="78"/>
        <v>-4.3480874288223115E-3</v>
      </c>
      <c r="X328" s="95">
        <f t="shared" si="79"/>
        <v>5.8266827779112185E-2</v>
      </c>
    </row>
    <row r="329" spans="1:24">
      <c r="A329" s="1">
        <v>1897.09</v>
      </c>
      <c r="B329" s="1">
        <f t="shared" si="64"/>
        <v>1897</v>
      </c>
      <c r="C329" s="1">
        <f t="shared" si="65"/>
        <v>8.9999999999918145E-2</v>
      </c>
      <c r="D329" s="77">
        <v>4.9800000000000004</v>
      </c>
      <c r="E329" s="79">
        <v>0.18</v>
      </c>
      <c r="F329" s="77">
        <v>0.28499999999999998</v>
      </c>
      <c r="G329" s="77">
        <v>6.7553424790000003</v>
      </c>
      <c r="H329" s="79">
        <f t="shared" si="70"/>
        <v>1897.7083333333092</v>
      </c>
      <c r="I329" s="82">
        <f>I321*4/12+I333*8/12</f>
        <v>3.3666666666666667</v>
      </c>
      <c r="J329" s="79">
        <f t="shared" si="66"/>
        <v>238.39610574982964</v>
      </c>
      <c r="K329" s="79">
        <f t="shared" si="67"/>
        <v>8.6167267138492623</v>
      </c>
      <c r="L329" s="90">
        <f t="shared" si="71"/>
        <v>986.76801331706258</v>
      </c>
      <c r="M329" s="79">
        <f t="shared" si="68"/>
        <v>13.643150630261333</v>
      </c>
      <c r="N329" s="90">
        <f t="shared" si="69"/>
        <v>56.471663412723458</v>
      </c>
      <c r="O329" s="106">
        <f t="shared" si="74"/>
        <v>19.372370293397783</v>
      </c>
      <c r="P329" s="91"/>
      <c r="Q329" s="92">
        <f t="shared" si="75"/>
        <v>24.266748911108181</v>
      </c>
      <c r="R329" s="92"/>
      <c r="S329" s="107">
        <f t="shared" si="76"/>
        <v>2.4584612230911379E-3</v>
      </c>
      <c r="T329" s="82">
        <f t="shared" si="72"/>
        <v>1.0031565055265037</v>
      </c>
      <c r="U329" s="82">
        <f t="shared" si="73"/>
        <v>6.2820934472518903</v>
      </c>
      <c r="V329" s="95">
        <f t="shared" si="77"/>
        <v>5.1013692402144706E-2</v>
      </c>
      <c r="W329" s="95">
        <f t="shared" si="78"/>
        <v>-1.636509967011035E-3</v>
      </c>
      <c r="X329" s="95">
        <f t="shared" si="79"/>
        <v>5.2650202369155741E-2</v>
      </c>
    </row>
    <row r="330" spans="1:24">
      <c r="A330" s="1">
        <v>1897.1</v>
      </c>
      <c r="B330" s="1">
        <f t="shared" ref="B330:B393" si="80">INT(A330)</f>
        <v>1897</v>
      </c>
      <c r="C330" s="1">
        <f t="shared" ref="C330:C393" si="81">A330-B330</f>
        <v>9.9999999999909051E-2</v>
      </c>
      <c r="D330" s="77">
        <v>4.82</v>
      </c>
      <c r="E330" s="79">
        <v>0.18</v>
      </c>
      <c r="F330" s="77">
        <v>0.29330000000000001</v>
      </c>
      <c r="G330" s="77">
        <v>6.6601933879999997</v>
      </c>
      <c r="H330" s="79">
        <f t="shared" si="70"/>
        <v>1897.7916666666424</v>
      </c>
      <c r="I330" s="82">
        <f>I321*3/12+I333*9/12</f>
        <v>3.3625000000000003</v>
      </c>
      <c r="J330" s="79">
        <f t="shared" ref="J330:J393" si="82">D330*$G$1864/G330</f>
        <v>234.03315327275604</v>
      </c>
      <c r="K330" s="79">
        <f t="shared" ref="K330:K393" si="83">E330*$G$1864/G330</f>
        <v>8.7398273006423413</v>
      </c>
      <c r="L330" s="90">
        <f t="shared" si="71"/>
        <v>971.72355568410148</v>
      </c>
      <c r="M330" s="79">
        <f t="shared" ref="M330:M393" si="84">F330*$G$1864/G330</f>
        <v>14.241063040435549</v>
      </c>
      <c r="N330" s="90">
        <f t="shared" ref="N330:N393" si="85">M330*(L330/J330)</f>
        <v>59.129983170569915</v>
      </c>
      <c r="O330" s="106">
        <f t="shared" si="74"/>
        <v>19.028031223902417</v>
      </c>
      <c r="P330" s="91"/>
      <c r="Q330" s="92">
        <f t="shared" si="75"/>
        <v>23.807217097742278</v>
      </c>
      <c r="R330" s="92"/>
      <c r="S330" s="107">
        <f t="shared" si="76"/>
        <v>8.6208907337635005E-4</v>
      </c>
      <c r="T330" s="82">
        <f t="shared" si="72"/>
        <v>1.0031531022190128</v>
      </c>
      <c r="U330" s="82">
        <f t="shared" si="73"/>
        <v>6.3919536645254835</v>
      </c>
      <c r="V330" s="95">
        <f t="shared" si="77"/>
        <v>4.0080107097376194E-2</v>
      </c>
      <c r="W330" s="95">
        <f t="shared" si="78"/>
        <v>-4.2091152882934857E-3</v>
      </c>
      <c r="X330" s="95">
        <f t="shared" si="79"/>
        <v>4.428922238566968E-2</v>
      </c>
    </row>
    <row r="331" spans="1:24">
      <c r="A331" s="1">
        <v>1897.11</v>
      </c>
      <c r="B331" s="1">
        <f t="shared" si="80"/>
        <v>1897</v>
      </c>
      <c r="C331" s="1">
        <f t="shared" si="81"/>
        <v>0.10999999999989996</v>
      </c>
      <c r="D331" s="77">
        <v>4.6500000000000004</v>
      </c>
      <c r="E331" s="79">
        <v>0.18</v>
      </c>
      <c r="F331" s="77">
        <v>0.30170000000000002</v>
      </c>
      <c r="G331" s="77">
        <v>6.6601933879999997</v>
      </c>
      <c r="H331" s="79">
        <f t="shared" ref="H331:H394" si="86">H330+1/12</f>
        <v>1897.8749999999757</v>
      </c>
      <c r="I331" s="82">
        <f>I321*2/12+I333*10/12</f>
        <v>3.3583333333333334</v>
      </c>
      <c r="J331" s="79">
        <f t="shared" si="82"/>
        <v>225.77887193326052</v>
      </c>
      <c r="K331" s="79">
        <f t="shared" si="83"/>
        <v>8.7398273006423413</v>
      </c>
      <c r="L331" s="90">
        <f t="shared" ref="L331:L394" si="87">L330*((J331+(K331/12))/J330)</f>
        <v>940.4751840801523</v>
      </c>
      <c r="M331" s="79">
        <f t="shared" si="84"/>
        <v>14.64892164779886</v>
      </c>
      <c r="N331" s="90">
        <f t="shared" si="85"/>
        <v>61.019647964942351</v>
      </c>
      <c r="O331" s="106">
        <f t="shared" si="74"/>
        <v>18.358448098050214</v>
      </c>
      <c r="P331" s="91"/>
      <c r="Q331" s="92">
        <f t="shared" si="75"/>
        <v>22.94302165832023</v>
      </c>
      <c r="R331" s="92"/>
      <c r="S331" s="107">
        <f t="shared" si="76"/>
        <v>1.6591271266084562E-3</v>
      </c>
      <c r="T331" s="82">
        <f t="shared" ref="T331:T394" si="88">((I331/I332+I331/1200+((1+I332/1200)^(-119))*(1-I331/I332)))</f>
        <v>1.0031496989302324</v>
      </c>
      <c r="U331" s="82">
        <f t="shared" ref="U331:U394" si="89">U330*T330*G330/G331</f>
        <v>6.4121081478089259</v>
      </c>
      <c r="V331" s="95">
        <f t="shared" si="77"/>
        <v>4.2124194539456594E-2</v>
      </c>
      <c r="W331" s="95">
        <f t="shared" si="78"/>
        <v>-1.846661492059809E-4</v>
      </c>
      <c r="X331" s="95">
        <f t="shared" si="79"/>
        <v>4.2308860688662575E-2</v>
      </c>
    </row>
    <row r="332" spans="1:24">
      <c r="A332" s="1">
        <v>1897.12</v>
      </c>
      <c r="B332" s="1">
        <f t="shared" si="80"/>
        <v>1897</v>
      </c>
      <c r="C332" s="1">
        <f t="shared" si="81"/>
        <v>0.11999999999989086</v>
      </c>
      <c r="D332" s="77">
        <v>4.75</v>
      </c>
      <c r="E332" s="79">
        <v>0.18</v>
      </c>
      <c r="F332" s="77">
        <v>0.31</v>
      </c>
      <c r="G332" s="77">
        <v>6.6601933879999997</v>
      </c>
      <c r="H332" s="79">
        <f t="shared" si="86"/>
        <v>1897.9583333333089</v>
      </c>
      <c r="I332" s="82">
        <f>I321*1/12+I333*11/12</f>
        <v>3.3541666666666665</v>
      </c>
      <c r="J332" s="79">
        <f t="shared" si="82"/>
        <v>230.63433154472847</v>
      </c>
      <c r="K332" s="79">
        <f t="shared" si="83"/>
        <v>8.7398273006423413</v>
      </c>
      <c r="L332" s="90">
        <f t="shared" si="87"/>
        <v>963.73424777245714</v>
      </c>
      <c r="M332" s="79">
        <f t="shared" si="84"/>
        <v>15.051924795550699</v>
      </c>
      <c r="N332" s="90">
        <f t="shared" si="85"/>
        <v>62.896340380939307</v>
      </c>
      <c r="O332" s="106">
        <f t="shared" si="74"/>
        <v>18.748757662525492</v>
      </c>
      <c r="P332" s="91"/>
      <c r="Q332" s="92">
        <f t="shared" si="75"/>
        <v>23.401121903654271</v>
      </c>
      <c r="R332" s="92"/>
      <c r="S332" s="107">
        <f t="shared" si="76"/>
        <v>-1.7115718291626364E-3</v>
      </c>
      <c r="T332" s="82">
        <f t="shared" si="88"/>
        <v>1.0031462956601689</v>
      </c>
      <c r="U332" s="82">
        <f t="shared" si="89"/>
        <v>6.4323043579826136</v>
      </c>
      <c r="V332" s="95">
        <f t="shared" si="77"/>
        <v>4.7616955694373075E-2</v>
      </c>
      <c r="W332" s="95">
        <f t="shared" si="78"/>
        <v>1.8350429548992242E-3</v>
      </c>
      <c r="X332" s="95">
        <f t="shared" si="79"/>
        <v>4.5781912739473851E-2</v>
      </c>
    </row>
    <row r="333" spans="1:24">
      <c r="A333" s="1">
        <v>1898.01</v>
      </c>
      <c r="B333" s="1">
        <f t="shared" si="80"/>
        <v>1898</v>
      </c>
      <c r="C333" s="1">
        <f t="shared" si="81"/>
        <v>9.9999999999909051E-3</v>
      </c>
      <c r="D333" s="77">
        <v>4.88</v>
      </c>
      <c r="E333" s="79">
        <v>0.1817</v>
      </c>
      <c r="F333" s="77">
        <v>0.31330000000000002</v>
      </c>
      <c r="G333" s="77">
        <v>6.6601933879999997</v>
      </c>
      <c r="H333" s="79">
        <f t="shared" si="86"/>
        <v>1898.0416666666422</v>
      </c>
      <c r="I333" s="82">
        <v>3.35</v>
      </c>
      <c r="J333" s="79">
        <f t="shared" si="82"/>
        <v>236.9464290396368</v>
      </c>
      <c r="K333" s="79">
        <f t="shared" si="83"/>
        <v>8.8223701140372963</v>
      </c>
      <c r="L333" s="90">
        <f t="shared" si="87"/>
        <v>993.18224670833933</v>
      </c>
      <c r="M333" s="79">
        <f t="shared" si="84"/>
        <v>15.212154962729143</v>
      </c>
      <c r="N333" s="90">
        <f t="shared" si="85"/>
        <v>63.763114322484164</v>
      </c>
      <c r="O333" s="106">
        <f t="shared" si="74"/>
        <v>19.249000021813742</v>
      </c>
      <c r="P333" s="91"/>
      <c r="Q333" s="92">
        <f t="shared" si="75"/>
        <v>23.993240200753728</v>
      </c>
      <c r="R333" s="92"/>
      <c r="S333" s="107">
        <f t="shared" si="76"/>
        <v>-4.173901424534894E-3</v>
      </c>
      <c r="T333" s="82">
        <f t="shared" si="88"/>
        <v>1.0045491757317953</v>
      </c>
      <c r="U333" s="82">
        <f t="shared" si="89"/>
        <v>6.4525422892690196</v>
      </c>
      <c r="V333" s="95">
        <f t="shared" si="77"/>
        <v>5.0540328754758779E-2</v>
      </c>
      <c r="W333" s="95">
        <f t="shared" si="78"/>
        <v>2.8001337431431406E-3</v>
      </c>
      <c r="X333" s="95">
        <f t="shared" si="79"/>
        <v>4.7740195011615638E-2</v>
      </c>
    </row>
    <row r="334" spans="1:24">
      <c r="A334" s="1">
        <v>1898.02</v>
      </c>
      <c r="B334" s="1">
        <f t="shared" si="80"/>
        <v>1898</v>
      </c>
      <c r="C334" s="1">
        <f t="shared" si="81"/>
        <v>1.999999999998181E-2</v>
      </c>
      <c r="D334" s="77">
        <v>4.87</v>
      </c>
      <c r="E334" s="79">
        <v>0.18329999999999999</v>
      </c>
      <c r="F334" s="77">
        <v>0.31669999999999998</v>
      </c>
      <c r="G334" s="77">
        <v>6.7553424790000003</v>
      </c>
      <c r="H334" s="79">
        <f t="shared" si="86"/>
        <v>1898.1249999999754</v>
      </c>
      <c r="I334" s="82">
        <f>I333*11/12+I345*1/12</f>
        <v>3.3291666666666666</v>
      </c>
      <c r="J334" s="79">
        <f t="shared" si="82"/>
        <v>233.13032831358839</v>
      </c>
      <c r="K334" s="79">
        <f t="shared" si="83"/>
        <v>8.7747000369364994</v>
      </c>
      <c r="L334" s="90">
        <f t="shared" si="87"/>
        <v>980.2517129426534</v>
      </c>
      <c r="M334" s="79">
        <f t="shared" si="84"/>
        <v>15.16065194597812</v>
      </c>
      <c r="N334" s="90">
        <f t="shared" si="85"/>
        <v>63.746553899165981</v>
      </c>
      <c r="O334" s="106">
        <f t="shared" si="74"/>
        <v>18.918131888002129</v>
      </c>
      <c r="P334" s="91"/>
      <c r="Q334" s="92">
        <f t="shared" si="75"/>
        <v>23.551290011325065</v>
      </c>
      <c r="R334" s="92"/>
      <c r="S334" s="107">
        <f t="shared" si="76"/>
        <v>-5.5010521342267055E-4</v>
      </c>
      <c r="T334" s="82">
        <f t="shared" si="88"/>
        <v>1.0045335421733654</v>
      </c>
      <c r="U334" s="82">
        <f t="shared" si="89"/>
        <v>6.3905984439118333</v>
      </c>
      <c r="V334" s="95">
        <f t="shared" si="77"/>
        <v>4.9745786122119329E-2</v>
      </c>
      <c r="W334" s="95">
        <f t="shared" si="78"/>
        <v>5.2770722320227836E-3</v>
      </c>
      <c r="X334" s="95">
        <f t="shared" si="79"/>
        <v>4.4468713890096545E-2</v>
      </c>
    </row>
    <row r="335" spans="1:24">
      <c r="A335" s="1">
        <v>1898.03</v>
      </c>
      <c r="B335" s="1">
        <f t="shared" si="80"/>
        <v>1898</v>
      </c>
      <c r="C335" s="1">
        <f t="shared" si="81"/>
        <v>2.9999999999972715E-2</v>
      </c>
      <c r="D335" s="77">
        <v>4.6500000000000004</v>
      </c>
      <c r="E335" s="79">
        <v>0.185</v>
      </c>
      <c r="F335" s="77">
        <v>0.32</v>
      </c>
      <c r="G335" s="77">
        <v>6.7553424790000003</v>
      </c>
      <c r="H335" s="79">
        <f t="shared" si="86"/>
        <v>1898.2083333333087</v>
      </c>
      <c r="I335" s="82">
        <f>I333*10/12+I345*2/12</f>
        <v>3.3083333333333331</v>
      </c>
      <c r="J335" s="79">
        <f t="shared" si="82"/>
        <v>222.59877344110598</v>
      </c>
      <c r="K335" s="79">
        <f t="shared" si="83"/>
        <v>8.8560802336784086</v>
      </c>
      <c r="L335" s="90">
        <f t="shared" si="87"/>
        <v>939.07241870455948</v>
      </c>
      <c r="M335" s="79">
        <f t="shared" si="84"/>
        <v>15.318625269065357</v>
      </c>
      <c r="N335" s="90">
        <f t="shared" si="85"/>
        <v>64.624338491496573</v>
      </c>
      <c r="O335" s="106">
        <f t="shared" si="74"/>
        <v>18.042174923468675</v>
      </c>
      <c r="P335" s="91"/>
      <c r="Q335" s="92">
        <f t="shared" si="75"/>
        <v>22.437784146714659</v>
      </c>
      <c r="R335" s="92"/>
      <c r="S335" s="107">
        <f t="shared" si="76"/>
        <v>2.2245766228676453E-3</v>
      </c>
      <c r="T335" s="82">
        <f t="shared" si="88"/>
        <v>1.0045179109625422</v>
      </c>
      <c r="U335" s="82">
        <f t="shared" si="89"/>
        <v>6.4195704914703509</v>
      </c>
      <c r="V335" s="95">
        <f t="shared" si="77"/>
        <v>5.904693624113766E-2</v>
      </c>
      <c r="W335" s="95">
        <f t="shared" si="78"/>
        <v>5.2208557343700335E-3</v>
      </c>
      <c r="X335" s="95">
        <f t="shared" si="79"/>
        <v>5.3826080506767626E-2</v>
      </c>
    </row>
    <row r="336" spans="1:24">
      <c r="A336" s="1">
        <v>1898.04</v>
      </c>
      <c r="B336" s="1">
        <f t="shared" si="80"/>
        <v>1898</v>
      </c>
      <c r="C336" s="1">
        <f t="shared" si="81"/>
        <v>3.999999999996362E-2</v>
      </c>
      <c r="D336" s="77">
        <v>4.57</v>
      </c>
      <c r="E336" s="79">
        <v>0.1867</v>
      </c>
      <c r="F336" s="77">
        <v>0.32329999999999998</v>
      </c>
      <c r="G336" s="77">
        <v>6.7553424790000003</v>
      </c>
      <c r="H336" s="79">
        <f t="shared" si="86"/>
        <v>1898.291666666642</v>
      </c>
      <c r="I336" s="82">
        <f>I333*9/12+I345*3/12</f>
        <v>3.2875000000000001</v>
      </c>
      <c r="J336" s="79">
        <f t="shared" si="82"/>
        <v>218.76911712383964</v>
      </c>
      <c r="K336" s="79">
        <f t="shared" si="83"/>
        <v>8.9374604304203196</v>
      </c>
      <c r="L336" s="90">
        <f t="shared" si="87"/>
        <v>926.05835595573808</v>
      </c>
      <c r="M336" s="79">
        <f t="shared" si="84"/>
        <v>15.476598592152591</v>
      </c>
      <c r="N336" s="90">
        <f t="shared" si="85"/>
        <v>65.513056122645523</v>
      </c>
      <c r="O336" s="106">
        <f t="shared" si="74"/>
        <v>17.705089426411774</v>
      </c>
      <c r="P336" s="91"/>
      <c r="Q336" s="92">
        <f t="shared" si="75"/>
        <v>21.998739622916379</v>
      </c>
      <c r="R336" s="92"/>
      <c r="S336" s="107">
        <f t="shared" si="76"/>
        <v>4.621868235449425E-3</v>
      </c>
      <c r="T336" s="82">
        <f t="shared" si="88"/>
        <v>1.0045022821029856</v>
      </c>
      <c r="U336" s="82">
        <f t="shared" si="89"/>
        <v>6.448573539368577</v>
      </c>
      <c r="V336" s="95">
        <f t="shared" si="77"/>
        <v>6.544798558744569E-2</v>
      </c>
      <c r="W336" s="95">
        <f t="shared" si="78"/>
        <v>4.0551665059966879E-3</v>
      </c>
      <c r="X336" s="95">
        <f t="shared" si="79"/>
        <v>6.1392819081449002E-2</v>
      </c>
    </row>
    <row r="337" spans="1:24">
      <c r="A337" s="1">
        <v>1898.05</v>
      </c>
      <c r="B337" s="1">
        <f t="shared" si="80"/>
        <v>1898</v>
      </c>
      <c r="C337" s="1">
        <f t="shared" si="81"/>
        <v>4.9999999999954525E-2</v>
      </c>
      <c r="D337" s="77">
        <v>4.87</v>
      </c>
      <c r="E337" s="79">
        <v>0.1883</v>
      </c>
      <c r="F337" s="77">
        <v>0.32669999999999999</v>
      </c>
      <c r="G337" s="77">
        <v>7.2310717359999996</v>
      </c>
      <c r="H337" s="79">
        <f t="shared" si="86"/>
        <v>1898.3749999999752</v>
      </c>
      <c r="I337" s="82">
        <f>I333*8/12+I345*4/12</f>
        <v>3.2666666666666666</v>
      </c>
      <c r="J337" s="79">
        <f t="shared" si="82"/>
        <v>217.79277920304125</v>
      </c>
      <c r="K337" s="79">
        <f t="shared" si="83"/>
        <v>8.4210226537849433</v>
      </c>
      <c r="L337" s="90">
        <f t="shared" si="87"/>
        <v>924.89602237951999</v>
      </c>
      <c r="M337" s="79">
        <f t="shared" si="84"/>
        <v>14.610451943661925</v>
      </c>
      <c r="N337" s="90">
        <f t="shared" si="85"/>
        <v>62.045899488991616</v>
      </c>
      <c r="O337" s="106">
        <f t="shared" si="74"/>
        <v>17.595635274512809</v>
      </c>
      <c r="P337" s="91"/>
      <c r="Q337" s="92">
        <f t="shared" si="75"/>
        <v>21.839402613257246</v>
      </c>
      <c r="R337" s="92"/>
      <c r="S337" s="107">
        <f t="shared" si="76"/>
        <v>1.3036233662140295E-2</v>
      </c>
      <c r="T337" s="82">
        <f t="shared" si="88"/>
        <v>1.0044866555983616</v>
      </c>
      <c r="U337" s="82">
        <f t="shared" si="89"/>
        <v>6.0514477276894061</v>
      </c>
      <c r="V337" s="95">
        <f t="shared" si="77"/>
        <v>7.1681452138368851E-2</v>
      </c>
      <c r="W337" s="95">
        <f t="shared" si="78"/>
        <v>1.085656649906297E-2</v>
      </c>
      <c r="X337" s="95">
        <f t="shared" si="79"/>
        <v>6.0824885639305881E-2</v>
      </c>
    </row>
    <row r="338" spans="1:24">
      <c r="A338" s="1">
        <v>1898.06</v>
      </c>
      <c r="B338" s="1">
        <f t="shared" si="80"/>
        <v>1898</v>
      </c>
      <c r="C338" s="1">
        <f t="shared" si="81"/>
        <v>5.999999999994543E-2</v>
      </c>
      <c r="D338" s="77">
        <v>5.0599999999999996</v>
      </c>
      <c r="E338" s="79">
        <v>0.19</v>
      </c>
      <c r="F338" s="77">
        <v>0.33</v>
      </c>
      <c r="G338" s="77">
        <v>6.7553424790000003</v>
      </c>
      <c r="H338" s="79">
        <f t="shared" si="86"/>
        <v>1898.4583333333085</v>
      </c>
      <c r="I338" s="82">
        <f>I333*7/12+I345*5/12</f>
        <v>3.2458333333333336</v>
      </c>
      <c r="J338" s="79">
        <f t="shared" si="82"/>
        <v>242.22576206709593</v>
      </c>
      <c r="K338" s="79">
        <f t="shared" si="83"/>
        <v>9.0954337535075567</v>
      </c>
      <c r="L338" s="90">
        <f t="shared" si="87"/>
        <v>1031.8738399765543</v>
      </c>
      <c r="M338" s="79">
        <f t="shared" si="84"/>
        <v>15.79733230872365</v>
      </c>
      <c r="N338" s="90">
        <f t="shared" si="85"/>
        <v>67.296119998470942</v>
      </c>
      <c r="O338" s="106">
        <f t="shared" si="74"/>
        <v>19.54481748054798</v>
      </c>
      <c r="P338" s="91"/>
      <c r="Q338" s="92">
        <f t="shared" si="75"/>
        <v>24.234946843797779</v>
      </c>
      <c r="R338" s="92"/>
      <c r="S338" s="107">
        <f t="shared" si="76"/>
        <v>2.0330445972530156E-3</v>
      </c>
      <c r="T338" s="82">
        <f t="shared" si="88"/>
        <v>1.0044710314523426</v>
      </c>
      <c r="U338" s="82">
        <f t="shared" si="89"/>
        <v>6.5066696275820988</v>
      </c>
      <c r="V338" s="95">
        <f t="shared" si="77"/>
        <v>6.0639336238851538E-2</v>
      </c>
      <c r="W338" s="95">
        <f t="shared" si="78"/>
        <v>3.9470258323308638E-3</v>
      </c>
      <c r="X338" s="95">
        <f t="shared" si="79"/>
        <v>5.6692310406520674E-2</v>
      </c>
    </row>
    <row r="339" spans="1:24">
      <c r="A339" s="1">
        <v>1898.07</v>
      </c>
      <c r="B339" s="1">
        <f t="shared" si="80"/>
        <v>1898</v>
      </c>
      <c r="C339" s="1">
        <f t="shared" si="81"/>
        <v>6.9999999999936335E-2</v>
      </c>
      <c r="D339" s="77">
        <v>5.08</v>
      </c>
      <c r="E339" s="79">
        <v>0.19170000000000001</v>
      </c>
      <c r="F339" s="77">
        <v>0.33329999999999999</v>
      </c>
      <c r="G339" s="77">
        <v>6.6601933879999997</v>
      </c>
      <c r="H339" s="79">
        <f t="shared" si="86"/>
        <v>1898.5416666666417</v>
      </c>
      <c r="I339" s="82">
        <f>I333*6/12+I345*6/12</f>
        <v>3.2250000000000001</v>
      </c>
      <c r="J339" s="79">
        <f t="shared" si="82"/>
        <v>246.65734826257275</v>
      </c>
      <c r="K339" s="79">
        <f t="shared" si="83"/>
        <v>9.3079160751840941</v>
      </c>
      <c r="L339" s="90">
        <f t="shared" si="87"/>
        <v>1054.0565374075925</v>
      </c>
      <c r="M339" s="79">
        <f t="shared" si="84"/>
        <v>16.183246885022733</v>
      </c>
      <c r="N339" s="90">
        <f t="shared" si="85"/>
        <v>69.156898409045368</v>
      </c>
      <c r="O339" s="106">
        <f t="shared" si="74"/>
        <v>19.858943014167288</v>
      </c>
      <c r="P339" s="91"/>
      <c r="Q339" s="92">
        <f t="shared" si="75"/>
        <v>24.597156500082136</v>
      </c>
      <c r="R339" s="92"/>
      <c r="S339" s="107">
        <f t="shared" si="76"/>
        <v>-1.1232274275903772E-3</v>
      </c>
      <c r="T339" s="82">
        <f t="shared" si="88"/>
        <v>1.0044554096686071</v>
      </c>
      <c r="U339" s="82">
        <f t="shared" si="89"/>
        <v>6.6291325749157366</v>
      </c>
      <c r="V339" s="95">
        <f t="shared" si="77"/>
        <v>6.1505967617123236E-2</v>
      </c>
      <c r="W339" s="95">
        <f t="shared" si="78"/>
        <v>1.3759423335382159E-3</v>
      </c>
      <c r="X339" s="95">
        <f t="shared" si="79"/>
        <v>6.013002528358502E-2</v>
      </c>
    </row>
    <row r="340" spans="1:24">
      <c r="A340" s="1">
        <v>1898.08</v>
      </c>
      <c r="B340" s="1">
        <f t="shared" si="80"/>
        <v>1898</v>
      </c>
      <c r="C340" s="1">
        <f t="shared" si="81"/>
        <v>7.999999999992724E-2</v>
      </c>
      <c r="D340" s="77">
        <v>5.27</v>
      </c>
      <c r="E340" s="79">
        <v>0.1933</v>
      </c>
      <c r="F340" s="77">
        <v>0.3367</v>
      </c>
      <c r="G340" s="77">
        <v>6.6601933879999997</v>
      </c>
      <c r="H340" s="79">
        <f t="shared" si="86"/>
        <v>1898.624999999975</v>
      </c>
      <c r="I340" s="82">
        <f>I333*5/12+I345*7/12</f>
        <v>3.2041666666666666</v>
      </c>
      <c r="J340" s="79">
        <f t="shared" si="82"/>
        <v>255.88272152436187</v>
      </c>
      <c r="K340" s="79">
        <f t="shared" si="83"/>
        <v>9.3856034289675812</v>
      </c>
      <c r="L340" s="90">
        <f t="shared" si="87"/>
        <v>1096.8222531879433</v>
      </c>
      <c r="M340" s="79">
        <f t="shared" si="84"/>
        <v>16.348332511812647</v>
      </c>
      <c r="N340" s="90">
        <f t="shared" si="85"/>
        <v>70.075911318478276</v>
      </c>
      <c r="O340" s="106">
        <f t="shared" si="74"/>
        <v>20.544915179153261</v>
      </c>
      <c r="P340" s="91"/>
      <c r="Q340" s="92">
        <f t="shared" si="75"/>
        <v>25.417053562570139</v>
      </c>
      <c r="R340" s="92"/>
      <c r="S340" s="107">
        <f t="shared" si="76"/>
        <v>-2.5961971848833046E-3</v>
      </c>
      <c r="T340" s="82">
        <f t="shared" si="88"/>
        <v>1.0044397902508402</v>
      </c>
      <c r="U340" s="82">
        <f t="shared" si="89"/>
        <v>6.6586680762844948</v>
      </c>
      <c r="V340" s="95">
        <f t="shared" si="77"/>
        <v>6.2188029845567705E-2</v>
      </c>
      <c r="W340" s="95">
        <f t="shared" si="78"/>
        <v>1.3240844829440768E-3</v>
      </c>
      <c r="X340" s="95">
        <f t="shared" si="79"/>
        <v>6.0863945362623628E-2</v>
      </c>
    </row>
    <row r="341" spans="1:24">
      <c r="A341" s="1">
        <v>1898.09</v>
      </c>
      <c r="B341" s="1">
        <f t="shared" si="80"/>
        <v>1898</v>
      </c>
      <c r="C341" s="1">
        <f t="shared" si="81"/>
        <v>8.9999999999918145E-2</v>
      </c>
      <c r="D341" s="77">
        <v>5.26</v>
      </c>
      <c r="E341" s="79">
        <v>0.19500000000000001</v>
      </c>
      <c r="F341" s="77">
        <v>0.34</v>
      </c>
      <c r="G341" s="77">
        <v>6.6601933879999997</v>
      </c>
      <c r="H341" s="79">
        <f t="shared" si="86"/>
        <v>1898.7083333333082</v>
      </c>
      <c r="I341" s="82">
        <f>I333*4/12+I345*8/12</f>
        <v>3.1833333333333336</v>
      </c>
      <c r="J341" s="79">
        <f t="shared" si="82"/>
        <v>255.39717556321506</v>
      </c>
      <c r="K341" s="79">
        <f t="shared" si="83"/>
        <v>9.4681462423625362</v>
      </c>
      <c r="L341" s="90">
        <f t="shared" si="87"/>
        <v>1098.123038592578</v>
      </c>
      <c r="M341" s="79">
        <f t="shared" si="84"/>
        <v>16.50856267899109</v>
      </c>
      <c r="N341" s="90">
        <f t="shared" si="85"/>
        <v>70.981337095337764</v>
      </c>
      <c r="O341" s="106">
        <f t="shared" si="74"/>
        <v>20.442732862691283</v>
      </c>
      <c r="P341" s="91"/>
      <c r="Q341" s="92">
        <f t="shared" si="75"/>
        <v>25.263043091810562</v>
      </c>
      <c r="R341" s="92"/>
      <c r="S341" s="107">
        <f t="shared" si="76"/>
        <v>-2.1445692694496213E-3</v>
      </c>
      <c r="T341" s="82">
        <f t="shared" si="88"/>
        <v>1.0044241732027328</v>
      </c>
      <c r="U341" s="82">
        <f t="shared" si="89"/>
        <v>6.6882311658931632</v>
      </c>
      <c r="V341" s="95">
        <f t="shared" si="77"/>
        <v>6.1342048655665282E-2</v>
      </c>
      <c r="W341" s="95">
        <f t="shared" si="78"/>
        <v>1.2730567834109419E-3</v>
      </c>
      <c r="X341" s="95">
        <f t="shared" si="79"/>
        <v>6.006899187225434E-2</v>
      </c>
    </row>
    <row r="342" spans="1:24">
      <c r="A342" s="1">
        <v>1898.1</v>
      </c>
      <c r="B342" s="1">
        <f t="shared" si="80"/>
        <v>1898</v>
      </c>
      <c r="C342" s="1">
        <f t="shared" si="81"/>
        <v>9.9999999999909051E-2</v>
      </c>
      <c r="D342" s="77">
        <v>5.15</v>
      </c>
      <c r="E342" s="79">
        <v>0.19670000000000001</v>
      </c>
      <c r="F342" s="77">
        <v>0.34329999999999999</v>
      </c>
      <c r="G342" s="77">
        <v>6.6601933879999997</v>
      </c>
      <c r="H342" s="79">
        <f t="shared" si="86"/>
        <v>1898.7916666666415</v>
      </c>
      <c r="I342" s="82">
        <f>I333*3/12+I345*9/12</f>
        <v>3.1625000000000001</v>
      </c>
      <c r="J342" s="79">
        <f t="shared" si="82"/>
        <v>250.05616999060032</v>
      </c>
      <c r="K342" s="79">
        <f t="shared" si="83"/>
        <v>9.5506890557574931</v>
      </c>
      <c r="L342" s="90">
        <f t="shared" si="87"/>
        <v>1078.5805542888545</v>
      </c>
      <c r="M342" s="79">
        <f t="shared" si="84"/>
        <v>16.668792846169531</v>
      </c>
      <c r="N342" s="90">
        <f t="shared" si="85"/>
        <v>71.898389182012366</v>
      </c>
      <c r="O342" s="106">
        <f t="shared" si="74"/>
        <v>19.947199825773644</v>
      </c>
      <c r="P342" s="91"/>
      <c r="Q342" s="92">
        <f t="shared" si="75"/>
        <v>24.627181229803412</v>
      </c>
      <c r="R342" s="92"/>
      <c r="S342" s="107">
        <f t="shared" si="76"/>
        <v>-1.8673158147901742E-3</v>
      </c>
      <c r="T342" s="82">
        <f t="shared" si="88"/>
        <v>1.0044085585279816</v>
      </c>
      <c r="U342" s="82">
        <f t="shared" si="89"/>
        <v>6.7178210589909906</v>
      </c>
      <c r="V342" s="95">
        <f t="shared" si="77"/>
        <v>6.3829341572826381E-2</v>
      </c>
      <c r="W342" s="95">
        <f t="shared" si="78"/>
        <v>1.4172668657530529E-4</v>
      </c>
      <c r="X342" s="95">
        <f t="shared" si="79"/>
        <v>6.3687614886251076E-2</v>
      </c>
    </row>
    <row r="343" spans="1:24">
      <c r="A343" s="1">
        <v>1898.11</v>
      </c>
      <c r="B343" s="1">
        <f t="shared" si="80"/>
        <v>1898</v>
      </c>
      <c r="C343" s="1">
        <f t="shared" si="81"/>
        <v>0.10999999999989996</v>
      </c>
      <c r="D343" s="77">
        <v>5.32</v>
      </c>
      <c r="E343" s="79">
        <v>0.1983</v>
      </c>
      <c r="F343" s="77">
        <v>0.34670000000000001</v>
      </c>
      <c r="G343" s="77">
        <v>6.6601933879999997</v>
      </c>
      <c r="H343" s="79">
        <f t="shared" si="86"/>
        <v>1898.8749999999748</v>
      </c>
      <c r="I343" s="82">
        <f>I333*2/12+I345*10/12</f>
        <v>3.1416666666666666</v>
      </c>
      <c r="J343" s="79">
        <f t="shared" si="82"/>
        <v>258.31045133009587</v>
      </c>
      <c r="K343" s="79">
        <f t="shared" si="83"/>
        <v>9.6283764095409801</v>
      </c>
      <c r="L343" s="90">
        <f t="shared" si="87"/>
        <v>1117.6450665002581</v>
      </c>
      <c r="M343" s="79">
        <f t="shared" si="84"/>
        <v>16.833878472959444</v>
      </c>
      <c r="N343" s="90">
        <f t="shared" si="85"/>
        <v>72.836004615721706</v>
      </c>
      <c r="O343" s="106">
        <f t="shared" si="74"/>
        <v>20.527416324811284</v>
      </c>
      <c r="P343" s="91"/>
      <c r="Q343" s="92">
        <f t="shared" si="75"/>
        <v>25.319043685503747</v>
      </c>
      <c r="R343" s="92"/>
      <c r="S343" s="107">
        <f t="shared" si="76"/>
        <v>-4.2081023515611604E-3</v>
      </c>
      <c r="T343" s="82">
        <f t="shared" si="88"/>
        <v>1.0043929462302907</v>
      </c>
      <c r="U343" s="82">
        <f t="shared" si="89"/>
        <v>6.74743696631006</v>
      </c>
      <c r="V343" s="95">
        <f t="shared" si="77"/>
        <v>6.6283648972159659E-2</v>
      </c>
      <c r="W343" s="95">
        <f t="shared" si="78"/>
        <v>-9.7686806646923863E-4</v>
      </c>
      <c r="X343" s="95">
        <f t="shared" si="79"/>
        <v>6.7260517038628898E-2</v>
      </c>
    </row>
    <row r="344" spans="1:24">
      <c r="A344" s="1">
        <v>1898.12</v>
      </c>
      <c r="B344" s="1">
        <f t="shared" si="80"/>
        <v>1898</v>
      </c>
      <c r="C344" s="1">
        <f t="shared" si="81"/>
        <v>0.11999999999989086</v>
      </c>
      <c r="D344" s="77">
        <v>5.65</v>
      </c>
      <c r="E344" s="79">
        <v>0.2</v>
      </c>
      <c r="F344" s="77">
        <v>0.35</v>
      </c>
      <c r="G344" s="77">
        <v>6.7553424790000003</v>
      </c>
      <c r="H344" s="79">
        <f t="shared" si="86"/>
        <v>1898.958333333308</v>
      </c>
      <c r="I344" s="82">
        <f>I333*1/12+I345*11/12</f>
        <v>3.1208333333333336</v>
      </c>
      <c r="J344" s="79">
        <f t="shared" si="82"/>
        <v>270.46947740693525</v>
      </c>
      <c r="K344" s="79">
        <f t="shared" si="83"/>
        <v>9.5741407931658475</v>
      </c>
      <c r="L344" s="90">
        <f t="shared" si="87"/>
        <v>1173.7062248297639</v>
      </c>
      <c r="M344" s="79">
        <f t="shared" si="84"/>
        <v>16.754746388040232</v>
      </c>
      <c r="N344" s="90">
        <f t="shared" si="85"/>
        <v>72.707465254941113</v>
      </c>
      <c r="O344" s="106">
        <f t="shared" si="74"/>
        <v>21.403631985448172</v>
      </c>
      <c r="P344" s="91"/>
      <c r="Q344" s="92">
        <f t="shared" si="75"/>
        <v>26.371858460631412</v>
      </c>
      <c r="R344" s="92"/>
      <c r="S344" s="107">
        <f t="shared" si="76"/>
        <v>-4.6050711802030839E-3</v>
      </c>
      <c r="T344" s="82">
        <f t="shared" si="88"/>
        <v>1.0043773363133697</v>
      </c>
      <c r="U344" s="82">
        <f t="shared" si="89"/>
        <v>6.6816228566601144</v>
      </c>
      <c r="V344" s="95">
        <f t="shared" si="77"/>
        <v>6.2723425576802327E-2</v>
      </c>
      <c r="W344" s="95">
        <f t="shared" si="78"/>
        <v>-6.6552271536934882E-4</v>
      </c>
      <c r="X344" s="95">
        <f t="shared" si="79"/>
        <v>6.3388948292171676E-2</v>
      </c>
    </row>
    <row r="345" spans="1:24">
      <c r="A345" s="1">
        <v>1899.01</v>
      </c>
      <c r="B345" s="1">
        <f t="shared" si="80"/>
        <v>1899</v>
      </c>
      <c r="C345" s="1">
        <f t="shared" si="81"/>
        <v>9.9999999999909051E-3</v>
      </c>
      <c r="D345" s="77">
        <v>6.08</v>
      </c>
      <c r="E345" s="79">
        <v>0.20080000000000001</v>
      </c>
      <c r="F345" s="77">
        <v>0.36080000000000001</v>
      </c>
      <c r="G345" s="77">
        <v>6.7553424790000003</v>
      </c>
      <c r="H345" s="79">
        <f t="shared" si="86"/>
        <v>1899.0416666666413</v>
      </c>
      <c r="I345" s="82">
        <v>3.1</v>
      </c>
      <c r="J345" s="79">
        <f t="shared" si="82"/>
        <v>291.05388011224181</v>
      </c>
      <c r="K345" s="79">
        <f t="shared" si="83"/>
        <v>9.6124373563385124</v>
      </c>
      <c r="L345" s="90">
        <f t="shared" si="87"/>
        <v>1266.5086485770705</v>
      </c>
      <c r="M345" s="79">
        <f t="shared" si="84"/>
        <v>17.271749990871189</v>
      </c>
      <c r="N345" s="90">
        <f t="shared" si="85"/>
        <v>75.15728954056037</v>
      </c>
      <c r="O345" s="106">
        <f t="shared" si="74"/>
        <v>22.932807416487172</v>
      </c>
      <c r="P345" s="91"/>
      <c r="Q345" s="92">
        <f t="shared" si="75"/>
        <v>28.222949576087544</v>
      </c>
      <c r="R345" s="92"/>
      <c r="S345" s="107">
        <f t="shared" si="76"/>
        <v>-4.0674292764648345E-3</v>
      </c>
      <c r="T345" s="82">
        <f t="shared" si="88"/>
        <v>1.0022280750454438</v>
      </c>
      <c r="U345" s="82">
        <f t="shared" si="89"/>
        <v>6.7108705670228135</v>
      </c>
      <c r="V345" s="95">
        <f t="shared" si="77"/>
        <v>5.6525293120711639E-2</v>
      </c>
      <c r="W345" s="95">
        <f t="shared" si="78"/>
        <v>3.4508758039986098E-4</v>
      </c>
      <c r="X345" s="95">
        <f t="shared" si="79"/>
        <v>5.6180205540311778E-2</v>
      </c>
    </row>
    <row r="346" spans="1:24">
      <c r="A346" s="1">
        <v>1899.02</v>
      </c>
      <c r="B346" s="1">
        <f t="shared" si="80"/>
        <v>1899</v>
      </c>
      <c r="C346" s="1">
        <f t="shared" si="81"/>
        <v>1.999999999998181E-2</v>
      </c>
      <c r="D346" s="77">
        <v>6.31</v>
      </c>
      <c r="E346" s="79">
        <v>0.20169999999999999</v>
      </c>
      <c r="F346" s="77">
        <v>0.37169999999999997</v>
      </c>
      <c r="G346" s="77">
        <v>6.9456325620000001</v>
      </c>
      <c r="H346" s="79">
        <f t="shared" si="86"/>
        <v>1899.1249999999745</v>
      </c>
      <c r="I346" s="82">
        <f>I345*11/12+I357*1/12</f>
        <v>3.104166666666667</v>
      </c>
      <c r="J346" s="79">
        <f t="shared" si="82"/>
        <v>293.78846516643591</v>
      </c>
      <c r="K346" s="79">
        <f t="shared" si="83"/>
        <v>9.390987864353427</v>
      </c>
      <c r="L346" s="90">
        <f t="shared" si="87"/>
        <v>1281.8134536487721</v>
      </c>
      <c r="M346" s="79">
        <f t="shared" si="84"/>
        <v>17.306049524938864</v>
      </c>
      <c r="N346" s="90">
        <f t="shared" si="85"/>
        <v>75.50714116026127</v>
      </c>
      <c r="O346" s="106">
        <f t="shared" si="74"/>
        <v>23.048117549980191</v>
      </c>
      <c r="P346" s="91"/>
      <c r="Q346" s="92">
        <f t="shared" si="75"/>
        <v>28.325993069592649</v>
      </c>
      <c r="R346" s="92"/>
      <c r="S346" s="107">
        <f t="shared" si="76"/>
        <v>-4.1025988703932703E-4</v>
      </c>
      <c r="T346" s="82">
        <f t="shared" si="88"/>
        <v>1.0022316173344918</v>
      </c>
      <c r="U346" s="82">
        <f t="shared" si="89"/>
        <v>6.5415549514418974</v>
      </c>
      <c r="V346" s="95">
        <f t="shared" si="77"/>
        <v>5.1479835829899345E-2</v>
      </c>
      <c r="W346" s="95">
        <f t="shared" si="78"/>
        <v>2.0539182052696781E-3</v>
      </c>
      <c r="X346" s="95">
        <f t="shared" si="79"/>
        <v>4.9425917624629667E-2</v>
      </c>
    </row>
    <row r="347" spans="1:24">
      <c r="A347" s="1">
        <v>1899.03</v>
      </c>
      <c r="B347" s="1">
        <f t="shared" si="80"/>
        <v>1899</v>
      </c>
      <c r="C347" s="1">
        <f t="shared" si="81"/>
        <v>2.9999999999972715E-2</v>
      </c>
      <c r="D347" s="77">
        <v>6.4</v>
      </c>
      <c r="E347" s="79">
        <v>0.20250000000000001</v>
      </c>
      <c r="F347" s="77">
        <v>0.38250000000000001</v>
      </c>
      <c r="G347" s="77">
        <v>6.9456325620000001</v>
      </c>
      <c r="H347" s="79">
        <f t="shared" si="86"/>
        <v>1899.2083333333078</v>
      </c>
      <c r="I347" s="82">
        <f>I345*10/12+I357*2/12</f>
        <v>3.1083333333333334</v>
      </c>
      <c r="J347" s="79">
        <f t="shared" si="82"/>
        <v>297.97879192792237</v>
      </c>
      <c r="K347" s="79">
        <f t="shared" si="83"/>
        <v>9.4282352133444185</v>
      </c>
      <c r="L347" s="90">
        <f t="shared" si="87"/>
        <v>1303.524042057443</v>
      </c>
      <c r="M347" s="79">
        <f t="shared" si="84"/>
        <v>17.808888736317236</v>
      </c>
      <c r="N347" s="90">
        <f t="shared" si="85"/>
        <v>77.905929076089365</v>
      </c>
      <c r="O347" s="106">
        <f t="shared" si="74"/>
        <v>23.27968224550872</v>
      </c>
      <c r="P347" s="91"/>
      <c r="Q347" s="92">
        <f t="shared" si="75"/>
        <v>28.570389684667102</v>
      </c>
      <c r="R347" s="92"/>
      <c r="S347" s="107">
        <f t="shared" si="76"/>
        <v>3.1393768145794587E-4</v>
      </c>
      <c r="T347" s="82">
        <f t="shared" si="88"/>
        <v>1.0022351596044756</v>
      </c>
      <c r="U347" s="82">
        <f t="shared" si="89"/>
        <v>6.5561531988660651</v>
      </c>
      <c r="V347" s="95">
        <f t="shared" si="77"/>
        <v>5.1539949525162054E-2</v>
      </c>
      <c r="W347" s="95">
        <f t="shared" si="78"/>
        <v>2.0419155161419678E-3</v>
      </c>
      <c r="X347" s="95">
        <f t="shared" si="79"/>
        <v>4.9498034009020087E-2</v>
      </c>
    </row>
    <row r="348" spans="1:24">
      <c r="A348" s="1">
        <v>1899.04</v>
      </c>
      <c r="B348" s="1">
        <f t="shared" si="80"/>
        <v>1899</v>
      </c>
      <c r="C348" s="1">
        <f t="shared" si="81"/>
        <v>3.999999999996362E-2</v>
      </c>
      <c r="D348" s="77">
        <v>6.48</v>
      </c>
      <c r="E348" s="79">
        <v>0.20330000000000001</v>
      </c>
      <c r="F348" s="77">
        <v>0.39329999999999998</v>
      </c>
      <c r="G348" s="77">
        <v>7.0407735540000003</v>
      </c>
      <c r="H348" s="79">
        <f t="shared" si="86"/>
        <v>1899.291666666641</v>
      </c>
      <c r="I348" s="82">
        <f>I345*9/12+I357*3/12</f>
        <v>3.1125000000000003</v>
      </c>
      <c r="J348" s="79">
        <f t="shared" si="82"/>
        <v>297.62664910725522</v>
      </c>
      <c r="K348" s="79">
        <f t="shared" si="83"/>
        <v>9.3375768153557068</v>
      </c>
      <c r="L348" s="90">
        <f t="shared" si="87"/>
        <v>1305.387551714884</v>
      </c>
      <c r="M348" s="79">
        <f t="shared" si="84"/>
        <v>18.064284119426461</v>
      </c>
      <c r="N348" s="90">
        <f t="shared" si="85"/>
        <v>79.229772236028381</v>
      </c>
      <c r="O348" s="106">
        <f t="shared" si="74"/>
        <v>23.152421525686481</v>
      </c>
      <c r="P348" s="91"/>
      <c r="Q348" s="92">
        <f t="shared" si="75"/>
        <v>28.371517887505821</v>
      </c>
      <c r="R348" s="92"/>
      <c r="S348" s="107">
        <f t="shared" si="76"/>
        <v>1.854073264290157E-3</v>
      </c>
      <c r="T348" s="82">
        <f t="shared" si="88"/>
        <v>1.0022387018554013</v>
      </c>
      <c r="U348" s="82">
        <f t="shared" si="89"/>
        <v>6.4820168448711808</v>
      </c>
      <c r="V348" s="95">
        <f t="shared" si="77"/>
        <v>5.4203418157947603E-2</v>
      </c>
      <c r="W348" s="95">
        <f t="shared" si="78"/>
        <v>1.3069980447215634E-3</v>
      </c>
      <c r="X348" s="95">
        <f t="shared" si="79"/>
        <v>5.2896420113226039E-2</v>
      </c>
    </row>
    <row r="349" spans="1:24">
      <c r="A349" s="1">
        <v>1899.05</v>
      </c>
      <c r="B349" s="1">
        <f t="shared" si="80"/>
        <v>1899</v>
      </c>
      <c r="C349" s="1">
        <f t="shared" si="81"/>
        <v>4.9999999999954525E-2</v>
      </c>
      <c r="D349" s="77">
        <v>6.21</v>
      </c>
      <c r="E349" s="79">
        <v>0.20419999999999999</v>
      </c>
      <c r="F349" s="77">
        <v>0.4042</v>
      </c>
      <c r="G349" s="77">
        <v>7.0407735540000003</v>
      </c>
      <c r="H349" s="79">
        <f t="shared" si="86"/>
        <v>1899.3749999999743</v>
      </c>
      <c r="I349" s="82">
        <f>I345*8/12+I357*4/12</f>
        <v>3.1166666666666671</v>
      </c>
      <c r="J349" s="79">
        <f t="shared" si="82"/>
        <v>285.22553872778622</v>
      </c>
      <c r="K349" s="79">
        <f t="shared" si="83"/>
        <v>9.3789138499539373</v>
      </c>
      <c r="L349" s="90">
        <f t="shared" si="87"/>
        <v>1254.4243890413236</v>
      </c>
      <c r="M349" s="79">
        <f t="shared" si="84"/>
        <v>18.564921538449472</v>
      </c>
      <c r="N349" s="90">
        <f t="shared" si="85"/>
        <v>81.648685676409514</v>
      </c>
      <c r="O349" s="106">
        <f t="shared" si="74"/>
        <v>22.091269360834183</v>
      </c>
      <c r="P349" s="91"/>
      <c r="Q349" s="92">
        <f t="shared" si="75"/>
        <v>27.033363884659064</v>
      </c>
      <c r="R349" s="92"/>
      <c r="S349" s="107">
        <f t="shared" si="76"/>
        <v>6.3341790783615834E-3</v>
      </c>
      <c r="T349" s="82">
        <f t="shared" si="88"/>
        <v>1.0022422440872751</v>
      </c>
      <c r="U349" s="82">
        <f t="shared" si="89"/>
        <v>6.4965281480085366</v>
      </c>
      <c r="V349" s="95">
        <f t="shared" si="77"/>
        <v>6.1171919402221997E-2</v>
      </c>
      <c r="W349" s="95">
        <f t="shared" si="78"/>
        <v>2.6983034043581711E-4</v>
      </c>
      <c r="X349" s="95">
        <f t="shared" si="79"/>
        <v>6.090208906178618E-2</v>
      </c>
    </row>
    <row r="350" spans="1:24">
      <c r="A350" s="1">
        <v>1899.06</v>
      </c>
      <c r="B350" s="1">
        <f t="shared" si="80"/>
        <v>1899</v>
      </c>
      <c r="C350" s="1">
        <f t="shared" si="81"/>
        <v>5.999999999994543E-2</v>
      </c>
      <c r="D350" s="77">
        <v>6.07</v>
      </c>
      <c r="E350" s="79">
        <v>0.20499999999999999</v>
      </c>
      <c r="F350" s="77">
        <v>0.41499999999999998</v>
      </c>
      <c r="G350" s="77">
        <v>7.135922645</v>
      </c>
      <c r="H350" s="79">
        <f t="shared" si="86"/>
        <v>1899.4583333333076</v>
      </c>
      <c r="I350" s="82">
        <f>I345*7/12+I357*5/12</f>
        <v>3.1208333333333336</v>
      </c>
      <c r="J350" s="79">
        <f t="shared" si="82"/>
        <v>275.0779272215612</v>
      </c>
      <c r="K350" s="79">
        <f t="shared" si="83"/>
        <v>9.2901112158846839</v>
      </c>
      <c r="L350" s="90">
        <f t="shared" si="87"/>
        <v>1213.1999382346792</v>
      </c>
      <c r="M350" s="79">
        <f t="shared" si="84"/>
        <v>18.80681051020558</v>
      </c>
      <c r="N350" s="90">
        <f t="shared" si="85"/>
        <v>82.945300554759754</v>
      </c>
      <c r="O350" s="106">
        <f t="shared" si="74"/>
        <v>21.212091925046831</v>
      </c>
      <c r="P350" s="91"/>
      <c r="Q350" s="92">
        <f t="shared" si="75"/>
        <v>25.920743190931255</v>
      </c>
      <c r="R350" s="92"/>
      <c r="S350" s="107">
        <f t="shared" si="76"/>
        <v>9.5015040646233007E-3</v>
      </c>
      <c r="T350" s="82">
        <f t="shared" si="88"/>
        <v>1.0022457863001029</v>
      </c>
      <c r="U350" s="82">
        <f t="shared" si="89"/>
        <v>6.4242771973588084</v>
      </c>
      <c r="V350" s="95">
        <f t="shared" si="77"/>
        <v>6.5886016176859741E-2</v>
      </c>
      <c r="W350" s="95">
        <f t="shared" si="78"/>
        <v>5.8712992494980298E-4</v>
      </c>
      <c r="X350" s="95">
        <f t="shared" si="79"/>
        <v>6.5298886251909938E-2</v>
      </c>
    </row>
    <row r="351" spans="1:24">
      <c r="A351" s="1">
        <v>1899.07</v>
      </c>
      <c r="B351" s="1">
        <f t="shared" si="80"/>
        <v>1899</v>
      </c>
      <c r="C351" s="1">
        <f t="shared" si="81"/>
        <v>6.9999999999936335E-2</v>
      </c>
      <c r="D351" s="77">
        <v>6.28</v>
      </c>
      <c r="E351" s="79">
        <v>0.20580000000000001</v>
      </c>
      <c r="F351" s="77">
        <v>0.42580000000000001</v>
      </c>
      <c r="G351" s="77">
        <v>7.2310717359999996</v>
      </c>
      <c r="H351" s="79">
        <f t="shared" si="86"/>
        <v>1899.5416666666408</v>
      </c>
      <c r="I351" s="82">
        <f>I345*6/12+I357*6/12</f>
        <v>3.125</v>
      </c>
      <c r="J351" s="79">
        <f t="shared" si="82"/>
        <v>280.84982615915794</v>
      </c>
      <c r="K351" s="79">
        <f t="shared" si="83"/>
        <v>9.2036455769991559</v>
      </c>
      <c r="L351" s="90">
        <f t="shared" si="87"/>
        <v>1242.0388786585031</v>
      </c>
      <c r="M351" s="79">
        <f t="shared" si="84"/>
        <v>19.042333754549276</v>
      </c>
      <c r="N351" s="90">
        <f t="shared" si="85"/>
        <v>84.213400403310615</v>
      </c>
      <c r="O351" s="106">
        <f t="shared" si="74"/>
        <v>21.561425634523118</v>
      </c>
      <c r="P351" s="91"/>
      <c r="Q351" s="92">
        <f t="shared" si="75"/>
        <v>26.307639638375687</v>
      </c>
      <c r="R351" s="92"/>
      <c r="S351" s="107">
        <f t="shared" si="76"/>
        <v>1.0012959005826133E-2</v>
      </c>
      <c r="T351" s="82">
        <f t="shared" si="88"/>
        <v>1.0022493284938903</v>
      </c>
      <c r="U351" s="82">
        <f t="shared" si="89"/>
        <v>6.3539819151473722</v>
      </c>
      <c r="V351" s="95">
        <f t="shared" si="77"/>
        <v>6.5271635972098618E-2</v>
      </c>
      <c r="W351" s="95">
        <f t="shared" si="78"/>
        <v>1.904345402575558E-3</v>
      </c>
      <c r="X351" s="95">
        <f t="shared" si="79"/>
        <v>6.336729056952306E-2</v>
      </c>
    </row>
    <row r="352" spans="1:24">
      <c r="A352" s="1">
        <v>1899.08</v>
      </c>
      <c r="B352" s="1">
        <f t="shared" si="80"/>
        <v>1899</v>
      </c>
      <c r="C352" s="1">
        <f t="shared" si="81"/>
        <v>7.999999999992724E-2</v>
      </c>
      <c r="D352" s="77">
        <v>6.44</v>
      </c>
      <c r="E352" s="79">
        <v>0.20669999999999999</v>
      </c>
      <c r="F352" s="77">
        <v>0.43669999999999998</v>
      </c>
      <c r="G352" s="77">
        <v>7.3262127269999997</v>
      </c>
      <c r="H352" s="79">
        <f t="shared" si="86"/>
        <v>1899.6249999999741</v>
      </c>
      <c r="I352" s="82">
        <f>I345*5/12+I357*7/12</f>
        <v>3.1291666666666669</v>
      </c>
      <c r="J352" s="79">
        <f t="shared" si="82"/>
        <v>284.26508997272805</v>
      </c>
      <c r="K352" s="79">
        <f t="shared" si="83"/>
        <v>9.1238500151184603</v>
      </c>
      <c r="L352" s="90">
        <f t="shared" si="87"/>
        <v>1260.5051121793647</v>
      </c>
      <c r="M352" s="79">
        <f t="shared" si="84"/>
        <v>19.276174657001604</v>
      </c>
      <c r="N352" s="90">
        <f t="shared" si="85"/>
        <v>85.475556287069651</v>
      </c>
      <c r="O352" s="106">
        <f t="shared" si="74"/>
        <v>21.726237373055454</v>
      </c>
      <c r="P352" s="91"/>
      <c r="Q352" s="92">
        <f t="shared" si="75"/>
        <v>26.466629854714533</v>
      </c>
      <c r="R352" s="92"/>
      <c r="S352" s="107">
        <f t="shared" si="76"/>
        <v>1.0920774676827769E-2</v>
      </c>
      <c r="T352" s="82">
        <f t="shared" si="88"/>
        <v>1.0022528706686431</v>
      </c>
      <c r="U352" s="82">
        <f t="shared" si="89"/>
        <v>6.2855732727655296</v>
      </c>
      <c r="V352" s="95">
        <f t="shared" si="77"/>
        <v>6.554163428520865E-2</v>
      </c>
      <c r="W352" s="95">
        <f t="shared" si="78"/>
        <v>2.1986043489110596E-3</v>
      </c>
      <c r="X352" s="95">
        <f t="shared" si="79"/>
        <v>6.334302993629759E-2</v>
      </c>
    </row>
    <row r="353" spans="1:24">
      <c r="A353" s="1">
        <v>1899.09</v>
      </c>
      <c r="B353" s="1">
        <f t="shared" si="80"/>
        <v>1899</v>
      </c>
      <c r="C353" s="1">
        <f t="shared" si="81"/>
        <v>8.9999999999918145E-2</v>
      </c>
      <c r="D353" s="77">
        <v>6.37</v>
      </c>
      <c r="E353" s="79">
        <v>0.20749999999999999</v>
      </c>
      <c r="F353" s="77">
        <v>0.44750000000000001</v>
      </c>
      <c r="G353" s="77">
        <v>7.6116519010000001</v>
      </c>
      <c r="H353" s="79">
        <f t="shared" si="86"/>
        <v>1899.7083333333073</v>
      </c>
      <c r="I353" s="82">
        <f>I345*4/12+I357*8/12</f>
        <v>3.1333333333333337</v>
      </c>
      <c r="J353" s="79">
        <f t="shared" si="82"/>
        <v>270.6310977948649</v>
      </c>
      <c r="K353" s="79">
        <f t="shared" si="83"/>
        <v>8.8156911762063519</v>
      </c>
      <c r="L353" s="90">
        <f t="shared" si="87"/>
        <v>1203.30604425447</v>
      </c>
      <c r="M353" s="79">
        <f t="shared" si="84"/>
        <v>19.012153259529363</v>
      </c>
      <c r="N353" s="90">
        <f t="shared" si="85"/>
        <v>84.533666374234741</v>
      </c>
      <c r="O353" s="106">
        <f t="shared" si="74"/>
        <v>20.591140514113782</v>
      </c>
      <c r="P353" s="91"/>
      <c r="Q353" s="92">
        <f t="shared" si="75"/>
        <v>25.044683828420073</v>
      </c>
      <c r="R353" s="92"/>
      <c r="S353" s="107">
        <f t="shared" si="76"/>
        <v>1.5989821882392674E-2</v>
      </c>
      <c r="T353" s="82">
        <f t="shared" si="88"/>
        <v>1.0022564128243681</v>
      </c>
      <c r="U353" s="82">
        <f t="shared" si="89"/>
        <v>6.0634919930596602</v>
      </c>
      <c r="V353" s="95">
        <f t="shared" si="77"/>
        <v>6.9918037014519596E-2</v>
      </c>
      <c r="W353" s="95">
        <f t="shared" si="78"/>
        <v>5.0290517871944829E-3</v>
      </c>
      <c r="X353" s="95">
        <f t="shared" si="79"/>
        <v>6.4888985227325113E-2</v>
      </c>
    </row>
    <row r="354" spans="1:24">
      <c r="A354" s="1">
        <v>1899.1</v>
      </c>
      <c r="B354" s="1">
        <f t="shared" si="80"/>
        <v>1899</v>
      </c>
      <c r="C354" s="1">
        <f t="shared" si="81"/>
        <v>9.9999999999909051E-2</v>
      </c>
      <c r="D354" s="77">
        <v>6.34</v>
      </c>
      <c r="E354" s="79">
        <v>0.20830000000000001</v>
      </c>
      <c r="F354" s="77">
        <v>0.45829999999999999</v>
      </c>
      <c r="G354" s="77">
        <v>7.7067928930000003</v>
      </c>
      <c r="H354" s="79">
        <f t="shared" si="86"/>
        <v>1899.7916666666406</v>
      </c>
      <c r="I354" s="82">
        <f>I345*3/12+I357*9/12</f>
        <v>3.1374999999999997</v>
      </c>
      <c r="J354" s="79">
        <f t="shared" si="82"/>
        <v>266.03131139831453</v>
      </c>
      <c r="K354" s="79">
        <f t="shared" si="83"/>
        <v>8.7404293634493548</v>
      </c>
      <c r="L354" s="90">
        <f t="shared" si="87"/>
        <v>1186.0925759785089</v>
      </c>
      <c r="M354" s="79">
        <f t="shared" si="84"/>
        <v>19.230623030575323</v>
      </c>
      <c r="N354" s="90">
        <f t="shared" si="85"/>
        <v>85.739152613714609</v>
      </c>
      <c r="O354" s="106">
        <f t="shared" si="74"/>
        <v>20.15371346068661</v>
      </c>
      <c r="P354" s="91"/>
      <c r="Q354" s="92">
        <f t="shared" si="75"/>
        <v>24.47672329628238</v>
      </c>
      <c r="R354" s="92"/>
      <c r="S354" s="107">
        <f t="shared" si="76"/>
        <v>1.8243647300443026E-2</v>
      </c>
      <c r="T354" s="82">
        <f t="shared" si="88"/>
        <v>1.0022599549610702</v>
      </c>
      <c r="U354" s="82">
        <f t="shared" si="89"/>
        <v>6.0021505246741382</v>
      </c>
      <c r="V354" s="95">
        <f t="shared" si="77"/>
        <v>7.0157410592571967E-2</v>
      </c>
      <c r="W354" s="95">
        <f t="shared" si="78"/>
        <v>4.2998456729295143E-3</v>
      </c>
      <c r="X354" s="95">
        <f t="shared" si="79"/>
        <v>6.5857564919642453E-2</v>
      </c>
    </row>
    <row r="355" spans="1:24">
      <c r="A355" s="1">
        <v>1899.11</v>
      </c>
      <c r="B355" s="1">
        <f t="shared" si="80"/>
        <v>1899</v>
      </c>
      <c r="C355" s="1">
        <f t="shared" si="81"/>
        <v>0.10999999999989996</v>
      </c>
      <c r="D355" s="77">
        <v>6.46</v>
      </c>
      <c r="E355" s="79">
        <v>0.2092</v>
      </c>
      <c r="F355" s="77">
        <v>0.46920000000000001</v>
      </c>
      <c r="G355" s="77">
        <v>7.8019419829999999</v>
      </c>
      <c r="H355" s="79">
        <f t="shared" si="86"/>
        <v>1899.8749999999739</v>
      </c>
      <c r="I355" s="82">
        <f>I345*2/12+I357*10/12</f>
        <v>3.1416666666666666</v>
      </c>
      <c r="J355" s="79">
        <f t="shared" si="82"/>
        <v>267.76079398589911</v>
      </c>
      <c r="K355" s="79">
        <f t="shared" si="83"/>
        <v>8.6711390250541953</v>
      </c>
      <c r="L355" s="90">
        <f t="shared" si="87"/>
        <v>1197.0250895638669</v>
      </c>
      <c r="M355" s="79">
        <f t="shared" si="84"/>
        <v>19.447889247396883</v>
      </c>
      <c r="N355" s="90">
        <f t="shared" si="85"/>
        <v>86.941822294638754</v>
      </c>
      <c r="O355" s="106">
        <f t="shared" si="74"/>
        <v>20.196457520802294</v>
      </c>
      <c r="P355" s="91"/>
      <c r="Q355" s="92">
        <f t="shared" si="75"/>
        <v>24.491414148182621</v>
      </c>
      <c r="R355" s="92"/>
      <c r="S355" s="107">
        <f t="shared" si="76"/>
        <v>1.9324774289488672E-2</v>
      </c>
      <c r="T355" s="82">
        <f t="shared" si="88"/>
        <v>1.0022634970787563</v>
      </c>
      <c r="U355" s="82">
        <f t="shared" si="89"/>
        <v>5.9423500702758778</v>
      </c>
      <c r="V355" s="95">
        <f t="shared" si="77"/>
        <v>6.800107284532686E-2</v>
      </c>
      <c r="W355" s="95">
        <f t="shared" si="78"/>
        <v>4.555627479092772E-3</v>
      </c>
      <c r="X355" s="95">
        <f t="shared" si="79"/>
        <v>6.3445445366234088E-2</v>
      </c>
    </row>
    <row r="356" spans="1:24">
      <c r="A356" s="1">
        <v>1899.12</v>
      </c>
      <c r="B356" s="1">
        <f t="shared" si="80"/>
        <v>1899</v>
      </c>
      <c r="C356" s="1">
        <f t="shared" si="81"/>
        <v>0.11999999999989086</v>
      </c>
      <c r="D356" s="77">
        <v>6.02</v>
      </c>
      <c r="E356" s="79">
        <v>0.21</v>
      </c>
      <c r="F356" s="77">
        <v>0.48</v>
      </c>
      <c r="G356" s="77">
        <v>7.8970910740000004</v>
      </c>
      <c r="H356" s="79">
        <f t="shared" si="86"/>
        <v>1899.9583333333071</v>
      </c>
      <c r="I356" s="82">
        <f>I345*1/12+I357*11/12</f>
        <v>3.145833333333333</v>
      </c>
      <c r="J356" s="79">
        <f t="shared" si="82"/>
        <v>246.51680495485698</v>
      </c>
      <c r="K356" s="79">
        <f t="shared" si="83"/>
        <v>8.5994234286578024</v>
      </c>
      <c r="L356" s="90">
        <f t="shared" si="87"/>
        <v>1105.2574448682294</v>
      </c>
      <c r="M356" s="79">
        <f t="shared" si="84"/>
        <v>19.655824979789262</v>
      </c>
      <c r="N356" s="90">
        <f t="shared" si="85"/>
        <v>88.126839457931922</v>
      </c>
      <c r="O356" s="106">
        <f t="shared" si="74"/>
        <v>18.512649643600199</v>
      </c>
      <c r="P356" s="91"/>
      <c r="Q356" s="92">
        <f t="shared" si="75"/>
        <v>22.419855109110461</v>
      </c>
      <c r="R356" s="92"/>
      <c r="S356" s="107">
        <f t="shared" si="76"/>
        <v>2.3771700547836928E-2</v>
      </c>
      <c r="T356" s="82">
        <f t="shared" si="88"/>
        <v>1.0022670391774313</v>
      </c>
      <c r="U356" s="82">
        <f t="shared" si="89"/>
        <v>5.884041353198449</v>
      </c>
      <c r="V356" s="95">
        <f t="shared" si="77"/>
        <v>7.7167551102330645E-2</v>
      </c>
      <c r="W356" s="95">
        <f t="shared" si="78"/>
        <v>4.8065722079799755E-3</v>
      </c>
      <c r="X356" s="95">
        <f t="shared" si="79"/>
        <v>7.2360978894350669E-2</v>
      </c>
    </row>
    <row r="357" spans="1:24">
      <c r="A357" s="1">
        <v>1900.01</v>
      </c>
      <c r="B357" s="1">
        <f t="shared" si="80"/>
        <v>1900</v>
      </c>
      <c r="C357" s="1">
        <f t="shared" si="81"/>
        <v>9.9999999999909051E-3</v>
      </c>
      <c r="D357" s="77">
        <v>6.1</v>
      </c>
      <c r="E357" s="79">
        <v>0.2175</v>
      </c>
      <c r="F357" s="77">
        <v>0.48</v>
      </c>
      <c r="G357" s="77">
        <v>7.8970910740000004</v>
      </c>
      <c r="H357" s="79">
        <f t="shared" si="86"/>
        <v>1900.0416666666404</v>
      </c>
      <c r="I357" s="82">
        <v>3.15</v>
      </c>
      <c r="J357" s="79">
        <f t="shared" si="82"/>
        <v>249.79277578482186</v>
      </c>
      <c r="K357" s="79">
        <f t="shared" si="83"/>
        <v>8.9065456939670096</v>
      </c>
      <c r="L357" s="90">
        <f t="shared" si="87"/>
        <v>1123.2729576219995</v>
      </c>
      <c r="M357" s="79">
        <f t="shared" si="84"/>
        <v>19.655824979789262</v>
      </c>
      <c r="N357" s="90">
        <f t="shared" si="85"/>
        <v>88.388691747304875</v>
      </c>
      <c r="O357" s="106">
        <f t="shared" si="74"/>
        <v>18.674275362444781</v>
      </c>
      <c r="P357" s="91"/>
      <c r="Q357" s="92">
        <f t="shared" si="75"/>
        <v>22.58733482432902</v>
      </c>
      <c r="R357" s="92"/>
      <c r="S357" s="107">
        <f t="shared" si="76"/>
        <v>2.573781156703521E-2</v>
      </c>
      <c r="T357" s="82">
        <f t="shared" si="88"/>
        <v>1.0029795584767995</v>
      </c>
      <c r="U357" s="82">
        <f t="shared" si="89"/>
        <v>5.8973807054677758</v>
      </c>
      <c r="V357" s="95">
        <f t="shared" si="77"/>
        <v>7.4527842689817936E-2</v>
      </c>
      <c r="W357" s="95">
        <f t="shared" si="78"/>
        <v>5.7642284691359347E-3</v>
      </c>
      <c r="X357" s="95">
        <f t="shared" si="79"/>
        <v>6.8763614220682001E-2</v>
      </c>
    </row>
    <row r="358" spans="1:24">
      <c r="A358" s="1">
        <v>1900.02</v>
      </c>
      <c r="B358" s="1">
        <f t="shared" si="80"/>
        <v>1900</v>
      </c>
      <c r="C358" s="1">
        <f t="shared" si="81"/>
        <v>1.999999999998181E-2</v>
      </c>
      <c r="D358" s="77">
        <v>6.21</v>
      </c>
      <c r="E358" s="79">
        <v>0.22500000000000001</v>
      </c>
      <c r="F358" s="77">
        <v>0.48</v>
      </c>
      <c r="G358" s="77">
        <v>7.9922320659999997</v>
      </c>
      <c r="H358" s="79">
        <f t="shared" si="86"/>
        <v>1900.1249999999736</v>
      </c>
      <c r="I358" s="82">
        <f>I357*11/12+I369*1/12</f>
        <v>3.145833333333333</v>
      </c>
      <c r="J358" s="79">
        <f t="shared" si="82"/>
        <v>251.27003488089159</v>
      </c>
      <c r="K358" s="79">
        <f t="shared" si="83"/>
        <v>9.103986771046797</v>
      </c>
      <c r="L358" s="90">
        <f t="shared" si="87"/>
        <v>1133.3275066309957</v>
      </c>
      <c r="M358" s="79">
        <f t="shared" si="84"/>
        <v>19.421838444899834</v>
      </c>
      <c r="N358" s="90">
        <f t="shared" si="85"/>
        <v>87.600193749255709</v>
      </c>
      <c r="O358" s="106">
        <f t="shared" si="74"/>
        <v>18.703797417251433</v>
      </c>
      <c r="P358" s="91"/>
      <c r="Q358" s="92">
        <f t="shared" si="75"/>
        <v>22.595749104853351</v>
      </c>
      <c r="R358" s="92"/>
      <c r="S358" s="107">
        <f t="shared" si="76"/>
        <v>2.6897652963089276E-2</v>
      </c>
      <c r="T358" s="82">
        <f t="shared" si="88"/>
        <v>1.0029761561500405</v>
      </c>
      <c r="U358" s="82">
        <f t="shared" si="89"/>
        <v>5.8445396223784236</v>
      </c>
      <c r="V358" s="95">
        <f t="shared" si="77"/>
        <v>7.0080891324745709E-2</v>
      </c>
      <c r="W358" s="95">
        <f t="shared" si="78"/>
        <v>6.9493349328253462E-3</v>
      </c>
      <c r="X358" s="95">
        <f t="shared" si="79"/>
        <v>6.3131556391920363E-2</v>
      </c>
    </row>
    <row r="359" spans="1:24">
      <c r="A359" s="1">
        <v>1900.03</v>
      </c>
      <c r="B359" s="1">
        <f t="shared" si="80"/>
        <v>1900</v>
      </c>
      <c r="C359" s="1">
        <f t="shared" si="81"/>
        <v>2.9999999999972715E-2</v>
      </c>
      <c r="D359" s="77">
        <v>6.26</v>
      </c>
      <c r="E359" s="79">
        <v>0.23250000000000001</v>
      </c>
      <c r="F359" s="77">
        <v>0.48</v>
      </c>
      <c r="G359" s="77">
        <v>7.9922320659999997</v>
      </c>
      <c r="H359" s="79">
        <f t="shared" si="86"/>
        <v>1900.2083333333069</v>
      </c>
      <c r="I359" s="82">
        <f>I357*10/12+I369*2/12</f>
        <v>3.1416666666666666</v>
      </c>
      <c r="J359" s="79">
        <f t="shared" si="82"/>
        <v>253.29314305223531</v>
      </c>
      <c r="K359" s="79">
        <f t="shared" si="83"/>
        <v>9.4074529967483578</v>
      </c>
      <c r="L359" s="90">
        <f t="shared" si="87"/>
        <v>1145.9884721338176</v>
      </c>
      <c r="M359" s="79">
        <f t="shared" si="84"/>
        <v>19.421838444899834</v>
      </c>
      <c r="N359" s="90">
        <f t="shared" si="85"/>
        <v>87.871320547002</v>
      </c>
      <c r="O359" s="106">
        <f t="shared" si="74"/>
        <v>18.775793421238372</v>
      </c>
      <c r="P359" s="91"/>
      <c r="Q359" s="92">
        <f t="shared" si="75"/>
        <v>22.658551692872003</v>
      </c>
      <c r="R359" s="92"/>
      <c r="S359" s="107">
        <f t="shared" si="76"/>
        <v>2.6734307147491393E-2</v>
      </c>
      <c r="T359" s="82">
        <f t="shared" si="88"/>
        <v>1.0029727538422986</v>
      </c>
      <c r="U359" s="82">
        <f t="shared" si="89"/>
        <v>5.8619338849197211</v>
      </c>
      <c r="V359" s="95">
        <f t="shared" si="77"/>
        <v>6.9864224187602852E-2</v>
      </c>
      <c r="W359" s="95">
        <f t="shared" si="78"/>
        <v>5.014324075594212E-3</v>
      </c>
      <c r="X359" s="95">
        <f t="shared" si="79"/>
        <v>6.484990011200864E-2</v>
      </c>
    </row>
    <row r="360" spans="1:24">
      <c r="A360" s="1">
        <v>1900.04</v>
      </c>
      <c r="B360" s="1">
        <f t="shared" si="80"/>
        <v>1900</v>
      </c>
      <c r="C360" s="1">
        <f t="shared" si="81"/>
        <v>3.999999999996362E-2</v>
      </c>
      <c r="D360" s="77">
        <v>6.34</v>
      </c>
      <c r="E360" s="79">
        <v>0.24</v>
      </c>
      <c r="F360" s="77">
        <v>0.48</v>
      </c>
      <c r="G360" s="77">
        <v>7.9922320659999997</v>
      </c>
      <c r="H360" s="79">
        <f t="shared" si="86"/>
        <v>1900.2916666666401</v>
      </c>
      <c r="I360" s="82">
        <f>I357*9/12+I369*3/12</f>
        <v>3.1374999999999997</v>
      </c>
      <c r="J360" s="79">
        <f t="shared" si="82"/>
        <v>256.53011612638534</v>
      </c>
      <c r="K360" s="79">
        <f t="shared" si="83"/>
        <v>9.7109192224499168</v>
      </c>
      <c r="L360" s="90">
        <f t="shared" si="87"/>
        <v>1164.2949972477768</v>
      </c>
      <c r="M360" s="79">
        <f t="shared" si="84"/>
        <v>19.421838444899834</v>
      </c>
      <c r="N360" s="90">
        <f t="shared" si="85"/>
        <v>88.148517141787508</v>
      </c>
      <c r="O360" s="106">
        <f t="shared" si="74"/>
        <v>18.936402033322736</v>
      </c>
      <c r="P360" s="91"/>
      <c r="Q360" s="92">
        <f t="shared" si="75"/>
        <v>22.830122957226397</v>
      </c>
      <c r="R360" s="92"/>
      <c r="S360" s="107">
        <f t="shared" si="76"/>
        <v>2.632424991793153E-2</v>
      </c>
      <c r="T360" s="82">
        <f t="shared" si="88"/>
        <v>1.0029693515535789</v>
      </c>
      <c r="U360" s="82">
        <f t="shared" si="89"/>
        <v>5.879359971399416</v>
      </c>
      <c r="V360" s="95">
        <f t="shared" si="77"/>
        <v>6.4977501499694279E-2</v>
      </c>
      <c r="W360" s="95">
        <f t="shared" si="78"/>
        <v>4.0525486625320184E-3</v>
      </c>
      <c r="X360" s="95">
        <f t="shared" si="79"/>
        <v>6.0924952837162261E-2</v>
      </c>
    </row>
    <row r="361" spans="1:24">
      <c r="A361" s="1">
        <v>1900.05</v>
      </c>
      <c r="B361" s="1">
        <f t="shared" si="80"/>
        <v>1900</v>
      </c>
      <c r="C361" s="1">
        <f t="shared" si="81"/>
        <v>4.9999999999954525E-2</v>
      </c>
      <c r="D361" s="77">
        <v>6.04</v>
      </c>
      <c r="E361" s="79">
        <v>0.2475</v>
      </c>
      <c r="F361" s="77">
        <v>0.48</v>
      </c>
      <c r="G361" s="77">
        <v>7.8019419829999999</v>
      </c>
      <c r="H361" s="79">
        <f t="shared" si="86"/>
        <v>1900.3749999999734</v>
      </c>
      <c r="I361" s="82">
        <f>I357*8/12+I369*4/12</f>
        <v>3.1333333333333337</v>
      </c>
      <c r="J361" s="79">
        <f t="shared" si="82"/>
        <v>250.35219747288403</v>
      </c>
      <c r="K361" s="79">
        <f t="shared" si="83"/>
        <v>10.258637230883906</v>
      </c>
      <c r="L361" s="90">
        <f t="shared" si="87"/>
        <v>1140.1357294209911</v>
      </c>
      <c r="M361" s="79">
        <f t="shared" si="84"/>
        <v>19.895538872017273</v>
      </c>
      <c r="N361" s="90">
        <f t="shared" si="85"/>
        <v>90.606812934118494</v>
      </c>
      <c r="O361" s="106">
        <f t="shared" si="74"/>
        <v>18.403197016950418</v>
      </c>
      <c r="P361" s="91"/>
      <c r="Q361" s="92">
        <f t="shared" si="75"/>
        <v>22.172115694151739</v>
      </c>
      <c r="R361" s="92"/>
      <c r="S361" s="107">
        <f t="shared" si="76"/>
        <v>2.4232858651637643E-2</v>
      </c>
      <c r="T361" s="82">
        <f t="shared" si="88"/>
        <v>1.0029659492838876</v>
      </c>
      <c r="U361" s="82">
        <f t="shared" si="89"/>
        <v>6.040641788323442</v>
      </c>
      <c r="V361" s="95">
        <f t="shared" si="77"/>
        <v>6.7875138801264612E-2</v>
      </c>
      <c r="W361" s="95">
        <f t="shared" si="78"/>
        <v>3.509766605165332E-3</v>
      </c>
      <c r="X361" s="95">
        <f t="shared" si="79"/>
        <v>6.436537219609928E-2</v>
      </c>
    </row>
    <row r="362" spans="1:24">
      <c r="A362" s="1">
        <v>1900.06</v>
      </c>
      <c r="B362" s="1">
        <f t="shared" si="80"/>
        <v>1900</v>
      </c>
      <c r="C362" s="1">
        <f t="shared" si="81"/>
        <v>5.999999999994543E-2</v>
      </c>
      <c r="D362" s="77">
        <v>5.86</v>
      </c>
      <c r="E362" s="79">
        <v>0.255</v>
      </c>
      <c r="F362" s="77">
        <v>0.48</v>
      </c>
      <c r="G362" s="77">
        <v>7.7067928930000003</v>
      </c>
      <c r="H362" s="79">
        <f t="shared" si="86"/>
        <v>1900.4583333333067</v>
      </c>
      <c r="I362" s="82">
        <f>I357*7/12+I369*5/12</f>
        <v>3.1291666666666669</v>
      </c>
      <c r="J362" s="79">
        <f t="shared" si="82"/>
        <v>245.89013955743266</v>
      </c>
      <c r="K362" s="79">
        <f t="shared" si="83"/>
        <v>10.699997540468488</v>
      </c>
      <c r="L362" s="90">
        <f t="shared" si="87"/>
        <v>1123.8757129101486</v>
      </c>
      <c r="M362" s="79">
        <f t="shared" si="84"/>
        <v>20.141171840881857</v>
      </c>
      <c r="N362" s="90">
        <f t="shared" si="85"/>
        <v>92.058078873186247</v>
      </c>
      <c r="O362" s="106">
        <f t="shared" si="74"/>
        <v>17.992711584303979</v>
      </c>
      <c r="P362" s="91"/>
      <c r="Q362" s="92">
        <f t="shared" si="75"/>
        <v>21.667091326067695</v>
      </c>
      <c r="R362" s="92"/>
      <c r="S362" s="107">
        <f t="shared" si="76"/>
        <v>2.4286393111291112E-2</v>
      </c>
      <c r="T362" s="82">
        <f t="shared" si="88"/>
        <v>1.0029625470332306</v>
      </c>
      <c r="U362" s="82">
        <f t="shared" si="89"/>
        <v>6.1333577886333934</v>
      </c>
      <c r="V362" s="95">
        <f t="shared" si="77"/>
        <v>6.5611536216921396E-2</v>
      </c>
      <c r="W362" s="95">
        <f t="shared" si="78"/>
        <v>3.2222961753032298E-3</v>
      </c>
      <c r="X362" s="95">
        <f t="shared" si="79"/>
        <v>6.2389240041618166E-2</v>
      </c>
    </row>
    <row r="363" spans="1:24">
      <c r="A363" s="1">
        <v>1900.07</v>
      </c>
      <c r="B363" s="1">
        <f t="shared" si="80"/>
        <v>1900</v>
      </c>
      <c r="C363" s="1">
        <f t="shared" si="81"/>
        <v>6.9999999999936335E-2</v>
      </c>
      <c r="D363" s="77">
        <v>5.86</v>
      </c>
      <c r="E363" s="79">
        <v>0.26250000000000001</v>
      </c>
      <c r="F363" s="77">
        <v>0.48</v>
      </c>
      <c r="G363" s="77">
        <v>7.8019419829999999</v>
      </c>
      <c r="H363" s="79">
        <f t="shared" si="86"/>
        <v>1900.5416666666399</v>
      </c>
      <c r="I363" s="82">
        <f>I357*6/12+I369*6/12</f>
        <v>3.125</v>
      </c>
      <c r="J363" s="79">
        <f t="shared" si="82"/>
        <v>242.89137039587754</v>
      </c>
      <c r="K363" s="79">
        <f t="shared" si="83"/>
        <v>10.880372820634445</v>
      </c>
      <c r="L363" s="90">
        <f t="shared" si="87"/>
        <v>1114.3136041157454</v>
      </c>
      <c r="M363" s="79">
        <f t="shared" si="84"/>
        <v>19.895538872017273</v>
      </c>
      <c r="N363" s="90">
        <f t="shared" si="85"/>
        <v>91.274834466818731</v>
      </c>
      <c r="O363" s="106">
        <f t="shared" si="74"/>
        <v>17.689545468952801</v>
      </c>
      <c r="P363" s="91"/>
      <c r="Q363" s="92">
        <f t="shared" si="75"/>
        <v>21.293889709957156</v>
      </c>
      <c r="R363" s="92"/>
      <c r="S363" s="107">
        <f t="shared" si="76"/>
        <v>2.6508372245072742E-2</v>
      </c>
      <c r="T363" s="82">
        <f t="shared" si="88"/>
        <v>1.0029591448016137</v>
      </c>
      <c r="U363" s="82">
        <f t="shared" si="89"/>
        <v>6.0765067886138704</v>
      </c>
      <c r="V363" s="95">
        <f t="shared" si="77"/>
        <v>6.1471772979990513E-2</v>
      </c>
      <c r="W363" s="95">
        <f t="shared" si="78"/>
        <v>4.4382347403240097E-3</v>
      </c>
      <c r="X363" s="95">
        <f t="shared" si="79"/>
        <v>5.7033538239666504E-2</v>
      </c>
    </row>
    <row r="364" spans="1:24">
      <c r="A364" s="1">
        <v>1900.08</v>
      </c>
      <c r="B364" s="1">
        <f t="shared" si="80"/>
        <v>1900</v>
      </c>
      <c r="C364" s="1">
        <f t="shared" si="81"/>
        <v>7.999999999992724E-2</v>
      </c>
      <c r="D364" s="77">
        <v>5.94</v>
      </c>
      <c r="E364" s="79">
        <v>0.27</v>
      </c>
      <c r="F364" s="77">
        <v>0.48</v>
      </c>
      <c r="G364" s="77">
        <v>7.7067928930000003</v>
      </c>
      <c r="H364" s="79">
        <f t="shared" si="86"/>
        <v>1900.6249999999732</v>
      </c>
      <c r="I364" s="82">
        <f>I357*5/12+I369*7/12</f>
        <v>3.1208333333333336</v>
      </c>
      <c r="J364" s="79">
        <f t="shared" si="82"/>
        <v>249.247001530913</v>
      </c>
      <c r="K364" s="79">
        <f t="shared" si="83"/>
        <v>11.329409160496045</v>
      </c>
      <c r="L364" s="90">
        <f t="shared" si="87"/>
        <v>1147.802686578543</v>
      </c>
      <c r="M364" s="79">
        <f t="shared" si="84"/>
        <v>20.141171840881857</v>
      </c>
      <c r="N364" s="90">
        <f t="shared" si="85"/>
        <v>92.751732248771148</v>
      </c>
      <c r="O364" s="106">
        <f t="shared" si="74"/>
        <v>18.069614666784194</v>
      </c>
      <c r="P364" s="91"/>
      <c r="Q364" s="92">
        <f t="shared" si="75"/>
        <v>21.74546984348796</v>
      </c>
      <c r="R364" s="92"/>
      <c r="S364" s="107">
        <f t="shared" si="76"/>
        <v>2.0503000596817943E-2</v>
      </c>
      <c r="T364" s="82">
        <f t="shared" si="88"/>
        <v>1.002955742589043</v>
      </c>
      <c r="U364" s="82">
        <f t="shared" si="89"/>
        <v>6.1697314120995834</v>
      </c>
      <c r="V364" s="95">
        <f t="shared" si="77"/>
        <v>6.2362729619005242E-2</v>
      </c>
      <c r="W364" s="95">
        <f t="shared" si="78"/>
        <v>4.1614673758820775E-3</v>
      </c>
      <c r="X364" s="95">
        <f t="shared" si="79"/>
        <v>5.8201262243123164E-2</v>
      </c>
    </row>
    <row r="365" spans="1:24">
      <c r="A365" s="1">
        <v>1900.09</v>
      </c>
      <c r="B365" s="1">
        <f t="shared" si="80"/>
        <v>1900</v>
      </c>
      <c r="C365" s="1">
        <f t="shared" si="81"/>
        <v>8.9999999999918145E-2</v>
      </c>
      <c r="D365" s="77">
        <v>5.8</v>
      </c>
      <c r="E365" s="79">
        <v>0.27750000000000002</v>
      </c>
      <c r="F365" s="77">
        <v>0.48</v>
      </c>
      <c r="G365" s="77">
        <v>7.8019419829999999</v>
      </c>
      <c r="H365" s="79">
        <f t="shared" si="86"/>
        <v>1900.7083333333064</v>
      </c>
      <c r="I365" s="82">
        <f>I357*4/12+I369*8/12</f>
        <v>3.1166666666666671</v>
      </c>
      <c r="J365" s="79">
        <f t="shared" si="82"/>
        <v>240.40442803687537</v>
      </c>
      <c r="K365" s="79">
        <f t="shared" si="83"/>
        <v>11.502108410384986</v>
      </c>
      <c r="L365" s="90">
        <f t="shared" si="87"/>
        <v>1111.4959293755317</v>
      </c>
      <c r="M365" s="79">
        <f t="shared" si="84"/>
        <v>19.895538872017273</v>
      </c>
      <c r="N365" s="90">
        <f t="shared" si="85"/>
        <v>91.985870017285393</v>
      </c>
      <c r="O365" s="106">
        <f t="shared" si="74"/>
        <v>17.341874151224712</v>
      </c>
      <c r="P365" s="91"/>
      <c r="Q365" s="92">
        <f t="shared" si="75"/>
        <v>20.869225953924737</v>
      </c>
      <c r="R365" s="92"/>
      <c r="S365" s="107">
        <f t="shared" si="76"/>
        <v>2.2910446651602412E-2</v>
      </c>
      <c r="T365" s="82">
        <f t="shared" si="88"/>
        <v>1.0029523403955243</v>
      </c>
      <c r="U365" s="82">
        <f t="shared" si="89"/>
        <v>6.1125017899833409</v>
      </c>
      <c r="V365" s="95">
        <f t="shared" si="77"/>
        <v>6.8005415438333605E-2</v>
      </c>
      <c r="W365" s="95">
        <f t="shared" si="78"/>
        <v>6.361776127812524E-3</v>
      </c>
      <c r="X365" s="95">
        <f t="shared" si="79"/>
        <v>6.1643639310521081E-2</v>
      </c>
    </row>
    <row r="366" spans="1:24">
      <c r="A366" s="1">
        <v>1900.1</v>
      </c>
      <c r="B366" s="1">
        <f t="shared" si="80"/>
        <v>1900</v>
      </c>
      <c r="C366" s="1">
        <f t="shared" si="81"/>
        <v>9.9999999999909051E-2</v>
      </c>
      <c r="D366" s="77">
        <v>6.01</v>
      </c>
      <c r="E366" s="79">
        <v>0.28499999999999998</v>
      </c>
      <c r="F366" s="77">
        <v>0.48</v>
      </c>
      <c r="G366" s="77">
        <v>7.7067928930000003</v>
      </c>
      <c r="H366" s="79">
        <f t="shared" si="86"/>
        <v>1900.7916666666397</v>
      </c>
      <c r="I366" s="82">
        <f>I357*3/12+I369*9/12</f>
        <v>3.1125000000000003</v>
      </c>
      <c r="J366" s="79">
        <f t="shared" si="82"/>
        <v>252.18425575770823</v>
      </c>
      <c r="K366" s="79">
        <f t="shared" si="83"/>
        <v>11.958820780523601</v>
      </c>
      <c r="L366" s="90">
        <f t="shared" si="87"/>
        <v>1170.5668557912995</v>
      </c>
      <c r="M366" s="79">
        <f t="shared" si="84"/>
        <v>20.141171840881857</v>
      </c>
      <c r="N366" s="90">
        <f t="shared" si="85"/>
        <v>93.489532575677842</v>
      </c>
      <c r="O366" s="106">
        <f t="shared" si="74"/>
        <v>18.102398784556051</v>
      </c>
      <c r="P366" s="91"/>
      <c r="Q366" s="92">
        <f t="shared" si="75"/>
        <v>21.78469252513003</v>
      </c>
      <c r="R366" s="92"/>
      <c r="S366" s="107">
        <f t="shared" si="76"/>
        <v>1.9307613480088817E-2</v>
      </c>
      <c r="T366" s="82">
        <f t="shared" si="88"/>
        <v>1.0029489382210637</v>
      </c>
      <c r="U366" s="82">
        <f t="shared" si="89"/>
        <v>6.2062365365613328</v>
      </c>
      <c r="V366" s="95">
        <f t="shared" si="77"/>
        <v>7.0915077956436479E-2</v>
      </c>
      <c r="W366" s="95">
        <f t="shared" si="78"/>
        <v>8.1191790509469453E-3</v>
      </c>
      <c r="X366" s="95">
        <f t="shared" si="79"/>
        <v>6.2795898905489533E-2</v>
      </c>
    </row>
    <row r="367" spans="1:24">
      <c r="A367" s="1">
        <v>1900.11</v>
      </c>
      <c r="B367" s="1">
        <f t="shared" si="80"/>
        <v>1900</v>
      </c>
      <c r="C367" s="1">
        <f t="shared" si="81"/>
        <v>0.10999999999989996</v>
      </c>
      <c r="D367" s="77">
        <v>6.48</v>
      </c>
      <c r="E367" s="79">
        <v>0.29249999999999998</v>
      </c>
      <c r="F367" s="77">
        <v>0.48</v>
      </c>
      <c r="G367" s="77">
        <v>7.7067928930000003</v>
      </c>
      <c r="H367" s="79">
        <f t="shared" si="86"/>
        <v>1900.8749999999729</v>
      </c>
      <c r="I367" s="82">
        <f>I357*2/12+I369*10/12</f>
        <v>3.1083333333333334</v>
      </c>
      <c r="J367" s="79">
        <f t="shared" si="82"/>
        <v>271.90581985190505</v>
      </c>
      <c r="K367" s="79">
        <f t="shared" si="83"/>
        <v>12.273526590537379</v>
      </c>
      <c r="L367" s="90">
        <f t="shared" si="87"/>
        <v>1266.8562050977591</v>
      </c>
      <c r="M367" s="79">
        <f t="shared" si="84"/>
        <v>20.141171840881857</v>
      </c>
      <c r="N367" s="90">
        <f t="shared" si="85"/>
        <v>93.841200377611784</v>
      </c>
      <c r="O367" s="106">
        <f t="shared" si="74"/>
        <v>19.419584603760757</v>
      </c>
      <c r="P367" s="91"/>
      <c r="Q367" s="92">
        <f t="shared" si="75"/>
        <v>23.3654764918472</v>
      </c>
      <c r="R367" s="92"/>
      <c r="S367" s="107">
        <f t="shared" si="76"/>
        <v>1.7974812589310531E-2</v>
      </c>
      <c r="T367" s="82">
        <f t="shared" si="88"/>
        <v>1.0029455360656672</v>
      </c>
      <c r="U367" s="82">
        <f t="shared" si="89"/>
        <v>6.2245383446929603</v>
      </c>
      <c r="V367" s="95">
        <f t="shared" si="77"/>
        <v>6.4984250533232535E-2</v>
      </c>
      <c r="W367" s="95">
        <f t="shared" si="78"/>
        <v>1.0166633797672686E-2</v>
      </c>
      <c r="X367" s="95">
        <f t="shared" si="79"/>
        <v>5.4817616735559849E-2</v>
      </c>
    </row>
    <row r="368" spans="1:24">
      <c r="A368" s="1">
        <v>1900.12</v>
      </c>
      <c r="B368" s="1">
        <f t="shared" si="80"/>
        <v>1900</v>
      </c>
      <c r="C368" s="1">
        <f t="shared" si="81"/>
        <v>0.11999999999989086</v>
      </c>
      <c r="D368" s="77">
        <v>6.87</v>
      </c>
      <c r="E368" s="79">
        <v>0.3</v>
      </c>
      <c r="F368" s="77">
        <v>0.48</v>
      </c>
      <c r="G368" s="77">
        <v>7.6116519010000001</v>
      </c>
      <c r="H368" s="79">
        <f t="shared" si="86"/>
        <v>1900.9583333333062</v>
      </c>
      <c r="I368" s="82">
        <f>I357*1/12+I369*11/12</f>
        <v>3.104166666666667</v>
      </c>
      <c r="J368" s="79">
        <f t="shared" si="82"/>
        <v>291.87372713512116</v>
      </c>
      <c r="K368" s="79">
        <f t="shared" si="83"/>
        <v>12.745577604153763</v>
      </c>
      <c r="L368" s="90">
        <f t="shared" si="87"/>
        <v>1364.8387900188341</v>
      </c>
      <c r="M368" s="79">
        <f t="shared" si="84"/>
        <v>20.392924166646022</v>
      </c>
      <c r="N368" s="90">
        <f t="shared" si="85"/>
        <v>95.359915459831214</v>
      </c>
      <c r="O368" s="106">
        <f t="shared" si="74"/>
        <v>20.74405116087085</v>
      </c>
      <c r="P368" s="91"/>
      <c r="Q368" s="92">
        <f t="shared" si="75"/>
        <v>24.951139917086604</v>
      </c>
      <c r="R368" s="92"/>
      <c r="S368" s="107">
        <f t="shared" si="76"/>
        <v>1.3490267445614518E-2</v>
      </c>
      <c r="T368" s="82">
        <f t="shared" si="88"/>
        <v>1.0029421339293405</v>
      </c>
      <c r="U368" s="82">
        <f t="shared" si="89"/>
        <v>6.3209050393635424</v>
      </c>
      <c r="V368" s="95">
        <f t="shared" si="77"/>
        <v>5.4545251575951692E-2</v>
      </c>
      <c r="W368" s="95">
        <f t="shared" si="78"/>
        <v>8.900918904485966E-3</v>
      </c>
      <c r="X368" s="95">
        <f t="shared" si="79"/>
        <v>4.5644332671465726E-2</v>
      </c>
    </row>
    <row r="369" spans="1:24">
      <c r="A369" s="1">
        <v>1901.01</v>
      </c>
      <c r="B369" s="1">
        <f t="shared" si="80"/>
        <v>1901</v>
      </c>
      <c r="C369" s="1">
        <f t="shared" si="81"/>
        <v>9.9999999999909051E-3</v>
      </c>
      <c r="D369" s="77">
        <v>7.07</v>
      </c>
      <c r="E369" s="79">
        <v>0.30170000000000002</v>
      </c>
      <c r="F369" s="77">
        <v>0.48170000000000002</v>
      </c>
      <c r="G369" s="77">
        <v>7.7067928930000003</v>
      </c>
      <c r="H369" s="79">
        <f t="shared" si="86"/>
        <v>1901.0416666666395</v>
      </c>
      <c r="I369" s="82">
        <v>3.1</v>
      </c>
      <c r="J369" s="79">
        <f t="shared" si="82"/>
        <v>296.66267690632236</v>
      </c>
      <c r="K369" s="79">
        <f t="shared" si="83"/>
        <v>12.659565717487618</v>
      </c>
      <c r="L369" s="90">
        <f t="shared" si="87"/>
        <v>1392.1656755838478</v>
      </c>
      <c r="M369" s="79">
        <f t="shared" si="84"/>
        <v>20.212505157818313</v>
      </c>
      <c r="N369" s="90">
        <f t="shared" si="85"/>
        <v>94.852362931929207</v>
      </c>
      <c r="O369" s="106">
        <f t="shared" si="74"/>
        <v>20.97858183453619</v>
      </c>
      <c r="P369" s="91"/>
      <c r="Q369" s="92">
        <f t="shared" si="75"/>
        <v>25.223107928844311</v>
      </c>
      <c r="R369" s="92"/>
      <c r="S369" s="107">
        <f t="shared" si="76"/>
        <v>1.5441362892157348E-2</v>
      </c>
      <c r="T369" s="82">
        <f t="shared" si="88"/>
        <v>1.0020149873405235</v>
      </c>
      <c r="U369" s="82">
        <f t="shared" si="89"/>
        <v>6.2612403151929579</v>
      </c>
      <c r="V369" s="95">
        <f t="shared" si="77"/>
        <v>5.5432556751338513E-2</v>
      </c>
      <c r="W369" s="95">
        <f t="shared" si="78"/>
        <v>1.0144103392990989E-2</v>
      </c>
      <c r="X369" s="95">
        <f t="shared" si="79"/>
        <v>4.5288453358347525E-2</v>
      </c>
    </row>
    <row r="370" spans="1:24">
      <c r="A370" s="1">
        <v>1901.02</v>
      </c>
      <c r="B370" s="1">
        <f t="shared" si="80"/>
        <v>1901</v>
      </c>
      <c r="C370" s="1">
        <f t="shared" si="81"/>
        <v>1.999999999998181E-2</v>
      </c>
      <c r="D370" s="77">
        <v>7.25</v>
      </c>
      <c r="E370" s="79">
        <v>0.30330000000000001</v>
      </c>
      <c r="F370" s="77">
        <v>0.48330000000000001</v>
      </c>
      <c r="G370" s="77">
        <v>7.6116519010000001</v>
      </c>
      <c r="H370" s="79">
        <f t="shared" si="86"/>
        <v>1901.1249999999727</v>
      </c>
      <c r="I370" s="82">
        <f>I369*11/12+I381*1/12</f>
        <v>3.1066666666666669</v>
      </c>
      <c r="J370" s="79">
        <f t="shared" si="82"/>
        <v>308.01812543371597</v>
      </c>
      <c r="K370" s="79">
        <f t="shared" si="83"/>
        <v>12.885778957799456</v>
      </c>
      <c r="L370" s="90">
        <f t="shared" si="87"/>
        <v>1450.4931811371596</v>
      </c>
      <c r="M370" s="79">
        <f t="shared" si="84"/>
        <v>20.533125520291712</v>
      </c>
      <c r="N370" s="90">
        <f t="shared" si="85"/>
        <v>96.692876474977822</v>
      </c>
      <c r="O370" s="106">
        <f t="shared" si="74"/>
        <v>21.679149848206194</v>
      </c>
      <c r="P370" s="91"/>
      <c r="Q370" s="92">
        <f t="shared" si="75"/>
        <v>26.053251360808797</v>
      </c>
      <c r="R370" s="92"/>
      <c r="S370" s="107">
        <f t="shared" si="76"/>
        <v>1.1385946036258678E-2</v>
      </c>
      <c r="T370" s="82">
        <f t="shared" si="88"/>
        <v>1.0020207222232298</v>
      </c>
      <c r="U370" s="82">
        <f t="shared" si="89"/>
        <v>6.3522760047961331</v>
      </c>
      <c r="V370" s="95">
        <f t="shared" si="77"/>
        <v>5.6660563453841517E-2</v>
      </c>
      <c r="W370" s="95">
        <f t="shared" si="78"/>
        <v>1.2175146255171132E-2</v>
      </c>
      <c r="X370" s="95">
        <f t="shared" si="79"/>
        <v>4.4485417198670385E-2</v>
      </c>
    </row>
    <row r="371" spans="1:24">
      <c r="A371" s="1">
        <v>1901.03</v>
      </c>
      <c r="B371" s="1">
        <f t="shared" si="80"/>
        <v>1901</v>
      </c>
      <c r="C371" s="1">
        <f t="shared" si="81"/>
        <v>2.9999999999972715E-2</v>
      </c>
      <c r="D371" s="77">
        <v>7.51</v>
      </c>
      <c r="E371" s="79">
        <v>0.30499999999999999</v>
      </c>
      <c r="F371" s="77">
        <v>0.48499999999999999</v>
      </c>
      <c r="G371" s="77">
        <v>7.6116519010000001</v>
      </c>
      <c r="H371" s="79">
        <f t="shared" si="86"/>
        <v>1901.208333333306</v>
      </c>
      <c r="I371" s="82">
        <f>I369*10/12+I381*2/12</f>
        <v>3.1133333333333333</v>
      </c>
      <c r="J371" s="79">
        <f t="shared" si="82"/>
        <v>319.06429269064915</v>
      </c>
      <c r="K371" s="79">
        <f t="shared" si="83"/>
        <v>12.958003897556324</v>
      </c>
      <c r="L371" s="90">
        <f t="shared" si="87"/>
        <v>1507.5959299348001</v>
      </c>
      <c r="M371" s="79">
        <f t="shared" si="84"/>
        <v>20.60535046004858</v>
      </c>
      <c r="N371" s="90">
        <f t="shared" si="85"/>
        <v>97.36138828473743</v>
      </c>
      <c r="O371" s="106">
        <f t="shared" si="74"/>
        <v>22.347583950683852</v>
      </c>
      <c r="P371" s="91"/>
      <c r="Q371" s="92">
        <f t="shared" si="75"/>
        <v>26.840868787784945</v>
      </c>
      <c r="R371" s="92"/>
      <c r="S371" s="107">
        <f t="shared" si="76"/>
        <v>8.7471301208263894E-3</v>
      </c>
      <c r="T371" s="82">
        <f t="shared" si="88"/>
        <v>1.002026457027879</v>
      </c>
      <c r="U371" s="82">
        <f t="shared" si="89"/>
        <v>6.3651121900871139</v>
      </c>
      <c r="V371" s="95">
        <f t="shared" si="77"/>
        <v>5.0682384470588371E-2</v>
      </c>
      <c r="W371" s="95">
        <f t="shared" si="78"/>
        <v>1.1214684565742816E-2</v>
      </c>
      <c r="X371" s="95">
        <f t="shared" si="79"/>
        <v>3.9467699904845555E-2</v>
      </c>
    </row>
    <row r="372" spans="1:24">
      <c r="A372" s="1">
        <v>1901.04</v>
      </c>
      <c r="B372" s="1">
        <f t="shared" si="80"/>
        <v>1901</v>
      </c>
      <c r="C372" s="1">
        <f t="shared" si="81"/>
        <v>3.999999999996362E-2</v>
      </c>
      <c r="D372" s="77">
        <v>8.14</v>
      </c>
      <c r="E372" s="79">
        <v>0.30669999999999997</v>
      </c>
      <c r="F372" s="77">
        <v>0.48670000000000002</v>
      </c>
      <c r="G372" s="77">
        <v>7.5165028100000004</v>
      </c>
      <c r="H372" s="79">
        <f t="shared" si="86"/>
        <v>1901.2916666666392</v>
      </c>
      <c r="I372" s="82">
        <f>I369*9/12+I381*3/12</f>
        <v>3.12</v>
      </c>
      <c r="J372" s="79">
        <f t="shared" si="82"/>
        <v>350.20776104785364</v>
      </c>
      <c r="K372" s="79">
        <f t="shared" si="83"/>
        <v>13.195174485672812</v>
      </c>
      <c r="L372" s="90">
        <f t="shared" si="87"/>
        <v>1659.9461506648254</v>
      </c>
      <c r="M372" s="79">
        <f t="shared" si="84"/>
        <v>20.939326449875967</v>
      </c>
      <c r="N372" s="90">
        <f t="shared" si="85"/>
        <v>99.250097239382129</v>
      </c>
      <c r="O372" s="106">
        <f t="shared" si="74"/>
        <v>24.409716994827214</v>
      </c>
      <c r="P372" s="91"/>
      <c r="Q372" s="92">
        <f t="shared" si="75"/>
        <v>29.293804989254223</v>
      </c>
      <c r="R372" s="92"/>
      <c r="S372" s="107">
        <f t="shared" si="76"/>
        <v>2.4736219890211034E-3</v>
      </c>
      <c r="T372" s="82">
        <f t="shared" si="88"/>
        <v>1.0020321917545103</v>
      </c>
      <c r="U372" s="82">
        <f t="shared" si="89"/>
        <v>6.4587480883794521</v>
      </c>
      <c r="V372" s="95">
        <f t="shared" si="77"/>
        <v>4.3951039738485687E-2</v>
      </c>
      <c r="W372" s="95">
        <f t="shared" si="78"/>
        <v>1.3299288449727165E-2</v>
      </c>
      <c r="X372" s="95">
        <f t="shared" si="79"/>
        <v>3.0651751288758522E-2</v>
      </c>
    </row>
    <row r="373" spans="1:24">
      <c r="A373" s="1">
        <v>1901.05</v>
      </c>
      <c r="B373" s="1">
        <f t="shared" si="80"/>
        <v>1901</v>
      </c>
      <c r="C373" s="1">
        <f t="shared" si="81"/>
        <v>4.9999999999954525E-2</v>
      </c>
      <c r="D373" s="77">
        <v>7.73</v>
      </c>
      <c r="E373" s="79">
        <v>0.30830000000000002</v>
      </c>
      <c r="F373" s="77">
        <v>0.48830000000000001</v>
      </c>
      <c r="G373" s="77">
        <v>7.5165028100000004</v>
      </c>
      <c r="H373" s="79">
        <f t="shared" si="86"/>
        <v>1901.3749999999725</v>
      </c>
      <c r="I373" s="82">
        <f>I369*8/12+I381*4/12</f>
        <v>3.1266666666666669</v>
      </c>
      <c r="J373" s="79">
        <f t="shared" si="82"/>
        <v>332.56830379605759</v>
      </c>
      <c r="K373" s="79">
        <f t="shared" si="83"/>
        <v>13.264011392021287</v>
      </c>
      <c r="L373" s="90">
        <f t="shared" si="87"/>
        <v>1581.5762319197295</v>
      </c>
      <c r="M373" s="79">
        <f t="shared" si="84"/>
        <v>21.008163356224436</v>
      </c>
      <c r="N373" s="90">
        <f t="shared" si="85"/>
        <v>99.907331700699061</v>
      </c>
      <c r="O373" s="106">
        <f t="shared" si="74"/>
        <v>23.064012684863563</v>
      </c>
      <c r="P373" s="91"/>
      <c r="Q373" s="92">
        <f t="shared" si="75"/>
        <v>27.661102045351072</v>
      </c>
      <c r="R373" s="92"/>
      <c r="S373" s="107">
        <f t="shared" si="76"/>
        <v>5.9728054263650937E-3</v>
      </c>
      <c r="T373" s="82">
        <f t="shared" si="88"/>
        <v>1.0020379264031627</v>
      </c>
      <c r="U373" s="82">
        <f t="shared" si="89"/>
        <v>6.4718735029891157</v>
      </c>
      <c r="V373" s="95">
        <f t="shared" si="77"/>
        <v>5.1684839948394901E-2</v>
      </c>
      <c r="W373" s="95">
        <f t="shared" si="78"/>
        <v>1.3409081904786735E-2</v>
      </c>
      <c r="X373" s="95">
        <f t="shared" si="79"/>
        <v>3.8275758043608166E-2</v>
      </c>
    </row>
    <row r="374" spans="1:24">
      <c r="A374" s="1">
        <v>1901.06</v>
      </c>
      <c r="B374" s="1">
        <f t="shared" si="80"/>
        <v>1901</v>
      </c>
      <c r="C374" s="1">
        <f t="shared" si="81"/>
        <v>5.999999999994543E-2</v>
      </c>
      <c r="D374" s="77">
        <v>8.5</v>
      </c>
      <c r="E374" s="79">
        <v>0.31</v>
      </c>
      <c r="F374" s="77">
        <v>0.49</v>
      </c>
      <c r="G374" s="77">
        <v>7.5165028100000004</v>
      </c>
      <c r="H374" s="79">
        <f t="shared" si="86"/>
        <v>1901.4583333333057</v>
      </c>
      <c r="I374" s="82">
        <f>I369*7/12+I381*5/12</f>
        <v>3.1333333333333333</v>
      </c>
      <c r="J374" s="79">
        <f t="shared" si="82"/>
        <v>365.69606497625989</v>
      </c>
      <c r="K374" s="79">
        <f t="shared" si="83"/>
        <v>13.337150605016538</v>
      </c>
      <c r="L374" s="90">
        <f t="shared" si="87"/>
        <v>1744.4056089662301</v>
      </c>
      <c r="M374" s="79">
        <f t="shared" si="84"/>
        <v>21.081302569219687</v>
      </c>
      <c r="N374" s="90">
        <f t="shared" si="85"/>
        <v>100.55985275217091</v>
      </c>
      <c r="O374" s="106">
        <f t="shared" si="74"/>
        <v>25.238466205960339</v>
      </c>
      <c r="P374" s="91"/>
      <c r="Q374" s="92">
        <f t="shared" si="75"/>
        <v>30.240388110984195</v>
      </c>
      <c r="R374" s="92"/>
      <c r="S374" s="107">
        <f t="shared" si="76"/>
        <v>4.5684933621028129E-3</v>
      </c>
      <c r="T374" s="82">
        <f t="shared" si="88"/>
        <v>1.0020436609738748</v>
      </c>
      <c r="U374" s="82">
        <f t="shared" si="89"/>
        <v>6.4850627048787866</v>
      </c>
      <c r="V374" s="95">
        <f t="shared" si="77"/>
        <v>4.3920055045181483E-2</v>
      </c>
      <c r="W374" s="95">
        <f t="shared" si="78"/>
        <v>1.3518520118390498E-2</v>
      </c>
      <c r="X374" s="95">
        <f t="shared" si="79"/>
        <v>3.0401534926790985E-2</v>
      </c>
    </row>
    <row r="375" spans="1:24">
      <c r="A375" s="1">
        <v>1901.07</v>
      </c>
      <c r="B375" s="1">
        <f t="shared" si="80"/>
        <v>1901</v>
      </c>
      <c r="C375" s="1">
        <f t="shared" si="81"/>
        <v>6.9999999999936335E-2</v>
      </c>
      <c r="D375" s="77">
        <v>7.93</v>
      </c>
      <c r="E375" s="79">
        <v>0.31169999999999998</v>
      </c>
      <c r="F375" s="77">
        <v>0.49170000000000003</v>
      </c>
      <c r="G375" s="77">
        <v>7.6116519010000001</v>
      </c>
      <c r="H375" s="79">
        <f t="shared" si="86"/>
        <v>1901.541666666639</v>
      </c>
      <c r="I375" s="82">
        <f>I369*6/12+I381*6/12</f>
        <v>3.14</v>
      </c>
      <c r="J375" s="79">
        <f t="shared" si="82"/>
        <v>336.90810133646443</v>
      </c>
      <c r="K375" s="79">
        <f t="shared" si="83"/>
        <v>13.242655130715757</v>
      </c>
      <c r="L375" s="90">
        <f t="shared" si="87"/>
        <v>1612.3482995086035</v>
      </c>
      <c r="M375" s="79">
        <f t="shared" si="84"/>
        <v>20.890001693208017</v>
      </c>
      <c r="N375" s="90">
        <f t="shared" si="85"/>
        <v>99.973727473944564</v>
      </c>
      <c r="O375" s="106">
        <f t="shared" si="74"/>
        <v>23.144848553708101</v>
      </c>
      <c r="P375" s="91"/>
      <c r="Q375" s="92">
        <f t="shared" si="75"/>
        <v>27.71115060076993</v>
      </c>
      <c r="R375" s="92"/>
      <c r="S375" s="107">
        <f t="shared" si="76"/>
        <v>1.0564738337857385E-2</v>
      </c>
      <c r="T375" s="82">
        <f t="shared" si="88"/>
        <v>1.0020493954666856</v>
      </c>
      <c r="U375" s="82">
        <f t="shared" si="89"/>
        <v>6.4170840860107097</v>
      </c>
      <c r="V375" s="95">
        <f t="shared" si="77"/>
        <v>5.1025249768652747E-2</v>
      </c>
      <c r="W375" s="95">
        <f t="shared" si="78"/>
        <v>1.3807567083109928E-2</v>
      </c>
      <c r="X375" s="95">
        <f t="shared" si="79"/>
        <v>3.7217682685542819E-2</v>
      </c>
    </row>
    <row r="376" spans="1:24">
      <c r="A376" s="1">
        <v>1901.08</v>
      </c>
      <c r="B376" s="1">
        <f t="shared" si="80"/>
        <v>1901</v>
      </c>
      <c r="C376" s="1">
        <f t="shared" si="81"/>
        <v>7.999999999992724E-2</v>
      </c>
      <c r="D376" s="77">
        <v>8.0399999999999991</v>
      </c>
      <c r="E376" s="79">
        <v>0.31330000000000002</v>
      </c>
      <c r="F376" s="77">
        <v>0.49330000000000002</v>
      </c>
      <c r="G376" s="77">
        <v>7.7067928930000003</v>
      </c>
      <c r="H376" s="79">
        <f t="shared" si="86"/>
        <v>1901.6249999999723</v>
      </c>
      <c r="I376" s="82">
        <f>I369*5/12+I381*7/12</f>
        <v>3.1466666666666669</v>
      </c>
      <c r="J376" s="79">
        <f t="shared" si="82"/>
        <v>337.36462833477106</v>
      </c>
      <c r="K376" s="79">
        <f t="shared" si="83"/>
        <v>13.146310703642262</v>
      </c>
      <c r="L376" s="90">
        <f t="shared" si="87"/>
        <v>1619.7759921893623</v>
      </c>
      <c r="M376" s="79">
        <f t="shared" si="84"/>
        <v>20.699250143972961</v>
      </c>
      <c r="N376" s="90">
        <f t="shared" si="85"/>
        <v>99.382524495897101</v>
      </c>
      <c r="O376" s="106">
        <f t="shared" si="74"/>
        <v>23.077177713844375</v>
      </c>
      <c r="P376" s="91"/>
      <c r="Q376" s="92">
        <f t="shared" si="75"/>
        <v>27.608909472820372</v>
      </c>
      <c r="R376" s="92"/>
      <c r="S376" s="107">
        <f t="shared" si="76"/>
        <v>1.1866188520390439E-2</v>
      </c>
      <c r="T376" s="82">
        <f t="shared" si="88"/>
        <v>1.0020551298816345</v>
      </c>
      <c r="U376" s="82">
        <f t="shared" si="89"/>
        <v>6.3508534463798201</v>
      </c>
      <c r="V376" s="95">
        <f t="shared" si="77"/>
        <v>4.2542649586514658E-2</v>
      </c>
      <c r="W376" s="95">
        <f t="shared" si="78"/>
        <v>1.1957966427019073E-2</v>
      </c>
      <c r="X376" s="95">
        <f t="shared" si="79"/>
        <v>3.0584683159495585E-2</v>
      </c>
    </row>
    <row r="377" spans="1:24">
      <c r="A377" s="1">
        <v>1901.09</v>
      </c>
      <c r="B377" s="1">
        <f t="shared" si="80"/>
        <v>1901</v>
      </c>
      <c r="C377" s="1">
        <f t="shared" si="81"/>
        <v>8.9999999999918145E-2</v>
      </c>
      <c r="D377" s="77">
        <v>8</v>
      </c>
      <c r="E377" s="79">
        <v>0.315</v>
      </c>
      <c r="F377" s="77">
        <v>0.495</v>
      </c>
      <c r="G377" s="77">
        <v>7.8019419829999999</v>
      </c>
      <c r="H377" s="79">
        <f t="shared" si="86"/>
        <v>1901.7083333333055</v>
      </c>
      <c r="I377" s="82">
        <f>I369*4/12+I381*8/12</f>
        <v>3.1533333333333333</v>
      </c>
      <c r="J377" s="79">
        <f t="shared" si="82"/>
        <v>331.59231453362122</v>
      </c>
      <c r="K377" s="79">
        <f t="shared" si="83"/>
        <v>13.056447384761336</v>
      </c>
      <c r="L377" s="90">
        <f t="shared" si="87"/>
        <v>1597.2855530350141</v>
      </c>
      <c r="M377" s="79">
        <f t="shared" si="84"/>
        <v>20.517274461767812</v>
      </c>
      <c r="N377" s="90">
        <f t="shared" si="85"/>
        <v>98.832043594041494</v>
      </c>
      <c r="O377" s="106">
        <f t="shared" si="74"/>
        <v>22.590468316860239</v>
      </c>
      <c r="P377" s="91"/>
      <c r="Q377" s="92">
        <f t="shared" si="75"/>
        <v>27.007461920877006</v>
      </c>
      <c r="R377" s="92"/>
      <c r="S377" s="107">
        <f t="shared" si="76"/>
        <v>1.5205420693573543E-2</v>
      </c>
      <c r="T377" s="82">
        <f t="shared" si="88"/>
        <v>1.0020608642187594</v>
      </c>
      <c r="U377" s="82">
        <f t="shared" si="89"/>
        <v>6.2862938551083998</v>
      </c>
      <c r="V377" s="95">
        <f t="shared" si="77"/>
        <v>3.7557171030512038E-2</v>
      </c>
      <c r="W377" s="95">
        <f t="shared" si="78"/>
        <v>1.2259919407023867E-2</v>
      </c>
      <c r="X377" s="95">
        <f t="shared" si="79"/>
        <v>2.5297251623488171E-2</v>
      </c>
    </row>
    <row r="378" spans="1:24">
      <c r="A378" s="1">
        <v>1901.1</v>
      </c>
      <c r="B378" s="1">
        <f t="shared" si="80"/>
        <v>1901</v>
      </c>
      <c r="C378" s="1">
        <f t="shared" si="81"/>
        <v>9.9999999999909051E-2</v>
      </c>
      <c r="D378" s="77">
        <v>7.91</v>
      </c>
      <c r="E378" s="79">
        <v>0.31669999999999998</v>
      </c>
      <c r="F378" s="77">
        <v>0.49669999999999997</v>
      </c>
      <c r="G378" s="77">
        <v>7.8019419829999999</v>
      </c>
      <c r="H378" s="79">
        <f t="shared" si="86"/>
        <v>1901.7916666666388</v>
      </c>
      <c r="I378" s="82">
        <f>I369*3/12+I381*9/12</f>
        <v>3.16</v>
      </c>
      <c r="J378" s="79">
        <f t="shared" si="82"/>
        <v>327.86190099511799</v>
      </c>
      <c r="K378" s="79">
        <f t="shared" si="83"/>
        <v>13.126910751599729</v>
      </c>
      <c r="L378" s="90">
        <f t="shared" si="87"/>
        <v>1584.5854690492681</v>
      </c>
      <c r="M378" s="79">
        <f t="shared" si="84"/>
        <v>20.587737828606208</v>
      </c>
      <c r="N378" s="90">
        <f t="shared" si="85"/>
        <v>99.502351766974897</v>
      </c>
      <c r="O378" s="106">
        <f t="shared" si="74"/>
        <v>22.252901618408927</v>
      </c>
      <c r="P378" s="91"/>
      <c r="Q378" s="92">
        <f t="shared" si="75"/>
        <v>26.586455006647903</v>
      </c>
      <c r="R378" s="92"/>
      <c r="S378" s="107">
        <f t="shared" si="76"/>
        <v>1.5810256650797078E-2</v>
      </c>
      <c r="T378" s="82">
        <f t="shared" si="88"/>
        <v>1.0020665984781001</v>
      </c>
      <c r="U378" s="82">
        <f t="shared" si="89"/>
        <v>6.2992490531829999</v>
      </c>
      <c r="V378" s="95">
        <f t="shared" si="77"/>
        <v>3.9448782911180924E-2</v>
      </c>
      <c r="W378" s="95">
        <f t="shared" si="78"/>
        <v>1.2367766741104624E-2</v>
      </c>
      <c r="X378" s="95">
        <f t="shared" si="79"/>
        <v>2.70810161700763E-2</v>
      </c>
    </row>
    <row r="379" spans="1:24">
      <c r="A379" s="1">
        <v>1901.11</v>
      </c>
      <c r="B379" s="1">
        <f t="shared" si="80"/>
        <v>1901</v>
      </c>
      <c r="C379" s="1">
        <f t="shared" si="81"/>
        <v>0.10999999999989996</v>
      </c>
      <c r="D379" s="77">
        <v>8.08</v>
      </c>
      <c r="E379" s="79">
        <v>0.31830000000000003</v>
      </c>
      <c r="F379" s="77">
        <v>0.49830000000000002</v>
      </c>
      <c r="G379" s="77">
        <v>7.8970910740000004</v>
      </c>
      <c r="H379" s="79">
        <f t="shared" si="86"/>
        <v>1901.874999999972</v>
      </c>
      <c r="I379" s="82">
        <f>I369*2/12+I381*10/12</f>
        <v>3.1666666666666665</v>
      </c>
      <c r="J379" s="79">
        <f t="shared" si="82"/>
        <v>330.87305382645258</v>
      </c>
      <c r="K379" s="79">
        <f t="shared" si="83"/>
        <v>13.034268939722756</v>
      </c>
      <c r="L379" s="90">
        <f t="shared" si="87"/>
        <v>1604.3882836856853</v>
      </c>
      <c r="M379" s="79">
        <f t="shared" si="84"/>
        <v>20.405203307143729</v>
      </c>
      <c r="N379" s="90">
        <f t="shared" si="85"/>
        <v>98.943896257497158</v>
      </c>
      <c r="O379" s="106">
        <f t="shared" si="74"/>
        <v>22.375074777652795</v>
      </c>
      <c r="P379" s="91"/>
      <c r="Q379" s="92">
        <f t="shared" si="75"/>
        <v>26.713215249028359</v>
      </c>
      <c r="R379" s="92"/>
      <c r="S379" s="107">
        <f t="shared" si="76"/>
        <v>1.7977489621420512E-2</v>
      </c>
      <c r="T379" s="82">
        <f t="shared" si="88"/>
        <v>1.0020723326596945</v>
      </c>
      <c r="U379" s="82">
        <f t="shared" si="89"/>
        <v>6.2362129311974339</v>
      </c>
      <c r="V379" s="95">
        <f t="shared" si="77"/>
        <v>4.3781729004302106E-2</v>
      </c>
      <c r="W379" s="95">
        <f t="shared" si="78"/>
        <v>1.4753651561353998E-2</v>
      </c>
      <c r="X379" s="95">
        <f t="shared" si="79"/>
        <v>2.9028077442948108E-2</v>
      </c>
    </row>
    <row r="380" spans="1:24">
      <c r="A380" s="1">
        <v>1901.12</v>
      </c>
      <c r="B380" s="1">
        <f t="shared" si="80"/>
        <v>1901</v>
      </c>
      <c r="C380" s="1">
        <f t="shared" si="81"/>
        <v>0.11999999999989086</v>
      </c>
      <c r="D380" s="77">
        <v>7.95</v>
      </c>
      <c r="E380" s="79">
        <v>0.32</v>
      </c>
      <c r="F380" s="77">
        <v>0.5</v>
      </c>
      <c r="G380" s="77">
        <v>7.9922320659999997</v>
      </c>
      <c r="H380" s="79">
        <f t="shared" si="86"/>
        <v>1901.9583333333053</v>
      </c>
      <c r="I380" s="82">
        <f>I369*1/12+I381*11/12</f>
        <v>3.1733333333333338</v>
      </c>
      <c r="J380" s="79">
        <f t="shared" si="82"/>
        <v>321.6741992436535</v>
      </c>
      <c r="K380" s="79">
        <f t="shared" si="83"/>
        <v>12.947892296599891</v>
      </c>
      <c r="L380" s="90">
        <f t="shared" si="87"/>
        <v>1565.015437190465</v>
      </c>
      <c r="M380" s="79">
        <f t="shared" si="84"/>
        <v>20.231081713437327</v>
      </c>
      <c r="N380" s="90">
        <f t="shared" si="85"/>
        <v>98.428643848456915</v>
      </c>
      <c r="O380" s="106">
        <f t="shared" si="74"/>
        <v>21.680215141029684</v>
      </c>
      <c r="P380" s="91"/>
      <c r="Q380" s="92">
        <f t="shared" si="75"/>
        <v>25.86678433843527</v>
      </c>
      <c r="R380" s="92"/>
      <c r="S380" s="107">
        <f t="shared" si="76"/>
        <v>2.0547449641533211E-2</v>
      </c>
      <c r="T380" s="82">
        <f t="shared" si="88"/>
        <v>1.0020780667635822</v>
      </c>
      <c r="U380" s="82">
        <f t="shared" si="89"/>
        <v>6.1747455760205421</v>
      </c>
      <c r="V380" s="95">
        <f t="shared" si="77"/>
        <v>4.8385624474672984E-2</v>
      </c>
      <c r="W380" s="95">
        <f t="shared" si="78"/>
        <v>1.714185538330959E-2</v>
      </c>
      <c r="X380" s="95">
        <f t="shared" si="79"/>
        <v>3.1243769091363394E-2</v>
      </c>
    </row>
    <row r="381" spans="1:24">
      <c r="A381" s="1">
        <v>1902.01</v>
      </c>
      <c r="B381" s="1">
        <f t="shared" si="80"/>
        <v>1902</v>
      </c>
      <c r="C381" s="1">
        <f t="shared" si="81"/>
        <v>9.9999999999909051E-3</v>
      </c>
      <c r="D381" s="77">
        <v>8.1199999999999992</v>
      </c>
      <c r="E381" s="79">
        <v>0.32079999999999997</v>
      </c>
      <c r="F381" s="77">
        <v>0.51080000000000003</v>
      </c>
      <c r="G381" s="77">
        <v>7.8970910740000004</v>
      </c>
      <c r="H381" s="79">
        <f t="shared" si="86"/>
        <v>1902.0416666666385</v>
      </c>
      <c r="I381" s="82">
        <v>3.18</v>
      </c>
      <c r="J381" s="79">
        <f t="shared" si="82"/>
        <v>332.51103924143496</v>
      </c>
      <c r="K381" s="79">
        <f t="shared" si="83"/>
        <v>13.136643028159154</v>
      </c>
      <c r="L381" s="90">
        <f t="shared" si="87"/>
        <v>1623.0650912352223</v>
      </c>
      <c r="M381" s="79">
        <f t="shared" si="84"/>
        <v>20.917073749325741</v>
      </c>
      <c r="N381" s="90">
        <f t="shared" si="85"/>
        <v>102.10118825159505</v>
      </c>
      <c r="O381" s="106">
        <f t="shared" si="74"/>
        <v>22.340290796033571</v>
      </c>
      <c r="P381" s="91"/>
      <c r="Q381" s="92">
        <f t="shared" si="75"/>
        <v>26.635699508412813</v>
      </c>
      <c r="R381" s="92"/>
      <c r="S381" s="107">
        <f t="shared" si="76"/>
        <v>2.0493974303292278E-2</v>
      </c>
      <c r="T381" s="82">
        <f t="shared" si="88"/>
        <v>1.0018008349940293</v>
      </c>
      <c r="U381" s="82">
        <f t="shared" si="89"/>
        <v>6.2621225616623892</v>
      </c>
      <c r="V381" s="95">
        <f t="shared" si="77"/>
        <v>4.404338172305855E-2</v>
      </c>
      <c r="W381" s="95">
        <f t="shared" si="78"/>
        <v>1.496805110298105E-2</v>
      </c>
      <c r="X381" s="95">
        <f t="shared" si="79"/>
        <v>2.90753306200775E-2</v>
      </c>
    </row>
    <row r="382" spans="1:24">
      <c r="A382" s="1">
        <v>1902.02</v>
      </c>
      <c r="B382" s="1">
        <f t="shared" si="80"/>
        <v>1902</v>
      </c>
      <c r="C382" s="1">
        <f t="shared" si="81"/>
        <v>1.999999999998181E-2</v>
      </c>
      <c r="D382" s="77">
        <v>8.19</v>
      </c>
      <c r="E382" s="79">
        <v>0.32169999999999999</v>
      </c>
      <c r="F382" s="77">
        <v>0.52170000000000005</v>
      </c>
      <c r="G382" s="77">
        <v>7.8970910740000004</v>
      </c>
      <c r="H382" s="79">
        <f t="shared" si="86"/>
        <v>1902.1249999999718</v>
      </c>
      <c r="I382" s="82">
        <f>I381*11/12+I393*1/12</f>
        <v>3.1900000000000004</v>
      </c>
      <c r="J382" s="79">
        <f t="shared" si="82"/>
        <v>335.37751371765421</v>
      </c>
      <c r="K382" s="79">
        <f t="shared" si="83"/>
        <v>13.173497699996259</v>
      </c>
      <c r="L382" s="90">
        <f t="shared" si="87"/>
        <v>1642.4156117246305</v>
      </c>
      <c r="M382" s="79">
        <f t="shared" si="84"/>
        <v>21.363424774908456</v>
      </c>
      <c r="N382" s="90">
        <f t="shared" si="85"/>
        <v>104.6212728494188</v>
      </c>
      <c r="O382" s="106">
        <f t="shared" si="74"/>
        <v>22.459957452460401</v>
      </c>
      <c r="P382" s="91"/>
      <c r="Q382" s="92">
        <f t="shared" si="75"/>
        <v>26.756070389465737</v>
      </c>
      <c r="R382" s="92"/>
      <c r="S382" s="107">
        <f t="shared" si="76"/>
        <v>2.0155481430143771E-2</v>
      </c>
      <c r="T382" s="82">
        <f t="shared" si="88"/>
        <v>1.0018095695807507</v>
      </c>
      <c r="U382" s="82">
        <f t="shared" si="89"/>
        <v>6.2733996111083314</v>
      </c>
      <c r="V382" s="95">
        <f t="shared" si="77"/>
        <v>4.1261628007891016E-2</v>
      </c>
      <c r="W382" s="95">
        <f t="shared" si="78"/>
        <v>1.377061867643703E-2</v>
      </c>
      <c r="X382" s="95">
        <f t="shared" si="79"/>
        <v>2.7491009331453986E-2</v>
      </c>
    </row>
    <row r="383" spans="1:24">
      <c r="A383" s="1">
        <v>1902.03</v>
      </c>
      <c r="B383" s="1">
        <f t="shared" si="80"/>
        <v>1902</v>
      </c>
      <c r="C383" s="1">
        <f t="shared" si="81"/>
        <v>2.9999999999972715E-2</v>
      </c>
      <c r="D383" s="77">
        <v>8.1999999999999993</v>
      </c>
      <c r="E383" s="79">
        <v>0.32250000000000001</v>
      </c>
      <c r="F383" s="77">
        <v>0.53249999999999997</v>
      </c>
      <c r="G383" s="77">
        <v>7.8970910740000004</v>
      </c>
      <c r="H383" s="79">
        <f t="shared" si="86"/>
        <v>1902.2083333333051</v>
      </c>
      <c r="I383" s="82">
        <f>I381*10/12+I393*2/12</f>
        <v>3.1999999999999997</v>
      </c>
      <c r="J383" s="79">
        <f t="shared" si="82"/>
        <v>335.78701007139983</v>
      </c>
      <c r="K383" s="79">
        <f t="shared" si="83"/>
        <v>13.20625740829591</v>
      </c>
      <c r="L383" s="90">
        <f t="shared" si="87"/>
        <v>1649.8104927603258</v>
      </c>
      <c r="M383" s="79">
        <f t="shared" si="84"/>
        <v>21.805680836953709</v>
      </c>
      <c r="N383" s="90">
        <f t="shared" si="85"/>
        <v>107.13708382864311</v>
      </c>
      <c r="O383" s="106">
        <f t="shared" si="74"/>
        <v>22.410652288217339</v>
      </c>
      <c r="P383" s="91"/>
      <c r="Q383" s="92">
        <f t="shared" si="75"/>
        <v>26.674136055631212</v>
      </c>
      <c r="R383" s="92"/>
      <c r="S383" s="107">
        <f t="shared" si="76"/>
        <v>2.280846522732017E-2</v>
      </c>
      <c r="T383" s="82">
        <f t="shared" si="88"/>
        <v>1.0018183039057333</v>
      </c>
      <c r="U383" s="82">
        <f t="shared" si="89"/>
        <v>6.2847517642124862</v>
      </c>
      <c r="V383" s="95">
        <f t="shared" si="77"/>
        <v>4.2061071410629536E-2</v>
      </c>
      <c r="W383" s="95">
        <f t="shared" si="78"/>
        <v>1.1559486573487154E-2</v>
      </c>
      <c r="X383" s="95">
        <f t="shared" si="79"/>
        <v>3.0501584837142381E-2</v>
      </c>
    </row>
    <row r="384" spans="1:24">
      <c r="A384" s="1">
        <v>1902.04</v>
      </c>
      <c r="B384" s="1">
        <f t="shared" si="80"/>
        <v>1902</v>
      </c>
      <c r="C384" s="1">
        <f t="shared" si="81"/>
        <v>3.999999999996362E-2</v>
      </c>
      <c r="D384" s="77">
        <v>8.48</v>
      </c>
      <c r="E384" s="79">
        <v>0.32329999999999998</v>
      </c>
      <c r="F384" s="77">
        <v>0.54330000000000001</v>
      </c>
      <c r="G384" s="77">
        <v>7.9922320659999997</v>
      </c>
      <c r="H384" s="79">
        <f t="shared" si="86"/>
        <v>1902.2916666666383</v>
      </c>
      <c r="I384" s="82">
        <f>I381*9/12+I393*3/12</f>
        <v>3.21</v>
      </c>
      <c r="J384" s="79">
        <f t="shared" si="82"/>
        <v>343.11914585989706</v>
      </c>
      <c r="K384" s="79">
        <f t="shared" si="83"/>
        <v>13.081417435908575</v>
      </c>
      <c r="L384" s="90">
        <f t="shared" si="87"/>
        <v>1691.1912563205758</v>
      </c>
      <c r="M384" s="79">
        <f t="shared" si="84"/>
        <v>21.983093389821001</v>
      </c>
      <c r="N384" s="90">
        <f t="shared" si="85"/>
        <v>108.35191150459539</v>
      </c>
      <c r="O384" s="106">
        <f t="shared" si="74"/>
        <v>22.823108698497851</v>
      </c>
      <c r="P384" s="91"/>
      <c r="Q384" s="92">
        <f t="shared" si="75"/>
        <v>27.136318879518477</v>
      </c>
      <c r="R384" s="92"/>
      <c r="S384" s="107">
        <f t="shared" si="76"/>
        <v>2.447111494513507E-2</v>
      </c>
      <c r="T384" s="82">
        <f t="shared" si="88"/>
        <v>1.0018270379691732</v>
      </c>
      <c r="U384" s="82">
        <f t="shared" si="89"/>
        <v>6.2212284825346398</v>
      </c>
      <c r="V384" s="95">
        <f t="shared" si="77"/>
        <v>3.9998523549566123E-2</v>
      </c>
      <c r="W384" s="95">
        <f t="shared" si="78"/>
        <v>9.6121047319319697E-3</v>
      </c>
      <c r="X384" s="95">
        <f t="shared" si="79"/>
        <v>3.0386418817634153E-2</v>
      </c>
    </row>
    <row r="385" spans="1:24">
      <c r="A385" s="1">
        <v>1902.05</v>
      </c>
      <c r="B385" s="1">
        <f t="shared" si="80"/>
        <v>1902</v>
      </c>
      <c r="C385" s="1">
        <f t="shared" si="81"/>
        <v>4.9999999999954525E-2</v>
      </c>
      <c r="D385" s="77">
        <v>8.4600000000000009</v>
      </c>
      <c r="E385" s="79">
        <v>0.32419999999999999</v>
      </c>
      <c r="F385" s="77">
        <v>0.55420000000000003</v>
      </c>
      <c r="G385" s="77">
        <v>8.0873811569999994</v>
      </c>
      <c r="H385" s="79">
        <f t="shared" si="86"/>
        <v>1902.3749999999716</v>
      </c>
      <c r="I385" s="82">
        <f>I381*8/12+I393*4/12</f>
        <v>3.2199999999999998</v>
      </c>
      <c r="J385" s="79">
        <f t="shared" si="82"/>
        <v>338.28258207318726</v>
      </c>
      <c r="K385" s="79">
        <f t="shared" si="83"/>
        <v>12.963500367390933</v>
      </c>
      <c r="L385" s="90">
        <f t="shared" si="87"/>
        <v>1672.6770620803213</v>
      </c>
      <c r="M385" s="79">
        <f t="shared" si="84"/>
        <v>22.160308154250636</v>
      </c>
      <c r="N385" s="90">
        <f t="shared" si="85"/>
        <v>109.57418768379598</v>
      </c>
      <c r="O385" s="106">
        <f t="shared" ref="O385:O448" si="90">J385/AVERAGE(M265:M384)</f>
        <v>22.427954493329803</v>
      </c>
      <c r="P385" s="91"/>
      <c r="Q385" s="92">
        <f t="shared" ref="Q385:Q448" si="91">L385/AVERAGE(N265:N384)</f>
        <v>26.637764485324769</v>
      </c>
      <c r="R385" s="92"/>
      <c r="S385" s="107">
        <f t="shared" ref="S385:S448" si="92">1/O385-(I385/100-(((G385/G265)^(1/10))-1))</f>
        <v>2.6342382656398551E-2</v>
      </c>
      <c r="T385" s="82">
        <f t="shared" si="88"/>
        <v>1.0018357717712656</v>
      </c>
      <c r="U385" s="82">
        <f t="shared" si="89"/>
        <v>6.1592676136607576</v>
      </c>
      <c r="V385" s="95">
        <f t="shared" si="77"/>
        <v>4.1463969050714145E-2</v>
      </c>
      <c r="W385" s="95">
        <f t="shared" si="78"/>
        <v>1.0669421674553758E-2</v>
      </c>
      <c r="X385" s="95">
        <f t="shared" si="79"/>
        <v>3.0794547376160386E-2</v>
      </c>
    </row>
    <row r="386" spans="1:24">
      <c r="A386" s="1">
        <v>1902.06</v>
      </c>
      <c r="B386" s="1">
        <f t="shared" si="80"/>
        <v>1902</v>
      </c>
      <c r="C386" s="1">
        <f t="shared" si="81"/>
        <v>5.999999999994543E-2</v>
      </c>
      <c r="D386" s="77">
        <v>8.41</v>
      </c>
      <c r="E386" s="79">
        <v>0.32500000000000001</v>
      </c>
      <c r="F386" s="77">
        <v>0.56499999999999995</v>
      </c>
      <c r="G386" s="77">
        <v>8.18251405</v>
      </c>
      <c r="H386" s="79">
        <f t="shared" si="86"/>
        <v>1902.4583333333048</v>
      </c>
      <c r="I386" s="82">
        <f>I381*7/12+I393*5/12</f>
        <v>3.2300000000000004</v>
      </c>
      <c r="J386" s="79">
        <f t="shared" si="82"/>
        <v>332.37352400268725</v>
      </c>
      <c r="K386" s="79">
        <f t="shared" si="83"/>
        <v>12.844398965621087</v>
      </c>
      <c r="L386" s="90">
        <f t="shared" si="87"/>
        <v>1648.7515965235166</v>
      </c>
      <c r="M386" s="79">
        <f t="shared" si="84"/>
        <v>22.329493586387429</v>
      </c>
      <c r="N386" s="90">
        <f t="shared" si="85"/>
        <v>110.76630820877369</v>
      </c>
      <c r="O386" s="106">
        <f t="shared" si="90"/>
        <v>21.963742295514628</v>
      </c>
      <c r="P386" s="91"/>
      <c r="Q386" s="92">
        <f t="shared" si="91"/>
        <v>26.05879162661757</v>
      </c>
      <c r="R386" s="92"/>
      <c r="S386" s="107">
        <f t="shared" si="92"/>
        <v>2.8371212083532361E-2</v>
      </c>
      <c r="T386" s="82">
        <f t="shared" si="88"/>
        <v>1.001844505312206</v>
      </c>
      <c r="U386" s="82">
        <f t="shared" si="89"/>
        <v>6.0988332719279006</v>
      </c>
      <c r="V386" s="95">
        <f t="shared" ref="V386:V449" si="93">(($L506/$L386)^(1/10)-1)</f>
        <v>4.442433297828674E-2</v>
      </c>
      <c r="W386" s="95">
        <f t="shared" ref="W386:W449" si="94">(($U506/$U386)^(1/10)-1)</f>
        <v>1.2713833691679E-2</v>
      </c>
      <c r="X386" s="95">
        <f t="shared" ref="X386:X449" si="95">V386-W386</f>
        <v>3.1710499286607741E-2</v>
      </c>
    </row>
    <row r="387" spans="1:24">
      <c r="A387" s="1">
        <v>1902.07</v>
      </c>
      <c r="B387" s="1">
        <f t="shared" si="80"/>
        <v>1902</v>
      </c>
      <c r="C387" s="1">
        <f t="shared" si="81"/>
        <v>6.9999999999936335E-2</v>
      </c>
      <c r="D387" s="77">
        <v>8.6</v>
      </c>
      <c r="E387" s="79">
        <v>0.32579999999999998</v>
      </c>
      <c r="F387" s="77">
        <v>0.57579999999999998</v>
      </c>
      <c r="G387" s="77">
        <v>8.18251405</v>
      </c>
      <c r="H387" s="79">
        <f t="shared" si="86"/>
        <v>1902.5416666666381</v>
      </c>
      <c r="I387" s="82">
        <f>I381*6/12+I393*6/12</f>
        <v>3.2399999999999998</v>
      </c>
      <c r="J387" s="79">
        <f t="shared" si="82"/>
        <v>339.88255724412721</v>
      </c>
      <c r="K387" s="79">
        <f t="shared" si="83"/>
        <v>12.876015947690307</v>
      </c>
      <c r="L387" s="90">
        <f t="shared" si="87"/>
        <v>1691.3231077226937</v>
      </c>
      <c r="M387" s="79">
        <f t="shared" si="84"/>
        <v>22.756322844321915</v>
      </c>
      <c r="N387" s="90">
        <f t="shared" si="85"/>
        <v>113.23998202636362</v>
      </c>
      <c r="O387" s="106">
        <f t="shared" si="90"/>
        <v>22.385686589401367</v>
      </c>
      <c r="P387" s="91"/>
      <c r="Q387" s="92">
        <f t="shared" si="91"/>
        <v>26.529400003167837</v>
      </c>
      <c r="R387" s="92"/>
      <c r="S387" s="107">
        <f t="shared" si="92"/>
        <v>2.4709335896387789E-2</v>
      </c>
      <c r="T387" s="82">
        <f t="shared" si="88"/>
        <v>1.0018532385921899</v>
      </c>
      <c r="U387" s="82">
        <f t="shared" si="89"/>
        <v>6.1100826022962309</v>
      </c>
      <c r="V387" s="95">
        <f t="shared" si="93"/>
        <v>4.2303858445507103E-2</v>
      </c>
      <c r="W387" s="95">
        <f t="shared" si="94"/>
        <v>1.2580760952309644E-2</v>
      </c>
      <c r="X387" s="95">
        <f t="shared" si="95"/>
        <v>2.9723097493197459E-2</v>
      </c>
    </row>
    <row r="388" spans="1:24">
      <c r="A388" s="1">
        <v>1902.08</v>
      </c>
      <c r="B388" s="1">
        <f t="shared" si="80"/>
        <v>1902</v>
      </c>
      <c r="C388" s="1">
        <f t="shared" si="81"/>
        <v>7.999999999992724E-2</v>
      </c>
      <c r="D388" s="77">
        <v>8.83</v>
      </c>
      <c r="E388" s="79">
        <v>0.32669999999999999</v>
      </c>
      <c r="F388" s="77">
        <v>0.5867</v>
      </c>
      <c r="G388" s="77">
        <v>8.0873811569999994</v>
      </c>
      <c r="H388" s="79">
        <f t="shared" si="86"/>
        <v>1902.6249999999714</v>
      </c>
      <c r="I388" s="82">
        <f>I381*5/12+I393*7/12</f>
        <v>3.25</v>
      </c>
      <c r="J388" s="79">
        <f t="shared" si="82"/>
        <v>353.07744677378764</v>
      </c>
      <c r="K388" s="79">
        <f t="shared" si="83"/>
        <v>13.063465669422017</v>
      </c>
      <c r="L388" s="90">
        <f t="shared" si="87"/>
        <v>1762.4006985844119</v>
      </c>
      <c r="M388" s="79">
        <f t="shared" si="84"/>
        <v>23.459857080654722</v>
      </c>
      <c r="N388" s="90">
        <f t="shared" si="85"/>
        <v>117.10084822870603</v>
      </c>
      <c r="O388" s="106">
        <f t="shared" si="90"/>
        <v>23.168671834092862</v>
      </c>
      <c r="P388" s="91"/>
      <c r="Q388" s="92">
        <f t="shared" si="91"/>
        <v>27.424898531949303</v>
      </c>
      <c r="R388" s="92"/>
      <c r="S388" s="107">
        <f t="shared" si="92"/>
        <v>2.0595372474778426E-2</v>
      </c>
      <c r="T388" s="82">
        <f t="shared" si="88"/>
        <v>1.0018619716114121</v>
      </c>
      <c r="U388" s="82">
        <f t="shared" si="89"/>
        <v>6.193412920904672</v>
      </c>
      <c r="V388" s="95">
        <f t="shared" si="93"/>
        <v>3.9774394725456297E-2</v>
      </c>
      <c r="W388" s="95">
        <f t="shared" si="94"/>
        <v>1.0271060426152445E-2</v>
      </c>
      <c r="X388" s="95">
        <f t="shared" si="95"/>
        <v>2.9503334299303852E-2</v>
      </c>
    </row>
    <row r="389" spans="1:24">
      <c r="A389" s="1">
        <v>1902.09</v>
      </c>
      <c r="B389" s="1">
        <f t="shared" si="80"/>
        <v>1902</v>
      </c>
      <c r="C389" s="1">
        <f t="shared" si="81"/>
        <v>8.9999999999918145E-2</v>
      </c>
      <c r="D389" s="77">
        <v>8.85</v>
      </c>
      <c r="E389" s="79">
        <v>0.32750000000000001</v>
      </c>
      <c r="F389" s="77">
        <v>0.59750000000000003</v>
      </c>
      <c r="G389" s="77">
        <v>8.18251405</v>
      </c>
      <c r="H389" s="79">
        <f t="shared" si="86"/>
        <v>1902.7083333333046</v>
      </c>
      <c r="I389" s="82">
        <f>I381*4/12+I393*8/12</f>
        <v>3.26</v>
      </c>
      <c r="J389" s="79">
        <f t="shared" si="82"/>
        <v>349.76286414075878</v>
      </c>
      <c r="K389" s="79">
        <f t="shared" si="83"/>
        <v>12.943202034587404</v>
      </c>
      <c r="L389" s="90">
        <f t="shared" si="87"/>
        <v>1751.2396995127713</v>
      </c>
      <c r="M389" s="79">
        <f t="shared" si="84"/>
        <v>23.613933482949538</v>
      </c>
      <c r="N389" s="90">
        <f t="shared" si="85"/>
        <v>118.23341474111649</v>
      </c>
      <c r="O389" s="106">
        <f t="shared" si="90"/>
        <v>22.856566381954494</v>
      </c>
      <c r="P389" s="91"/>
      <c r="Q389" s="92">
        <f t="shared" si="91"/>
        <v>27.022746801512966</v>
      </c>
      <c r="R389" s="92"/>
      <c r="S389" s="107">
        <f t="shared" si="92"/>
        <v>2.2266499788554092E-2</v>
      </c>
      <c r="T389" s="82">
        <f t="shared" si="88"/>
        <v>1.0018707043700679</v>
      </c>
      <c r="U389" s="82">
        <f t="shared" si="89"/>
        <v>6.1328039274505954</v>
      </c>
      <c r="V389" s="95">
        <f t="shared" si="93"/>
        <v>4.0367881670050343E-2</v>
      </c>
      <c r="W389" s="95">
        <f t="shared" si="94"/>
        <v>1.0339344178422971E-2</v>
      </c>
      <c r="X389" s="95">
        <f t="shared" si="95"/>
        <v>3.0028537491627372E-2</v>
      </c>
    </row>
    <row r="390" spans="1:24">
      <c r="A390" s="1">
        <v>1902.1</v>
      </c>
      <c r="B390" s="1">
        <f t="shared" si="80"/>
        <v>1902</v>
      </c>
      <c r="C390" s="1">
        <f t="shared" si="81"/>
        <v>9.9999999999909051E-2</v>
      </c>
      <c r="D390" s="77">
        <v>8.57</v>
      </c>
      <c r="E390" s="79">
        <v>0.32829999999999998</v>
      </c>
      <c r="F390" s="77">
        <v>0.60829999999999995</v>
      </c>
      <c r="G390" s="77">
        <v>8.7534247930000006</v>
      </c>
      <c r="H390" s="79">
        <f t="shared" si="86"/>
        <v>1902.7916666666379</v>
      </c>
      <c r="I390" s="82">
        <f>I381*3/12+I393*9/12</f>
        <v>3.27</v>
      </c>
      <c r="J390" s="79">
        <f t="shared" si="82"/>
        <v>316.60662832406427</v>
      </c>
      <c r="K390" s="79">
        <f t="shared" si="83"/>
        <v>12.128582973021038</v>
      </c>
      <c r="L390" s="90">
        <f t="shared" si="87"/>
        <v>1590.2891883138989</v>
      </c>
      <c r="M390" s="79">
        <f t="shared" si="84"/>
        <v>22.472790199478212</v>
      </c>
      <c r="N390" s="90">
        <f t="shared" si="85"/>
        <v>112.87898637705304</v>
      </c>
      <c r="O390" s="106">
        <f t="shared" si="90"/>
        <v>20.60442540185981</v>
      </c>
      <c r="P390" s="91"/>
      <c r="Q390" s="92">
        <f t="shared" si="91"/>
        <v>24.333335259523221</v>
      </c>
      <c r="R390" s="92"/>
      <c r="S390" s="107">
        <f t="shared" si="92"/>
        <v>3.3791235498939559E-2</v>
      </c>
      <c r="T390" s="82">
        <f t="shared" si="88"/>
        <v>1.0018794368683519</v>
      </c>
      <c r="U390" s="82">
        <f t="shared" si="89"/>
        <v>5.7435381828533387</v>
      </c>
      <c r="V390" s="95">
        <f t="shared" si="93"/>
        <v>5.0657742190308941E-2</v>
      </c>
      <c r="W390" s="95">
        <f t="shared" si="94"/>
        <v>1.7051199726382027E-2</v>
      </c>
      <c r="X390" s="95">
        <f t="shared" si="95"/>
        <v>3.3606542463926914E-2</v>
      </c>
    </row>
    <row r="391" spans="1:24">
      <c r="A391" s="1">
        <v>1902.11</v>
      </c>
      <c r="B391" s="1">
        <f t="shared" si="80"/>
        <v>1902</v>
      </c>
      <c r="C391" s="1">
        <f t="shared" si="81"/>
        <v>0.10999999999989996</v>
      </c>
      <c r="D391" s="77">
        <v>8.24</v>
      </c>
      <c r="E391" s="79">
        <v>0.32919999999999999</v>
      </c>
      <c r="F391" s="77">
        <v>0.61919999999999997</v>
      </c>
      <c r="G391" s="77">
        <v>8.4679289260000008</v>
      </c>
      <c r="H391" s="79">
        <f t="shared" si="86"/>
        <v>1902.8749999999711</v>
      </c>
      <c r="I391" s="82">
        <f>I381*2/12+I393*10/12</f>
        <v>3.2800000000000002</v>
      </c>
      <c r="J391" s="79">
        <f t="shared" si="82"/>
        <v>314.6785882694831</v>
      </c>
      <c r="K391" s="79">
        <f t="shared" si="83"/>
        <v>12.571867871154591</v>
      </c>
      <c r="L391" s="90">
        <f t="shared" si="87"/>
        <v>1585.8670895153136</v>
      </c>
      <c r="M391" s="79">
        <f t="shared" si="84"/>
        <v>23.646721099085429</v>
      </c>
      <c r="N391" s="90">
        <f t="shared" si="85"/>
        <v>119.1709832315391</v>
      </c>
      <c r="O391" s="106">
        <f t="shared" si="90"/>
        <v>20.408541255072183</v>
      </c>
      <c r="P391" s="91"/>
      <c r="Q391" s="92">
        <f t="shared" si="91"/>
        <v>24.081790733787162</v>
      </c>
      <c r="R391" s="92"/>
      <c r="S391" s="107">
        <f t="shared" si="92"/>
        <v>2.818889898377068E-2</v>
      </c>
      <c r="T391" s="82">
        <f t="shared" si="88"/>
        <v>1.0018881691064587</v>
      </c>
      <c r="U391" s="82">
        <f t="shared" si="89"/>
        <v>5.9483398882093548</v>
      </c>
      <c r="V391" s="95">
        <f t="shared" si="93"/>
        <v>5.019959701026866E-2</v>
      </c>
      <c r="W391" s="95">
        <f t="shared" si="94"/>
        <v>1.3562018219297034E-2</v>
      </c>
      <c r="X391" s="95">
        <f t="shared" si="95"/>
        <v>3.6637578790971626E-2</v>
      </c>
    </row>
    <row r="392" spans="1:24">
      <c r="A392" s="1">
        <v>1902.12</v>
      </c>
      <c r="B392" s="1">
        <f t="shared" si="80"/>
        <v>1902</v>
      </c>
      <c r="C392" s="1">
        <f t="shared" si="81"/>
        <v>0.11999999999989086</v>
      </c>
      <c r="D392" s="77">
        <v>8.0500000000000007</v>
      </c>
      <c r="E392" s="79">
        <v>0.33</v>
      </c>
      <c r="F392" s="77">
        <v>0.63</v>
      </c>
      <c r="G392" s="77">
        <v>8.5630942149999996</v>
      </c>
      <c r="H392" s="79">
        <f t="shared" si="86"/>
        <v>1902.9583333333044</v>
      </c>
      <c r="I392" s="82">
        <f>I381*1/12+I393*11/12</f>
        <v>3.29</v>
      </c>
      <c r="J392" s="79">
        <f t="shared" si="82"/>
        <v>304.00613197036984</v>
      </c>
      <c r="K392" s="79">
        <f t="shared" si="83"/>
        <v>12.462363173940627</v>
      </c>
      <c r="L392" s="90">
        <f t="shared" si="87"/>
        <v>1537.3155616686147</v>
      </c>
      <c r="M392" s="79">
        <f t="shared" si="84"/>
        <v>23.79178424115938</v>
      </c>
      <c r="N392" s="90">
        <f t="shared" si="85"/>
        <v>120.31165265232637</v>
      </c>
      <c r="O392" s="106">
        <f t="shared" si="90"/>
        <v>19.633232126823842</v>
      </c>
      <c r="P392" s="91"/>
      <c r="Q392" s="92">
        <f t="shared" si="91"/>
        <v>23.148327929237499</v>
      </c>
      <c r="R392" s="92"/>
      <c r="S392" s="107">
        <f t="shared" si="92"/>
        <v>2.9881822071487325E-2</v>
      </c>
      <c r="T392" s="82">
        <f t="shared" si="88"/>
        <v>1.0018969010845831</v>
      </c>
      <c r="U392" s="82">
        <f t="shared" si="89"/>
        <v>5.8933401218439476</v>
      </c>
      <c r="V392" s="95">
        <f t="shared" si="93"/>
        <v>5.1089803660249622E-2</v>
      </c>
      <c r="W392" s="95">
        <f t="shared" si="94"/>
        <v>1.5566176169387047E-2</v>
      </c>
      <c r="X392" s="95">
        <f t="shared" si="95"/>
        <v>3.5523627490862575E-2</v>
      </c>
    </row>
    <row r="393" spans="1:24">
      <c r="A393" s="1">
        <v>1903.01</v>
      </c>
      <c r="B393" s="1">
        <f t="shared" si="80"/>
        <v>1903</v>
      </c>
      <c r="C393" s="1">
        <f t="shared" si="81"/>
        <v>9.9999999999909051E-3</v>
      </c>
      <c r="D393" s="77">
        <v>8.4600000000000009</v>
      </c>
      <c r="E393" s="79">
        <v>0.33169999999999999</v>
      </c>
      <c r="F393" s="77">
        <v>0.62170000000000003</v>
      </c>
      <c r="G393" s="77">
        <v>8.6582595040000001</v>
      </c>
      <c r="H393" s="79">
        <f t="shared" si="86"/>
        <v>1903.0416666666376</v>
      </c>
      <c r="I393" s="82">
        <v>3.3</v>
      </c>
      <c r="J393" s="79">
        <f t="shared" si="82"/>
        <v>315.9780760482044</v>
      </c>
      <c r="K393" s="79">
        <f t="shared" si="83"/>
        <v>12.388880357587398</v>
      </c>
      <c r="L393" s="90">
        <f t="shared" si="87"/>
        <v>1603.0767049888339</v>
      </c>
      <c r="M393" s="79">
        <f t="shared" si="84"/>
        <v>23.220280127561306</v>
      </c>
      <c r="N393" s="90">
        <f t="shared" si="85"/>
        <v>117.80529402973498</v>
      </c>
      <c r="O393" s="106">
        <f t="shared" si="90"/>
        <v>20.318132053828492</v>
      </c>
      <c r="P393" s="91"/>
      <c r="Q393" s="92">
        <f t="shared" si="91"/>
        <v>23.933621799528488</v>
      </c>
      <c r="R393" s="92"/>
      <c r="S393" s="107">
        <f t="shared" si="92"/>
        <v>2.5461515467494589E-2</v>
      </c>
      <c r="T393" s="82">
        <f t="shared" si="88"/>
        <v>1.0020463053528761</v>
      </c>
      <c r="U393" s="82">
        <f t="shared" si="89"/>
        <v>5.8396210259463937</v>
      </c>
      <c r="V393" s="95">
        <f t="shared" si="93"/>
        <v>4.522865077921101E-2</v>
      </c>
      <c r="W393" s="95">
        <f t="shared" si="94"/>
        <v>1.5580471861217804E-2</v>
      </c>
      <c r="X393" s="95">
        <f t="shared" si="95"/>
        <v>2.9648178917993206E-2</v>
      </c>
    </row>
    <row r="394" spans="1:24">
      <c r="A394" s="1">
        <v>1903.02</v>
      </c>
      <c r="B394" s="1">
        <f t="shared" ref="B394:B457" si="96">INT(A394)</f>
        <v>1903</v>
      </c>
      <c r="C394" s="1">
        <f t="shared" ref="C394:C457" si="97">A394-B394</f>
        <v>1.999999999998181E-2</v>
      </c>
      <c r="D394" s="77">
        <v>8.41</v>
      </c>
      <c r="E394" s="79">
        <v>0.33329999999999999</v>
      </c>
      <c r="F394" s="77">
        <v>0.61329999999999996</v>
      </c>
      <c r="G394" s="77">
        <v>8.6582595040000001</v>
      </c>
      <c r="H394" s="79">
        <f t="shared" si="86"/>
        <v>1903.1249999999709</v>
      </c>
      <c r="I394" s="82">
        <f>I393*11/12+I405*1/12</f>
        <v>3.3083333333333331</v>
      </c>
      <c r="J394" s="79">
        <f t="shared" ref="J394:J457" si="98">D394*$G$1864/G394</f>
        <v>314.11059332924339</v>
      </c>
      <c r="K394" s="79">
        <f t="shared" ref="K394:K457" si="99">E394*$G$1864/G394</f>
        <v>12.44863980459415</v>
      </c>
      <c r="L394" s="90">
        <f t="shared" si="87"/>
        <v>1598.8653125812245</v>
      </c>
      <c r="M394" s="79">
        <f t="shared" ref="M394:M457" si="100">F394*$G$1864/G394</f>
        <v>22.906543030775854</v>
      </c>
      <c r="N394" s="90">
        <f t="shared" ref="N394:N457" si="101">M394*(L394/J394)</f>
        <v>116.5973955060719</v>
      </c>
      <c r="O394" s="106">
        <f t="shared" si="90"/>
        <v>20.107051517552808</v>
      </c>
      <c r="P394" s="91"/>
      <c r="Q394" s="92">
        <f t="shared" si="91"/>
        <v>23.668501052173433</v>
      </c>
      <c r="R394" s="92"/>
      <c r="S394" s="107">
        <f t="shared" si="92"/>
        <v>2.4686947627897797E-2</v>
      </c>
      <c r="T394" s="82">
        <f t="shared" si="88"/>
        <v>1.0020535263183528</v>
      </c>
      <c r="U394" s="82">
        <f t="shared" si="89"/>
        <v>5.8515706737105555</v>
      </c>
      <c r="V394" s="95">
        <f t="shared" si="93"/>
        <v>4.2196792368550895E-2</v>
      </c>
      <c r="W394" s="95">
        <f t="shared" si="94"/>
        <v>1.5944643441854867E-2</v>
      </c>
      <c r="X394" s="95">
        <f t="shared" si="95"/>
        <v>2.6252148926696028E-2</v>
      </c>
    </row>
    <row r="395" spans="1:24">
      <c r="A395" s="1">
        <v>1903.03</v>
      </c>
      <c r="B395" s="1">
        <f t="shared" si="96"/>
        <v>1903</v>
      </c>
      <c r="C395" s="1">
        <f t="shared" si="97"/>
        <v>2.9999999999972715E-2</v>
      </c>
      <c r="D395" s="77">
        <v>8.08</v>
      </c>
      <c r="E395" s="79">
        <v>0.33500000000000002</v>
      </c>
      <c r="F395" s="77">
        <v>0.60499999999999998</v>
      </c>
      <c r="G395" s="77">
        <v>8.3728446279999993</v>
      </c>
      <c r="H395" s="79">
        <f t="shared" ref="H395:H458" si="102">H394+1/12</f>
        <v>1903.2083333333042</v>
      </c>
      <c r="I395" s="82">
        <f>I393*10/12+I405*2/12</f>
        <v>3.3166666666666664</v>
      </c>
      <c r="J395" s="79">
        <f t="shared" si="98"/>
        <v>312.07251013138</v>
      </c>
      <c r="K395" s="79">
        <f t="shared" si="99"/>
        <v>12.938649863120336</v>
      </c>
      <c r="L395" s="90">
        <f t="shared" ref="L395:L458" si="103">L394*((J395+(K395/12))/J394)</f>
        <v>1593.9794835441621</v>
      </c>
      <c r="M395" s="79">
        <f t="shared" si="100"/>
        <v>23.366815424441199</v>
      </c>
      <c r="N395" s="90">
        <f t="shared" si="101"/>
        <v>119.35118657725471</v>
      </c>
      <c r="O395" s="106">
        <f t="shared" si="90"/>
        <v>19.884560384872835</v>
      </c>
      <c r="P395" s="91"/>
      <c r="Q395" s="92">
        <f t="shared" si="91"/>
        <v>23.396709569309269</v>
      </c>
      <c r="R395" s="92"/>
      <c r="S395" s="107">
        <f t="shared" si="92"/>
        <v>2.4210704457160594E-2</v>
      </c>
      <c r="T395" s="82">
        <f t="shared" ref="T395:T458" si="104">((I395/I396+I395/1200+((1+I396/1200)^(-119))*(1-I395/I396)))</f>
        <v>1.002060747133676</v>
      </c>
      <c r="U395" s="82">
        <f t="shared" ref="U395:U458" si="105">U394*T394*G394/G395</f>
        <v>6.063465926948874</v>
      </c>
      <c r="V395" s="95">
        <f t="shared" si="93"/>
        <v>4.0994966820621981E-2</v>
      </c>
      <c r="W395" s="95">
        <f t="shared" si="94"/>
        <v>1.2905437447038093E-2</v>
      </c>
      <c r="X395" s="95">
        <f t="shared" si="95"/>
        <v>2.8089529373583888E-2</v>
      </c>
    </row>
    <row r="396" spans="1:24">
      <c r="A396" s="1">
        <v>1903.04</v>
      </c>
      <c r="B396" s="1">
        <f t="shared" si="96"/>
        <v>1903</v>
      </c>
      <c r="C396" s="1">
        <f t="shared" si="97"/>
        <v>3.999999999996362E-2</v>
      </c>
      <c r="D396" s="77">
        <v>7.75</v>
      </c>
      <c r="E396" s="79">
        <v>0.3367</v>
      </c>
      <c r="F396" s="77">
        <v>0.59670000000000001</v>
      </c>
      <c r="G396" s="77">
        <v>8.3728446279999993</v>
      </c>
      <c r="H396" s="79">
        <f t="shared" si="102"/>
        <v>1903.2916666666374</v>
      </c>
      <c r="I396" s="82">
        <f>I393*9/12+I405*3/12</f>
        <v>3.3250000000000002</v>
      </c>
      <c r="J396" s="79">
        <f t="shared" si="98"/>
        <v>299.32697444532118</v>
      </c>
      <c r="K396" s="79">
        <f t="shared" si="99"/>
        <v>13.004308683321243</v>
      </c>
      <c r="L396" s="90">
        <f t="shared" si="103"/>
        <v>1534.4140352899797</v>
      </c>
      <c r="M396" s="79">
        <f t="shared" si="100"/>
        <v>23.046245890519113</v>
      </c>
      <c r="N396" s="90">
        <f t="shared" si="101"/>
        <v>118.13998127193945</v>
      </c>
      <c r="O396" s="106">
        <f t="shared" si="90"/>
        <v>18.980022601826263</v>
      </c>
      <c r="P396" s="91"/>
      <c r="Q396" s="92">
        <f t="shared" si="91"/>
        <v>22.326326741828463</v>
      </c>
      <c r="R396" s="92"/>
      <c r="S396" s="107">
        <f t="shared" si="92"/>
        <v>2.7760581705718178E-2</v>
      </c>
      <c r="T396" s="82">
        <f t="shared" si="104"/>
        <v>1.0020679677989401</v>
      </c>
      <c r="U396" s="82">
        <f t="shared" si="105"/>
        <v>6.0759611969779757</v>
      </c>
      <c r="V396" s="95">
        <f t="shared" si="93"/>
        <v>4.532286319317258E-2</v>
      </c>
      <c r="W396" s="95">
        <f t="shared" si="94"/>
        <v>1.3263567777560104E-2</v>
      </c>
      <c r="X396" s="95">
        <f t="shared" si="95"/>
        <v>3.2059295415612477E-2</v>
      </c>
    </row>
    <row r="397" spans="1:24">
      <c r="A397" s="1">
        <v>1903.05</v>
      </c>
      <c r="B397" s="1">
        <f t="shared" si="96"/>
        <v>1903</v>
      </c>
      <c r="C397" s="1">
        <f t="shared" si="97"/>
        <v>4.9999999999954525E-2</v>
      </c>
      <c r="D397" s="77">
        <v>7.6</v>
      </c>
      <c r="E397" s="79">
        <v>0.33829999999999999</v>
      </c>
      <c r="F397" s="77">
        <v>0.58830000000000005</v>
      </c>
      <c r="G397" s="77">
        <v>8.18251405</v>
      </c>
      <c r="H397" s="79">
        <f t="shared" si="102"/>
        <v>1903.3749999999707</v>
      </c>
      <c r="I397" s="82">
        <f>I393*8/12+I405*4/12</f>
        <v>3.333333333333333</v>
      </c>
      <c r="J397" s="79">
        <f t="shared" si="98"/>
        <v>300.36132965760083</v>
      </c>
      <c r="K397" s="79">
        <f t="shared" si="99"/>
        <v>13.370031292521888</v>
      </c>
      <c r="L397" s="90">
        <f t="shared" si="103"/>
        <v>1545.4278309346887</v>
      </c>
      <c r="M397" s="79">
        <f t="shared" si="100"/>
        <v>23.250338189153496</v>
      </c>
      <c r="N397" s="90">
        <f t="shared" si="101"/>
        <v>119.62831486037859</v>
      </c>
      <c r="O397" s="106">
        <f t="shared" si="90"/>
        <v>18.954858723039877</v>
      </c>
      <c r="P397" s="91"/>
      <c r="Q397" s="92">
        <f t="shared" si="91"/>
        <v>22.294345532415086</v>
      </c>
      <c r="R397" s="92"/>
      <c r="S397" s="107">
        <f t="shared" si="92"/>
        <v>2.6681724642753736E-2</v>
      </c>
      <c r="T397" s="82">
        <f t="shared" si="104"/>
        <v>1.0020751883142376</v>
      </c>
      <c r="U397" s="82">
        <f t="shared" si="105"/>
        <v>6.2301491504801216</v>
      </c>
      <c r="V397" s="95">
        <f t="shared" si="93"/>
        <v>4.3243519709970091E-2</v>
      </c>
      <c r="W397" s="95">
        <f t="shared" si="94"/>
        <v>1.2328983172058772E-2</v>
      </c>
      <c r="X397" s="95">
        <f t="shared" si="95"/>
        <v>3.0914536537911319E-2</v>
      </c>
    </row>
    <row r="398" spans="1:24">
      <c r="A398" s="1">
        <v>1903.06</v>
      </c>
      <c r="B398" s="1">
        <f t="shared" si="96"/>
        <v>1903</v>
      </c>
      <c r="C398" s="1">
        <f t="shared" si="97"/>
        <v>5.999999999994543E-2</v>
      </c>
      <c r="D398" s="77">
        <v>7.18</v>
      </c>
      <c r="E398" s="79">
        <v>0.34</v>
      </c>
      <c r="F398" s="77">
        <v>0.57999999999999996</v>
      </c>
      <c r="G398" s="77">
        <v>8.18251405</v>
      </c>
      <c r="H398" s="79">
        <f t="shared" si="102"/>
        <v>1903.4583333333039</v>
      </c>
      <c r="I398" s="82">
        <f>I393*7/12+I405*5/12</f>
        <v>3.3416666666666668</v>
      </c>
      <c r="J398" s="79">
        <f t="shared" si="98"/>
        <v>283.76241407125968</v>
      </c>
      <c r="K398" s="79">
        <f t="shared" si="99"/>
        <v>13.437217379418984</v>
      </c>
      <c r="L398" s="90">
        <f t="shared" si="103"/>
        <v>1465.7840721036243</v>
      </c>
      <c r="M398" s="79">
        <f t="shared" si="100"/>
        <v>22.922312000185322</v>
      </c>
      <c r="N398" s="90">
        <f t="shared" si="101"/>
        <v>118.40595568525099</v>
      </c>
      <c r="O398" s="106">
        <f t="shared" si="90"/>
        <v>17.818551722968511</v>
      </c>
      <c r="P398" s="91"/>
      <c r="Q398" s="92">
        <f t="shared" si="91"/>
        <v>20.961154591653766</v>
      </c>
      <c r="R398" s="92"/>
      <c r="S398" s="107">
        <f t="shared" si="92"/>
        <v>3.2516124608077915E-2</v>
      </c>
      <c r="T398" s="82">
        <f t="shared" si="104"/>
        <v>1.0020824086796625</v>
      </c>
      <c r="U398" s="82">
        <f t="shared" si="105"/>
        <v>6.2430778831931555</v>
      </c>
      <c r="V398" s="95">
        <f t="shared" si="93"/>
        <v>4.2822850768602816E-2</v>
      </c>
      <c r="W398" s="95">
        <f t="shared" si="94"/>
        <v>1.1643707225901911E-2</v>
      </c>
      <c r="X398" s="95">
        <f t="shared" si="95"/>
        <v>3.1179143542700904E-2</v>
      </c>
    </row>
    <row r="399" spans="1:24">
      <c r="A399" s="1">
        <v>1903.07</v>
      </c>
      <c r="B399" s="1">
        <f t="shared" si="96"/>
        <v>1903</v>
      </c>
      <c r="C399" s="1">
        <f t="shared" si="97"/>
        <v>6.9999999999936335E-2</v>
      </c>
      <c r="D399" s="77">
        <v>6.85</v>
      </c>
      <c r="E399" s="79">
        <v>0.3417</v>
      </c>
      <c r="F399" s="77">
        <v>0.57169999999999999</v>
      </c>
      <c r="G399" s="77">
        <v>8.18251405</v>
      </c>
      <c r="H399" s="79">
        <f t="shared" si="102"/>
        <v>1903.5416666666372</v>
      </c>
      <c r="I399" s="82">
        <f>I393*6/12+I405*6/12</f>
        <v>3.3499999999999996</v>
      </c>
      <c r="J399" s="79">
        <f t="shared" si="98"/>
        <v>270.72040896770596</v>
      </c>
      <c r="K399" s="79">
        <f t="shared" si="99"/>
        <v>13.504403466316077</v>
      </c>
      <c r="L399" s="90">
        <f t="shared" si="103"/>
        <v>1404.2282862622531</v>
      </c>
      <c r="M399" s="79">
        <f t="shared" si="100"/>
        <v>22.594285811217155</v>
      </c>
      <c r="N399" s="90">
        <f t="shared" si="101"/>
        <v>117.19668777461753</v>
      </c>
      <c r="O399" s="106">
        <f t="shared" si="90"/>
        <v>16.918178414766658</v>
      </c>
      <c r="P399" s="91"/>
      <c r="Q399" s="92">
        <f t="shared" si="91"/>
        <v>19.910404565550813</v>
      </c>
      <c r="R399" s="92"/>
      <c r="S399" s="107">
        <f t="shared" si="92"/>
        <v>3.8045952444353791E-2</v>
      </c>
      <c r="T399" s="82">
        <f t="shared" si="104"/>
        <v>1.0020896288953078</v>
      </c>
      <c r="U399" s="82">
        <f t="shared" si="105"/>
        <v>6.256078522764926</v>
      </c>
      <c r="V399" s="95">
        <f t="shared" si="93"/>
        <v>4.8160533868105038E-2</v>
      </c>
      <c r="W399" s="95">
        <f t="shared" si="94"/>
        <v>1.0966888103656869E-2</v>
      </c>
      <c r="X399" s="95">
        <f t="shared" si="95"/>
        <v>3.7193645764448169E-2</v>
      </c>
    </row>
    <row r="400" spans="1:24">
      <c r="A400" s="1">
        <v>1903.08</v>
      </c>
      <c r="B400" s="1">
        <f t="shared" si="96"/>
        <v>1903</v>
      </c>
      <c r="C400" s="1">
        <f t="shared" si="97"/>
        <v>7.999999999992724E-2</v>
      </c>
      <c r="D400" s="77">
        <v>6.63</v>
      </c>
      <c r="E400" s="79">
        <v>0.34329999999999999</v>
      </c>
      <c r="F400" s="77">
        <v>0.56330000000000002</v>
      </c>
      <c r="G400" s="77">
        <v>8.18251405</v>
      </c>
      <c r="H400" s="79">
        <f t="shared" si="102"/>
        <v>1903.6249999999704</v>
      </c>
      <c r="I400" s="82">
        <f>I393*5/12+I405*7/12</f>
        <v>3.3583333333333334</v>
      </c>
      <c r="J400" s="79">
        <f t="shared" si="98"/>
        <v>262.02573889867017</v>
      </c>
      <c r="K400" s="79">
        <f t="shared" si="99"/>
        <v>13.567637430454521</v>
      </c>
      <c r="L400" s="90">
        <f t="shared" si="103"/>
        <v>1364.9936012858723</v>
      </c>
      <c r="M400" s="79">
        <f t="shared" si="100"/>
        <v>22.262307499490333</v>
      </c>
      <c r="N400" s="90">
        <f t="shared" si="101"/>
        <v>115.97298576234267</v>
      </c>
      <c r="O400" s="106">
        <f t="shared" si="90"/>
        <v>16.299118790903492</v>
      </c>
      <c r="P400" s="91"/>
      <c r="Q400" s="92">
        <f t="shared" si="91"/>
        <v>19.194017449266081</v>
      </c>
      <c r="R400" s="92"/>
      <c r="S400" s="107">
        <f t="shared" si="92"/>
        <v>4.4293346247704937E-2</v>
      </c>
      <c r="T400" s="82">
        <f t="shared" si="104"/>
        <v>1.0020968489612667</v>
      </c>
      <c r="U400" s="82">
        <f t="shared" si="105"/>
        <v>6.2691514052174107</v>
      </c>
      <c r="V400" s="95">
        <f t="shared" si="93"/>
        <v>5.4409472760096111E-2</v>
      </c>
      <c r="W400" s="95">
        <f t="shared" si="94"/>
        <v>1.1314192453266925E-2</v>
      </c>
      <c r="X400" s="95">
        <f t="shared" si="95"/>
        <v>4.3095280306829187E-2</v>
      </c>
    </row>
    <row r="401" spans="1:24">
      <c r="A401" s="1">
        <v>1903.09</v>
      </c>
      <c r="B401" s="1">
        <f t="shared" si="96"/>
        <v>1903</v>
      </c>
      <c r="C401" s="1">
        <f t="shared" si="97"/>
        <v>8.9999999999918145E-2</v>
      </c>
      <c r="D401" s="77">
        <v>6.47</v>
      </c>
      <c r="E401" s="79">
        <v>0.34499999999999997</v>
      </c>
      <c r="F401" s="77">
        <v>0.55500000000000005</v>
      </c>
      <c r="G401" s="77">
        <v>8.2776793390000005</v>
      </c>
      <c r="H401" s="79">
        <f t="shared" si="102"/>
        <v>1903.7083333333037</v>
      </c>
      <c r="I401" s="82">
        <f>I393*4/12+I405*8/12</f>
        <v>3.3666666666666663</v>
      </c>
      <c r="J401" s="79">
        <f t="shared" si="98"/>
        <v>252.76263120537388</v>
      </c>
      <c r="K401" s="79">
        <f t="shared" si="99"/>
        <v>13.478069206468932</v>
      </c>
      <c r="L401" s="90">
        <f t="shared" si="103"/>
        <v>1322.5895245310628</v>
      </c>
      <c r="M401" s="79">
        <f t="shared" si="100"/>
        <v>21.682111332145674</v>
      </c>
      <c r="N401" s="90">
        <f t="shared" si="101"/>
        <v>113.45242443813599</v>
      </c>
      <c r="O401" s="106">
        <f t="shared" si="90"/>
        <v>15.654359115196913</v>
      </c>
      <c r="P401" s="91"/>
      <c r="Q401" s="92">
        <f t="shared" si="91"/>
        <v>18.449326201499151</v>
      </c>
      <c r="R401" s="92"/>
      <c r="S401" s="107">
        <f t="shared" si="92"/>
        <v>4.3822618555605958E-2</v>
      </c>
      <c r="T401" s="82">
        <f t="shared" si="104"/>
        <v>1.0021040688776328</v>
      </c>
      <c r="U401" s="82">
        <f t="shared" si="105"/>
        <v>6.2100717230341722</v>
      </c>
      <c r="V401" s="95">
        <f t="shared" si="93"/>
        <v>5.8170825099269186E-2</v>
      </c>
      <c r="W401" s="95">
        <f t="shared" si="94"/>
        <v>1.1812143966502653E-2</v>
      </c>
      <c r="X401" s="95">
        <f t="shared" si="95"/>
        <v>4.6358681132766533E-2</v>
      </c>
    </row>
    <row r="402" spans="1:24">
      <c r="A402" s="1">
        <v>1903.1</v>
      </c>
      <c r="B402" s="1">
        <f t="shared" si="96"/>
        <v>1903</v>
      </c>
      <c r="C402" s="1">
        <f t="shared" si="97"/>
        <v>9.9999999999909051E-2</v>
      </c>
      <c r="D402" s="77">
        <v>6.26</v>
      </c>
      <c r="E402" s="79">
        <v>0.34670000000000001</v>
      </c>
      <c r="F402" s="77">
        <v>0.54669999999999996</v>
      </c>
      <c r="G402" s="77">
        <v>8.18251405</v>
      </c>
      <c r="H402" s="79">
        <f t="shared" si="102"/>
        <v>1903.791666666637</v>
      </c>
      <c r="I402" s="82">
        <f>I393*3/12+I405*9/12</f>
        <v>3.3749999999999996</v>
      </c>
      <c r="J402" s="79">
        <f t="shared" si="98"/>
        <v>247.40288469165537</v>
      </c>
      <c r="K402" s="79">
        <f t="shared" si="99"/>
        <v>13.70200960424871</v>
      </c>
      <c r="L402" s="90">
        <f t="shared" si="103"/>
        <v>1300.519146870346</v>
      </c>
      <c r="M402" s="79">
        <f t="shared" si="100"/>
        <v>21.606255121553993</v>
      </c>
      <c r="N402" s="90">
        <f t="shared" si="101"/>
        <v>113.57728715559395</v>
      </c>
      <c r="O402" s="106">
        <f t="shared" si="90"/>
        <v>15.252943825778834</v>
      </c>
      <c r="P402" s="91"/>
      <c r="Q402" s="92">
        <f t="shared" si="91"/>
        <v>17.996685085169741</v>
      </c>
      <c r="R402" s="92"/>
      <c r="S402" s="107">
        <f t="shared" si="92"/>
        <v>4.2926511072521635E-2</v>
      </c>
      <c r="T402" s="82">
        <f t="shared" si="104"/>
        <v>1.0021112886444992</v>
      </c>
      <c r="U402" s="82">
        <f t="shared" si="105"/>
        <v>6.2955152541512192</v>
      </c>
      <c r="V402" s="95">
        <f t="shared" si="93"/>
        <v>5.7059715821273338E-2</v>
      </c>
      <c r="W402" s="95">
        <f t="shared" si="94"/>
        <v>1.0984966738773583E-2</v>
      </c>
      <c r="X402" s="95">
        <f t="shared" si="95"/>
        <v>4.6074749082499755E-2</v>
      </c>
    </row>
    <row r="403" spans="1:24">
      <c r="A403" s="1">
        <v>1903.11</v>
      </c>
      <c r="B403" s="1">
        <f t="shared" si="96"/>
        <v>1903</v>
      </c>
      <c r="C403" s="1">
        <f t="shared" si="97"/>
        <v>0.10999999999989996</v>
      </c>
      <c r="D403" s="77">
        <v>6.28</v>
      </c>
      <c r="E403" s="79">
        <v>0.3483</v>
      </c>
      <c r="F403" s="77">
        <v>0.5383</v>
      </c>
      <c r="G403" s="77">
        <v>8.0873811569999994</v>
      </c>
      <c r="H403" s="79">
        <f t="shared" si="102"/>
        <v>1903.8749999999702</v>
      </c>
      <c r="I403" s="82">
        <f>I393*2/12+I405*10/12</f>
        <v>3.3833333333333333</v>
      </c>
      <c r="J403" s="79">
        <f t="shared" si="98"/>
        <v>251.11283870208226</v>
      </c>
      <c r="K403" s="79">
        <f t="shared" si="99"/>
        <v>13.927165878970582</v>
      </c>
      <c r="L403" s="90">
        <f t="shared" si="103"/>
        <v>1326.1221023750882</v>
      </c>
      <c r="M403" s="79">
        <f t="shared" si="100"/>
        <v>21.524528833332944</v>
      </c>
      <c r="N403" s="90">
        <f t="shared" si="101"/>
        <v>113.67062543129141</v>
      </c>
      <c r="O403" s="106">
        <f t="shared" si="90"/>
        <v>15.407877534297894</v>
      </c>
      <c r="P403" s="91"/>
      <c r="Q403" s="92">
        <f t="shared" si="91"/>
        <v>18.201733318104154</v>
      </c>
      <c r="R403" s="92"/>
      <c r="S403" s="107">
        <f t="shared" si="92"/>
        <v>4.3663530682750328E-2</v>
      </c>
      <c r="T403" s="82">
        <f t="shared" si="104"/>
        <v>1.0021185082619586</v>
      </c>
      <c r="U403" s="82">
        <f t="shared" si="105"/>
        <v>6.3830182019043216</v>
      </c>
      <c r="V403" s="95">
        <f t="shared" si="93"/>
        <v>5.1762194501096426E-2</v>
      </c>
      <c r="W403" s="95">
        <f t="shared" si="94"/>
        <v>9.1380495102946213E-3</v>
      </c>
      <c r="X403" s="95">
        <f t="shared" si="95"/>
        <v>4.2624144990801804E-2</v>
      </c>
    </row>
    <row r="404" spans="1:24">
      <c r="A404" s="1">
        <v>1903.12</v>
      </c>
      <c r="B404" s="1">
        <f t="shared" si="96"/>
        <v>1903</v>
      </c>
      <c r="C404" s="1">
        <f t="shared" si="97"/>
        <v>0.11999999999989086</v>
      </c>
      <c r="D404" s="77">
        <v>6.57</v>
      </c>
      <c r="E404" s="79">
        <v>0.35</v>
      </c>
      <c r="F404" s="77">
        <v>0.53</v>
      </c>
      <c r="G404" s="77">
        <v>8.0873811569999994</v>
      </c>
      <c r="H404" s="79">
        <f t="shared" si="102"/>
        <v>1903.9583333333035</v>
      </c>
      <c r="I404" s="82">
        <f>I393*1/12+I405*11/12</f>
        <v>3.3916666666666666</v>
      </c>
      <c r="J404" s="79">
        <f t="shared" si="98"/>
        <v>262.70881373768799</v>
      </c>
      <c r="K404" s="79">
        <f t="shared" si="99"/>
        <v>13.995142284351717</v>
      </c>
      <c r="L404" s="90">
        <f t="shared" si="103"/>
        <v>1393.5192315164975</v>
      </c>
      <c r="M404" s="79">
        <f t="shared" si="100"/>
        <v>21.192644030589747</v>
      </c>
      <c r="N404" s="90">
        <f t="shared" si="101"/>
        <v>112.41479341000667</v>
      </c>
      <c r="O404" s="106">
        <f t="shared" si="90"/>
        <v>16.042894140050137</v>
      </c>
      <c r="P404" s="91"/>
      <c r="Q404" s="92">
        <f t="shared" si="91"/>
        <v>18.97207317179522</v>
      </c>
      <c r="R404" s="92"/>
      <c r="S404" s="107">
        <f t="shared" si="92"/>
        <v>4.2371395043465869E-2</v>
      </c>
      <c r="T404" s="82">
        <f t="shared" si="104"/>
        <v>1.0021257277301043</v>
      </c>
      <c r="U404" s="82">
        <f t="shared" si="105"/>
        <v>6.396540678701288</v>
      </c>
      <c r="V404" s="95">
        <f t="shared" si="93"/>
        <v>4.7992793357410246E-2</v>
      </c>
      <c r="W404" s="95">
        <f t="shared" si="94"/>
        <v>1.0479569279762124E-2</v>
      </c>
      <c r="X404" s="95">
        <f t="shared" si="95"/>
        <v>3.7513224077648122E-2</v>
      </c>
    </row>
    <row r="405" spans="1:24">
      <c r="A405" s="1">
        <v>1904.01</v>
      </c>
      <c r="B405" s="1">
        <f t="shared" si="96"/>
        <v>1904</v>
      </c>
      <c r="C405" s="1">
        <f t="shared" si="97"/>
        <v>9.9999999999909051E-3</v>
      </c>
      <c r="D405" s="77">
        <v>6.68</v>
      </c>
      <c r="E405" s="79">
        <v>0.34670000000000001</v>
      </c>
      <c r="F405" s="77">
        <v>0.52669999999999995</v>
      </c>
      <c r="G405" s="77">
        <v>8.2776793390000005</v>
      </c>
      <c r="H405" s="79">
        <f t="shared" si="102"/>
        <v>1904.0416666666367</v>
      </c>
      <c r="I405" s="82">
        <v>3.4</v>
      </c>
      <c r="J405" s="79">
        <f t="shared" si="98"/>
        <v>260.96667333105063</v>
      </c>
      <c r="K405" s="79">
        <f t="shared" si="99"/>
        <v>13.544482880819649</v>
      </c>
      <c r="L405" s="90">
        <f t="shared" si="103"/>
        <v>1390.2653194485758</v>
      </c>
      <c r="M405" s="79">
        <f t="shared" si="100"/>
        <v>20.576518988542567</v>
      </c>
      <c r="N405" s="90">
        <f t="shared" si="101"/>
        <v>109.61867421460551</v>
      </c>
      <c r="O405" s="106">
        <f t="shared" si="90"/>
        <v>15.861833914033639</v>
      </c>
      <c r="P405" s="91"/>
      <c r="Q405" s="92">
        <f t="shared" si="91"/>
        <v>18.777066213619001</v>
      </c>
      <c r="R405" s="92"/>
      <c r="S405" s="107">
        <f t="shared" si="92"/>
        <v>4.8148955439236474E-2</v>
      </c>
      <c r="T405" s="82">
        <f t="shared" si="104"/>
        <v>1.0022729803355197</v>
      </c>
      <c r="U405" s="82">
        <f t="shared" si="105"/>
        <v>6.2627732980656674</v>
      </c>
      <c r="V405" s="95">
        <f t="shared" si="93"/>
        <v>5.295949917903009E-2</v>
      </c>
      <c r="W405" s="95">
        <f t="shared" si="94"/>
        <v>1.3167700236935698E-2</v>
      </c>
      <c r="X405" s="95">
        <f t="shared" si="95"/>
        <v>3.9791798942094392E-2</v>
      </c>
    </row>
    <row r="406" spans="1:24">
      <c r="A406" s="1">
        <v>1904.02</v>
      </c>
      <c r="B406" s="1">
        <f t="shared" si="96"/>
        <v>1904</v>
      </c>
      <c r="C406" s="1">
        <f t="shared" si="97"/>
        <v>1.999999999998181E-2</v>
      </c>
      <c r="D406" s="77">
        <v>6.5</v>
      </c>
      <c r="E406" s="79">
        <v>0.34329999999999999</v>
      </c>
      <c r="F406" s="77">
        <v>0.52329999999999999</v>
      </c>
      <c r="G406" s="77">
        <v>8.4679289260000008</v>
      </c>
      <c r="H406" s="79">
        <f t="shared" si="102"/>
        <v>1904.12499999997</v>
      </c>
      <c r="I406" s="82">
        <f>I405*11/12+I417*1/12</f>
        <v>3.4066666666666667</v>
      </c>
      <c r="J406" s="79">
        <f t="shared" si="98"/>
        <v>248.22946890189806</v>
      </c>
      <c r="K406" s="79">
        <f t="shared" si="99"/>
        <v>13.110334872926401</v>
      </c>
      <c r="L406" s="90">
        <f t="shared" si="103"/>
        <v>1328.2298506295676</v>
      </c>
      <c r="M406" s="79">
        <f t="shared" si="100"/>
        <v>19.984381704055885</v>
      </c>
      <c r="N406" s="90">
        <f t="shared" si="101"/>
        <v>106.93272012837735</v>
      </c>
      <c r="O406" s="106">
        <f t="shared" si="90"/>
        <v>15.021498380331433</v>
      </c>
      <c r="P406" s="91"/>
      <c r="Q406" s="92">
        <f t="shared" si="91"/>
        <v>17.803035506120366</v>
      </c>
      <c r="R406" s="92"/>
      <c r="S406" s="107">
        <f t="shared" si="92"/>
        <v>5.5357023109160595E-2</v>
      </c>
      <c r="T406" s="82">
        <f t="shared" si="104"/>
        <v>1.0022787117439262</v>
      </c>
      <c r="U406" s="82">
        <f t="shared" si="105"/>
        <v>6.1359824441953936</v>
      </c>
      <c r="V406" s="95">
        <f t="shared" si="93"/>
        <v>6.0712674787184229E-2</v>
      </c>
      <c r="W406" s="95">
        <f t="shared" si="94"/>
        <v>1.6559863540962727E-2</v>
      </c>
      <c r="X406" s="95">
        <f t="shared" si="95"/>
        <v>4.4152811246221502E-2</v>
      </c>
    </row>
    <row r="407" spans="1:24">
      <c r="A407" s="1">
        <v>1904.03</v>
      </c>
      <c r="B407" s="1">
        <f t="shared" si="96"/>
        <v>1904</v>
      </c>
      <c r="C407" s="1">
        <f t="shared" si="97"/>
        <v>2.9999999999972715E-2</v>
      </c>
      <c r="D407" s="77">
        <v>6.48</v>
      </c>
      <c r="E407" s="79">
        <v>0.34</v>
      </c>
      <c r="F407" s="77">
        <v>0.52</v>
      </c>
      <c r="G407" s="77">
        <v>8.3728446279999993</v>
      </c>
      <c r="H407" s="79">
        <f t="shared" si="102"/>
        <v>1904.2083333333032</v>
      </c>
      <c r="I407" s="82">
        <f>I405*10/12+I417*2/12</f>
        <v>3.4133333333333336</v>
      </c>
      <c r="J407" s="79">
        <f t="shared" si="98"/>
        <v>250.27597347170081</v>
      </c>
      <c r="K407" s="79">
        <f t="shared" si="99"/>
        <v>13.131764040181832</v>
      </c>
      <c r="L407" s="90">
        <f t="shared" si="103"/>
        <v>1345.0357865242161</v>
      </c>
      <c r="M407" s="79">
        <f t="shared" si="100"/>
        <v>20.083874414395741</v>
      </c>
      <c r="N407" s="90">
        <f t="shared" si="101"/>
        <v>107.93497052354819</v>
      </c>
      <c r="O407" s="106">
        <f t="shared" si="90"/>
        <v>15.081930176258863</v>
      </c>
      <c r="P407" s="91"/>
      <c r="Q407" s="92">
        <f t="shared" si="91"/>
        <v>17.896547323807184</v>
      </c>
      <c r="R407" s="92"/>
      <c r="S407" s="107">
        <f t="shared" si="92"/>
        <v>5.6792722066092108E-2</v>
      </c>
      <c r="T407" s="82">
        <f t="shared" si="104"/>
        <v>1.0022844430760081</v>
      </c>
      <c r="U407" s="82">
        <f t="shared" si="105"/>
        <v>6.2198052477957502</v>
      </c>
      <c r="V407" s="95">
        <f t="shared" si="93"/>
        <v>5.7855251797339413E-2</v>
      </c>
      <c r="W407" s="95">
        <f t="shared" si="94"/>
        <v>1.5478709372075405E-2</v>
      </c>
      <c r="X407" s="95">
        <f t="shared" si="95"/>
        <v>4.2376542425264008E-2</v>
      </c>
    </row>
    <row r="408" spans="1:24">
      <c r="A408" s="1">
        <v>1904.04</v>
      </c>
      <c r="B408" s="1">
        <f t="shared" si="96"/>
        <v>1904</v>
      </c>
      <c r="C408" s="1">
        <f t="shared" si="97"/>
        <v>3.999999999996362E-2</v>
      </c>
      <c r="D408" s="77">
        <v>6.64</v>
      </c>
      <c r="E408" s="79">
        <v>0.3367</v>
      </c>
      <c r="F408" s="77">
        <v>0.51670000000000005</v>
      </c>
      <c r="G408" s="77">
        <v>8.2776793390000005</v>
      </c>
      <c r="H408" s="79">
        <f t="shared" si="102"/>
        <v>1904.2916666666365</v>
      </c>
      <c r="I408" s="82">
        <f>I405*9/12+I417*3/12</f>
        <v>3.42</v>
      </c>
      <c r="J408" s="79">
        <f t="shared" si="98"/>
        <v>259.40399864044554</v>
      </c>
      <c r="K408" s="79">
        <f t="shared" si="99"/>
        <v>13.153814208168376</v>
      </c>
      <c r="L408" s="90">
        <f t="shared" si="103"/>
        <v>1399.9826633315904</v>
      </c>
      <c r="M408" s="79">
        <f t="shared" si="100"/>
        <v>20.185850315891301</v>
      </c>
      <c r="N408" s="90">
        <f t="shared" si="101"/>
        <v>108.94142200955315</v>
      </c>
      <c r="O408" s="106">
        <f t="shared" si="90"/>
        <v>15.565490611691482</v>
      </c>
      <c r="P408" s="91"/>
      <c r="Q408" s="92">
        <f t="shared" si="91"/>
        <v>18.49032705873973</v>
      </c>
      <c r="R408" s="92"/>
      <c r="S408" s="107">
        <f t="shared" si="92"/>
        <v>5.3495648241962672E-2</v>
      </c>
      <c r="T408" s="82">
        <f t="shared" si="104"/>
        <v>1.0022901743318027</v>
      </c>
      <c r="U408" s="82">
        <f t="shared" si="105"/>
        <v>6.3056840955359981</v>
      </c>
      <c r="V408" s="95">
        <f t="shared" si="93"/>
        <v>5.2630836776946133E-2</v>
      </c>
      <c r="W408" s="95">
        <f t="shared" si="94"/>
        <v>1.5414992283073303E-2</v>
      </c>
      <c r="X408" s="95">
        <f t="shared" si="95"/>
        <v>3.7215844493872829E-2</v>
      </c>
    </row>
    <row r="409" spans="1:24">
      <c r="A409" s="1">
        <v>1904.05</v>
      </c>
      <c r="B409" s="1">
        <f t="shared" si="96"/>
        <v>1904</v>
      </c>
      <c r="C409" s="1">
        <f t="shared" si="97"/>
        <v>4.9999999999954525E-2</v>
      </c>
      <c r="D409" s="77">
        <v>6.5</v>
      </c>
      <c r="E409" s="79">
        <v>0.33329999999999999</v>
      </c>
      <c r="F409" s="77">
        <v>0.51329999999999998</v>
      </c>
      <c r="G409" s="77">
        <v>8.0873811569999994</v>
      </c>
      <c r="H409" s="79">
        <f t="shared" si="102"/>
        <v>1904.3749999999698</v>
      </c>
      <c r="I409" s="82">
        <f>I405*8/12+I417*4/12</f>
        <v>3.4266666666666667</v>
      </c>
      <c r="J409" s="79">
        <f t="shared" si="98"/>
        <v>259.90978528081763</v>
      </c>
      <c r="K409" s="79">
        <f t="shared" si="99"/>
        <v>13.327374066784078</v>
      </c>
      <c r="L409" s="90">
        <f t="shared" si="103"/>
        <v>1408.7062512221471</v>
      </c>
      <c r="M409" s="79">
        <f t="shared" si="100"/>
        <v>20.524875813022103</v>
      </c>
      <c r="N409" s="90">
        <f t="shared" si="101"/>
        <v>111.24444903881968</v>
      </c>
      <c r="O409" s="106">
        <f t="shared" si="90"/>
        <v>15.525820896254638</v>
      </c>
      <c r="P409" s="91"/>
      <c r="Q409" s="92">
        <f t="shared" si="91"/>
        <v>18.464783283770842</v>
      </c>
      <c r="R409" s="92"/>
      <c r="S409" s="107">
        <f t="shared" si="92"/>
        <v>5.1215587134438537E-2</v>
      </c>
      <c r="T409" s="82">
        <f t="shared" si="104"/>
        <v>1.0022959055113485</v>
      </c>
      <c r="U409" s="82">
        <f t="shared" si="105"/>
        <v>6.4688394013659458</v>
      </c>
      <c r="V409" s="95">
        <f t="shared" si="93"/>
        <v>5.2042026397903784E-2</v>
      </c>
      <c r="W409" s="95">
        <f t="shared" si="94"/>
        <v>1.2094047598224078E-2</v>
      </c>
      <c r="X409" s="95">
        <f t="shared" si="95"/>
        <v>3.9947978799679706E-2</v>
      </c>
    </row>
    <row r="410" spans="1:24">
      <c r="A410" s="1">
        <v>1904.06</v>
      </c>
      <c r="B410" s="1">
        <f t="shared" si="96"/>
        <v>1904</v>
      </c>
      <c r="C410" s="1">
        <f t="shared" si="97"/>
        <v>5.999999999994543E-2</v>
      </c>
      <c r="D410" s="77">
        <v>6.51</v>
      </c>
      <c r="E410" s="79">
        <v>0.33</v>
      </c>
      <c r="F410" s="77">
        <v>0.51</v>
      </c>
      <c r="G410" s="77">
        <v>8.0873811569999994</v>
      </c>
      <c r="H410" s="79">
        <f t="shared" si="102"/>
        <v>1904.458333333303</v>
      </c>
      <c r="I410" s="82">
        <f>I405*7/12+I417*5/12</f>
        <v>3.4333333333333336</v>
      </c>
      <c r="J410" s="79">
        <f t="shared" si="98"/>
        <v>260.30964648894195</v>
      </c>
      <c r="K410" s="79">
        <f t="shared" si="99"/>
        <v>13.19541986810305</v>
      </c>
      <c r="L410" s="90">
        <f t="shared" si="103"/>
        <v>1416.8334026715056</v>
      </c>
      <c r="M410" s="79">
        <f t="shared" si="100"/>
        <v>20.392921614341077</v>
      </c>
      <c r="N410" s="90">
        <f t="shared" si="101"/>
        <v>110.996165186247</v>
      </c>
      <c r="O410" s="106">
        <f t="shared" si="90"/>
        <v>15.474433638652652</v>
      </c>
      <c r="P410" s="91"/>
      <c r="Q410" s="92">
        <f t="shared" si="91"/>
        <v>18.424664376078855</v>
      </c>
      <c r="R410" s="92"/>
      <c r="S410" s="107">
        <f t="shared" si="92"/>
        <v>5.1362808313555282E-2</v>
      </c>
      <c r="T410" s="82">
        <f t="shared" si="104"/>
        <v>1.0023016366146833</v>
      </c>
      <c r="U410" s="82">
        <f t="shared" si="105"/>
        <v>6.4836912453995703</v>
      </c>
      <c r="V410" s="95">
        <f t="shared" si="93"/>
        <v>5.1404819076632968E-2</v>
      </c>
      <c r="W410" s="95">
        <f t="shared" si="94"/>
        <v>1.2159952916464434E-2</v>
      </c>
      <c r="X410" s="95">
        <f t="shared" si="95"/>
        <v>3.9244866160168534E-2</v>
      </c>
    </row>
    <row r="411" spans="1:24">
      <c r="A411" s="1">
        <v>1904.07</v>
      </c>
      <c r="B411" s="1">
        <f t="shared" si="96"/>
        <v>1904</v>
      </c>
      <c r="C411" s="1">
        <f t="shared" si="97"/>
        <v>6.9999999999936335E-2</v>
      </c>
      <c r="D411" s="77">
        <v>6.78</v>
      </c>
      <c r="E411" s="79">
        <v>0.32669999999999999</v>
      </c>
      <c r="F411" s="77">
        <v>0.50670000000000004</v>
      </c>
      <c r="G411" s="77">
        <v>8.0873811569999994</v>
      </c>
      <c r="H411" s="79">
        <f t="shared" si="102"/>
        <v>1904.5416666666363</v>
      </c>
      <c r="I411" s="82">
        <f>I405*6/12+I417*6/12</f>
        <v>3.44</v>
      </c>
      <c r="J411" s="79">
        <f t="shared" si="98"/>
        <v>271.10589910829901</v>
      </c>
      <c r="K411" s="79">
        <f t="shared" si="99"/>
        <v>13.063465669422017</v>
      </c>
      <c r="L411" s="90">
        <f t="shared" si="103"/>
        <v>1481.5213148234318</v>
      </c>
      <c r="M411" s="79">
        <f t="shared" si="100"/>
        <v>20.260967415660048</v>
      </c>
      <c r="N411" s="90">
        <f t="shared" si="101"/>
        <v>110.72077436888391</v>
      </c>
      <c r="O411" s="106">
        <f t="shared" si="90"/>
        <v>16.036401629624113</v>
      </c>
      <c r="P411" s="91"/>
      <c r="Q411" s="92">
        <f t="shared" si="91"/>
        <v>19.112780970977063</v>
      </c>
      <c r="R411" s="92"/>
      <c r="S411" s="107">
        <f t="shared" si="92"/>
        <v>4.9031550047606155E-2</v>
      </c>
      <c r="T411" s="82">
        <f t="shared" si="104"/>
        <v>1.0023073676418448</v>
      </c>
      <c r="U411" s="82">
        <f t="shared" si="105"/>
        <v>6.4986143465682833</v>
      </c>
      <c r="V411" s="95">
        <f t="shared" si="93"/>
        <v>4.0233499138025319E-2</v>
      </c>
      <c r="W411" s="95">
        <f t="shared" si="94"/>
        <v>1.1209051360418165E-2</v>
      </c>
      <c r="X411" s="95">
        <f t="shared" si="95"/>
        <v>2.9024447777607154E-2</v>
      </c>
    </row>
    <row r="412" spans="1:24">
      <c r="A412" s="1">
        <v>1904.08</v>
      </c>
      <c r="B412" s="1">
        <f t="shared" si="96"/>
        <v>1904</v>
      </c>
      <c r="C412" s="1">
        <f t="shared" si="97"/>
        <v>7.999999999992724E-2</v>
      </c>
      <c r="D412" s="77">
        <v>7.01</v>
      </c>
      <c r="E412" s="79">
        <v>0.32329999999999998</v>
      </c>
      <c r="F412" s="77">
        <v>0.50329999999999997</v>
      </c>
      <c r="G412" s="77">
        <v>8.18251405</v>
      </c>
      <c r="H412" s="79">
        <f t="shared" si="102"/>
        <v>1904.6249999999695</v>
      </c>
      <c r="I412" s="82">
        <f>I405*5/12+I417*7/12</f>
        <v>3.4466666666666663</v>
      </c>
      <c r="J412" s="79">
        <f t="shared" si="98"/>
        <v>277.04380538155021</v>
      </c>
      <c r="K412" s="79">
        <f t="shared" si="99"/>
        <v>12.777212878723992</v>
      </c>
      <c r="L412" s="90">
        <f t="shared" si="103"/>
        <v>1519.7890575961183</v>
      </c>
      <c r="M412" s="79">
        <f t="shared" si="100"/>
        <v>19.891033844298747</v>
      </c>
      <c r="N412" s="90">
        <f t="shared" si="101"/>
        <v>109.11695188133042</v>
      </c>
      <c r="O412" s="106">
        <f t="shared" si="90"/>
        <v>16.304651978851037</v>
      </c>
      <c r="P412" s="91"/>
      <c r="Q412" s="92">
        <f t="shared" si="91"/>
        <v>19.449753427953677</v>
      </c>
      <c r="R412" s="92"/>
      <c r="S412" s="107">
        <f t="shared" si="92"/>
        <v>4.6216957947900678E-2</v>
      </c>
      <c r="T412" s="82">
        <f t="shared" si="104"/>
        <v>1.0023130985928717</v>
      </c>
      <c r="U412" s="82">
        <f t="shared" si="105"/>
        <v>6.4378794444359091</v>
      </c>
      <c r="V412" s="95">
        <f t="shared" si="93"/>
        <v>3.6024747280043234E-2</v>
      </c>
      <c r="W412" s="95">
        <f t="shared" si="94"/>
        <v>1.0455272278984129E-2</v>
      </c>
      <c r="X412" s="95">
        <f t="shared" si="95"/>
        <v>2.5569475001059105E-2</v>
      </c>
    </row>
    <row r="413" spans="1:24">
      <c r="A413" s="1">
        <v>1904.09</v>
      </c>
      <c r="B413" s="1">
        <f t="shared" si="96"/>
        <v>1904</v>
      </c>
      <c r="C413" s="1">
        <f t="shared" si="97"/>
        <v>8.9999999999918145E-2</v>
      </c>
      <c r="D413" s="77">
        <v>7.32</v>
      </c>
      <c r="E413" s="79">
        <v>0.32</v>
      </c>
      <c r="F413" s="77">
        <v>0.5</v>
      </c>
      <c r="G413" s="77">
        <v>8.2776793390000005</v>
      </c>
      <c r="H413" s="79">
        <f t="shared" si="102"/>
        <v>1904.7083333333028</v>
      </c>
      <c r="I413" s="82">
        <f>I405*4/12+I417*8/12</f>
        <v>3.4533333333333331</v>
      </c>
      <c r="J413" s="79">
        <f t="shared" si="98"/>
        <v>285.96946838073217</v>
      </c>
      <c r="K413" s="79">
        <f t="shared" si="99"/>
        <v>12.501397524840749</v>
      </c>
      <c r="L413" s="90">
        <f t="shared" si="103"/>
        <v>1574.4678313517484</v>
      </c>
      <c r="M413" s="79">
        <f t="shared" si="100"/>
        <v>19.533433632563671</v>
      </c>
      <c r="N413" s="90">
        <f t="shared" si="101"/>
        <v>107.54561689561122</v>
      </c>
      <c r="O413" s="106">
        <f t="shared" si="90"/>
        <v>16.742600049163695</v>
      </c>
      <c r="P413" s="91"/>
      <c r="Q413" s="92">
        <f t="shared" si="91"/>
        <v>19.988235376712058</v>
      </c>
      <c r="R413" s="92"/>
      <c r="S413" s="107">
        <f t="shared" si="92"/>
        <v>4.4299089228069813E-2</v>
      </c>
      <c r="T413" s="82">
        <f t="shared" si="104"/>
        <v>1.0023188294678009</v>
      </c>
      <c r="U413" s="82">
        <f t="shared" si="105"/>
        <v>6.3785858743571877</v>
      </c>
      <c r="V413" s="95">
        <f t="shared" si="93"/>
        <v>3.2855552495609341E-2</v>
      </c>
      <c r="W413" s="95">
        <f t="shared" si="94"/>
        <v>1.1690229927997953E-2</v>
      </c>
      <c r="X413" s="95">
        <f t="shared" si="95"/>
        <v>2.1165322567611389E-2</v>
      </c>
    </row>
    <row r="414" spans="1:24">
      <c r="A414" s="1">
        <v>1904.1</v>
      </c>
      <c r="B414" s="1">
        <f t="shared" si="96"/>
        <v>1904</v>
      </c>
      <c r="C414" s="1">
        <f t="shared" si="97"/>
        <v>9.9999999999909051E-2</v>
      </c>
      <c r="D414" s="77">
        <v>7.75</v>
      </c>
      <c r="E414" s="79">
        <v>0.31669999999999998</v>
      </c>
      <c r="F414" s="77">
        <v>0.49669999999999997</v>
      </c>
      <c r="G414" s="77">
        <v>8.2776793390000005</v>
      </c>
      <c r="H414" s="79">
        <f t="shared" si="102"/>
        <v>1904.791666666636</v>
      </c>
      <c r="I414" s="82">
        <f>I405*3/12+I417*9/12</f>
        <v>3.46</v>
      </c>
      <c r="J414" s="79">
        <f t="shared" si="98"/>
        <v>302.76822130473687</v>
      </c>
      <c r="K414" s="79">
        <f t="shared" si="99"/>
        <v>12.372476862865827</v>
      </c>
      <c r="L414" s="90">
        <f t="shared" si="103"/>
        <v>1672.6336780271138</v>
      </c>
      <c r="M414" s="79">
        <f t="shared" si="100"/>
        <v>19.404512970588751</v>
      </c>
      <c r="N414" s="90">
        <f t="shared" si="101"/>
        <v>107.1996319840087</v>
      </c>
      <c r="O414" s="106">
        <f t="shared" si="90"/>
        <v>17.633197370821406</v>
      </c>
      <c r="P414" s="91"/>
      <c r="Q414" s="92">
        <f t="shared" si="91"/>
        <v>21.065460476613328</v>
      </c>
      <c r="R414" s="92"/>
      <c r="S414" s="107">
        <f t="shared" si="92"/>
        <v>4.4090692490658764E-2</v>
      </c>
      <c r="T414" s="82">
        <f t="shared" si="104"/>
        <v>1.002324560266671</v>
      </c>
      <c r="U414" s="82">
        <f t="shared" si="105"/>
        <v>6.3933767272455455</v>
      </c>
      <c r="V414" s="95">
        <f t="shared" si="93"/>
        <v>2.8117912245603671E-2</v>
      </c>
      <c r="W414" s="95">
        <f t="shared" si="94"/>
        <v>1.2753407351731472E-2</v>
      </c>
      <c r="X414" s="95">
        <f t="shared" si="95"/>
        <v>1.53645048938722E-2</v>
      </c>
    </row>
    <row r="415" spans="1:24">
      <c r="A415" s="1">
        <v>1904.11</v>
      </c>
      <c r="B415" s="1">
        <f t="shared" si="96"/>
        <v>1904</v>
      </c>
      <c r="C415" s="1">
        <f t="shared" si="97"/>
        <v>0.10999999999989996</v>
      </c>
      <c r="D415" s="77">
        <v>8.17</v>
      </c>
      <c r="E415" s="79">
        <v>0.31330000000000002</v>
      </c>
      <c r="F415" s="77">
        <v>0.49330000000000002</v>
      </c>
      <c r="G415" s="77">
        <v>8.4679289260000008</v>
      </c>
      <c r="H415" s="79">
        <f t="shared" si="102"/>
        <v>1904.8749999999693</v>
      </c>
      <c r="I415" s="82">
        <f>I405*2/12+I417*10/12</f>
        <v>3.4666666666666668</v>
      </c>
      <c r="J415" s="79">
        <f t="shared" si="98"/>
        <v>312.00534783515491</v>
      </c>
      <c r="K415" s="79">
        <f t="shared" si="99"/>
        <v>11.964660401071487</v>
      </c>
      <c r="L415" s="90">
        <f t="shared" si="103"/>
        <v>1729.17209767022</v>
      </c>
      <c r="M415" s="79">
        <f t="shared" si="100"/>
        <v>18.838707232200974</v>
      </c>
      <c r="N415" s="90">
        <f t="shared" si="101"/>
        <v>104.40643767205873</v>
      </c>
      <c r="O415" s="106">
        <f t="shared" si="90"/>
        <v>18.076200223770069</v>
      </c>
      <c r="P415" s="91"/>
      <c r="Q415" s="92">
        <f t="shared" si="91"/>
        <v>21.605365463826743</v>
      </c>
      <c r="R415" s="92"/>
      <c r="S415" s="107">
        <f t="shared" si="92"/>
        <v>4.4959090131715305E-2</v>
      </c>
      <c r="T415" s="82">
        <f t="shared" si="104"/>
        <v>1.0023302909895195</v>
      </c>
      <c r="U415" s="82">
        <f t="shared" si="105"/>
        <v>6.2642641468872791</v>
      </c>
      <c r="V415" s="95">
        <f t="shared" si="93"/>
        <v>2.4167815805477888E-2</v>
      </c>
      <c r="W415" s="95">
        <f t="shared" si="94"/>
        <v>1.4123789299223866E-2</v>
      </c>
      <c r="X415" s="95">
        <f t="shared" si="95"/>
        <v>1.0044026506254022E-2</v>
      </c>
    </row>
    <row r="416" spans="1:24">
      <c r="A416" s="1">
        <v>1904.12</v>
      </c>
      <c r="B416" s="1">
        <f t="shared" si="96"/>
        <v>1904</v>
      </c>
      <c r="C416" s="1">
        <f t="shared" si="97"/>
        <v>0.11999999999989086</v>
      </c>
      <c r="D416" s="77">
        <v>8.25</v>
      </c>
      <c r="E416" s="79">
        <v>0.31</v>
      </c>
      <c r="F416" s="77">
        <v>0.49</v>
      </c>
      <c r="G416" s="77">
        <v>8.4679289260000008</v>
      </c>
      <c r="H416" s="79">
        <f t="shared" si="102"/>
        <v>1904.9583333333026</v>
      </c>
      <c r="I416" s="82">
        <f>I405*1/12+I417*11/12</f>
        <v>3.4733333333333332</v>
      </c>
      <c r="J416" s="79">
        <f t="shared" si="98"/>
        <v>315.06047976010137</v>
      </c>
      <c r="K416" s="79">
        <f t="shared" si="99"/>
        <v>11.838636209167445</v>
      </c>
      <c r="L416" s="90">
        <f t="shared" si="103"/>
        <v>1751.571613827311</v>
      </c>
      <c r="M416" s="79">
        <f t="shared" si="100"/>
        <v>18.71268304029693</v>
      </c>
      <c r="N416" s="90">
        <f t="shared" si="101"/>
        <v>104.03273827580394</v>
      </c>
      <c r="O416" s="106">
        <f t="shared" si="90"/>
        <v>18.159679118703203</v>
      </c>
      <c r="P416" s="91"/>
      <c r="Q416" s="92">
        <f t="shared" si="91"/>
        <v>21.716798230078172</v>
      </c>
      <c r="R416" s="92"/>
      <c r="S416" s="107">
        <f t="shared" si="92"/>
        <v>4.6112947895593566E-2</v>
      </c>
      <c r="T416" s="82">
        <f t="shared" si="104"/>
        <v>1.0023360216363848</v>
      </c>
      <c r="U416" s="82">
        <f t="shared" si="105"/>
        <v>6.2788617051847408</v>
      </c>
      <c r="V416" s="95">
        <f t="shared" si="93"/>
        <v>1.9856255223533514E-2</v>
      </c>
      <c r="W416" s="95">
        <f t="shared" si="94"/>
        <v>1.5189521670460282E-2</v>
      </c>
      <c r="X416" s="95">
        <f t="shared" si="95"/>
        <v>4.6667335530732323E-3</v>
      </c>
    </row>
    <row r="417" spans="1:24">
      <c r="A417" s="1">
        <v>1905.01</v>
      </c>
      <c r="B417" s="1">
        <f t="shared" si="96"/>
        <v>1905</v>
      </c>
      <c r="C417" s="1">
        <f t="shared" si="97"/>
        <v>9.9999999999909051E-3</v>
      </c>
      <c r="D417" s="77">
        <v>8.43</v>
      </c>
      <c r="E417" s="79">
        <v>0.31169999999999998</v>
      </c>
      <c r="F417" s="77">
        <v>0.505</v>
      </c>
      <c r="G417" s="77">
        <v>8.4679289260000008</v>
      </c>
      <c r="H417" s="79">
        <f t="shared" si="102"/>
        <v>1905.0416666666358</v>
      </c>
      <c r="I417" s="82">
        <v>3.48</v>
      </c>
      <c r="J417" s="79">
        <f t="shared" si="98"/>
        <v>321.93452659123085</v>
      </c>
      <c r="K417" s="79">
        <f t="shared" si="99"/>
        <v>11.903557762572557</v>
      </c>
      <c r="L417" s="90">
        <f t="shared" si="103"/>
        <v>1795.3025184525327</v>
      </c>
      <c r="M417" s="79">
        <f t="shared" si="100"/>
        <v>19.285520276224389</v>
      </c>
      <c r="N417" s="90">
        <f t="shared" si="101"/>
        <v>107.54777838891211</v>
      </c>
      <c r="O417" s="106">
        <f t="shared" si="90"/>
        <v>18.459852032455853</v>
      </c>
      <c r="P417" s="91"/>
      <c r="Q417" s="92">
        <f t="shared" si="91"/>
        <v>22.087689801665348</v>
      </c>
      <c r="R417" s="92"/>
      <c r="S417" s="107">
        <f t="shared" si="92"/>
        <v>4.5150844065334206E-2</v>
      </c>
      <c r="T417" s="82">
        <f t="shared" si="104"/>
        <v>1.003249082644516</v>
      </c>
      <c r="U417" s="82">
        <f t="shared" si="105"/>
        <v>6.2935292619799208</v>
      </c>
      <c r="V417" s="95">
        <f t="shared" si="93"/>
        <v>1.9606368980848554E-2</v>
      </c>
      <c r="W417" s="95">
        <f t="shared" si="94"/>
        <v>1.5255619939742227E-2</v>
      </c>
      <c r="X417" s="95">
        <f t="shared" si="95"/>
        <v>4.3507490411063277E-3</v>
      </c>
    </row>
    <row r="418" spans="1:24">
      <c r="A418" s="1">
        <v>1905.02</v>
      </c>
      <c r="B418" s="1">
        <f t="shared" si="96"/>
        <v>1905</v>
      </c>
      <c r="C418" s="1">
        <f t="shared" si="97"/>
        <v>1.999999999998181E-2</v>
      </c>
      <c r="D418" s="77">
        <v>8.8000000000000007</v>
      </c>
      <c r="E418" s="79">
        <v>0.31330000000000002</v>
      </c>
      <c r="F418" s="77">
        <v>0.52</v>
      </c>
      <c r="G418" s="77">
        <v>8.4679289260000008</v>
      </c>
      <c r="H418" s="79">
        <f t="shared" si="102"/>
        <v>1905.1249999999691</v>
      </c>
      <c r="I418" s="82">
        <f>I417*11/12+I429*1/12</f>
        <v>3.4758333333333331</v>
      </c>
      <c r="J418" s="79">
        <f t="shared" si="98"/>
        <v>336.06451174410819</v>
      </c>
      <c r="K418" s="79">
        <f t="shared" si="99"/>
        <v>11.964660401071487</v>
      </c>
      <c r="L418" s="90">
        <f t="shared" si="103"/>
        <v>1879.6600852868589</v>
      </c>
      <c r="M418" s="79">
        <f t="shared" si="100"/>
        <v>19.858357512151844</v>
      </c>
      <c r="N418" s="90">
        <f t="shared" si="101"/>
        <v>111.07082322149618</v>
      </c>
      <c r="O418" s="106">
        <f t="shared" si="90"/>
        <v>19.168996375829835</v>
      </c>
      <c r="P418" s="91"/>
      <c r="Q418" s="92">
        <f t="shared" si="91"/>
        <v>22.944184172180922</v>
      </c>
      <c r="R418" s="92"/>
      <c r="S418" s="107">
        <f t="shared" si="92"/>
        <v>4.3188467656359641E-2</v>
      </c>
      <c r="T418" s="82">
        <f t="shared" si="104"/>
        <v>1.0032456788303199</v>
      </c>
      <c r="U418" s="82">
        <f t="shared" si="105"/>
        <v>6.3139774586777735</v>
      </c>
      <c r="V418" s="95">
        <f t="shared" si="93"/>
        <v>1.5061356791899794E-2</v>
      </c>
      <c r="W418" s="95">
        <f t="shared" si="94"/>
        <v>1.6424775274883618E-2</v>
      </c>
      <c r="X418" s="95">
        <f t="shared" si="95"/>
        <v>-1.3634184829838247E-3</v>
      </c>
    </row>
    <row r="419" spans="1:24">
      <c r="A419" s="1">
        <v>1905.03</v>
      </c>
      <c r="B419" s="1">
        <f t="shared" si="96"/>
        <v>1905</v>
      </c>
      <c r="C419" s="1">
        <f t="shared" si="97"/>
        <v>2.9999999999972715E-2</v>
      </c>
      <c r="D419" s="77">
        <v>9.0500000000000007</v>
      </c>
      <c r="E419" s="79">
        <v>0.315</v>
      </c>
      <c r="F419" s="77">
        <v>0.53500000000000003</v>
      </c>
      <c r="G419" s="77">
        <v>8.3728446279999993</v>
      </c>
      <c r="H419" s="79">
        <f t="shared" si="102"/>
        <v>1905.2083333333023</v>
      </c>
      <c r="I419" s="82">
        <f>I417*10/12+I429*2/12</f>
        <v>3.4716666666666667</v>
      </c>
      <c r="J419" s="79">
        <f t="shared" si="98"/>
        <v>349.53666048131055</v>
      </c>
      <c r="K419" s="79">
        <f t="shared" si="99"/>
        <v>12.166193154874344</v>
      </c>
      <c r="L419" s="90">
        <f t="shared" si="103"/>
        <v>1960.682483064935</v>
      </c>
      <c r="M419" s="79">
        <f t="shared" si="100"/>
        <v>20.663216945580235</v>
      </c>
      <c r="N419" s="90">
        <f t="shared" si="101"/>
        <v>115.90774899886631</v>
      </c>
      <c r="O419" s="106">
        <f t="shared" si="90"/>
        <v>19.831506074218424</v>
      </c>
      <c r="P419" s="91"/>
      <c r="Q419" s="92">
        <f t="shared" si="91"/>
        <v>23.742093324670726</v>
      </c>
      <c r="R419" s="92"/>
      <c r="S419" s="107">
        <f t="shared" si="92"/>
        <v>4.0329691823584653E-2</v>
      </c>
      <c r="T419" s="82">
        <f t="shared" si="104"/>
        <v>1.0032422750346768</v>
      </c>
      <c r="U419" s="82">
        <f t="shared" si="105"/>
        <v>6.4064065705021793</v>
      </c>
      <c r="V419" s="95">
        <f t="shared" si="93"/>
        <v>1.484906402641295E-2</v>
      </c>
      <c r="W419" s="95">
        <f t="shared" si="94"/>
        <v>1.6456099531714674E-2</v>
      </c>
      <c r="X419" s="95">
        <f t="shared" si="95"/>
        <v>-1.6070355053017238E-3</v>
      </c>
    </row>
    <row r="420" spans="1:24">
      <c r="A420" s="1">
        <v>1905.04</v>
      </c>
      <c r="B420" s="1">
        <f t="shared" si="96"/>
        <v>1905</v>
      </c>
      <c r="C420" s="1">
        <f t="shared" si="97"/>
        <v>3.999999999996362E-2</v>
      </c>
      <c r="D420" s="77">
        <v>8.94</v>
      </c>
      <c r="E420" s="79">
        <v>0.31669999999999998</v>
      </c>
      <c r="F420" s="77">
        <v>0.55000000000000004</v>
      </c>
      <c r="G420" s="77">
        <v>8.3728446279999993</v>
      </c>
      <c r="H420" s="79">
        <f t="shared" si="102"/>
        <v>1905.2916666666356</v>
      </c>
      <c r="I420" s="82">
        <f>I417*9/12+I429*3/12</f>
        <v>3.4674999999999998</v>
      </c>
      <c r="J420" s="79">
        <f t="shared" si="98"/>
        <v>345.28814858595757</v>
      </c>
      <c r="K420" s="79">
        <f t="shared" si="99"/>
        <v>12.231851975075253</v>
      </c>
      <c r="L420" s="90">
        <f t="shared" si="103"/>
        <v>1942.5687378047226</v>
      </c>
      <c r="M420" s="79">
        <f t="shared" si="100"/>
        <v>21.242559476764729</v>
      </c>
      <c r="N420" s="90">
        <f t="shared" si="101"/>
        <v>119.509262392908</v>
      </c>
      <c r="O420" s="106">
        <f t="shared" si="90"/>
        <v>19.482927524711293</v>
      </c>
      <c r="P420" s="91"/>
      <c r="Q420" s="92">
        <f t="shared" si="91"/>
        <v>23.328639790056243</v>
      </c>
      <c r="R420" s="92"/>
      <c r="S420" s="107">
        <f t="shared" si="92"/>
        <v>3.692213921951102E-2</v>
      </c>
      <c r="T420" s="82">
        <f t="shared" si="104"/>
        <v>1.0032388712575924</v>
      </c>
      <c r="U420" s="82">
        <f t="shared" si="105"/>
        <v>6.427177902587708</v>
      </c>
      <c r="V420" s="95">
        <f t="shared" si="93"/>
        <v>2.2606882657141059E-2</v>
      </c>
      <c r="W420" s="95">
        <f t="shared" si="94"/>
        <v>1.5591562541891868E-2</v>
      </c>
      <c r="X420" s="95">
        <f t="shared" si="95"/>
        <v>7.0153201152491906E-3</v>
      </c>
    </row>
    <row r="421" spans="1:24">
      <c r="A421" s="1">
        <v>1905.05</v>
      </c>
      <c r="B421" s="1">
        <f t="shared" si="96"/>
        <v>1905</v>
      </c>
      <c r="C421" s="1">
        <f t="shared" si="97"/>
        <v>4.9999999999954525E-2</v>
      </c>
      <c r="D421" s="77">
        <v>8.5</v>
      </c>
      <c r="E421" s="79">
        <v>0.31830000000000003</v>
      </c>
      <c r="F421" s="77">
        <v>0.56499999999999995</v>
      </c>
      <c r="G421" s="77">
        <v>8.2776793390000005</v>
      </c>
      <c r="H421" s="79">
        <f t="shared" si="102"/>
        <v>1905.3749999999688</v>
      </c>
      <c r="I421" s="82">
        <f>I417*8/12+I429*4/12</f>
        <v>3.4633333333333329</v>
      </c>
      <c r="J421" s="79">
        <f t="shared" si="98"/>
        <v>332.06837175358237</v>
      </c>
      <c r="K421" s="79">
        <f t="shared" si="99"/>
        <v>12.434983850490035</v>
      </c>
      <c r="L421" s="90">
        <f t="shared" si="103"/>
        <v>1874.0249981716213</v>
      </c>
      <c r="M421" s="79">
        <f t="shared" si="100"/>
        <v>22.072780004796947</v>
      </c>
      <c r="N421" s="90">
        <f t="shared" si="101"/>
        <v>124.56754399611366</v>
      </c>
      <c r="O421" s="106">
        <f t="shared" si="90"/>
        <v>18.629487509845131</v>
      </c>
      <c r="P421" s="91"/>
      <c r="Q421" s="92">
        <f t="shared" si="91"/>
        <v>22.31342942948611</v>
      </c>
      <c r="R421" s="92"/>
      <c r="S421" s="107">
        <f t="shared" si="92"/>
        <v>3.6744785710864251E-2</v>
      </c>
      <c r="T421" s="82">
        <f t="shared" si="104"/>
        <v>1.0032354674990727</v>
      </c>
      <c r="U421" s="82">
        <f t="shared" si="105"/>
        <v>6.5221248143114563</v>
      </c>
      <c r="V421" s="95">
        <f t="shared" si="93"/>
        <v>2.3301547076080453E-2</v>
      </c>
      <c r="W421" s="95">
        <f t="shared" si="94"/>
        <v>1.3577729460267252E-2</v>
      </c>
      <c r="X421" s="95">
        <f t="shared" si="95"/>
        <v>9.7238176158132017E-3</v>
      </c>
    </row>
    <row r="422" spans="1:24">
      <c r="A422" s="1">
        <v>1905.06</v>
      </c>
      <c r="B422" s="1">
        <f t="shared" si="96"/>
        <v>1905</v>
      </c>
      <c r="C422" s="1">
        <f t="shared" si="97"/>
        <v>5.999999999994543E-2</v>
      </c>
      <c r="D422" s="77">
        <v>8.6</v>
      </c>
      <c r="E422" s="79">
        <v>0.32</v>
      </c>
      <c r="F422" s="77">
        <v>0.57999999999999996</v>
      </c>
      <c r="G422" s="77">
        <v>8.2776793390000005</v>
      </c>
      <c r="H422" s="79">
        <f t="shared" si="102"/>
        <v>1905.4583333333021</v>
      </c>
      <c r="I422" s="82">
        <f>I417*7/12+I429*5/12</f>
        <v>3.4591666666666665</v>
      </c>
      <c r="J422" s="79">
        <f t="shared" si="98"/>
        <v>335.97505848009507</v>
      </c>
      <c r="K422" s="79">
        <f t="shared" si="99"/>
        <v>12.501397524840749</v>
      </c>
      <c r="L422" s="90">
        <f t="shared" si="103"/>
        <v>1901.9516452031983</v>
      </c>
      <c r="M422" s="79">
        <f t="shared" si="100"/>
        <v>22.658783013773853</v>
      </c>
      <c r="N422" s="90">
        <f t="shared" si="101"/>
        <v>128.27115746719244</v>
      </c>
      <c r="O422" s="106">
        <f t="shared" si="90"/>
        <v>18.735862386183534</v>
      </c>
      <c r="P422" s="91"/>
      <c r="Q422" s="92">
        <f t="shared" si="91"/>
        <v>22.44529654253688</v>
      </c>
      <c r="R422" s="92"/>
      <c r="S422" s="107">
        <f t="shared" si="92"/>
        <v>3.5098049687541731E-2</v>
      </c>
      <c r="T422" s="82">
        <f t="shared" si="104"/>
        <v>1.003232063759123</v>
      </c>
      <c r="U422" s="82">
        <f t="shared" si="105"/>
        <v>6.5432269371730563</v>
      </c>
      <c r="V422" s="95">
        <f t="shared" si="93"/>
        <v>2.3389608135557127E-2</v>
      </c>
      <c r="W422" s="95">
        <f t="shared" si="94"/>
        <v>1.3732181416571843E-2</v>
      </c>
      <c r="X422" s="95">
        <f t="shared" si="95"/>
        <v>9.6574267189852847E-3</v>
      </c>
    </row>
    <row r="423" spans="1:24">
      <c r="A423" s="1">
        <v>1905.07</v>
      </c>
      <c r="B423" s="1">
        <f t="shared" si="96"/>
        <v>1905</v>
      </c>
      <c r="C423" s="1">
        <f t="shared" si="97"/>
        <v>6.9999999999936335E-2</v>
      </c>
      <c r="D423" s="77">
        <v>8.8699999999999992</v>
      </c>
      <c r="E423" s="79">
        <v>0.32169999999999999</v>
      </c>
      <c r="F423" s="77">
        <v>0.59499999999999997</v>
      </c>
      <c r="G423" s="77">
        <v>8.2776793390000005</v>
      </c>
      <c r="H423" s="79">
        <f t="shared" si="102"/>
        <v>1905.5416666666354</v>
      </c>
      <c r="I423" s="82">
        <f>I417*6/12+I429*6/12</f>
        <v>3.4550000000000001</v>
      </c>
      <c r="J423" s="79">
        <f t="shared" si="98"/>
        <v>346.52311264167952</v>
      </c>
      <c r="K423" s="79">
        <f t="shared" si="99"/>
        <v>12.567811199191464</v>
      </c>
      <c r="L423" s="90">
        <f t="shared" si="103"/>
        <v>1967.5929356559141</v>
      </c>
      <c r="M423" s="79">
        <f t="shared" si="100"/>
        <v>23.244786022750766</v>
      </c>
      <c r="N423" s="90">
        <f t="shared" si="101"/>
        <v>131.98622285403258</v>
      </c>
      <c r="O423" s="106">
        <f t="shared" si="90"/>
        <v>19.20588330954806</v>
      </c>
      <c r="P423" s="91"/>
      <c r="Q423" s="92">
        <f t="shared" si="91"/>
        <v>23.009841754484814</v>
      </c>
      <c r="R423" s="92"/>
      <c r="S423" s="107">
        <f t="shared" si="92"/>
        <v>3.5217155866494529E-2</v>
      </c>
      <c r="T423" s="82">
        <f t="shared" si="104"/>
        <v>1.0032286600377496</v>
      </c>
      <c r="U423" s="82">
        <f t="shared" si="105"/>
        <v>6.5643750638244107</v>
      </c>
      <c r="V423" s="95">
        <f t="shared" si="93"/>
        <v>1.9992629211455393E-2</v>
      </c>
      <c r="W423" s="95">
        <f t="shared" si="94"/>
        <v>1.388576484920101E-2</v>
      </c>
      <c r="X423" s="95">
        <f t="shared" si="95"/>
        <v>6.1068643622543828E-3</v>
      </c>
    </row>
    <row r="424" spans="1:24">
      <c r="A424" s="1">
        <v>1905.08</v>
      </c>
      <c r="B424" s="1">
        <f t="shared" si="96"/>
        <v>1905</v>
      </c>
      <c r="C424" s="1">
        <f t="shared" si="97"/>
        <v>7.999999999992724E-2</v>
      </c>
      <c r="D424" s="77">
        <v>9.1999999999999993</v>
      </c>
      <c r="E424" s="79">
        <v>0.32329999999999998</v>
      </c>
      <c r="F424" s="77">
        <v>0.61</v>
      </c>
      <c r="G424" s="77">
        <v>8.3728446279999993</v>
      </c>
      <c r="H424" s="79">
        <f t="shared" si="102"/>
        <v>1905.6249999999686</v>
      </c>
      <c r="I424" s="82">
        <f>I417*5/12+I429*7/12</f>
        <v>3.4508333333333336</v>
      </c>
      <c r="J424" s="79">
        <f t="shared" si="98"/>
        <v>355.33008579315538</v>
      </c>
      <c r="K424" s="79">
        <f t="shared" si="99"/>
        <v>12.486762688796428</v>
      </c>
      <c r="L424" s="90">
        <f t="shared" si="103"/>
        <v>2023.5082352568138</v>
      </c>
      <c r="M424" s="79">
        <f t="shared" si="100"/>
        <v>23.559929601502695</v>
      </c>
      <c r="N424" s="90">
        <f t="shared" si="101"/>
        <v>134.16739385941918</v>
      </c>
      <c r="O424" s="106">
        <f t="shared" si="90"/>
        <v>19.573308430803724</v>
      </c>
      <c r="P424" s="91"/>
      <c r="Q424" s="92">
        <f t="shared" si="91"/>
        <v>23.447498517743682</v>
      </c>
      <c r="R424" s="92"/>
      <c r="S424" s="107">
        <f t="shared" si="92"/>
        <v>3.6851800488857687E-2</v>
      </c>
      <c r="T424" s="82">
        <f t="shared" si="104"/>
        <v>1.003225256334958</v>
      </c>
      <c r="U424" s="82">
        <f t="shared" si="105"/>
        <v>6.5107179839474183</v>
      </c>
      <c r="V424" s="95">
        <f t="shared" si="93"/>
        <v>2.180966939263751E-2</v>
      </c>
      <c r="W424" s="95">
        <f t="shared" si="94"/>
        <v>1.5198292703166416E-2</v>
      </c>
      <c r="X424" s="95">
        <f t="shared" si="95"/>
        <v>6.6113766894710935E-3</v>
      </c>
    </row>
    <row r="425" spans="1:24">
      <c r="A425" s="1">
        <v>1905.09</v>
      </c>
      <c r="B425" s="1">
        <f t="shared" si="96"/>
        <v>1905</v>
      </c>
      <c r="C425" s="1">
        <f t="shared" si="97"/>
        <v>8.9999999999918145E-2</v>
      </c>
      <c r="D425" s="77">
        <v>9.23</v>
      </c>
      <c r="E425" s="79">
        <v>0.32500000000000001</v>
      </c>
      <c r="F425" s="77">
        <v>0.625</v>
      </c>
      <c r="G425" s="77">
        <v>8.2776793390000005</v>
      </c>
      <c r="H425" s="79">
        <f t="shared" si="102"/>
        <v>1905.7083333333019</v>
      </c>
      <c r="I425" s="82">
        <f>I417*4/12+I429*8/12</f>
        <v>3.4466666666666663</v>
      </c>
      <c r="J425" s="79">
        <f t="shared" si="98"/>
        <v>360.58718485712535</v>
      </c>
      <c r="K425" s="79">
        <f t="shared" si="99"/>
        <v>12.696731861166386</v>
      </c>
      <c r="L425" s="90">
        <f t="shared" si="103"/>
        <v>2059.4713548572072</v>
      </c>
      <c r="M425" s="79">
        <f t="shared" si="100"/>
        <v>24.416792040704589</v>
      </c>
      <c r="N425" s="90">
        <f t="shared" si="101"/>
        <v>139.45499423464295</v>
      </c>
      <c r="O425" s="106">
        <f t="shared" si="90"/>
        <v>19.743492419697784</v>
      </c>
      <c r="P425" s="91"/>
      <c r="Q425" s="92">
        <f t="shared" si="91"/>
        <v>23.647692425098619</v>
      </c>
      <c r="R425" s="92"/>
      <c r="S425" s="107">
        <f t="shared" si="92"/>
        <v>3.5287476611482183E-2</v>
      </c>
      <c r="T425" s="82">
        <f t="shared" si="104"/>
        <v>1.0032218526507541</v>
      </c>
      <c r="U425" s="82">
        <f t="shared" si="105"/>
        <v>6.6068093480450161</v>
      </c>
      <c r="V425" s="95">
        <f t="shared" si="93"/>
        <v>2.4156587650627781E-2</v>
      </c>
      <c r="W425" s="95">
        <f t="shared" si="94"/>
        <v>1.4190324866121928E-2</v>
      </c>
      <c r="X425" s="95">
        <f t="shared" si="95"/>
        <v>9.9662627845058527E-3</v>
      </c>
    </row>
    <row r="426" spans="1:24">
      <c r="A426" s="1">
        <v>1905.1</v>
      </c>
      <c r="B426" s="1">
        <f t="shared" si="96"/>
        <v>1905</v>
      </c>
      <c r="C426" s="1">
        <f t="shared" si="97"/>
        <v>9.9999999999909051E-2</v>
      </c>
      <c r="D426" s="77">
        <v>9.36</v>
      </c>
      <c r="E426" s="79">
        <v>0.32669999999999999</v>
      </c>
      <c r="F426" s="77">
        <v>0.64</v>
      </c>
      <c r="G426" s="77">
        <v>8.2776793390000005</v>
      </c>
      <c r="H426" s="79">
        <f t="shared" si="102"/>
        <v>1905.7916666666351</v>
      </c>
      <c r="I426" s="82">
        <f>I417*3/12+I429*9/12</f>
        <v>3.4425000000000003</v>
      </c>
      <c r="J426" s="79">
        <f t="shared" si="98"/>
        <v>365.66587760159189</v>
      </c>
      <c r="K426" s="79">
        <f t="shared" si="99"/>
        <v>12.763145535517101</v>
      </c>
      <c r="L426" s="90">
        <f t="shared" si="103"/>
        <v>2094.5526532068739</v>
      </c>
      <c r="M426" s="79">
        <f t="shared" si="100"/>
        <v>25.002795049681499</v>
      </c>
      <c r="N426" s="90">
        <f t="shared" si="101"/>
        <v>143.21727543294864</v>
      </c>
      <c r="O426" s="106">
        <f t="shared" si="90"/>
        <v>19.897394814329541</v>
      </c>
      <c r="P426" s="91"/>
      <c r="Q426" s="92">
        <f t="shared" si="91"/>
        <v>23.825645601554907</v>
      </c>
      <c r="R426" s="92"/>
      <c r="S426" s="107">
        <f t="shared" si="92"/>
        <v>3.4937378685382048E-2</v>
      </c>
      <c r="T426" s="82">
        <f t="shared" si="104"/>
        <v>1.0032184489851437</v>
      </c>
      <c r="U426" s="82">
        <f t="shared" si="105"/>
        <v>6.6280955142560423</v>
      </c>
      <c r="V426" s="95">
        <f t="shared" si="93"/>
        <v>2.7346681301730236E-2</v>
      </c>
      <c r="W426" s="95">
        <f t="shared" si="94"/>
        <v>1.3342433836232459E-2</v>
      </c>
      <c r="X426" s="95">
        <f t="shared" si="95"/>
        <v>1.4004247465497777E-2</v>
      </c>
    </row>
    <row r="427" spans="1:24">
      <c r="A427" s="1">
        <v>1905.11</v>
      </c>
      <c r="B427" s="1">
        <f t="shared" si="96"/>
        <v>1905</v>
      </c>
      <c r="C427" s="1">
        <f t="shared" si="97"/>
        <v>0.10999999999989996</v>
      </c>
      <c r="D427" s="77">
        <v>9.31</v>
      </c>
      <c r="E427" s="79">
        <v>0.32829999999999998</v>
      </c>
      <c r="F427" s="77">
        <v>0.65500000000000003</v>
      </c>
      <c r="G427" s="77">
        <v>8.3728446279999993</v>
      </c>
      <c r="H427" s="79">
        <f t="shared" si="102"/>
        <v>1905.8749999999684</v>
      </c>
      <c r="I427" s="82">
        <f>I417*2/12+I429*10/12</f>
        <v>3.4383333333333339</v>
      </c>
      <c r="J427" s="79">
        <f t="shared" si="98"/>
        <v>359.57859768850841</v>
      </c>
      <c r="K427" s="79">
        <f t="shared" si="99"/>
        <v>12.679876865857926</v>
      </c>
      <c r="L427" s="90">
        <f t="shared" si="103"/>
        <v>2065.7369871561327</v>
      </c>
      <c r="M427" s="79">
        <f t="shared" si="100"/>
        <v>25.297957195056174</v>
      </c>
      <c r="N427" s="90">
        <f t="shared" si="101"/>
        <v>145.33380521882566</v>
      </c>
      <c r="O427" s="106">
        <f t="shared" si="90"/>
        <v>19.443525693264991</v>
      </c>
      <c r="P427" s="91"/>
      <c r="Q427" s="92">
        <f t="shared" si="91"/>
        <v>23.275233759233998</v>
      </c>
      <c r="R427" s="92"/>
      <c r="S427" s="107">
        <f t="shared" si="92"/>
        <v>3.7317818779079935E-2</v>
      </c>
      <c r="T427" s="82">
        <f t="shared" si="104"/>
        <v>1.0032150453381325</v>
      </c>
      <c r="U427" s="82">
        <f t="shared" si="105"/>
        <v>6.573850674013709</v>
      </c>
      <c r="V427" s="95">
        <f t="shared" si="93"/>
        <v>3.1699753011388498E-2</v>
      </c>
      <c r="W427" s="95">
        <f t="shared" si="94"/>
        <v>1.3662151754186169E-2</v>
      </c>
      <c r="X427" s="95">
        <f t="shared" si="95"/>
        <v>1.8037601257202329E-2</v>
      </c>
    </row>
    <row r="428" spans="1:24">
      <c r="A428" s="1">
        <v>1905.12</v>
      </c>
      <c r="B428" s="1">
        <f t="shared" si="96"/>
        <v>1905</v>
      </c>
      <c r="C428" s="1">
        <f t="shared" si="97"/>
        <v>0.11999999999989086</v>
      </c>
      <c r="D428" s="77">
        <v>9.5399999999999991</v>
      </c>
      <c r="E428" s="79">
        <v>0.33</v>
      </c>
      <c r="F428" s="77">
        <v>0.67</v>
      </c>
      <c r="G428" s="77">
        <v>8.4679289260000008</v>
      </c>
      <c r="H428" s="79">
        <f t="shared" si="102"/>
        <v>1905.9583333333017</v>
      </c>
      <c r="I428" s="82">
        <f>I417*1/12+I429*11/12</f>
        <v>3.434166666666667</v>
      </c>
      <c r="J428" s="79">
        <f t="shared" si="98"/>
        <v>364.32448204986264</v>
      </c>
      <c r="K428" s="79">
        <f t="shared" si="99"/>
        <v>12.602419190404056</v>
      </c>
      <c r="L428" s="90">
        <f t="shared" si="103"/>
        <v>2099.0348230852501</v>
      </c>
      <c r="M428" s="79">
        <f t="shared" si="100"/>
        <v>25.586729871426417</v>
      </c>
      <c r="N428" s="90">
        <f t="shared" si="101"/>
        <v>147.41649176804168</v>
      </c>
      <c r="O428" s="106">
        <f t="shared" si="90"/>
        <v>19.577960809096119</v>
      </c>
      <c r="P428" s="91"/>
      <c r="Q428" s="92">
        <f t="shared" si="91"/>
        <v>23.427096972362232</v>
      </c>
      <c r="R428" s="92"/>
      <c r="S428" s="107">
        <f t="shared" si="92"/>
        <v>3.9588610620698378E-2</v>
      </c>
      <c r="T428" s="82">
        <f t="shared" si="104"/>
        <v>1.0032116417097265</v>
      </c>
      <c r="U428" s="82">
        <f t="shared" si="105"/>
        <v>6.5209324220421516</v>
      </c>
      <c r="V428" s="95">
        <f t="shared" si="93"/>
        <v>3.0657656387352628E-2</v>
      </c>
      <c r="W428" s="95">
        <f t="shared" si="94"/>
        <v>1.4956735840993218E-2</v>
      </c>
      <c r="X428" s="95">
        <f t="shared" si="95"/>
        <v>1.5700920546359409E-2</v>
      </c>
    </row>
    <row r="429" spans="1:24">
      <c r="A429" s="1">
        <v>1906.01</v>
      </c>
      <c r="B429" s="1">
        <f t="shared" si="96"/>
        <v>1906</v>
      </c>
      <c r="C429" s="1">
        <f t="shared" si="97"/>
        <v>9.9999999999909051E-3</v>
      </c>
      <c r="D429" s="77">
        <v>9.8699999999999992</v>
      </c>
      <c r="E429" s="79">
        <v>0.33579999999999999</v>
      </c>
      <c r="F429" s="77">
        <v>0.67749999999999999</v>
      </c>
      <c r="G429" s="77">
        <v>8.4679289260000008</v>
      </c>
      <c r="H429" s="79">
        <f t="shared" si="102"/>
        <v>1906.0416666666349</v>
      </c>
      <c r="I429" s="82">
        <v>3.43</v>
      </c>
      <c r="J429" s="79">
        <f t="shared" si="98"/>
        <v>376.92690124026672</v>
      </c>
      <c r="K429" s="79">
        <f t="shared" si="99"/>
        <v>12.823916254962672</v>
      </c>
      <c r="L429" s="90">
        <f t="shared" si="103"/>
        <v>2177.7999680276821</v>
      </c>
      <c r="M429" s="79">
        <f t="shared" si="100"/>
        <v>25.873148489390143</v>
      </c>
      <c r="N429" s="90">
        <f t="shared" si="101"/>
        <v>149.48930884891132</v>
      </c>
      <c r="O429" s="106">
        <f t="shared" si="90"/>
        <v>20.132402260807901</v>
      </c>
      <c r="P429" s="91"/>
      <c r="Q429" s="92">
        <f t="shared" si="91"/>
        <v>24.078997473407544</v>
      </c>
      <c r="R429" s="92"/>
      <c r="S429" s="107">
        <f t="shared" si="92"/>
        <v>3.9675566924175919E-2</v>
      </c>
      <c r="T429" s="82">
        <f t="shared" si="104"/>
        <v>1.0011806993806183</v>
      </c>
      <c r="U429" s="82">
        <f t="shared" si="105"/>
        <v>6.5418753205950901</v>
      </c>
      <c r="V429" s="95">
        <f t="shared" si="93"/>
        <v>2.464392593103204E-2</v>
      </c>
      <c r="W429" s="95">
        <f t="shared" si="94"/>
        <v>1.4124835827980409E-2</v>
      </c>
      <c r="X429" s="95">
        <f t="shared" si="95"/>
        <v>1.0519090103051632E-2</v>
      </c>
    </row>
    <row r="430" spans="1:24">
      <c r="A430" s="1">
        <v>1906.02</v>
      </c>
      <c r="B430" s="1">
        <f t="shared" si="96"/>
        <v>1906</v>
      </c>
      <c r="C430" s="1">
        <f t="shared" si="97"/>
        <v>1.999999999998181E-2</v>
      </c>
      <c r="D430" s="77">
        <v>9.8000000000000007</v>
      </c>
      <c r="E430" s="79">
        <v>0.3417</v>
      </c>
      <c r="F430" s="77">
        <v>0.68500000000000005</v>
      </c>
      <c r="G430" s="77">
        <v>8.4679289260000008</v>
      </c>
      <c r="H430" s="79">
        <f t="shared" si="102"/>
        <v>1906.1249999999682</v>
      </c>
      <c r="I430" s="82">
        <f>I429*11/12+I441*1/12</f>
        <v>3.45</v>
      </c>
      <c r="J430" s="79">
        <f t="shared" si="98"/>
        <v>374.25366080593864</v>
      </c>
      <c r="K430" s="79">
        <f t="shared" si="99"/>
        <v>13.049232234427471</v>
      </c>
      <c r="L430" s="90">
        <f t="shared" si="103"/>
        <v>2168.6375421236958</v>
      </c>
      <c r="M430" s="79">
        <f t="shared" si="100"/>
        <v>26.159567107353872</v>
      </c>
      <c r="N430" s="90">
        <f t="shared" si="101"/>
        <v>151.58333840354405</v>
      </c>
      <c r="O430" s="106">
        <f t="shared" si="90"/>
        <v>19.866752563675902</v>
      </c>
      <c r="P430" s="91"/>
      <c r="Q430" s="92">
        <f t="shared" si="91"/>
        <v>23.751613317696659</v>
      </c>
      <c r="R430" s="92"/>
      <c r="S430" s="107">
        <f t="shared" si="92"/>
        <v>4.1614581752952719E-2</v>
      </c>
      <c r="T430" s="82">
        <f t="shared" si="104"/>
        <v>1.0011989435794537</v>
      </c>
      <c r="U430" s="82">
        <f t="shared" si="105"/>
        <v>6.5495993087341988</v>
      </c>
      <c r="V430" s="95">
        <f t="shared" si="93"/>
        <v>2.4056735147999664E-2</v>
      </c>
      <c r="W430" s="95">
        <f t="shared" si="94"/>
        <v>1.422322553881572E-2</v>
      </c>
      <c r="X430" s="95">
        <f t="shared" si="95"/>
        <v>9.8335096091839436E-3</v>
      </c>
    </row>
    <row r="431" spans="1:24">
      <c r="A431" s="1">
        <v>1906.03</v>
      </c>
      <c r="B431" s="1">
        <f t="shared" si="96"/>
        <v>1906</v>
      </c>
      <c r="C431" s="1">
        <f t="shared" si="97"/>
        <v>2.9999999999972715E-2</v>
      </c>
      <c r="D431" s="77">
        <v>9.56</v>
      </c>
      <c r="E431" s="79">
        <v>0.34749999999999998</v>
      </c>
      <c r="F431" s="77">
        <v>0.6925</v>
      </c>
      <c r="G431" s="77">
        <v>8.4679289260000008</v>
      </c>
      <c r="H431" s="79">
        <f t="shared" si="102"/>
        <v>1906.2083333333014</v>
      </c>
      <c r="I431" s="82">
        <f>I429*10/12+I441*2/12</f>
        <v>3.4700000000000006</v>
      </c>
      <c r="J431" s="79">
        <f t="shared" si="98"/>
        <v>365.0882650310993</v>
      </c>
      <c r="K431" s="79">
        <f t="shared" si="99"/>
        <v>13.270729298986089</v>
      </c>
      <c r="L431" s="90">
        <f t="shared" si="103"/>
        <v>2121.9362277067885</v>
      </c>
      <c r="M431" s="79">
        <f t="shared" si="100"/>
        <v>26.445985725317602</v>
      </c>
      <c r="N431" s="90">
        <f t="shared" si="101"/>
        <v>153.70720059486936</v>
      </c>
      <c r="O431" s="106">
        <f t="shared" si="90"/>
        <v>19.259453020854124</v>
      </c>
      <c r="P431" s="91"/>
      <c r="Q431" s="92">
        <f t="shared" si="91"/>
        <v>23.019077336408849</v>
      </c>
      <c r="R431" s="92"/>
      <c r="S431" s="107">
        <f t="shared" si="92"/>
        <v>4.3001783462784916E-2</v>
      </c>
      <c r="T431" s="82">
        <f t="shared" si="104"/>
        <v>1.0012171857262209</v>
      </c>
      <c r="U431" s="82">
        <f t="shared" si="105"/>
        <v>6.5574519087734</v>
      </c>
      <c r="V431" s="95">
        <f t="shared" si="93"/>
        <v>2.5402069708233777E-2</v>
      </c>
      <c r="W431" s="95">
        <f t="shared" si="94"/>
        <v>1.3350942575860891E-2</v>
      </c>
      <c r="X431" s="95">
        <f t="shared" si="95"/>
        <v>1.2051127132372885E-2</v>
      </c>
    </row>
    <row r="432" spans="1:24">
      <c r="A432" s="1">
        <v>1906.04</v>
      </c>
      <c r="B432" s="1">
        <f t="shared" si="96"/>
        <v>1906</v>
      </c>
      <c r="C432" s="1">
        <f t="shared" si="97"/>
        <v>3.999999999996362E-2</v>
      </c>
      <c r="D432" s="77">
        <v>9.43</v>
      </c>
      <c r="E432" s="79">
        <v>0.3533</v>
      </c>
      <c r="F432" s="77">
        <v>0.7</v>
      </c>
      <c r="G432" s="77">
        <v>8.4679289260000008</v>
      </c>
      <c r="H432" s="79">
        <f t="shared" si="102"/>
        <v>1906.2916666666347</v>
      </c>
      <c r="I432" s="82">
        <f>I429*9/12+I441*3/12</f>
        <v>3.49</v>
      </c>
      <c r="J432" s="79">
        <f t="shared" si="98"/>
        <v>360.1236756530613</v>
      </c>
      <c r="K432" s="79">
        <f t="shared" si="99"/>
        <v>13.492226363544704</v>
      </c>
      <c r="L432" s="90">
        <f t="shared" si="103"/>
        <v>2099.6163144747989</v>
      </c>
      <c r="M432" s="79">
        <f t="shared" si="100"/>
        <v>26.732404343281328</v>
      </c>
      <c r="N432" s="90">
        <f t="shared" si="101"/>
        <v>155.85699047002748</v>
      </c>
      <c r="O432" s="106">
        <f t="shared" si="90"/>
        <v>18.876204996115888</v>
      </c>
      <c r="P432" s="91"/>
      <c r="Q432" s="92">
        <f t="shared" si="91"/>
        <v>22.557115123058129</v>
      </c>
      <c r="R432" s="92"/>
      <c r="S432" s="107">
        <f t="shared" si="92"/>
        <v>4.535464148475208E-2</v>
      </c>
      <c r="T432" s="82">
        <f t="shared" si="104"/>
        <v>1.0012354258239826</v>
      </c>
      <c r="U432" s="82">
        <f t="shared" si="105"/>
        <v>6.5654335456371387</v>
      </c>
      <c r="V432" s="95">
        <f t="shared" si="93"/>
        <v>2.4835154259549519E-2</v>
      </c>
      <c r="W432" s="95">
        <f t="shared" si="94"/>
        <v>1.2488097936725229E-2</v>
      </c>
      <c r="X432" s="95">
        <f t="shared" si="95"/>
        <v>1.234705632282429E-2</v>
      </c>
    </row>
    <row r="433" spans="1:24">
      <c r="A433" s="1">
        <v>1906.05</v>
      </c>
      <c r="B433" s="1">
        <f t="shared" si="96"/>
        <v>1906</v>
      </c>
      <c r="C433" s="1">
        <f t="shared" si="97"/>
        <v>4.9999999999954525E-2</v>
      </c>
      <c r="D433" s="77">
        <v>9.18</v>
      </c>
      <c r="E433" s="79">
        <v>0.35920000000000002</v>
      </c>
      <c r="F433" s="77">
        <v>0.70750000000000002</v>
      </c>
      <c r="G433" s="77">
        <v>8.5630942149999996</v>
      </c>
      <c r="H433" s="79">
        <f t="shared" si="102"/>
        <v>1906.3749999999679</v>
      </c>
      <c r="I433" s="82">
        <f>I429*8/12+I441*4/12</f>
        <v>3.51</v>
      </c>
      <c r="J433" s="79">
        <f t="shared" si="98"/>
        <v>346.68028465689378</v>
      </c>
      <c r="K433" s="79">
        <f t="shared" si="99"/>
        <v>13.565093491149918</v>
      </c>
      <c r="L433" s="90">
        <f t="shared" si="103"/>
        <v>2027.8284616570534</v>
      </c>
      <c r="M433" s="79">
        <f t="shared" si="100"/>
        <v>26.718551350190889</v>
      </c>
      <c r="N433" s="90">
        <f t="shared" si="101"/>
        <v>156.284165209408</v>
      </c>
      <c r="O433" s="106">
        <f t="shared" si="90"/>
        <v>18.054044460926399</v>
      </c>
      <c r="P433" s="91"/>
      <c r="Q433" s="92">
        <f t="shared" si="91"/>
        <v>21.573872118633172</v>
      </c>
      <c r="R433" s="92"/>
      <c r="S433" s="107">
        <f t="shared" si="92"/>
        <v>5.0240640291034373E-2</v>
      </c>
      <c r="T433" s="82">
        <f t="shared" si="104"/>
        <v>1.0012536638757978</v>
      </c>
      <c r="U433" s="82">
        <f t="shared" si="105"/>
        <v>6.5004900688463723</v>
      </c>
      <c r="V433" s="95">
        <f t="shared" si="93"/>
        <v>3.013221172330649E-2</v>
      </c>
      <c r="W433" s="95">
        <f t="shared" si="94"/>
        <v>1.2765694718924969E-2</v>
      </c>
      <c r="X433" s="95">
        <f t="shared" si="95"/>
        <v>1.7366517004381521E-2</v>
      </c>
    </row>
    <row r="434" spans="1:24">
      <c r="A434" s="1">
        <v>1906.06</v>
      </c>
      <c r="B434" s="1">
        <f t="shared" si="96"/>
        <v>1906</v>
      </c>
      <c r="C434" s="1">
        <f t="shared" si="97"/>
        <v>5.999999999994543E-2</v>
      </c>
      <c r="D434" s="77">
        <v>9.3000000000000007</v>
      </c>
      <c r="E434" s="79">
        <v>0.36499999999999999</v>
      </c>
      <c r="F434" s="77">
        <v>0.71499999999999997</v>
      </c>
      <c r="G434" s="77">
        <v>8.5630942149999996</v>
      </c>
      <c r="H434" s="79">
        <f t="shared" si="102"/>
        <v>1906.4583333333012</v>
      </c>
      <c r="I434" s="82">
        <f>I429*7/12+I441*5/12</f>
        <v>3.5300000000000002</v>
      </c>
      <c r="J434" s="79">
        <f t="shared" si="98"/>
        <v>351.21205308378131</v>
      </c>
      <c r="K434" s="79">
        <f t="shared" si="99"/>
        <v>13.784128965116148</v>
      </c>
      <c r="L434" s="90">
        <f t="shared" si="103"/>
        <v>2061.0549537893248</v>
      </c>
      <c r="M434" s="79">
        <f t="shared" si="100"/>
        <v>27.001786876871357</v>
      </c>
      <c r="N434" s="90">
        <f t="shared" si="101"/>
        <v>158.45745074831905</v>
      </c>
      <c r="O434" s="106">
        <f t="shared" si="90"/>
        <v>18.172666376497503</v>
      </c>
      <c r="P434" s="91"/>
      <c r="Q434" s="92">
        <f t="shared" si="91"/>
        <v>21.715576326751567</v>
      </c>
      <c r="R434" s="92"/>
      <c r="S434" s="107">
        <f t="shared" si="92"/>
        <v>5.1229005412075097E-2</v>
      </c>
      <c r="T434" s="82">
        <f t="shared" si="104"/>
        <v>1.0012718998847194</v>
      </c>
      <c r="U434" s="82">
        <f t="shared" si="105"/>
        <v>6.5086394984206679</v>
      </c>
      <c r="V434" s="95">
        <f t="shared" si="93"/>
        <v>2.8948695273894209E-2</v>
      </c>
      <c r="W434" s="95">
        <f t="shared" si="94"/>
        <v>1.1920202925411294E-2</v>
      </c>
      <c r="X434" s="95">
        <f t="shared" si="95"/>
        <v>1.7028492348482915E-2</v>
      </c>
    </row>
    <row r="435" spans="1:24">
      <c r="A435" s="1">
        <v>1906.07</v>
      </c>
      <c r="B435" s="1">
        <f t="shared" si="96"/>
        <v>1906</v>
      </c>
      <c r="C435" s="1">
        <f t="shared" si="97"/>
        <v>6.9999999999936335E-2</v>
      </c>
      <c r="D435" s="77">
        <v>9.06</v>
      </c>
      <c r="E435" s="79">
        <v>0.37080000000000002</v>
      </c>
      <c r="F435" s="77">
        <v>0.72250000000000003</v>
      </c>
      <c r="G435" s="77">
        <v>8.2776793390000005</v>
      </c>
      <c r="H435" s="79">
        <f t="shared" si="102"/>
        <v>1906.5416666666345</v>
      </c>
      <c r="I435" s="82">
        <f>I429*6/12+I441*6/12</f>
        <v>3.55</v>
      </c>
      <c r="J435" s="79">
        <f t="shared" si="98"/>
        <v>353.94581742205372</v>
      </c>
      <c r="K435" s="79">
        <f t="shared" si="99"/>
        <v>14.485994381909219</v>
      </c>
      <c r="L435" s="90">
        <f t="shared" si="103"/>
        <v>2084.1819345806166</v>
      </c>
      <c r="M435" s="79">
        <f t="shared" si="100"/>
        <v>28.225811599054502</v>
      </c>
      <c r="N435" s="90">
        <f t="shared" si="101"/>
        <v>166.20545780733946</v>
      </c>
      <c r="O435" s="106">
        <f t="shared" si="90"/>
        <v>18.195200143513745</v>
      </c>
      <c r="P435" s="91"/>
      <c r="Q435" s="92">
        <f t="shared" si="91"/>
        <v>21.745449504726224</v>
      </c>
      <c r="R435" s="92"/>
      <c r="S435" s="107">
        <f t="shared" si="92"/>
        <v>4.7470096242974616E-2</v>
      </c>
      <c r="T435" s="82">
        <f t="shared" si="104"/>
        <v>1.0012901338537958</v>
      </c>
      <c r="U435" s="82">
        <f t="shared" si="105"/>
        <v>6.7416215508959922</v>
      </c>
      <c r="V435" s="95">
        <f t="shared" si="93"/>
        <v>2.6832427406096038E-2</v>
      </c>
      <c r="W435" s="95">
        <f t="shared" si="94"/>
        <v>8.5910827324675587E-3</v>
      </c>
      <c r="X435" s="95">
        <f t="shared" si="95"/>
        <v>1.8241344673628479E-2</v>
      </c>
    </row>
    <row r="436" spans="1:24">
      <c r="A436" s="1">
        <v>1906.08</v>
      </c>
      <c r="B436" s="1">
        <f t="shared" si="96"/>
        <v>1906</v>
      </c>
      <c r="C436" s="1">
        <f t="shared" si="97"/>
        <v>7.999999999992724E-2</v>
      </c>
      <c r="D436" s="77">
        <v>9.73</v>
      </c>
      <c r="E436" s="79">
        <v>0.37669999999999998</v>
      </c>
      <c r="F436" s="77">
        <v>0.73</v>
      </c>
      <c r="G436" s="77">
        <v>8.4679289260000008</v>
      </c>
      <c r="H436" s="79">
        <f t="shared" si="102"/>
        <v>1906.6249999999677</v>
      </c>
      <c r="I436" s="82">
        <f>I429*5/12+I441*7/12</f>
        <v>3.5700000000000003</v>
      </c>
      <c r="J436" s="79">
        <f t="shared" si="98"/>
        <v>371.5804203716105</v>
      </c>
      <c r="K436" s="79">
        <f t="shared" si="99"/>
        <v>14.385852451591537</v>
      </c>
      <c r="L436" s="90">
        <f t="shared" si="103"/>
        <v>2195.08106125003</v>
      </c>
      <c r="M436" s="79">
        <f t="shared" si="100"/>
        <v>27.878078815136245</v>
      </c>
      <c r="N436" s="90">
        <f t="shared" si="101"/>
        <v>164.68747941546988</v>
      </c>
      <c r="O436" s="106">
        <f t="shared" si="90"/>
        <v>18.967251477549297</v>
      </c>
      <c r="P436" s="91"/>
      <c r="Q436" s="92">
        <f t="shared" si="91"/>
        <v>22.665609452316438</v>
      </c>
      <c r="R436" s="92"/>
      <c r="S436" s="107">
        <f t="shared" si="92"/>
        <v>4.7371634291944069E-2</v>
      </c>
      <c r="T436" s="82">
        <f t="shared" si="104"/>
        <v>1.0013083657860706</v>
      </c>
      <c r="U436" s="82">
        <f t="shared" si="105"/>
        <v>6.5986592243810982</v>
      </c>
      <c r="V436" s="95">
        <f t="shared" si="93"/>
        <v>2.1825045749794159E-2</v>
      </c>
      <c r="W436" s="95">
        <f t="shared" si="94"/>
        <v>1.004929021590395E-2</v>
      </c>
      <c r="X436" s="95">
        <f t="shared" si="95"/>
        <v>1.1775755533890209E-2</v>
      </c>
    </row>
    <row r="437" spans="1:24">
      <c r="A437" s="1">
        <v>1906.09</v>
      </c>
      <c r="B437" s="1">
        <f t="shared" si="96"/>
        <v>1906</v>
      </c>
      <c r="C437" s="1">
        <f t="shared" si="97"/>
        <v>8.9999999999918145E-2</v>
      </c>
      <c r="D437" s="77">
        <v>10.029999999999999</v>
      </c>
      <c r="E437" s="79">
        <v>0.38250000000000001</v>
      </c>
      <c r="F437" s="77">
        <v>0.73750000000000004</v>
      </c>
      <c r="G437" s="77">
        <v>8.5630942149999996</v>
      </c>
      <c r="H437" s="79">
        <f t="shared" si="102"/>
        <v>1906.708333333301</v>
      </c>
      <c r="I437" s="82">
        <f>I429*4/12+I441*8/12</f>
        <v>3.59</v>
      </c>
      <c r="J437" s="79">
        <f t="shared" si="98"/>
        <v>378.78031101401359</v>
      </c>
      <c r="K437" s="79">
        <f t="shared" si="99"/>
        <v>14.445011860703909</v>
      </c>
      <c r="L437" s="90">
        <f t="shared" si="103"/>
        <v>2244.7248895519697</v>
      </c>
      <c r="M437" s="79">
        <f t="shared" si="100"/>
        <v>27.851493456912767</v>
      </c>
      <c r="N437" s="90">
        <f t="shared" si="101"/>
        <v>165.05330070235073</v>
      </c>
      <c r="O437" s="106">
        <f t="shared" si="90"/>
        <v>19.200993682001357</v>
      </c>
      <c r="P437" s="91"/>
      <c r="Q437" s="92">
        <f t="shared" si="91"/>
        <v>22.94287642232473</v>
      </c>
      <c r="R437" s="92"/>
      <c r="S437" s="107">
        <f t="shared" si="92"/>
        <v>4.7681945197022998E-2</v>
      </c>
      <c r="T437" s="82">
        <f t="shared" si="104"/>
        <v>1.0013265956845823</v>
      </c>
      <c r="U437" s="82">
        <f t="shared" si="105"/>
        <v>6.5338630452411293</v>
      </c>
      <c r="V437" s="95">
        <f t="shared" si="93"/>
        <v>2.2237134609137676E-2</v>
      </c>
      <c r="W437" s="95">
        <f t="shared" si="94"/>
        <v>9.4362960896721138E-3</v>
      </c>
      <c r="X437" s="95">
        <f t="shared" si="95"/>
        <v>1.2800838519465563E-2</v>
      </c>
    </row>
    <row r="438" spans="1:24">
      <c r="A438" s="1">
        <v>1906.1</v>
      </c>
      <c r="B438" s="1">
        <f t="shared" si="96"/>
        <v>1906</v>
      </c>
      <c r="C438" s="1">
        <f t="shared" si="97"/>
        <v>9.9999999999909051E-2</v>
      </c>
      <c r="D438" s="77">
        <v>9.73</v>
      </c>
      <c r="E438" s="79">
        <v>0.38829999999999998</v>
      </c>
      <c r="F438" s="77">
        <v>0.745</v>
      </c>
      <c r="G438" s="77">
        <v>8.7534247930000006</v>
      </c>
      <c r="H438" s="79">
        <f t="shared" si="102"/>
        <v>1906.7916666666342</v>
      </c>
      <c r="I438" s="82">
        <f>I429*3/12+I441*9/12</f>
        <v>3.61</v>
      </c>
      <c r="J438" s="79">
        <f t="shared" si="98"/>
        <v>359.46120111938689</v>
      </c>
      <c r="K438" s="79">
        <f t="shared" si="99"/>
        <v>14.345198807261861</v>
      </c>
      <c r="L438" s="90">
        <f t="shared" si="103"/>
        <v>2137.3204999691811</v>
      </c>
      <c r="M438" s="79">
        <f t="shared" si="100"/>
        <v>27.522979941823554</v>
      </c>
      <c r="N438" s="90">
        <f t="shared" si="101"/>
        <v>163.64889747965464</v>
      </c>
      <c r="O438" s="106">
        <f t="shared" si="90"/>
        <v>18.0953809088691</v>
      </c>
      <c r="P438" s="91"/>
      <c r="Q438" s="92">
        <f t="shared" si="91"/>
        <v>21.623963085973948</v>
      </c>
      <c r="R438" s="92"/>
      <c r="S438" s="107">
        <f t="shared" si="92"/>
        <v>4.9852624506333078E-2</v>
      </c>
      <c r="T438" s="82">
        <f t="shared" si="104"/>
        <v>1.0013448235523643</v>
      </c>
      <c r="U438" s="82">
        <f t="shared" si="105"/>
        <v>6.4002729571875658</v>
      </c>
      <c r="V438" s="95">
        <f t="shared" si="93"/>
        <v>2.9024565722618911E-2</v>
      </c>
      <c r="W438" s="95">
        <f t="shared" si="94"/>
        <v>9.9468778719973283E-3</v>
      </c>
      <c r="X438" s="95">
        <f t="shared" si="95"/>
        <v>1.9077687850621583E-2</v>
      </c>
    </row>
    <row r="439" spans="1:24">
      <c r="A439" s="1">
        <v>1906.11</v>
      </c>
      <c r="B439" s="1">
        <f t="shared" si="96"/>
        <v>1906</v>
      </c>
      <c r="C439" s="1">
        <f t="shared" si="97"/>
        <v>0.10999999999989996</v>
      </c>
      <c r="D439" s="77">
        <v>9.93</v>
      </c>
      <c r="E439" s="79">
        <v>0.39419999999999999</v>
      </c>
      <c r="F439" s="77">
        <v>0.75249999999999995</v>
      </c>
      <c r="G439" s="77">
        <v>8.8485090910000004</v>
      </c>
      <c r="H439" s="79">
        <f t="shared" si="102"/>
        <v>1906.8749999999675</v>
      </c>
      <c r="I439" s="82">
        <f>I429*2/12+I441*10/12</f>
        <v>3.6300000000000003</v>
      </c>
      <c r="J439" s="79">
        <f t="shared" si="98"/>
        <v>362.90782514606565</v>
      </c>
      <c r="K439" s="79">
        <f t="shared" si="99"/>
        <v>14.40667317951451</v>
      </c>
      <c r="L439" s="90">
        <f t="shared" si="103"/>
        <v>2164.9521701389258</v>
      </c>
      <c r="M439" s="79">
        <f t="shared" si="100"/>
        <v>27.50132310396922</v>
      </c>
      <c r="N439" s="90">
        <f t="shared" si="101"/>
        <v>164.06107835141404</v>
      </c>
      <c r="O439" s="106">
        <f t="shared" si="90"/>
        <v>18.141851654007958</v>
      </c>
      <c r="P439" s="91"/>
      <c r="Q439" s="92">
        <f t="shared" si="91"/>
        <v>21.683247782770625</v>
      </c>
      <c r="R439" s="92"/>
      <c r="S439" s="107">
        <f t="shared" si="92"/>
        <v>4.7638625427103377E-2</v>
      </c>
      <c r="T439" s="82">
        <f t="shared" si="104"/>
        <v>1.0013630493924461</v>
      </c>
      <c r="U439" s="82">
        <f t="shared" si="105"/>
        <v>6.3400116581624895</v>
      </c>
      <c r="V439" s="95">
        <f t="shared" si="93"/>
        <v>2.8702266216475536E-2</v>
      </c>
      <c r="W439" s="95">
        <f t="shared" si="94"/>
        <v>9.3598403168082545E-3</v>
      </c>
      <c r="X439" s="95">
        <f t="shared" si="95"/>
        <v>1.9342425899667282E-2</v>
      </c>
    </row>
    <row r="440" spans="1:24">
      <c r="A440" s="1">
        <v>1906.12</v>
      </c>
      <c r="B440" s="1">
        <f t="shared" si="96"/>
        <v>1906</v>
      </c>
      <c r="C440" s="1">
        <f t="shared" si="97"/>
        <v>0.11999999999989086</v>
      </c>
      <c r="D440" s="77">
        <v>9.84</v>
      </c>
      <c r="E440" s="79">
        <v>0.4</v>
      </c>
      <c r="F440" s="77">
        <v>0.76</v>
      </c>
      <c r="G440" s="77">
        <v>8.9436743799999991</v>
      </c>
      <c r="H440" s="79">
        <f t="shared" si="102"/>
        <v>1906.9583333333007</v>
      </c>
      <c r="I440" s="82">
        <f>I429*1/12+I441*11/12</f>
        <v>3.6499999999999995</v>
      </c>
      <c r="J440" s="79">
        <f t="shared" si="98"/>
        <v>355.79210342405162</v>
      </c>
      <c r="K440" s="79">
        <f t="shared" si="99"/>
        <v>14.46309363512405</v>
      </c>
      <c r="L440" s="90">
        <f t="shared" si="103"/>
        <v>2129.6928816873606</v>
      </c>
      <c r="M440" s="79">
        <f t="shared" si="100"/>
        <v>27.479877906735695</v>
      </c>
      <c r="N440" s="90">
        <f t="shared" si="101"/>
        <v>164.48847460186931</v>
      </c>
      <c r="O440" s="106">
        <f t="shared" si="90"/>
        <v>17.66000366776866</v>
      </c>
      <c r="P440" s="91"/>
      <c r="Q440" s="92">
        <f t="shared" si="91"/>
        <v>21.113963621900094</v>
      </c>
      <c r="R440" s="92"/>
      <c r="S440" s="107">
        <f t="shared" si="92"/>
        <v>5.0043759456829956E-2</v>
      </c>
      <c r="T440" s="82">
        <f t="shared" si="104"/>
        <v>1.0013812732078506</v>
      </c>
      <c r="U440" s="82">
        <f t="shared" si="105"/>
        <v>6.2811004741910548</v>
      </c>
      <c r="V440" s="95">
        <f t="shared" si="93"/>
        <v>2.5777488223577727E-2</v>
      </c>
      <c r="W440" s="95">
        <f t="shared" si="94"/>
        <v>9.6587246075026112E-3</v>
      </c>
      <c r="X440" s="95">
        <f t="shared" si="95"/>
        <v>1.6118763616075116E-2</v>
      </c>
    </row>
    <row r="441" spans="1:24">
      <c r="A441" s="1">
        <v>1907.01</v>
      </c>
      <c r="B441" s="1">
        <f t="shared" si="96"/>
        <v>1907</v>
      </c>
      <c r="C441" s="1">
        <f t="shared" si="97"/>
        <v>9.9999999999909051E-3</v>
      </c>
      <c r="D441" s="77">
        <v>9.56</v>
      </c>
      <c r="E441" s="79">
        <v>0.40329999999999999</v>
      </c>
      <c r="F441" s="77">
        <v>0.75170000000000003</v>
      </c>
      <c r="G441" s="77">
        <v>8.8485090910000004</v>
      </c>
      <c r="H441" s="79">
        <f t="shared" si="102"/>
        <v>1907.041666666634</v>
      </c>
      <c r="I441" s="82">
        <v>3.67</v>
      </c>
      <c r="J441" s="79">
        <f t="shared" si="98"/>
        <v>349.38557989893127</v>
      </c>
      <c r="K441" s="79">
        <f t="shared" si="99"/>
        <v>14.739247319376462</v>
      </c>
      <c r="L441" s="90">
        <f t="shared" si="103"/>
        <v>2098.6970044127165</v>
      </c>
      <c r="M441" s="79">
        <f t="shared" si="100"/>
        <v>27.472085816948393</v>
      </c>
      <c r="N441" s="90">
        <f t="shared" si="101"/>
        <v>165.01993077584092</v>
      </c>
      <c r="O441" s="106">
        <f t="shared" si="90"/>
        <v>17.218913853705978</v>
      </c>
      <c r="P441" s="91"/>
      <c r="Q441" s="92">
        <f t="shared" si="91"/>
        <v>20.596389814753064</v>
      </c>
      <c r="R441" s="92"/>
      <c r="S441" s="107">
        <f t="shared" si="92"/>
        <v>5.3179729321433292E-2</v>
      </c>
      <c r="T441" s="82">
        <f t="shared" si="104"/>
        <v>1.0016757521839021</v>
      </c>
      <c r="U441" s="82">
        <f t="shared" si="105"/>
        <v>6.3574226320585465</v>
      </c>
      <c r="V441" s="95">
        <f t="shared" si="93"/>
        <v>2.4474170310737176E-2</v>
      </c>
      <c r="W441" s="95">
        <f t="shared" si="94"/>
        <v>7.8061945999430282E-3</v>
      </c>
      <c r="X441" s="95">
        <f t="shared" si="95"/>
        <v>1.6667975710794147E-2</v>
      </c>
    </row>
    <row r="442" spans="1:24">
      <c r="A442" s="1">
        <v>1907.02</v>
      </c>
      <c r="B442" s="1">
        <f t="shared" si="96"/>
        <v>1907</v>
      </c>
      <c r="C442" s="1">
        <f t="shared" si="97"/>
        <v>1.999999999998181E-2</v>
      </c>
      <c r="D442" s="77">
        <v>9.26</v>
      </c>
      <c r="E442" s="79">
        <v>0.40670000000000001</v>
      </c>
      <c r="F442" s="77">
        <v>0.74329999999999996</v>
      </c>
      <c r="G442" s="77">
        <v>9.0388396689999997</v>
      </c>
      <c r="H442" s="79">
        <f t="shared" si="102"/>
        <v>1907.1249999999673</v>
      </c>
      <c r="I442" s="82">
        <f>I441*11/12+I453*1/12</f>
        <v>3.6866666666666665</v>
      </c>
      <c r="J442" s="79">
        <f t="shared" si="98"/>
        <v>331.29546376070368</v>
      </c>
      <c r="K442" s="79">
        <f t="shared" si="99"/>
        <v>14.550525390008445</v>
      </c>
      <c r="L442" s="90">
        <f t="shared" si="103"/>
        <v>1997.3164306781928</v>
      </c>
      <c r="M442" s="79">
        <f t="shared" si="100"/>
        <v>26.5930797206621</v>
      </c>
      <c r="N442" s="90">
        <f t="shared" si="101"/>
        <v>160.32454675195473</v>
      </c>
      <c r="O442" s="106">
        <f t="shared" si="90"/>
        <v>16.217071288766153</v>
      </c>
      <c r="P442" s="91"/>
      <c r="Q442" s="92">
        <f t="shared" si="91"/>
        <v>19.409252150981224</v>
      </c>
      <c r="R442" s="92"/>
      <c r="S442" s="107">
        <f t="shared" si="92"/>
        <v>5.879901160575101E-2</v>
      </c>
      <c r="T442" s="82">
        <f t="shared" si="104"/>
        <v>1.0016907199705527</v>
      </c>
      <c r="U442" s="82">
        <f t="shared" si="105"/>
        <v>6.2339837079989433</v>
      </c>
      <c r="V442" s="95">
        <f t="shared" si="93"/>
        <v>2.1555245006928958E-2</v>
      </c>
      <c r="W442" s="95">
        <f t="shared" si="94"/>
        <v>7.3553338125846857E-3</v>
      </c>
      <c r="X442" s="95">
        <f t="shared" si="95"/>
        <v>1.4199911194344272E-2</v>
      </c>
    </row>
    <row r="443" spans="1:24">
      <c r="A443" s="1">
        <v>1907.03</v>
      </c>
      <c r="B443" s="1">
        <f t="shared" si="96"/>
        <v>1907</v>
      </c>
      <c r="C443" s="1">
        <f t="shared" si="97"/>
        <v>2.9999999999972715E-2</v>
      </c>
      <c r="D443" s="77">
        <v>8.35</v>
      </c>
      <c r="E443" s="79">
        <v>0.41</v>
      </c>
      <c r="F443" s="77">
        <v>0.73499999999999999</v>
      </c>
      <c r="G443" s="77">
        <v>8.9436743799999991</v>
      </c>
      <c r="H443" s="79">
        <f t="shared" si="102"/>
        <v>1907.2083333333005</v>
      </c>
      <c r="I443" s="82">
        <f>I441*10/12+I453*2/12</f>
        <v>3.7033333333333336</v>
      </c>
      <c r="J443" s="79">
        <f t="shared" si="98"/>
        <v>301.91707963321448</v>
      </c>
      <c r="K443" s="79">
        <f t="shared" si="99"/>
        <v>14.824670976002148</v>
      </c>
      <c r="L443" s="90">
        <f t="shared" si="103"/>
        <v>1827.6477444751822</v>
      </c>
      <c r="M443" s="79">
        <f t="shared" si="100"/>
        <v>26.575934554540439</v>
      </c>
      <c r="N443" s="90">
        <f t="shared" si="101"/>
        <v>160.87677750769569</v>
      </c>
      <c r="O443" s="106">
        <f t="shared" si="90"/>
        <v>14.68754525597865</v>
      </c>
      <c r="P443" s="91"/>
      <c r="Q443" s="92">
        <f t="shared" si="91"/>
        <v>17.597254765750449</v>
      </c>
      <c r="R443" s="92"/>
      <c r="S443" s="107">
        <f t="shared" si="92"/>
        <v>6.3959986130681698E-2</v>
      </c>
      <c r="T443" s="82">
        <f t="shared" si="104"/>
        <v>1.0017056865901681</v>
      </c>
      <c r="U443" s="82">
        <f t="shared" si="105"/>
        <v>6.3109685674351166</v>
      </c>
      <c r="V443" s="95">
        <f t="shared" si="93"/>
        <v>3.4363544609519181E-2</v>
      </c>
      <c r="W443" s="95">
        <f t="shared" si="94"/>
        <v>6.2467078890704464E-3</v>
      </c>
      <c r="X443" s="95">
        <f t="shared" si="95"/>
        <v>2.8116836720448735E-2</v>
      </c>
    </row>
    <row r="444" spans="1:24">
      <c r="A444" s="1">
        <v>1907.04</v>
      </c>
      <c r="B444" s="1">
        <f t="shared" si="96"/>
        <v>1907</v>
      </c>
      <c r="C444" s="1">
        <f t="shared" si="97"/>
        <v>3.999999999996362E-2</v>
      </c>
      <c r="D444" s="77">
        <v>8.39</v>
      </c>
      <c r="E444" s="79">
        <v>0.4133</v>
      </c>
      <c r="F444" s="77">
        <v>0.72670000000000001</v>
      </c>
      <c r="G444" s="77">
        <v>8.9436743799999991</v>
      </c>
      <c r="H444" s="79">
        <f t="shared" si="102"/>
        <v>1907.2916666666338</v>
      </c>
      <c r="I444" s="82">
        <f>I441*9/12+I453*3/12</f>
        <v>3.7199999999999998</v>
      </c>
      <c r="J444" s="79">
        <f t="shared" si="98"/>
        <v>303.363388996727</v>
      </c>
      <c r="K444" s="79">
        <f t="shared" si="99"/>
        <v>14.943991498491926</v>
      </c>
      <c r="L444" s="90">
        <f t="shared" si="103"/>
        <v>1843.941534197136</v>
      </c>
      <c r="M444" s="79">
        <f t="shared" si="100"/>
        <v>26.275825361611616</v>
      </c>
      <c r="N444" s="90">
        <f t="shared" si="101"/>
        <v>159.71302895125845</v>
      </c>
      <c r="O444" s="106">
        <f t="shared" si="90"/>
        <v>14.669709905602744</v>
      </c>
      <c r="P444" s="91"/>
      <c r="Q444" s="92">
        <f t="shared" si="91"/>
        <v>17.594277669579967</v>
      </c>
      <c r="R444" s="92"/>
      <c r="S444" s="107">
        <f t="shared" si="92"/>
        <v>6.540754954524769E-2</v>
      </c>
      <c r="T444" s="82">
        <f t="shared" si="104"/>
        <v>1.0017206520441981</v>
      </c>
      <c r="U444" s="82">
        <f t="shared" si="105"/>
        <v>6.3217331018915628</v>
      </c>
      <c r="V444" s="95">
        <f t="shared" si="93"/>
        <v>2.7420507283378415E-2</v>
      </c>
      <c r="W444" s="95">
        <f t="shared" si="94"/>
        <v>1.3075721906814497E-3</v>
      </c>
      <c r="X444" s="95">
        <f t="shared" si="95"/>
        <v>2.6112935092696965E-2</v>
      </c>
    </row>
    <row r="445" spans="1:24">
      <c r="A445" s="1">
        <v>1907.05</v>
      </c>
      <c r="B445" s="1">
        <f t="shared" si="96"/>
        <v>1907</v>
      </c>
      <c r="C445" s="1">
        <f t="shared" si="97"/>
        <v>4.9999999999954525E-2</v>
      </c>
      <c r="D445" s="77">
        <v>8.1</v>
      </c>
      <c r="E445" s="79">
        <v>0.41670000000000001</v>
      </c>
      <c r="F445" s="77">
        <v>0.71830000000000005</v>
      </c>
      <c r="G445" s="77">
        <v>9.1340049590000003</v>
      </c>
      <c r="H445" s="79">
        <f t="shared" si="102"/>
        <v>1907.374999999967</v>
      </c>
      <c r="I445" s="82">
        <f>I441*8/12+I453*4/12</f>
        <v>3.7366666666666668</v>
      </c>
      <c r="J445" s="79">
        <f t="shared" si="98"/>
        <v>286.77478409063343</v>
      </c>
      <c r="K445" s="79">
        <f t="shared" si="99"/>
        <v>14.752969448218142</v>
      </c>
      <c r="L445" s="90">
        <f t="shared" si="103"/>
        <v>1750.5833675622735</v>
      </c>
      <c r="M445" s="79">
        <f t="shared" si="100"/>
        <v>25.430904618802717</v>
      </c>
      <c r="N445" s="90">
        <f t="shared" si="101"/>
        <v>155.2400040641952</v>
      </c>
      <c r="O445" s="106">
        <f t="shared" si="90"/>
        <v>13.790107153424245</v>
      </c>
      <c r="P445" s="91"/>
      <c r="Q445" s="92">
        <f t="shared" si="91"/>
        <v>16.55934393178071</v>
      </c>
      <c r="R445" s="92"/>
      <c r="S445" s="107">
        <f t="shared" si="92"/>
        <v>7.3329508221195577E-2</v>
      </c>
      <c r="T445" s="82">
        <f t="shared" si="104"/>
        <v>1.0017356163340905</v>
      </c>
      <c r="U445" s="82">
        <f t="shared" si="105"/>
        <v>6.2006543109593721</v>
      </c>
      <c r="V445" s="95">
        <f t="shared" si="93"/>
        <v>2.8199354106526631E-2</v>
      </c>
      <c r="W445" s="95">
        <f t="shared" si="94"/>
        <v>1.7988926007985739E-3</v>
      </c>
      <c r="X445" s="95">
        <f t="shared" si="95"/>
        <v>2.6400461505728057E-2</v>
      </c>
    </row>
    <row r="446" spans="1:24">
      <c r="A446" s="1">
        <v>1907.06</v>
      </c>
      <c r="B446" s="1">
        <f t="shared" si="96"/>
        <v>1907</v>
      </c>
      <c r="C446" s="1">
        <f t="shared" si="97"/>
        <v>5.999999999994543E-2</v>
      </c>
      <c r="D446" s="77">
        <v>7.84</v>
      </c>
      <c r="E446" s="79">
        <v>0.42</v>
      </c>
      <c r="F446" s="77">
        <v>0.71</v>
      </c>
      <c r="G446" s="77">
        <v>9.229089256</v>
      </c>
      <c r="H446" s="79">
        <f t="shared" si="102"/>
        <v>1907.4583333333003</v>
      </c>
      <c r="I446" s="82">
        <f>I441*7/12+I453*5/12</f>
        <v>3.753333333333333</v>
      </c>
      <c r="J446" s="79">
        <f t="shared" si="98"/>
        <v>274.70995779477812</v>
      </c>
      <c r="K446" s="79">
        <f t="shared" si="99"/>
        <v>14.716604881863114</v>
      </c>
      <c r="L446" s="90">
        <f t="shared" si="103"/>
        <v>1684.421353602597</v>
      </c>
      <c r="M446" s="79">
        <f t="shared" si="100"/>
        <v>24.878070157435264</v>
      </c>
      <c r="N446" s="90">
        <f t="shared" si="101"/>
        <v>152.54326033901071</v>
      </c>
      <c r="O446" s="106">
        <f t="shared" si="90"/>
        <v>13.144269952673204</v>
      </c>
      <c r="P446" s="91"/>
      <c r="Q446" s="92">
        <f t="shared" si="91"/>
        <v>15.80605611125493</v>
      </c>
      <c r="R446" s="92"/>
      <c r="S446" s="107">
        <f t="shared" si="92"/>
        <v>7.7801575557402358E-2</v>
      </c>
      <c r="T446" s="82">
        <f t="shared" si="104"/>
        <v>1.0017505794612918</v>
      </c>
      <c r="U446" s="82">
        <f t="shared" si="105"/>
        <v>6.1474220715976005</v>
      </c>
      <c r="V446" s="95">
        <f t="shared" si="93"/>
        <v>3.3237507219772366E-2</v>
      </c>
      <c r="W446" s="95">
        <f t="shared" si="94"/>
        <v>1.2440241796076723E-3</v>
      </c>
      <c r="X446" s="95">
        <f t="shared" si="95"/>
        <v>3.1993483040164694E-2</v>
      </c>
    </row>
    <row r="447" spans="1:24">
      <c r="A447" s="1">
        <v>1907.07</v>
      </c>
      <c r="B447" s="1">
        <f t="shared" si="96"/>
        <v>1907</v>
      </c>
      <c r="C447" s="1">
        <f t="shared" si="97"/>
        <v>6.9999999999936335E-2</v>
      </c>
      <c r="D447" s="77">
        <v>8.14</v>
      </c>
      <c r="E447" s="79">
        <v>0.42330000000000001</v>
      </c>
      <c r="F447" s="77">
        <v>0.70169999999999999</v>
      </c>
      <c r="G447" s="77">
        <v>9.229089256</v>
      </c>
      <c r="H447" s="79">
        <f t="shared" si="102"/>
        <v>1907.5416666666335</v>
      </c>
      <c r="I447" s="82">
        <f>I441*6/12+I453*6/12</f>
        <v>3.7699999999999996</v>
      </c>
      <c r="J447" s="79">
        <f t="shared" si="98"/>
        <v>285.22181842468041</v>
      </c>
      <c r="K447" s="79">
        <f t="shared" si="99"/>
        <v>14.832235348792038</v>
      </c>
      <c r="L447" s="90">
        <f t="shared" si="103"/>
        <v>1756.45507418029</v>
      </c>
      <c r="M447" s="79">
        <f t="shared" si="100"/>
        <v>24.587242013341303</v>
      </c>
      <c r="N447" s="90">
        <f t="shared" si="101"/>
        <v>151.41333237743359</v>
      </c>
      <c r="O447" s="106">
        <f t="shared" si="90"/>
        <v>13.585007357961844</v>
      </c>
      <c r="P447" s="91"/>
      <c r="Q447" s="92">
        <f t="shared" si="91"/>
        <v>16.357098050767227</v>
      </c>
      <c r="R447" s="92"/>
      <c r="S447" s="107">
        <f t="shared" si="92"/>
        <v>7.5166690620855167E-2</v>
      </c>
      <c r="T447" s="82">
        <f t="shared" si="104"/>
        <v>1.0017655414272453</v>
      </c>
      <c r="U447" s="82">
        <f t="shared" si="105"/>
        <v>6.1581836224160309</v>
      </c>
      <c r="V447" s="95">
        <f t="shared" si="93"/>
        <v>2.8248081950838611E-2</v>
      </c>
      <c r="W447" s="95">
        <f t="shared" si="94"/>
        <v>2.7594135998711966E-3</v>
      </c>
      <c r="X447" s="95">
        <f t="shared" si="95"/>
        <v>2.5488668350967414E-2</v>
      </c>
    </row>
    <row r="448" spans="1:24">
      <c r="A448" s="1">
        <v>1907.08</v>
      </c>
      <c r="B448" s="1">
        <f t="shared" si="96"/>
        <v>1907</v>
      </c>
      <c r="C448" s="1">
        <f t="shared" si="97"/>
        <v>7.999999999992724E-2</v>
      </c>
      <c r="D448" s="77">
        <v>7.53</v>
      </c>
      <c r="E448" s="79">
        <v>0.42670000000000002</v>
      </c>
      <c r="F448" s="77">
        <v>0.69330000000000003</v>
      </c>
      <c r="G448" s="77">
        <v>9.229089256</v>
      </c>
      <c r="H448" s="79">
        <f t="shared" si="102"/>
        <v>1907.6249999999668</v>
      </c>
      <c r="I448" s="82">
        <f>I441*5/12+I453*7/12</f>
        <v>3.7866666666666666</v>
      </c>
      <c r="J448" s="79">
        <f t="shared" si="98"/>
        <v>263.84770181054586</v>
      </c>
      <c r="K448" s="79">
        <f t="shared" si="99"/>
        <v>14.951369769264264</v>
      </c>
      <c r="L448" s="90">
        <f t="shared" si="103"/>
        <v>1632.5016368047063</v>
      </c>
      <c r="M448" s="79">
        <f t="shared" si="100"/>
        <v>24.29290991570404</v>
      </c>
      <c r="N448" s="90">
        <f t="shared" si="101"/>
        <v>150.30722241656079</v>
      </c>
      <c r="O448" s="106">
        <f t="shared" si="90"/>
        <v>12.513471604446611</v>
      </c>
      <c r="P448" s="91"/>
      <c r="Q448" s="92">
        <f t="shared" si="91"/>
        <v>15.092007281741015</v>
      </c>
      <c r="R448" s="92"/>
      <c r="S448" s="107">
        <f t="shared" si="92"/>
        <v>7.6693879394750669E-2</v>
      </c>
      <c r="T448" s="82">
        <f t="shared" si="104"/>
        <v>1.0017805022333937</v>
      </c>
      <c r="U448" s="82">
        <f t="shared" si="105"/>
        <v>6.1690561507179895</v>
      </c>
      <c r="V448" s="95">
        <f t="shared" si="93"/>
        <v>3.1745176431770883E-2</v>
      </c>
      <c r="W448" s="95">
        <f t="shared" si="94"/>
        <v>1.1689827046155177E-3</v>
      </c>
      <c r="X448" s="95">
        <f t="shared" si="95"/>
        <v>3.0576193727155365E-2</v>
      </c>
    </row>
    <row r="449" spans="1:24">
      <c r="A449" s="1">
        <v>1907.09</v>
      </c>
      <c r="B449" s="1">
        <f t="shared" si="96"/>
        <v>1907</v>
      </c>
      <c r="C449" s="1">
        <f t="shared" si="97"/>
        <v>8.9999999999918145E-2</v>
      </c>
      <c r="D449" s="77">
        <v>7.45</v>
      </c>
      <c r="E449" s="79">
        <v>0.43</v>
      </c>
      <c r="F449" s="77">
        <v>0.68500000000000005</v>
      </c>
      <c r="G449" s="77">
        <v>9.229089256</v>
      </c>
      <c r="H449" s="79">
        <f t="shared" si="102"/>
        <v>1907.7083333333001</v>
      </c>
      <c r="I449" s="82">
        <f>I441*4/12+I453*8/12</f>
        <v>3.8033333333333337</v>
      </c>
      <c r="J449" s="79">
        <f t="shared" si="98"/>
        <v>261.04453897590525</v>
      </c>
      <c r="K449" s="79">
        <f t="shared" si="99"/>
        <v>15.06700023619319</v>
      </c>
      <c r="L449" s="90">
        <f t="shared" si="103"/>
        <v>1622.9263173325228</v>
      </c>
      <c r="M449" s="79">
        <f t="shared" si="100"/>
        <v>24.002081771610079</v>
      </c>
      <c r="N449" s="90">
        <f t="shared" si="101"/>
        <v>149.22208421111117</v>
      </c>
      <c r="O449" s="106">
        <f t="shared" ref="O449:O512" si="106">J449/AVERAGE(M329:M448)</f>
        <v>12.328569657736631</v>
      </c>
      <c r="P449" s="91"/>
      <c r="Q449" s="92">
        <f t="shared" ref="Q449:Q512" si="107">L449/AVERAGE(N329:N448)</f>
        <v>14.895547932371372</v>
      </c>
      <c r="R449" s="92"/>
      <c r="S449" s="107">
        <f t="shared" ref="S449:S512" si="108">1/O449-(I449/100-(((G449/G329)^(1/10))-1))</f>
        <v>7.4773653299132409E-2</v>
      </c>
      <c r="T449" s="82">
        <f t="shared" si="104"/>
        <v>1.0017954618811766</v>
      </c>
      <c r="U449" s="82">
        <f t="shared" si="105"/>
        <v>6.1800401689722735</v>
      </c>
      <c r="V449" s="95">
        <f t="shared" si="93"/>
        <v>2.5627995423637362E-2</v>
      </c>
      <c r="W449" s="95">
        <f t="shared" si="94"/>
        <v>-1.1482418265564842E-3</v>
      </c>
      <c r="X449" s="95">
        <f t="shared" si="95"/>
        <v>2.6776237250193846E-2</v>
      </c>
    </row>
    <row r="450" spans="1:24">
      <c r="A450" s="1">
        <v>1907.1</v>
      </c>
      <c r="B450" s="1">
        <f t="shared" si="96"/>
        <v>1907</v>
      </c>
      <c r="C450" s="1">
        <f t="shared" si="97"/>
        <v>9.9999999999909051E-2</v>
      </c>
      <c r="D450" s="77">
        <v>6.64</v>
      </c>
      <c r="E450" s="79">
        <v>0.43330000000000002</v>
      </c>
      <c r="F450" s="77">
        <v>0.67669999999999997</v>
      </c>
      <c r="G450" s="77">
        <v>9.3242545450000005</v>
      </c>
      <c r="H450" s="79">
        <f t="shared" si="102"/>
        <v>1907.7916666666333</v>
      </c>
      <c r="I450" s="82">
        <f>I441*3/12+I453*9/12</f>
        <v>3.82</v>
      </c>
      <c r="J450" s="79">
        <f t="shared" si="98"/>
        <v>230.28791305911307</v>
      </c>
      <c r="K450" s="79">
        <f t="shared" si="99"/>
        <v>15.027673603691824</v>
      </c>
      <c r="L450" s="90">
        <f t="shared" si="103"/>
        <v>1439.4965576489067</v>
      </c>
      <c r="M450" s="79">
        <f t="shared" si="100"/>
        <v>23.469251621551479</v>
      </c>
      <c r="N450" s="90">
        <f t="shared" si="101"/>
        <v>146.70290972304446</v>
      </c>
      <c r="O450" s="106">
        <f t="shared" si="106"/>
        <v>10.831840153050607</v>
      </c>
      <c r="P450" s="91"/>
      <c r="Q450" s="92">
        <f t="shared" si="107"/>
        <v>13.118926370609213</v>
      </c>
      <c r="R450" s="92"/>
      <c r="S450" s="107">
        <f t="shared" si="108"/>
        <v>8.833993148156212E-2</v>
      </c>
      <c r="T450" s="82">
        <f t="shared" si="104"/>
        <v>1.0018104203720324</v>
      </c>
      <c r="U450" s="82">
        <f t="shared" si="105"/>
        <v>6.1279481666600653</v>
      </c>
      <c r="V450" s="95">
        <f t="shared" ref="V450:V513" si="109">(($L570/$L450)^(1/10)-1)</f>
        <v>3.1441932710293052E-2</v>
      </c>
      <c r="W450" s="95">
        <f t="shared" ref="W450:W513" si="110">(($U570/$U450)^(1/10)-1)</f>
        <v>-1.6488140824669761E-3</v>
      </c>
      <c r="X450" s="95">
        <f t="shared" ref="X450:X513" si="111">V450-W450</f>
        <v>3.3090746792760029E-2</v>
      </c>
    </row>
    <row r="451" spans="1:24">
      <c r="A451" s="1">
        <v>1907.11</v>
      </c>
      <c r="B451" s="1">
        <f t="shared" si="96"/>
        <v>1907</v>
      </c>
      <c r="C451" s="1">
        <f t="shared" si="97"/>
        <v>0.10999999999989996</v>
      </c>
      <c r="D451" s="77">
        <v>6.25</v>
      </c>
      <c r="E451" s="79">
        <v>0.43669999999999998</v>
      </c>
      <c r="F451" s="77">
        <v>0.66830000000000001</v>
      </c>
      <c r="G451" s="77">
        <v>8.9436743799999991</v>
      </c>
      <c r="H451" s="79">
        <f t="shared" si="102"/>
        <v>1907.8749999999666</v>
      </c>
      <c r="I451" s="82">
        <f>I441*2/12+I453*10/12</f>
        <v>3.8366666666666669</v>
      </c>
      <c r="J451" s="79">
        <f t="shared" si="98"/>
        <v>225.98583804881326</v>
      </c>
      <c r="K451" s="79">
        <f t="shared" si="99"/>
        <v>15.790082476146679</v>
      </c>
      <c r="L451" s="90">
        <f t="shared" si="103"/>
        <v>1420.8300342368852</v>
      </c>
      <c r="M451" s="79">
        <f t="shared" si="100"/>
        <v>24.164213690883507</v>
      </c>
      <c r="N451" s="90">
        <f t="shared" si="101"/>
        <v>151.92651390088167</v>
      </c>
      <c r="O451" s="106">
        <f t="shared" si="106"/>
        <v>10.591177559189786</v>
      </c>
      <c r="P451" s="91"/>
      <c r="Q451" s="92">
        <f t="shared" si="107"/>
        <v>12.863256624926676</v>
      </c>
      <c r="R451" s="92"/>
      <c r="S451" s="107">
        <f t="shared" si="108"/>
        <v>8.5970170444900434E-2</v>
      </c>
      <c r="T451" s="82">
        <f t="shared" si="104"/>
        <v>1.0018253777073978</v>
      </c>
      <c r="U451" s="82">
        <f t="shared" si="105"/>
        <v>6.4002769896032232</v>
      </c>
      <c r="V451" s="95">
        <f t="shared" si="109"/>
        <v>2.4661796576703088E-2</v>
      </c>
      <c r="W451" s="95">
        <f t="shared" si="110"/>
        <v>-5.8337563498442879E-3</v>
      </c>
      <c r="X451" s="95">
        <f t="shared" si="111"/>
        <v>3.0495552926547376E-2</v>
      </c>
    </row>
    <row r="452" spans="1:24">
      <c r="A452" s="1">
        <v>1907.12</v>
      </c>
      <c r="B452" s="1">
        <f t="shared" si="96"/>
        <v>1907</v>
      </c>
      <c r="C452" s="1">
        <f t="shared" si="97"/>
        <v>0.11999999999989086</v>
      </c>
      <c r="D452" s="77">
        <v>6.57</v>
      </c>
      <c r="E452" s="79">
        <v>0.44</v>
      </c>
      <c r="F452" s="77">
        <v>0.66</v>
      </c>
      <c r="G452" s="77">
        <v>8.7534247930000006</v>
      </c>
      <c r="H452" s="79">
        <f t="shared" si="102"/>
        <v>1907.9583333332998</v>
      </c>
      <c r="I452" s="82">
        <f>I441*1/12+I453*11/12</f>
        <v>3.8533333333333331</v>
      </c>
      <c r="J452" s="79">
        <f t="shared" si="98"/>
        <v>242.71943384937018</v>
      </c>
      <c r="K452" s="79">
        <f t="shared" si="99"/>
        <v>16.255182784432701</v>
      </c>
      <c r="L452" s="90">
        <f t="shared" si="103"/>
        <v>1534.5550802049038</v>
      </c>
      <c r="M452" s="79">
        <f t="shared" si="100"/>
        <v>24.382774176649058</v>
      </c>
      <c r="N452" s="90">
        <f t="shared" si="101"/>
        <v>154.15621810277571</v>
      </c>
      <c r="O452" s="106">
        <f t="shared" si="106"/>
        <v>11.333306235811179</v>
      </c>
      <c r="P452" s="91"/>
      <c r="Q452" s="92">
        <f t="shared" si="107"/>
        <v>13.798214088041599</v>
      </c>
      <c r="R452" s="92"/>
      <c r="S452" s="107">
        <f t="shared" si="108"/>
        <v>7.7408702893090098E-2</v>
      </c>
      <c r="T452" s="82">
        <f t="shared" si="104"/>
        <v>1.0018403338887065</v>
      </c>
      <c r="U452" s="82">
        <f t="shared" si="105"/>
        <v>6.5513193922955884</v>
      </c>
      <c r="V452" s="95">
        <f t="shared" si="109"/>
        <v>1.264481862458755E-2</v>
      </c>
      <c r="W452" s="95">
        <f t="shared" si="110"/>
        <v>-9.4588366136464375E-3</v>
      </c>
      <c r="X452" s="95">
        <f t="shared" si="111"/>
        <v>2.2103655238233988E-2</v>
      </c>
    </row>
    <row r="453" spans="1:24">
      <c r="A453" s="1">
        <v>1908.01</v>
      </c>
      <c r="B453" s="1">
        <f t="shared" si="96"/>
        <v>1908</v>
      </c>
      <c r="C453" s="1">
        <f t="shared" si="97"/>
        <v>9.9999999999909051E-3</v>
      </c>
      <c r="D453" s="77">
        <v>6.85</v>
      </c>
      <c r="E453" s="79">
        <v>0.43669999999999998</v>
      </c>
      <c r="F453" s="77">
        <v>0.65329999999999999</v>
      </c>
      <c r="G453" s="77">
        <v>8.6582595040000001</v>
      </c>
      <c r="H453" s="79">
        <f t="shared" si="102"/>
        <v>1908.0416666666331</v>
      </c>
      <c r="I453" s="82">
        <v>3.87</v>
      </c>
      <c r="J453" s="79">
        <f t="shared" si="98"/>
        <v>255.84513249765953</v>
      </c>
      <c r="K453" s="79">
        <f t="shared" si="99"/>
        <v>16.310594067405535</v>
      </c>
      <c r="L453" s="90">
        <f t="shared" si="103"/>
        <v>1626.1336541646647</v>
      </c>
      <c r="M453" s="79">
        <f t="shared" si="100"/>
        <v>24.400529205944672</v>
      </c>
      <c r="N453" s="90">
        <f t="shared" si="101"/>
        <v>155.0880461701862</v>
      </c>
      <c r="O453" s="106">
        <f t="shared" si="106"/>
        <v>11.902968628266985</v>
      </c>
      <c r="P453" s="91"/>
      <c r="Q453" s="92">
        <f t="shared" si="107"/>
        <v>14.522352358595409</v>
      </c>
      <c r="R453" s="92"/>
      <c r="S453" s="107">
        <f t="shared" si="108"/>
        <v>7.1896382604064779E-2</v>
      </c>
      <c r="T453" s="82">
        <f t="shared" si="104"/>
        <v>1.0039792502497789</v>
      </c>
      <c r="U453" s="82">
        <f t="shared" si="105"/>
        <v>6.6355158611633094</v>
      </c>
      <c r="V453" s="95">
        <f t="shared" si="109"/>
        <v>1.1303836993540317E-2</v>
      </c>
      <c r="W453" s="95">
        <f t="shared" si="110"/>
        <v>-1.271273213252555E-2</v>
      </c>
      <c r="X453" s="95">
        <f t="shared" si="111"/>
        <v>2.4016569126065868E-2</v>
      </c>
    </row>
    <row r="454" spans="1:24">
      <c r="A454" s="1">
        <v>1908.02</v>
      </c>
      <c r="B454" s="1">
        <f t="shared" si="96"/>
        <v>1908</v>
      </c>
      <c r="C454" s="1">
        <f t="shared" si="97"/>
        <v>1.999999999998181E-2</v>
      </c>
      <c r="D454" s="77">
        <v>6.6</v>
      </c>
      <c r="E454" s="79">
        <v>0.43330000000000002</v>
      </c>
      <c r="F454" s="77">
        <v>0.64670000000000005</v>
      </c>
      <c r="G454" s="77">
        <v>8.5630942149999996</v>
      </c>
      <c r="H454" s="79">
        <f t="shared" si="102"/>
        <v>1908.1249999999663</v>
      </c>
      <c r="I454" s="82">
        <f>I453*11/12+I465*1/12</f>
        <v>3.8608333333333333</v>
      </c>
      <c r="J454" s="79">
        <f t="shared" si="98"/>
        <v>249.2472634788125</v>
      </c>
      <c r="K454" s="79">
        <f t="shared" si="99"/>
        <v>16.36346049475295</v>
      </c>
      <c r="L454" s="90">
        <f t="shared" si="103"/>
        <v>1592.8651466755252</v>
      </c>
      <c r="M454" s="79">
        <f t="shared" si="100"/>
        <v>24.422455347234557</v>
      </c>
      <c r="N454" s="90">
        <f t="shared" si="101"/>
        <v>156.07665005379732</v>
      </c>
      <c r="O454" s="106">
        <f t="shared" si="106"/>
        <v>11.554846295144797</v>
      </c>
      <c r="P454" s="91"/>
      <c r="Q454" s="92">
        <f t="shared" si="107"/>
        <v>14.12921457572449</v>
      </c>
      <c r="R454" s="92"/>
      <c r="S454" s="107">
        <f t="shared" si="108"/>
        <v>7.1931616729456194E-2</v>
      </c>
      <c r="T454" s="82">
        <f t="shared" si="104"/>
        <v>1.0039719343302449</v>
      </c>
      <c r="U454" s="82">
        <f t="shared" si="105"/>
        <v>6.7359569775452517</v>
      </c>
      <c r="V454" s="95">
        <f t="shared" si="109"/>
        <v>1.6484496270795956E-2</v>
      </c>
      <c r="W454" s="95">
        <f t="shared" si="110"/>
        <v>-1.447614349951587E-2</v>
      </c>
      <c r="X454" s="95">
        <f t="shared" si="111"/>
        <v>3.0960639770311826E-2</v>
      </c>
    </row>
    <row r="455" spans="1:24">
      <c r="A455" s="1">
        <v>1908.03</v>
      </c>
      <c r="B455" s="1">
        <f t="shared" si="96"/>
        <v>1908</v>
      </c>
      <c r="C455" s="1">
        <f t="shared" si="97"/>
        <v>2.9999999999972715E-2</v>
      </c>
      <c r="D455" s="77">
        <v>6.87</v>
      </c>
      <c r="E455" s="79">
        <v>0.43</v>
      </c>
      <c r="F455" s="77">
        <v>0.64</v>
      </c>
      <c r="G455" s="77">
        <v>8.5630942149999996</v>
      </c>
      <c r="H455" s="79">
        <f t="shared" si="102"/>
        <v>1908.2083333332996</v>
      </c>
      <c r="I455" s="82">
        <f>I453*10/12+I465*2/12</f>
        <v>3.8516666666666666</v>
      </c>
      <c r="J455" s="79">
        <f t="shared" si="98"/>
        <v>259.4437424393094</v>
      </c>
      <c r="K455" s="79">
        <f t="shared" si="99"/>
        <v>16.238836863013546</v>
      </c>
      <c r="L455" s="90">
        <f t="shared" si="103"/>
        <v>1666.6759432449594</v>
      </c>
      <c r="M455" s="79">
        <f t="shared" si="100"/>
        <v>24.16943161006667</v>
      </c>
      <c r="N455" s="90">
        <f t="shared" si="101"/>
        <v>155.26529893402824</v>
      </c>
      <c r="O455" s="106">
        <f t="shared" si="106"/>
        <v>11.984662664464299</v>
      </c>
      <c r="P455" s="91"/>
      <c r="Q455" s="92">
        <f t="shared" si="107"/>
        <v>14.683723501046014</v>
      </c>
      <c r="R455" s="92"/>
      <c r="S455" s="107">
        <f t="shared" si="108"/>
        <v>6.8919488860364503E-2</v>
      </c>
      <c r="T455" s="82">
        <f t="shared" si="104"/>
        <v>1.0039646186027411</v>
      </c>
      <c r="U455" s="82">
        <f t="shared" si="105"/>
        <v>6.7627117563114165</v>
      </c>
      <c r="V455" s="95">
        <f t="shared" si="109"/>
        <v>1.130878867335583E-2</v>
      </c>
      <c r="W455" s="95">
        <f t="shared" si="110"/>
        <v>-1.3745354989635472E-2</v>
      </c>
      <c r="X455" s="95">
        <f t="shared" si="111"/>
        <v>2.5054143662991302E-2</v>
      </c>
    </row>
    <row r="456" spans="1:24">
      <c r="A456" s="1">
        <v>1908.04</v>
      </c>
      <c r="B456" s="1">
        <f t="shared" si="96"/>
        <v>1908</v>
      </c>
      <c r="C456" s="1">
        <f t="shared" si="97"/>
        <v>3.999999999996362E-2</v>
      </c>
      <c r="D456" s="77">
        <v>7.24</v>
      </c>
      <c r="E456" s="79">
        <v>0.42670000000000002</v>
      </c>
      <c r="F456" s="77">
        <v>0.63329999999999997</v>
      </c>
      <c r="G456" s="77">
        <v>8.6582595040000001</v>
      </c>
      <c r="H456" s="79">
        <f t="shared" si="102"/>
        <v>1908.2916666666329</v>
      </c>
      <c r="I456" s="82">
        <f>I453*9/12+I465*3/12</f>
        <v>3.8424999999999998</v>
      </c>
      <c r="J456" s="79">
        <f t="shared" si="98"/>
        <v>270.41149770555552</v>
      </c>
      <c r="K456" s="79">
        <f t="shared" si="99"/>
        <v>15.937097523613335</v>
      </c>
      <c r="L456" s="90">
        <f t="shared" si="103"/>
        <v>1745.6649053539893</v>
      </c>
      <c r="M456" s="79">
        <f t="shared" si="100"/>
        <v>23.653536118360265</v>
      </c>
      <c r="N456" s="90">
        <f t="shared" si="101"/>
        <v>152.69745643103334</v>
      </c>
      <c r="O456" s="106">
        <f t="shared" si="106"/>
        <v>12.448889158370376</v>
      </c>
      <c r="P456" s="91"/>
      <c r="Q456" s="92">
        <f t="shared" si="107"/>
        <v>15.277960676656994</v>
      </c>
      <c r="R456" s="92"/>
      <c r="S456" s="107">
        <f t="shared" si="108"/>
        <v>6.7031987776984187E-2</v>
      </c>
      <c r="T456" s="82">
        <f t="shared" si="104"/>
        <v>1.0039573030673983</v>
      </c>
      <c r="U456" s="82">
        <f t="shared" si="105"/>
        <v>6.7148978285478131</v>
      </c>
      <c r="V456" s="95">
        <f t="shared" si="109"/>
        <v>4.9911126784352167E-3</v>
      </c>
      <c r="W456" s="95">
        <f t="shared" si="110"/>
        <v>-1.4024911459982747E-2</v>
      </c>
      <c r="X456" s="95">
        <f t="shared" si="111"/>
        <v>1.9016024138417964E-2</v>
      </c>
    </row>
    <row r="457" spans="1:24">
      <c r="A457" s="1">
        <v>1908.05</v>
      </c>
      <c r="B457" s="1">
        <f t="shared" si="96"/>
        <v>1908</v>
      </c>
      <c r="C457" s="1">
        <f t="shared" si="97"/>
        <v>4.9999999999954525E-2</v>
      </c>
      <c r="D457" s="77">
        <v>7.63</v>
      </c>
      <c r="E457" s="79">
        <v>0.42330000000000001</v>
      </c>
      <c r="F457" s="77">
        <v>0.62670000000000003</v>
      </c>
      <c r="G457" s="77">
        <v>8.6582595040000001</v>
      </c>
      <c r="H457" s="79">
        <f t="shared" si="102"/>
        <v>1908.3749999999661</v>
      </c>
      <c r="I457" s="82">
        <f>I453*8/12+I465*4/12</f>
        <v>3.833333333333333</v>
      </c>
      <c r="J457" s="79">
        <f t="shared" si="98"/>
        <v>284.97786291345147</v>
      </c>
      <c r="K457" s="79">
        <f t="shared" si="99"/>
        <v>15.810108698723983</v>
      </c>
      <c r="L457" s="90">
        <f t="shared" si="103"/>
        <v>1848.2046349982461</v>
      </c>
      <c r="M457" s="79">
        <f t="shared" si="100"/>
        <v>23.40702839945741</v>
      </c>
      <c r="N457" s="90">
        <f t="shared" si="101"/>
        <v>151.80469787069472</v>
      </c>
      <c r="O457" s="106">
        <f t="shared" si="106"/>
        <v>13.07845135543835</v>
      </c>
      <c r="P457" s="91"/>
      <c r="Q457" s="92">
        <f t="shared" si="107"/>
        <v>16.073179553710741</v>
      </c>
      <c r="R457" s="92"/>
      <c r="S457" s="107">
        <f t="shared" si="108"/>
        <v>5.630417127224617E-2</v>
      </c>
      <c r="T457" s="82">
        <f t="shared" si="104"/>
        <v>1.0039499877243483</v>
      </c>
      <c r="U457" s="82">
        <f t="shared" si="105"/>
        <v>6.7414707143219914</v>
      </c>
      <c r="V457" s="95">
        <f t="shared" si="109"/>
        <v>1.0351254982812197E-3</v>
      </c>
      <c r="W457" s="95">
        <f t="shared" si="110"/>
        <v>-1.6054572047676796E-2</v>
      </c>
      <c r="X457" s="95">
        <f t="shared" si="111"/>
        <v>1.7089697545958016E-2</v>
      </c>
    </row>
    <row r="458" spans="1:24">
      <c r="A458" s="1">
        <v>1908.06</v>
      </c>
      <c r="B458" s="1">
        <f t="shared" ref="B458:B521" si="112">INT(A458)</f>
        <v>1908</v>
      </c>
      <c r="C458" s="1">
        <f t="shared" ref="C458:C521" si="113">A458-B458</f>
        <v>5.999999999994543E-2</v>
      </c>
      <c r="D458" s="77">
        <v>7.64</v>
      </c>
      <c r="E458" s="79">
        <v>0.42</v>
      </c>
      <c r="F458" s="77">
        <v>0.62</v>
      </c>
      <c r="G458" s="77">
        <v>8.6582595040000001</v>
      </c>
      <c r="H458" s="79">
        <f t="shared" si="102"/>
        <v>1908.4583333332994</v>
      </c>
      <c r="I458" s="82">
        <f>I453*7/12+I465*5/12</f>
        <v>3.8241666666666663</v>
      </c>
      <c r="J458" s="79">
        <f t="shared" ref="J458:J521" si="114">D458*$G$1864/G458</f>
        <v>285.35135945724369</v>
      </c>
      <c r="K458" s="79">
        <f t="shared" ref="K458:K521" si="115">E458*$G$1864/G458</f>
        <v>15.686854839272558</v>
      </c>
      <c r="L458" s="90">
        <f t="shared" si="103"/>
        <v>1859.1049244576068</v>
      </c>
      <c r="M458" s="79">
        <f t="shared" ref="M458:M521" si="116">F458*$G$1864/G458</f>
        <v>23.156785715116634</v>
      </c>
      <c r="N458" s="90">
        <f t="shared" ref="N458:N521" si="117">M458*(L458/J458)</f>
        <v>150.86977135650736</v>
      </c>
      <c r="O458" s="106">
        <f t="shared" si="106"/>
        <v>13.051684129229995</v>
      </c>
      <c r="P458" s="91"/>
      <c r="Q458" s="92">
        <f t="shared" si="107"/>
        <v>16.063482493706527</v>
      </c>
      <c r="R458" s="92"/>
      <c r="S458" s="107">
        <f t="shared" si="108"/>
        <v>6.3505333446276277E-2</v>
      </c>
      <c r="T458" s="82">
        <f t="shared" si="104"/>
        <v>1.0039426725737219</v>
      </c>
      <c r="U458" s="82">
        <f t="shared" si="105"/>
        <v>6.7680994408876165</v>
      </c>
      <c r="V458" s="95">
        <f t="shared" si="109"/>
        <v>-8.6790412958559493E-5</v>
      </c>
      <c r="W458" s="95">
        <f t="shared" si="110"/>
        <v>-1.7371794560152476E-2</v>
      </c>
      <c r="X458" s="95">
        <f t="shared" si="111"/>
        <v>1.7285004147193916E-2</v>
      </c>
    </row>
    <row r="459" spans="1:24">
      <c r="A459" s="1">
        <v>1908.07</v>
      </c>
      <c r="B459" s="1">
        <f t="shared" si="112"/>
        <v>1908</v>
      </c>
      <c r="C459" s="1">
        <f t="shared" si="113"/>
        <v>6.9999999999936335E-2</v>
      </c>
      <c r="D459" s="77">
        <v>7.92</v>
      </c>
      <c r="E459" s="79">
        <v>0.41670000000000001</v>
      </c>
      <c r="F459" s="77">
        <v>0.61329999999999996</v>
      </c>
      <c r="G459" s="77">
        <v>8.7534247930000006</v>
      </c>
      <c r="H459" s="79">
        <f t="shared" ref="H459:H522" si="118">H458+1/12</f>
        <v>1908.5416666666326</v>
      </c>
      <c r="I459" s="82">
        <f>I453*6/12+I465*6/12</f>
        <v>3.8149999999999995</v>
      </c>
      <c r="J459" s="79">
        <f t="shared" si="114"/>
        <v>292.59329011978866</v>
      </c>
      <c r="K459" s="79">
        <f t="shared" si="115"/>
        <v>15.394396968802518</v>
      </c>
      <c r="L459" s="90">
        <f t="shared" ref="L459:L522" si="119">L458*((J459+(K459/12))/J458)</f>
        <v>1914.6451968266458</v>
      </c>
      <c r="M459" s="79">
        <f t="shared" si="116"/>
        <v>22.657508185664945</v>
      </c>
      <c r="N459" s="90">
        <f t="shared" si="117"/>
        <v>148.26412868860882</v>
      </c>
      <c r="O459" s="106">
        <f t="shared" si="106"/>
        <v>13.345487104834403</v>
      </c>
      <c r="P459" s="91"/>
      <c r="Q459" s="92">
        <f t="shared" si="107"/>
        <v>16.444418748089582</v>
      </c>
      <c r="R459" s="92"/>
      <c r="S459" s="107">
        <f t="shared" si="108"/>
        <v>6.4488228436870243E-2</v>
      </c>
      <c r="T459" s="82">
        <f t="shared" ref="T459:T522" si="120">((I459/I460+I459/1200+((1+I460/1200)^(-119))*(1-I459/I460)))</f>
        <v>1.0039353576156511</v>
      </c>
      <c r="U459" s="82">
        <f t="shared" ref="U459:U522" si="121">U458*T458*G458/G459</f>
        <v>6.7209124610745752</v>
      </c>
      <c r="V459" s="95">
        <f t="shared" si="109"/>
        <v>-4.2185548874096312E-3</v>
      </c>
      <c r="W459" s="95">
        <f t="shared" si="110"/>
        <v>-1.8904544061945416E-2</v>
      </c>
      <c r="X459" s="95">
        <f t="shared" si="111"/>
        <v>1.4685989174535785E-2</v>
      </c>
    </row>
    <row r="460" spans="1:24">
      <c r="A460" s="1">
        <v>1908.08</v>
      </c>
      <c r="B460" s="1">
        <f t="shared" si="112"/>
        <v>1908</v>
      </c>
      <c r="C460" s="1">
        <f t="shared" si="113"/>
        <v>7.999999999992724E-2</v>
      </c>
      <c r="D460" s="77">
        <v>8.26</v>
      </c>
      <c r="E460" s="79">
        <v>0.4133</v>
      </c>
      <c r="F460" s="77">
        <v>0.60670000000000002</v>
      </c>
      <c r="G460" s="77">
        <v>8.7534247930000006</v>
      </c>
      <c r="H460" s="79">
        <f t="shared" si="118"/>
        <v>1908.6249999999659</v>
      </c>
      <c r="I460" s="82">
        <f>I453*5/12+I465*7/12</f>
        <v>3.8058333333333332</v>
      </c>
      <c r="J460" s="79">
        <f t="shared" si="114"/>
        <v>305.15411318048666</v>
      </c>
      <c r="K460" s="79">
        <f t="shared" si="115"/>
        <v>15.268788738195539</v>
      </c>
      <c r="L460" s="90">
        <f t="shared" si="119"/>
        <v>2005.1657698790568</v>
      </c>
      <c r="M460" s="79">
        <f t="shared" si="116"/>
        <v>22.41368044389846</v>
      </c>
      <c r="N460" s="90">
        <f t="shared" si="117"/>
        <v>147.28015406605616</v>
      </c>
      <c r="O460" s="106">
        <f t="shared" si="106"/>
        <v>13.884232895208616</v>
      </c>
      <c r="P460" s="91"/>
      <c r="Q460" s="92">
        <f t="shared" si="107"/>
        <v>17.124917552510798</v>
      </c>
      <c r="R460" s="92"/>
      <c r="S460" s="107">
        <f t="shared" si="108"/>
        <v>6.1672342573396169E-2</v>
      </c>
      <c r="T460" s="82">
        <f t="shared" si="120"/>
        <v>1.0039280428502675</v>
      </c>
      <c r="U460" s="82">
        <f t="shared" si="121"/>
        <v>6.7473616551123898</v>
      </c>
      <c r="V460" s="95">
        <f t="shared" si="109"/>
        <v>-9.175680242368367E-3</v>
      </c>
      <c r="W460" s="95">
        <f t="shared" si="110"/>
        <v>-2.0802587165439479E-2</v>
      </c>
      <c r="X460" s="95">
        <f t="shared" si="111"/>
        <v>1.1626906923071112E-2</v>
      </c>
    </row>
    <row r="461" spans="1:24">
      <c r="A461" s="1">
        <v>1908.09</v>
      </c>
      <c r="B461" s="1">
        <f t="shared" si="112"/>
        <v>1908</v>
      </c>
      <c r="C461" s="1">
        <f t="shared" si="113"/>
        <v>8.9999999999918145E-2</v>
      </c>
      <c r="D461" s="77">
        <v>8.17</v>
      </c>
      <c r="E461" s="79">
        <v>0.41</v>
      </c>
      <c r="F461" s="77">
        <v>0.6</v>
      </c>
      <c r="G461" s="77">
        <v>8.7534247930000006</v>
      </c>
      <c r="H461" s="79">
        <f t="shared" si="118"/>
        <v>1908.7083333332992</v>
      </c>
      <c r="I461" s="82">
        <f>I453*4/12+I465*8/12</f>
        <v>3.7966666666666664</v>
      </c>
      <c r="J461" s="79">
        <f t="shared" si="114"/>
        <v>301.82918942912539</v>
      </c>
      <c r="K461" s="79">
        <f t="shared" si="115"/>
        <v>15.14687486731229</v>
      </c>
      <c r="L461" s="90">
        <f t="shared" si="119"/>
        <v>1991.6118850342325</v>
      </c>
      <c r="M461" s="79">
        <f t="shared" si="116"/>
        <v>22.166158342408234</v>
      </c>
      <c r="N461" s="90">
        <f t="shared" si="117"/>
        <v>146.26280673446018</v>
      </c>
      <c r="O461" s="106">
        <f t="shared" si="106"/>
        <v>13.701442268825112</v>
      </c>
      <c r="P461" s="91"/>
      <c r="Q461" s="92">
        <f t="shared" si="107"/>
        <v>16.916213689856747</v>
      </c>
      <c r="R461" s="92"/>
      <c r="S461" s="107">
        <f t="shared" si="108"/>
        <v>6.2724881699916579E-2</v>
      </c>
      <c r="T461" s="82">
        <f t="shared" si="120"/>
        <v>1.0039207282777027</v>
      </c>
      <c r="U461" s="82">
        <f t="shared" si="121"/>
        <v>6.7738655808199226</v>
      </c>
      <c r="V461" s="95">
        <f t="shared" si="109"/>
        <v>-1.0284027999792555E-2</v>
      </c>
      <c r="W461" s="95">
        <f t="shared" si="110"/>
        <v>-2.2659611603715102E-2</v>
      </c>
      <c r="X461" s="95">
        <f t="shared" si="111"/>
        <v>1.2375583603922546E-2</v>
      </c>
    </row>
    <row r="462" spans="1:24">
      <c r="A462" s="1">
        <v>1908.1</v>
      </c>
      <c r="B462" s="1">
        <f t="shared" si="112"/>
        <v>1908</v>
      </c>
      <c r="C462" s="1">
        <f t="shared" si="113"/>
        <v>9.9999999999909051E-2</v>
      </c>
      <c r="D462" s="77">
        <v>8.27</v>
      </c>
      <c r="E462" s="79">
        <v>0.40670000000000001</v>
      </c>
      <c r="F462" s="77">
        <v>0.59330000000000005</v>
      </c>
      <c r="G462" s="77">
        <v>8.8485090910000004</v>
      </c>
      <c r="H462" s="79">
        <f t="shared" si="118"/>
        <v>1908.7916666666324</v>
      </c>
      <c r="I462" s="82">
        <f>I453*3/12+I465*9/12</f>
        <v>3.7874999999999996</v>
      </c>
      <c r="J462" s="79">
        <f t="shared" si="114"/>
        <v>302.24045457784115</v>
      </c>
      <c r="K462" s="79">
        <f t="shared" si="115"/>
        <v>14.863505789214996</v>
      </c>
      <c r="L462" s="90">
        <f t="shared" si="119"/>
        <v>2002.4986445163772</v>
      </c>
      <c r="M462" s="79">
        <f t="shared" si="116"/>
        <v>21.683102986823844</v>
      </c>
      <c r="N462" s="90">
        <f t="shared" si="117"/>
        <v>143.66172258664653</v>
      </c>
      <c r="O462" s="106">
        <f t="shared" si="106"/>
        <v>13.690810359178709</v>
      </c>
      <c r="P462" s="91"/>
      <c r="Q462" s="92">
        <f t="shared" si="107"/>
        <v>16.918532418224814</v>
      </c>
      <c r="R462" s="92"/>
      <c r="S462" s="107">
        <f t="shared" si="108"/>
        <v>6.3984155737842913E-2</v>
      </c>
      <c r="T462" s="82">
        <f t="shared" si="120"/>
        <v>1.0039134138980883</v>
      </c>
      <c r="U462" s="82">
        <f t="shared" si="121"/>
        <v>6.7273480786574948</v>
      </c>
      <c r="V462" s="95">
        <f t="shared" si="109"/>
        <v>-7.9633161687905352E-3</v>
      </c>
      <c r="W462" s="95">
        <f t="shared" si="110"/>
        <v>-2.3422719124162161E-2</v>
      </c>
      <c r="X462" s="95">
        <f t="shared" si="111"/>
        <v>1.5459402955371626E-2</v>
      </c>
    </row>
    <row r="463" spans="1:24">
      <c r="A463" s="1">
        <v>1908.11</v>
      </c>
      <c r="B463" s="1">
        <f t="shared" si="112"/>
        <v>1908</v>
      </c>
      <c r="C463" s="1">
        <f t="shared" si="113"/>
        <v>0.10999999999989996</v>
      </c>
      <c r="D463" s="77">
        <v>8.83</v>
      </c>
      <c r="E463" s="79">
        <v>0.40329999999999999</v>
      </c>
      <c r="F463" s="77">
        <v>0.5867</v>
      </c>
      <c r="G463" s="77">
        <v>8.9436743799999991</v>
      </c>
      <c r="H463" s="79">
        <f t="shared" si="118"/>
        <v>1908.8749999999657</v>
      </c>
      <c r="I463" s="82">
        <f>I453*2/12+I465*10/12</f>
        <v>3.7783333333333329</v>
      </c>
      <c r="J463" s="79">
        <f t="shared" si="114"/>
        <v>319.27279199536338</v>
      </c>
      <c r="K463" s="79">
        <f t="shared" si="115"/>
        <v>14.582414157613822</v>
      </c>
      <c r="L463" s="90">
        <f t="shared" si="119"/>
        <v>2123.3979839444464</v>
      </c>
      <c r="M463" s="79">
        <f t="shared" si="116"/>
        <v>21.213742589318198</v>
      </c>
      <c r="N463" s="90">
        <f t="shared" si="117"/>
        <v>141.08693059798489</v>
      </c>
      <c r="O463" s="106">
        <f t="shared" si="106"/>
        <v>14.435014091256265</v>
      </c>
      <c r="P463" s="91"/>
      <c r="Q463" s="92">
        <f t="shared" si="107"/>
        <v>17.849788804262808</v>
      </c>
      <c r="R463" s="92"/>
      <c r="S463" s="107">
        <f t="shared" si="108"/>
        <v>6.1411293814185954E-2</v>
      </c>
      <c r="T463" s="82">
        <f t="shared" si="120"/>
        <v>1.0039060997115568</v>
      </c>
      <c r="U463" s="82">
        <f t="shared" si="121"/>
        <v>6.6818124055974719</v>
      </c>
      <c r="V463" s="95">
        <f t="shared" si="109"/>
        <v>-1.2525345121440989E-2</v>
      </c>
      <c r="W463" s="95">
        <f t="shared" si="110"/>
        <v>-2.4161052630999991E-2</v>
      </c>
      <c r="X463" s="95">
        <f t="shared" si="111"/>
        <v>1.1635707509559001E-2</v>
      </c>
    </row>
    <row r="464" spans="1:24">
      <c r="A464" s="1">
        <v>1908.12</v>
      </c>
      <c r="B464" s="1">
        <f t="shared" si="112"/>
        <v>1908</v>
      </c>
      <c r="C464" s="1">
        <f t="shared" si="113"/>
        <v>0.11999999999989086</v>
      </c>
      <c r="D464" s="77">
        <v>9.0299999999999994</v>
      </c>
      <c r="E464" s="79">
        <v>0.4</v>
      </c>
      <c r="F464" s="77">
        <v>0.57999999999999996</v>
      </c>
      <c r="G464" s="77">
        <v>9.0388396689999997</v>
      </c>
      <c r="H464" s="79">
        <f t="shared" si="118"/>
        <v>1908.9583333332989</v>
      </c>
      <c r="I464" s="82">
        <f>I453*1/12+I465*11/12</f>
        <v>3.769166666666667</v>
      </c>
      <c r="J464" s="79">
        <f t="shared" si="114"/>
        <v>323.06674273856953</v>
      </c>
      <c r="K464" s="79">
        <f t="shared" si="115"/>
        <v>14.310819168928886</v>
      </c>
      <c r="L464" s="90">
        <f t="shared" si="119"/>
        <v>2156.561988746711</v>
      </c>
      <c r="M464" s="79">
        <f t="shared" si="116"/>
        <v>20.750687794946881</v>
      </c>
      <c r="N464" s="90">
        <f t="shared" si="117"/>
        <v>138.51671688517081</v>
      </c>
      <c r="O464" s="106">
        <f t="shared" si="106"/>
        <v>14.582482908962442</v>
      </c>
      <c r="P464" s="91"/>
      <c r="Q464" s="92">
        <f t="shared" si="107"/>
        <v>18.042310998691569</v>
      </c>
      <c r="R464" s="92"/>
      <c r="S464" s="107">
        <f t="shared" si="108"/>
        <v>6.0431599334800086E-2</v>
      </c>
      <c r="T464" s="82">
        <f t="shared" si="120"/>
        <v>1.0038987857182395</v>
      </c>
      <c r="U464" s="82">
        <f t="shared" si="121"/>
        <v>6.6372880769643556</v>
      </c>
      <c r="V464" s="95">
        <f t="shared" si="109"/>
        <v>-1.6639366110551168E-2</v>
      </c>
      <c r="W464" s="95">
        <f t="shared" si="110"/>
        <v>-2.4287203342074681E-2</v>
      </c>
      <c r="X464" s="95">
        <f t="shared" si="111"/>
        <v>7.6478372315235132E-3</v>
      </c>
    </row>
    <row r="465" spans="1:24">
      <c r="A465" s="1">
        <v>1909.01</v>
      </c>
      <c r="B465" s="1">
        <f t="shared" si="112"/>
        <v>1909</v>
      </c>
      <c r="C465" s="1">
        <f t="shared" si="113"/>
        <v>9.9999999999909051E-3</v>
      </c>
      <c r="D465" s="77">
        <v>9.06</v>
      </c>
      <c r="E465" s="79">
        <v>0.40329999999999999</v>
      </c>
      <c r="F465" s="77">
        <v>0.59499999999999997</v>
      </c>
      <c r="G465" s="77">
        <v>8.9436743799999991</v>
      </c>
      <c r="H465" s="79">
        <f t="shared" si="118"/>
        <v>1909.0416666666322</v>
      </c>
      <c r="I465" s="82">
        <v>3.76</v>
      </c>
      <c r="J465" s="79">
        <f t="shared" si="114"/>
        <v>327.58907083555971</v>
      </c>
      <c r="K465" s="79">
        <f t="shared" si="115"/>
        <v>14.582414157613822</v>
      </c>
      <c r="L465" s="90">
        <f t="shared" si="119"/>
        <v>2194.8616213327318</v>
      </c>
      <c r="M465" s="79">
        <f t="shared" si="116"/>
        <v>21.513851782247023</v>
      </c>
      <c r="N465" s="90">
        <f t="shared" si="117"/>
        <v>144.1437819749421</v>
      </c>
      <c r="O465" s="106">
        <f t="shared" si="106"/>
        <v>14.76441845644136</v>
      </c>
      <c r="P465" s="91"/>
      <c r="Q465" s="92">
        <f t="shared" si="107"/>
        <v>18.278868975062462</v>
      </c>
      <c r="R465" s="92"/>
      <c r="S465" s="107">
        <f t="shared" si="108"/>
        <v>5.8589112632355791E-2</v>
      </c>
      <c r="T465" s="82">
        <f t="shared" si="120"/>
        <v>1.0021005553726343</v>
      </c>
      <c r="U465" s="82">
        <f t="shared" si="121"/>
        <v>6.7340649435134994</v>
      </c>
      <c r="V465" s="95">
        <f t="shared" si="109"/>
        <v>-1.8403410663703323E-2</v>
      </c>
      <c r="W465" s="95">
        <f t="shared" si="110"/>
        <v>-2.5288120751928433E-2</v>
      </c>
      <c r="X465" s="95">
        <f t="shared" si="111"/>
        <v>6.88471008822511E-3</v>
      </c>
    </row>
    <row r="466" spans="1:24">
      <c r="A466" s="1">
        <v>1909.02</v>
      </c>
      <c r="B466" s="1">
        <f t="shared" si="112"/>
        <v>1909</v>
      </c>
      <c r="C466" s="1">
        <f t="shared" si="113"/>
        <v>1.999999999998181E-2</v>
      </c>
      <c r="D466" s="77">
        <v>8.8000000000000007</v>
      </c>
      <c r="E466" s="79">
        <v>0.40670000000000001</v>
      </c>
      <c r="F466" s="77">
        <v>0.61</v>
      </c>
      <c r="G466" s="77">
        <v>9.0388396689999997</v>
      </c>
      <c r="H466" s="79">
        <f t="shared" si="118"/>
        <v>1909.1249999999654</v>
      </c>
      <c r="I466" s="82">
        <f>I465*11/12+I477*1/12</f>
        <v>3.7725</v>
      </c>
      <c r="J466" s="79">
        <f t="shared" si="114"/>
        <v>314.83802171643555</v>
      </c>
      <c r="K466" s="79">
        <f t="shared" si="115"/>
        <v>14.550525390008445</v>
      </c>
      <c r="L466" s="90">
        <f t="shared" si="119"/>
        <v>2117.5531126382816</v>
      </c>
      <c r="M466" s="79">
        <f t="shared" si="116"/>
        <v>21.823999232616547</v>
      </c>
      <c r="N466" s="90">
        <f t="shared" si="117"/>
        <v>146.7849316715172</v>
      </c>
      <c r="O466" s="106">
        <f t="shared" si="106"/>
        <v>14.167157516701375</v>
      </c>
      <c r="P466" s="91"/>
      <c r="Q466" s="92">
        <f t="shared" si="107"/>
        <v>17.551012942214427</v>
      </c>
      <c r="R466" s="92"/>
      <c r="S466" s="107">
        <f t="shared" si="108"/>
        <v>5.9552576468414227E-2</v>
      </c>
      <c r="T466" s="82">
        <f t="shared" si="120"/>
        <v>1.0021115756288155</v>
      </c>
      <c r="U466" s="82">
        <f t="shared" si="121"/>
        <v>6.6771617888923567</v>
      </c>
      <c r="V466" s="95">
        <f t="shared" si="109"/>
        <v>-1.2104931460708457E-2</v>
      </c>
      <c r="W466" s="95">
        <f t="shared" si="110"/>
        <v>-2.2607681822931602E-2</v>
      </c>
      <c r="X466" s="95">
        <f t="shared" si="111"/>
        <v>1.0502750362223146E-2</v>
      </c>
    </row>
    <row r="467" spans="1:24">
      <c r="A467" s="1">
        <v>1909.03</v>
      </c>
      <c r="B467" s="1">
        <f t="shared" si="112"/>
        <v>1909</v>
      </c>
      <c r="C467" s="1">
        <f t="shared" si="113"/>
        <v>2.9999999999972715E-2</v>
      </c>
      <c r="D467" s="77">
        <v>8.92</v>
      </c>
      <c r="E467" s="79">
        <v>0.41</v>
      </c>
      <c r="F467" s="77">
        <v>0.625</v>
      </c>
      <c r="G467" s="77">
        <v>9.0388396689999997</v>
      </c>
      <c r="H467" s="79">
        <f t="shared" si="118"/>
        <v>1909.2083333332987</v>
      </c>
      <c r="I467" s="82">
        <f>I465*10/12+I477*2/12</f>
        <v>3.7849999999999997</v>
      </c>
      <c r="J467" s="79">
        <f t="shared" si="114"/>
        <v>319.13126746711413</v>
      </c>
      <c r="K467" s="79">
        <f t="shared" si="115"/>
        <v>14.668589648152105</v>
      </c>
      <c r="L467" s="90">
        <f t="shared" si="119"/>
        <v>2154.6503972820392</v>
      </c>
      <c r="M467" s="79">
        <f t="shared" si="116"/>
        <v>22.360654951451384</v>
      </c>
      <c r="N467" s="90">
        <f t="shared" si="117"/>
        <v>150.97045945081553</v>
      </c>
      <c r="O467" s="106">
        <f t="shared" si="106"/>
        <v>14.336058380586222</v>
      </c>
      <c r="P467" s="91"/>
      <c r="Q467" s="92">
        <f t="shared" si="107"/>
        <v>17.770999224836924</v>
      </c>
      <c r="R467" s="92"/>
      <c r="S467" s="107">
        <f t="shared" si="108"/>
        <v>5.8595967072828326E-2</v>
      </c>
      <c r="T467" s="82">
        <f t="shared" si="120"/>
        <v>1.002122595395643</v>
      </c>
      <c r="U467" s="82">
        <f t="shared" si="121"/>
        <v>6.6912611209954393</v>
      </c>
      <c r="V467" s="95">
        <f t="shared" si="109"/>
        <v>-1.150256848983966E-2</v>
      </c>
      <c r="W467" s="95">
        <f t="shared" si="110"/>
        <v>-2.3947180086188236E-2</v>
      </c>
      <c r="X467" s="95">
        <f t="shared" si="111"/>
        <v>1.2444611596348576E-2</v>
      </c>
    </row>
    <row r="468" spans="1:24">
      <c r="A468" s="1">
        <v>1909.04</v>
      </c>
      <c r="B468" s="1">
        <f t="shared" si="112"/>
        <v>1909</v>
      </c>
      <c r="C468" s="1">
        <f t="shared" si="113"/>
        <v>3.999999999996362E-2</v>
      </c>
      <c r="D468" s="77">
        <v>9.32</v>
      </c>
      <c r="E468" s="79">
        <v>0.4133</v>
      </c>
      <c r="F468" s="77">
        <v>0.64</v>
      </c>
      <c r="G468" s="77">
        <v>9.229089256</v>
      </c>
      <c r="H468" s="79">
        <f t="shared" si="118"/>
        <v>1909.291666666632</v>
      </c>
      <c r="I468" s="82">
        <f>I465*9/12+I477*3/12</f>
        <v>3.7974999999999999</v>
      </c>
      <c r="J468" s="79">
        <f t="shared" si="114"/>
        <v>326.56847023562909</v>
      </c>
      <c r="K468" s="79">
        <f t="shared" si="115"/>
        <v>14.481839994461966</v>
      </c>
      <c r="L468" s="90">
        <f t="shared" si="119"/>
        <v>2213.0114824841357</v>
      </c>
      <c r="M468" s="79">
        <f t="shared" si="116"/>
        <v>22.425302677124748</v>
      </c>
      <c r="N468" s="90">
        <f t="shared" si="117"/>
        <v>151.96645373281621</v>
      </c>
      <c r="O468" s="106">
        <f t="shared" si="106"/>
        <v>14.645198603086124</v>
      </c>
      <c r="P468" s="91"/>
      <c r="Q468" s="92">
        <f t="shared" si="107"/>
        <v>18.161144521921873</v>
      </c>
      <c r="R468" s="92"/>
      <c r="S468" s="107">
        <f t="shared" si="108"/>
        <v>5.7740559903484763E-2</v>
      </c>
      <c r="T468" s="82">
        <f t="shared" si="120"/>
        <v>1.0021336146735726</v>
      </c>
      <c r="U468" s="82">
        <f t="shared" si="121"/>
        <v>6.5672366978910794</v>
      </c>
      <c r="V468" s="95">
        <f t="shared" si="109"/>
        <v>-1.2157588476801484E-2</v>
      </c>
      <c r="W468" s="95">
        <f t="shared" si="110"/>
        <v>-2.3821721065581003E-2</v>
      </c>
      <c r="X468" s="95">
        <f t="shared" si="111"/>
        <v>1.1664132588779519E-2</v>
      </c>
    </row>
    <row r="469" spans="1:24">
      <c r="A469" s="1">
        <v>1909.05</v>
      </c>
      <c r="B469" s="1">
        <f t="shared" si="112"/>
        <v>1909</v>
      </c>
      <c r="C469" s="1">
        <f t="shared" si="113"/>
        <v>4.9999999999954525E-2</v>
      </c>
      <c r="D469" s="77">
        <v>9.6300000000000008</v>
      </c>
      <c r="E469" s="79">
        <v>0.41670000000000001</v>
      </c>
      <c r="F469" s="77">
        <v>0.65500000000000003</v>
      </c>
      <c r="G469" s="77">
        <v>9.3242545450000005</v>
      </c>
      <c r="H469" s="79">
        <f t="shared" si="118"/>
        <v>1909.3749999999652</v>
      </c>
      <c r="I469" s="82">
        <f>I465*8/12+I477*4/12</f>
        <v>3.8099999999999996</v>
      </c>
      <c r="J469" s="79">
        <f t="shared" si="114"/>
        <v>333.98683776494869</v>
      </c>
      <c r="K469" s="79">
        <f t="shared" si="115"/>
        <v>14.451953821044039</v>
      </c>
      <c r="L469" s="90">
        <f t="shared" si="119"/>
        <v>2271.4437233220069</v>
      </c>
      <c r="M469" s="79">
        <f t="shared" si="116"/>
        <v>22.716654074355283</v>
      </c>
      <c r="N469" s="90">
        <f t="shared" si="117"/>
        <v>154.49591264547396</v>
      </c>
      <c r="O469" s="106">
        <f t="shared" si="106"/>
        <v>14.953509786582783</v>
      </c>
      <c r="P469" s="91"/>
      <c r="Q469" s="92">
        <f t="shared" si="107"/>
        <v>18.54840515207685</v>
      </c>
      <c r="R469" s="92"/>
      <c r="S469" s="107">
        <f t="shared" si="108"/>
        <v>5.7262276887974653E-2</v>
      </c>
      <c r="T469" s="82">
        <f t="shared" si="120"/>
        <v>1.0021446334630597</v>
      </c>
      <c r="U469" s="82">
        <f t="shared" si="121"/>
        <v>6.5140790524352781</v>
      </c>
      <c r="V469" s="95">
        <f t="shared" si="109"/>
        <v>-8.7926145105476916E-3</v>
      </c>
      <c r="W469" s="95">
        <f t="shared" si="110"/>
        <v>-2.4118035898860413E-2</v>
      </c>
      <c r="X469" s="95">
        <f t="shared" si="111"/>
        <v>1.5325421388312721E-2</v>
      </c>
    </row>
    <row r="470" spans="1:24">
      <c r="A470" s="1">
        <v>1909.06</v>
      </c>
      <c r="B470" s="1">
        <f t="shared" si="112"/>
        <v>1909</v>
      </c>
      <c r="C470" s="1">
        <f t="shared" si="113"/>
        <v>5.999999999994543E-2</v>
      </c>
      <c r="D470" s="77">
        <v>9.8000000000000007</v>
      </c>
      <c r="E470" s="79">
        <v>0.42</v>
      </c>
      <c r="F470" s="77">
        <v>0.67</v>
      </c>
      <c r="G470" s="77">
        <v>9.4194198349999994</v>
      </c>
      <c r="H470" s="79">
        <f t="shared" si="118"/>
        <v>1909.4583333332985</v>
      </c>
      <c r="I470" s="82">
        <f>I465*7/12+I477*5/12</f>
        <v>3.8224999999999998</v>
      </c>
      <c r="J470" s="79">
        <f t="shared" si="114"/>
        <v>336.44889552796974</v>
      </c>
      <c r="K470" s="79">
        <f t="shared" si="115"/>
        <v>14.41923837977013</v>
      </c>
      <c r="L470" s="90">
        <f t="shared" si="119"/>
        <v>2296.3602731797632</v>
      </c>
      <c r="M470" s="79">
        <f t="shared" si="116"/>
        <v>23.002118367728542</v>
      </c>
      <c r="N470" s="90">
        <f t="shared" si="117"/>
        <v>156.99605949290216</v>
      </c>
      <c r="O470" s="106">
        <f t="shared" si="106"/>
        <v>15.040444676081</v>
      </c>
      <c r="P470" s="91"/>
      <c r="Q470" s="92">
        <f t="shared" si="107"/>
        <v>18.659373227262559</v>
      </c>
      <c r="R470" s="92"/>
      <c r="S470" s="107">
        <f t="shared" si="108"/>
        <v>5.6414579208054927E-2</v>
      </c>
      <c r="T470" s="82">
        <f t="shared" si="120"/>
        <v>1.0021556517645591</v>
      </c>
      <c r="U470" s="82">
        <f t="shared" si="121"/>
        <v>6.4620958638420092</v>
      </c>
      <c r="V470" s="95">
        <f t="shared" si="109"/>
        <v>-6.7626712988283488E-3</v>
      </c>
      <c r="W470" s="95">
        <f t="shared" si="110"/>
        <v>-2.3259661419105626E-2</v>
      </c>
      <c r="X470" s="95">
        <f t="shared" si="111"/>
        <v>1.6496990120277277E-2</v>
      </c>
    </row>
    <row r="471" spans="1:24">
      <c r="A471" s="1">
        <v>1909.07</v>
      </c>
      <c r="B471" s="1">
        <f t="shared" si="112"/>
        <v>1909</v>
      </c>
      <c r="C471" s="1">
        <f t="shared" si="113"/>
        <v>6.9999999999936335E-2</v>
      </c>
      <c r="D471" s="77">
        <v>9.94</v>
      </c>
      <c r="E471" s="79">
        <v>0.42330000000000001</v>
      </c>
      <c r="F471" s="77">
        <v>0.68500000000000005</v>
      </c>
      <c r="G471" s="77">
        <v>9.4194198349999994</v>
      </c>
      <c r="H471" s="79">
        <f t="shared" si="118"/>
        <v>1909.5416666666317</v>
      </c>
      <c r="I471" s="82">
        <f>I465*6/12+I477*6/12</f>
        <v>3.835</v>
      </c>
      <c r="J471" s="79">
        <f t="shared" si="114"/>
        <v>341.25530832122638</v>
      </c>
      <c r="K471" s="79">
        <f t="shared" si="115"/>
        <v>14.532532395611181</v>
      </c>
      <c r="L471" s="90">
        <f t="shared" si="119"/>
        <v>2337.4311453105365</v>
      </c>
      <c r="M471" s="79">
        <f t="shared" si="116"/>
        <v>23.517091167006047</v>
      </c>
      <c r="N471" s="90">
        <f t="shared" si="117"/>
        <v>161.08051655309032</v>
      </c>
      <c r="O471" s="106">
        <f t="shared" si="106"/>
        <v>15.231503240497686</v>
      </c>
      <c r="P471" s="91"/>
      <c r="Q471" s="92">
        <f t="shared" si="107"/>
        <v>18.898339079013791</v>
      </c>
      <c r="R471" s="92"/>
      <c r="S471" s="107">
        <f t="shared" si="108"/>
        <v>5.4094626464790664E-2</v>
      </c>
      <c r="T471" s="82">
        <f t="shared" si="120"/>
        <v>1.0021666695785254</v>
      </c>
      <c r="U471" s="82">
        <f t="shared" si="121"/>
        <v>6.4760258921936504</v>
      </c>
      <c r="V471" s="95">
        <f t="shared" si="109"/>
        <v>-7.7604300006464122E-3</v>
      </c>
      <c r="W471" s="95">
        <f t="shared" si="110"/>
        <v>-2.6233387551507059E-2</v>
      </c>
      <c r="X471" s="95">
        <f t="shared" si="111"/>
        <v>1.8472957550860647E-2</v>
      </c>
    </row>
    <row r="472" spans="1:24">
      <c r="A472" s="1">
        <v>1909.08</v>
      </c>
      <c r="B472" s="1">
        <f t="shared" si="112"/>
        <v>1909</v>
      </c>
      <c r="C472" s="1">
        <f t="shared" si="113"/>
        <v>7.999999999992724E-2</v>
      </c>
      <c r="D472" s="77">
        <v>10.18</v>
      </c>
      <c r="E472" s="79">
        <v>0.42670000000000002</v>
      </c>
      <c r="F472" s="77">
        <v>0.7</v>
      </c>
      <c r="G472" s="77">
        <v>9.5145851239999999</v>
      </c>
      <c r="H472" s="79">
        <f t="shared" si="118"/>
        <v>1909.624999999965</v>
      </c>
      <c r="I472" s="82">
        <f>I465*5/12+I477*7/12</f>
        <v>3.8474999999999997</v>
      </c>
      <c r="J472" s="79">
        <f t="shared" si="114"/>
        <v>345.99921038028441</v>
      </c>
      <c r="K472" s="79">
        <f t="shared" si="115"/>
        <v>14.502737040203082</v>
      </c>
      <c r="L472" s="90">
        <f t="shared" si="119"/>
        <v>2378.2025946859599</v>
      </c>
      <c r="M472" s="79">
        <f t="shared" si="116"/>
        <v>23.791694230471421</v>
      </c>
      <c r="N472" s="90">
        <f t="shared" si="117"/>
        <v>163.53063028292453</v>
      </c>
      <c r="O472" s="106">
        <f t="shared" si="106"/>
        <v>15.417580706254761</v>
      </c>
      <c r="P472" s="91"/>
      <c r="Q472" s="92">
        <f t="shared" si="107"/>
        <v>19.128911647815684</v>
      </c>
      <c r="R472" s="92"/>
      <c r="S472" s="107">
        <f t="shared" si="108"/>
        <v>5.2867298335827664E-2</v>
      </c>
      <c r="T472" s="82">
        <f t="shared" si="120"/>
        <v>1.0021776869054124</v>
      </c>
      <c r="U472" s="82">
        <f t="shared" si="121"/>
        <v>6.4251434686586792</v>
      </c>
      <c r="V472" s="95">
        <f t="shared" si="109"/>
        <v>-1.7531666746307462E-2</v>
      </c>
      <c r="W472" s="95">
        <f t="shared" si="110"/>
        <v>-2.7046155414689355E-2</v>
      </c>
      <c r="X472" s="95">
        <f t="shared" si="111"/>
        <v>9.514488668381893E-3</v>
      </c>
    </row>
    <row r="473" spans="1:24">
      <c r="A473" s="1">
        <v>1909.09</v>
      </c>
      <c r="B473" s="1">
        <f t="shared" si="112"/>
        <v>1909</v>
      </c>
      <c r="C473" s="1">
        <f t="shared" si="113"/>
        <v>8.9999999999918145E-2</v>
      </c>
      <c r="D473" s="77">
        <v>10.19</v>
      </c>
      <c r="E473" s="79">
        <v>0.43</v>
      </c>
      <c r="F473" s="77">
        <v>0.71499999999999997</v>
      </c>
      <c r="G473" s="77">
        <v>9.6096694209999995</v>
      </c>
      <c r="H473" s="79">
        <f t="shared" si="118"/>
        <v>1909.7083333332982</v>
      </c>
      <c r="I473" s="82">
        <f>I465*4/12+I477*8/12</f>
        <v>3.8600000000000003</v>
      </c>
      <c r="J473" s="79">
        <f t="shared" si="114"/>
        <v>342.91218830055112</v>
      </c>
      <c r="K473" s="79">
        <f t="shared" si="115"/>
        <v>14.470288613271542</v>
      </c>
      <c r="L473" s="90">
        <f t="shared" si="119"/>
        <v>2365.2725340813049</v>
      </c>
      <c r="M473" s="79">
        <f t="shared" si="116"/>
        <v>24.061061298811978</v>
      </c>
      <c r="N473" s="90">
        <f t="shared" si="117"/>
        <v>165.96367633642132</v>
      </c>
      <c r="O473" s="106">
        <f t="shared" si="106"/>
        <v>15.254446436821176</v>
      </c>
      <c r="P473" s="91"/>
      <c r="Q473" s="92">
        <f t="shared" si="107"/>
        <v>18.925890785476788</v>
      </c>
      <c r="R473" s="92"/>
      <c r="S473" s="107">
        <f t="shared" si="108"/>
        <v>5.0537394058907399E-2</v>
      </c>
      <c r="T473" s="82">
        <f t="shared" si="120"/>
        <v>1.0021887037456738</v>
      </c>
      <c r="U473" s="82">
        <f t="shared" si="121"/>
        <v>6.3754224405983759</v>
      </c>
      <c r="V473" s="95">
        <f t="shared" si="109"/>
        <v>-1.5519457540474457E-2</v>
      </c>
      <c r="W473" s="95">
        <f t="shared" si="110"/>
        <v>-2.6751385623001833E-2</v>
      </c>
      <c r="X473" s="95">
        <f t="shared" si="111"/>
        <v>1.1231928082527376E-2</v>
      </c>
    </row>
    <row r="474" spans="1:24">
      <c r="A474" s="1">
        <v>1909.1</v>
      </c>
      <c r="B474" s="1">
        <f t="shared" si="112"/>
        <v>1909</v>
      </c>
      <c r="C474" s="1">
        <f t="shared" si="113"/>
        <v>9.9999999999909051E-2</v>
      </c>
      <c r="D474" s="77">
        <v>10.23</v>
      </c>
      <c r="E474" s="79">
        <v>0.43330000000000002</v>
      </c>
      <c r="F474" s="77">
        <v>0.73</v>
      </c>
      <c r="G474" s="77">
        <v>9.8000000000000007</v>
      </c>
      <c r="H474" s="79">
        <f t="shared" si="118"/>
        <v>1909.7916666666315</v>
      </c>
      <c r="I474" s="82">
        <f>I465*3/12+I477*9/12</f>
        <v>3.8724999999999996</v>
      </c>
      <c r="J474" s="79">
        <f t="shared" si="114"/>
        <v>337.57225408163271</v>
      </c>
      <c r="K474" s="79">
        <f t="shared" si="115"/>
        <v>14.298148357142859</v>
      </c>
      <c r="L474" s="90">
        <f t="shared" si="119"/>
        <v>2336.6583622608468</v>
      </c>
      <c r="M474" s="79">
        <f t="shared" si="116"/>
        <v>24.088733673469388</v>
      </c>
      <c r="N474" s="90">
        <f t="shared" si="117"/>
        <v>166.74101705282678</v>
      </c>
      <c r="O474" s="106">
        <f t="shared" si="106"/>
        <v>14.988845296121768</v>
      </c>
      <c r="P474" s="91"/>
      <c r="Q474" s="92">
        <f t="shared" si="107"/>
        <v>18.595961438316646</v>
      </c>
      <c r="R474" s="92"/>
      <c r="S474" s="107">
        <f t="shared" si="108"/>
        <v>5.2310304239140473E-2</v>
      </c>
      <c r="T474" s="82">
        <f t="shared" si="120"/>
        <v>1.0021997200997625</v>
      </c>
      <c r="U474" s="82">
        <f t="shared" si="121"/>
        <v>6.265285157651503</v>
      </c>
      <c r="V474" s="95">
        <f t="shared" si="109"/>
        <v>-1.0588345651889597E-2</v>
      </c>
      <c r="W474" s="95">
        <f t="shared" si="110"/>
        <v>-2.659124381084832E-2</v>
      </c>
      <c r="X474" s="95">
        <f t="shared" si="111"/>
        <v>1.6002898158958723E-2</v>
      </c>
    </row>
    <row r="475" spans="1:24">
      <c r="A475" s="1">
        <v>1909.11</v>
      </c>
      <c r="B475" s="1">
        <f t="shared" si="112"/>
        <v>1909</v>
      </c>
      <c r="C475" s="1">
        <f t="shared" si="113"/>
        <v>0.10999999999989996</v>
      </c>
      <c r="D475" s="77">
        <v>10.18</v>
      </c>
      <c r="E475" s="79">
        <v>0.43669999999999998</v>
      </c>
      <c r="F475" s="77">
        <v>0.745</v>
      </c>
      <c r="G475" s="77">
        <v>9.8951652889999995</v>
      </c>
      <c r="H475" s="79">
        <f t="shared" si="118"/>
        <v>1909.8749999999648</v>
      </c>
      <c r="I475" s="82">
        <f>I465*2/12+I477*10/12</f>
        <v>3.8849999999999998</v>
      </c>
      <c r="J475" s="79">
        <f t="shared" si="114"/>
        <v>332.69165737530517</v>
      </c>
      <c r="K475" s="79">
        <f t="shared" si="115"/>
        <v>14.271753121394475</v>
      </c>
      <c r="L475" s="90">
        <f t="shared" si="119"/>
        <v>2311.1074782764417</v>
      </c>
      <c r="M475" s="79">
        <f t="shared" si="116"/>
        <v>24.347277479823415</v>
      </c>
      <c r="N475" s="90">
        <f t="shared" si="117"/>
        <v>169.13311113123274</v>
      </c>
      <c r="O475" s="106">
        <f t="shared" si="106"/>
        <v>14.745631176824588</v>
      </c>
      <c r="P475" s="91"/>
      <c r="Q475" s="92">
        <f t="shared" si="107"/>
        <v>18.294340914901564</v>
      </c>
      <c r="R475" s="92"/>
      <c r="S475" s="107">
        <f t="shared" si="108"/>
        <v>5.3018752451290424E-2</v>
      </c>
      <c r="T475" s="82">
        <f t="shared" si="120"/>
        <v>1.0022107359681312</v>
      </c>
      <c r="U475" s="82">
        <f t="shared" si="121"/>
        <v>6.2186790326354728</v>
      </c>
      <c r="V475" s="95">
        <f t="shared" si="109"/>
        <v>-1.4149002264422506E-2</v>
      </c>
      <c r="W475" s="95">
        <f t="shared" si="110"/>
        <v>-2.7896832418933037E-2</v>
      </c>
      <c r="X475" s="95">
        <f t="shared" si="111"/>
        <v>1.3747830154510532E-2</v>
      </c>
    </row>
    <row r="476" spans="1:24">
      <c r="A476" s="1">
        <v>1909.12</v>
      </c>
      <c r="B476" s="1">
        <f t="shared" si="112"/>
        <v>1909</v>
      </c>
      <c r="C476" s="1">
        <f t="shared" si="113"/>
        <v>0.11999999999989086</v>
      </c>
      <c r="D476" s="77">
        <v>10.3</v>
      </c>
      <c r="E476" s="79">
        <v>0.44</v>
      </c>
      <c r="F476" s="77">
        <v>0.76</v>
      </c>
      <c r="G476" s="77">
        <v>9.9903305790000001</v>
      </c>
      <c r="H476" s="79">
        <f t="shared" si="118"/>
        <v>1909.958333333298</v>
      </c>
      <c r="I476" s="82">
        <f>I465*1/12+I477*11/12</f>
        <v>3.8975000000000004</v>
      </c>
      <c r="J476" s="79">
        <f t="shared" si="114"/>
        <v>333.40687514400622</v>
      </c>
      <c r="K476" s="79">
        <f t="shared" si="115"/>
        <v>14.242623792559488</v>
      </c>
      <c r="L476" s="90">
        <f t="shared" si="119"/>
        <v>2324.3208082958777</v>
      </c>
      <c r="M476" s="79">
        <f t="shared" si="116"/>
        <v>24.600895641693665</v>
      </c>
      <c r="N476" s="90">
        <f t="shared" si="117"/>
        <v>171.5032829422201</v>
      </c>
      <c r="O476" s="106">
        <f t="shared" si="106"/>
        <v>14.750638489265034</v>
      </c>
      <c r="P476" s="91"/>
      <c r="Q476" s="92">
        <f t="shared" si="107"/>
        <v>18.29971854594584</v>
      </c>
      <c r="R476" s="92"/>
      <c r="S476" s="107">
        <f t="shared" si="108"/>
        <v>5.2609590345711825E-2</v>
      </c>
      <c r="T476" s="82">
        <f t="shared" si="120"/>
        <v>1.0022217513512319</v>
      </c>
      <c r="U476" s="82">
        <f t="shared" si="121"/>
        <v>6.1730584129277295</v>
      </c>
      <c r="V476" s="95">
        <f t="shared" si="109"/>
        <v>-1.9259474915082953E-2</v>
      </c>
      <c r="W476" s="95">
        <f t="shared" si="110"/>
        <v>-2.9161621238060542E-2</v>
      </c>
      <c r="X476" s="95">
        <f t="shared" si="111"/>
        <v>9.9021463229775897E-3</v>
      </c>
    </row>
    <row r="477" spans="1:24">
      <c r="A477" s="1">
        <v>1910.01</v>
      </c>
      <c r="B477" s="1">
        <f t="shared" si="112"/>
        <v>1910</v>
      </c>
      <c r="C477" s="1">
        <f t="shared" si="113"/>
        <v>9.9999999999909051E-3</v>
      </c>
      <c r="D477" s="77">
        <v>10.08</v>
      </c>
      <c r="E477" s="79">
        <v>0.4425</v>
      </c>
      <c r="F477" s="77">
        <v>0.75749999999999995</v>
      </c>
      <c r="G477" s="77">
        <v>9.8951652889999995</v>
      </c>
      <c r="H477" s="79">
        <f t="shared" si="118"/>
        <v>1910.0416666666313</v>
      </c>
      <c r="I477" s="82">
        <v>3.91</v>
      </c>
      <c r="J477" s="79">
        <f t="shared" si="114"/>
        <v>329.42356643841612</v>
      </c>
      <c r="K477" s="79">
        <f t="shared" si="115"/>
        <v>14.461302395734041</v>
      </c>
      <c r="L477" s="90">
        <f t="shared" si="119"/>
        <v>2304.9527959595248</v>
      </c>
      <c r="M477" s="79">
        <f t="shared" si="116"/>
        <v>24.755788846934543</v>
      </c>
      <c r="N477" s="90">
        <f t="shared" si="117"/>
        <v>173.21445862493454</v>
      </c>
      <c r="O477" s="106">
        <f t="shared" si="106"/>
        <v>14.547885040564147</v>
      </c>
      <c r="P477" s="91"/>
      <c r="Q477" s="92">
        <f t="shared" si="107"/>
        <v>18.048500786602393</v>
      </c>
      <c r="R477" s="92"/>
      <c r="S477" s="107">
        <f t="shared" si="108"/>
        <v>5.2449986402138195E-2</v>
      </c>
      <c r="T477" s="82">
        <f t="shared" si="120"/>
        <v>1.0027795864958251</v>
      </c>
      <c r="U477" s="82">
        <f t="shared" si="121"/>
        <v>6.2462737929115999</v>
      </c>
      <c r="V477" s="95">
        <f t="shared" si="109"/>
        <v>-2.0998057698949579E-2</v>
      </c>
      <c r="W477" s="95">
        <f t="shared" si="110"/>
        <v>-3.2233048184648228E-2</v>
      </c>
      <c r="X477" s="95">
        <f t="shared" si="111"/>
        <v>1.1234990485698648E-2</v>
      </c>
    </row>
    <row r="478" spans="1:24">
      <c r="A478" s="1">
        <v>1910.02</v>
      </c>
      <c r="B478" s="1">
        <f t="shared" si="112"/>
        <v>1910</v>
      </c>
      <c r="C478" s="1">
        <f t="shared" si="113"/>
        <v>1.999999999998181E-2</v>
      </c>
      <c r="D478" s="77">
        <v>9.7200000000000006</v>
      </c>
      <c r="E478" s="79">
        <v>0.44500000000000001</v>
      </c>
      <c r="F478" s="77">
        <v>0.755</v>
      </c>
      <c r="G478" s="77">
        <v>9.8951652889999995</v>
      </c>
      <c r="H478" s="79">
        <f t="shared" si="118"/>
        <v>1910.1249999999645</v>
      </c>
      <c r="I478" s="82">
        <f>I477*11/12+I489*1/12</f>
        <v>3.9158333333333335</v>
      </c>
      <c r="J478" s="79">
        <f t="shared" si="114"/>
        <v>317.65843906561554</v>
      </c>
      <c r="K478" s="79">
        <f t="shared" si="115"/>
        <v>14.543004669156266</v>
      </c>
      <c r="L478" s="90">
        <f t="shared" si="119"/>
        <v>2231.112748965947</v>
      </c>
      <c r="M478" s="79">
        <f t="shared" si="116"/>
        <v>24.674086573512319</v>
      </c>
      <c r="N478" s="90">
        <f t="shared" si="117"/>
        <v>173.30145323758128</v>
      </c>
      <c r="O478" s="106">
        <f t="shared" si="106"/>
        <v>14.002037903032699</v>
      </c>
      <c r="P478" s="91"/>
      <c r="Q478" s="92">
        <f t="shared" si="107"/>
        <v>17.374142485913499</v>
      </c>
      <c r="R478" s="92"/>
      <c r="S478" s="107">
        <f t="shared" si="108"/>
        <v>5.3847169033190131E-2</v>
      </c>
      <c r="T478" s="82">
        <f t="shared" si="120"/>
        <v>1.002784577867381</v>
      </c>
      <c r="U478" s="82">
        <f t="shared" si="121"/>
        <v>6.2636358511956036</v>
      </c>
      <c r="V478" s="95">
        <f t="shared" si="109"/>
        <v>-2.6721783232239948E-2</v>
      </c>
      <c r="W478" s="95">
        <f t="shared" si="110"/>
        <v>-3.3174266110591377E-2</v>
      </c>
      <c r="X478" s="95">
        <f t="shared" si="111"/>
        <v>6.4524828783514288E-3</v>
      </c>
    </row>
    <row r="479" spans="1:24">
      <c r="A479" s="1">
        <v>1910.03</v>
      </c>
      <c r="B479" s="1">
        <f t="shared" si="112"/>
        <v>1910</v>
      </c>
      <c r="C479" s="1">
        <f t="shared" si="113"/>
        <v>2.9999999999972715E-2</v>
      </c>
      <c r="D479" s="77">
        <v>9.9600000000000009</v>
      </c>
      <c r="E479" s="79">
        <v>0.44750000000000001</v>
      </c>
      <c r="F479" s="77">
        <v>0.75249999999999995</v>
      </c>
      <c r="G479" s="77">
        <v>10.08541488</v>
      </c>
      <c r="H479" s="79">
        <f t="shared" si="118"/>
        <v>1910.2083333332978</v>
      </c>
      <c r="I479" s="82">
        <f>I477*10/12+I489*2/12</f>
        <v>3.9216666666666669</v>
      </c>
      <c r="J479" s="79">
        <f t="shared" si="114"/>
        <v>319.36164434714863</v>
      </c>
      <c r="K479" s="79">
        <f t="shared" si="115"/>
        <v>14.348828900135441</v>
      </c>
      <c r="L479" s="90">
        <f t="shared" si="119"/>
        <v>2251.4738144374373</v>
      </c>
      <c r="M479" s="79">
        <f t="shared" si="116"/>
        <v>24.128477647713783</v>
      </c>
      <c r="N479" s="90">
        <f t="shared" si="117"/>
        <v>170.10381981567986</v>
      </c>
      <c r="O479" s="106">
        <f t="shared" si="106"/>
        <v>14.05000696507782</v>
      </c>
      <c r="P479" s="91"/>
      <c r="Q479" s="92">
        <f t="shared" si="107"/>
        <v>17.435730474563588</v>
      </c>
      <c r="R479" s="92"/>
      <c r="S479" s="107">
        <f t="shared" si="108"/>
        <v>5.5492369388224765E-2</v>
      </c>
      <c r="T479" s="82">
        <f t="shared" si="120"/>
        <v>1.0027895691897077</v>
      </c>
      <c r="U479" s="82">
        <f t="shared" si="121"/>
        <v>6.1625922316156796</v>
      </c>
      <c r="V479" s="95">
        <f t="shared" si="109"/>
        <v>-2.1476384341976629E-2</v>
      </c>
      <c r="W479" s="95">
        <f t="shared" si="110"/>
        <v>-3.226284431330062E-2</v>
      </c>
      <c r="X479" s="95">
        <f t="shared" si="111"/>
        <v>1.0786459971323992E-2</v>
      </c>
    </row>
    <row r="480" spans="1:24">
      <c r="A480" s="1">
        <v>1910.04</v>
      </c>
      <c r="B480" s="1">
        <f t="shared" si="112"/>
        <v>1910</v>
      </c>
      <c r="C480" s="1">
        <f t="shared" si="113"/>
        <v>3.999999999996362E-2</v>
      </c>
      <c r="D480" s="77">
        <v>9.7200000000000006</v>
      </c>
      <c r="E480" s="79">
        <v>0.45</v>
      </c>
      <c r="F480" s="77">
        <v>0.75</v>
      </c>
      <c r="G480" s="77">
        <v>10.180580170000001</v>
      </c>
      <c r="H480" s="79">
        <f t="shared" si="118"/>
        <v>1910.291666666631</v>
      </c>
      <c r="I480" s="82">
        <f>I477*9/12+I489*3/12</f>
        <v>3.9274999999999998</v>
      </c>
      <c r="J480" s="79">
        <f t="shared" si="114"/>
        <v>308.75281246373214</v>
      </c>
      <c r="K480" s="79">
        <f t="shared" si="115"/>
        <v>14.294111688135747</v>
      </c>
      <c r="L480" s="90">
        <f t="shared" si="119"/>
        <v>2185.0801004497948</v>
      </c>
      <c r="M480" s="79">
        <f t="shared" si="116"/>
        <v>23.823519480226246</v>
      </c>
      <c r="N480" s="90">
        <f t="shared" si="117"/>
        <v>168.60185960260762</v>
      </c>
      <c r="O480" s="106">
        <f t="shared" si="106"/>
        <v>13.559883620820077</v>
      </c>
      <c r="P480" s="91"/>
      <c r="Q480" s="92">
        <f t="shared" si="107"/>
        <v>16.832242284802867</v>
      </c>
      <c r="R480" s="92"/>
      <c r="S480" s="107">
        <f t="shared" si="108"/>
        <v>5.8968363511062598E-2</v>
      </c>
      <c r="T480" s="82">
        <f t="shared" si="120"/>
        <v>1.0027945604628268</v>
      </c>
      <c r="U480" s="82">
        <f t="shared" si="121"/>
        <v>6.122016279113776</v>
      </c>
      <c r="V480" s="95">
        <f t="shared" si="109"/>
        <v>-2.1781476735930227E-2</v>
      </c>
      <c r="W480" s="95">
        <f t="shared" si="110"/>
        <v>-3.4198723678286691E-2</v>
      </c>
      <c r="X480" s="95">
        <f t="shared" si="111"/>
        <v>1.2417246942356464E-2</v>
      </c>
    </row>
    <row r="481" spans="1:24">
      <c r="A481" s="1">
        <v>1910.05</v>
      </c>
      <c r="B481" s="1">
        <f t="shared" si="112"/>
        <v>1910</v>
      </c>
      <c r="C481" s="1">
        <f t="shared" si="113"/>
        <v>4.9999999999954525E-2</v>
      </c>
      <c r="D481" s="77">
        <v>9.56</v>
      </c>
      <c r="E481" s="79">
        <v>0.45250000000000001</v>
      </c>
      <c r="F481" s="77">
        <v>0.74750000000000005</v>
      </c>
      <c r="G481" s="77">
        <v>9.9903305790000001</v>
      </c>
      <c r="H481" s="79">
        <f t="shared" si="118"/>
        <v>1910.3749999999643</v>
      </c>
      <c r="I481" s="82">
        <f>I477*8/12+I489*4/12</f>
        <v>3.9333333333333336</v>
      </c>
      <c r="J481" s="79">
        <f t="shared" si="114"/>
        <v>309.45337149288343</v>
      </c>
      <c r="K481" s="79">
        <f t="shared" si="115"/>
        <v>14.647243786666293</v>
      </c>
      <c r="L481" s="90">
        <f t="shared" si="119"/>
        <v>2198.6763955054244</v>
      </c>
      <c r="M481" s="79">
        <f t="shared" si="116"/>
        <v>24.196275647586862</v>
      </c>
      <c r="N481" s="90">
        <f t="shared" si="117"/>
        <v>171.91533531802355</v>
      </c>
      <c r="O481" s="106">
        <f t="shared" si="106"/>
        <v>13.568792287251448</v>
      </c>
      <c r="P481" s="91"/>
      <c r="Q481" s="92">
        <f t="shared" si="107"/>
        <v>16.849954664554453</v>
      </c>
      <c r="R481" s="92"/>
      <c r="S481" s="107">
        <f t="shared" si="108"/>
        <v>5.9397879275674519E-2</v>
      </c>
      <c r="T481" s="82">
        <f t="shared" si="120"/>
        <v>1.0027995516867598</v>
      </c>
      <c r="U481" s="82">
        <f t="shared" si="121"/>
        <v>6.2560342634895605</v>
      </c>
      <c r="V481" s="95">
        <f t="shared" si="109"/>
        <v>-2.9609238270533189E-2</v>
      </c>
      <c r="W481" s="95">
        <f t="shared" si="110"/>
        <v>-3.7375270968179275E-2</v>
      </c>
      <c r="X481" s="95">
        <f t="shared" si="111"/>
        <v>7.7660326976460858E-3</v>
      </c>
    </row>
    <row r="482" spans="1:24">
      <c r="A482" s="1">
        <v>1910.06</v>
      </c>
      <c r="B482" s="1">
        <f t="shared" si="112"/>
        <v>1910</v>
      </c>
      <c r="C482" s="1">
        <f t="shared" si="113"/>
        <v>5.999999999994543E-2</v>
      </c>
      <c r="D482" s="77">
        <v>9.1</v>
      </c>
      <c r="E482" s="79">
        <v>0.45500000000000002</v>
      </c>
      <c r="F482" s="77">
        <v>0.745</v>
      </c>
      <c r="G482" s="77">
        <v>9.8951652889999995</v>
      </c>
      <c r="H482" s="79">
        <f t="shared" si="118"/>
        <v>1910.4583333332976</v>
      </c>
      <c r="I482" s="82">
        <f>I477*7/12+I489*5/12</f>
        <v>3.9391666666666665</v>
      </c>
      <c r="J482" s="79">
        <f t="shared" si="114"/>
        <v>297.39627525690344</v>
      </c>
      <c r="K482" s="79">
        <f t="shared" si="115"/>
        <v>14.869813762845173</v>
      </c>
      <c r="L482" s="90">
        <f t="shared" si="119"/>
        <v>2121.8145393864233</v>
      </c>
      <c r="M482" s="79">
        <f t="shared" si="116"/>
        <v>24.347277479823415</v>
      </c>
      <c r="N482" s="90">
        <f t="shared" si="117"/>
        <v>173.7089925102072</v>
      </c>
      <c r="O482" s="106">
        <f t="shared" si="106"/>
        <v>13.019657302315933</v>
      </c>
      <c r="P482" s="91"/>
      <c r="Q482" s="92">
        <f t="shared" si="107"/>
        <v>16.176908272404507</v>
      </c>
      <c r="R482" s="92"/>
      <c r="S482" s="107">
        <f t="shared" si="108"/>
        <v>6.2724664562796406E-2</v>
      </c>
      <c r="T482" s="82">
        <f t="shared" si="120"/>
        <v>1.0028045428615282</v>
      </c>
      <c r="U482" s="82">
        <f t="shared" si="121"/>
        <v>6.3338832790504309</v>
      </c>
      <c r="V482" s="95">
        <f t="shared" si="109"/>
        <v>-2.8729672024374819E-2</v>
      </c>
      <c r="W482" s="95">
        <f t="shared" si="110"/>
        <v>-3.9628615463258243E-2</v>
      </c>
      <c r="X482" s="95">
        <f t="shared" si="111"/>
        <v>1.0898943438883424E-2</v>
      </c>
    </row>
    <row r="483" spans="1:24">
      <c r="A483" s="1">
        <v>1910.07</v>
      </c>
      <c r="B483" s="1">
        <f t="shared" si="112"/>
        <v>1910</v>
      </c>
      <c r="C483" s="1">
        <f t="shared" si="113"/>
        <v>6.9999999999936335E-2</v>
      </c>
      <c r="D483" s="77">
        <v>8.64</v>
      </c>
      <c r="E483" s="79">
        <v>0.45750000000000002</v>
      </c>
      <c r="F483" s="77">
        <v>0.74250000000000005</v>
      </c>
      <c r="G483" s="77">
        <v>9.8951652889999995</v>
      </c>
      <c r="H483" s="79">
        <f t="shared" si="118"/>
        <v>1910.5416666666308</v>
      </c>
      <c r="I483" s="82">
        <f>I477*6/12+I489*6/12</f>
        <v>3.9450000000000003</v>
      </c>
      <c r="J483" s="79">
        <f t="shared" si="114"/>
        <v>282.36305694721386</v>
      </c>
      <c r="K483" s="79">
        <f t="shared" si="115"/>
        <v>14.9515160362674</v>
      </c>
      <c r="L483" s="90">
        <f t="shared" si="119"/>
        <v>2023.447450506902</v>
      </c>
      <c r="M483" s="79">
        <f t="shared" si="116"/>
        <v>24.265575206401188</v>
      </c>
      <c r="N483" s="90">
        <f t="shared" si="117"/>
        <v>173.89001527793687</v>
      </c>
      <c r="O483" s="106">
        <f t="shared" si="106"/>
        <v>12.342581259985218</v>
      </c>
      <c r="P483" s="91"/>
      <c r="Q483" s="92">
        <f t="shared" si="107"/>
        <v>15.347332499645276</v>
      </c>
      <c r="R483" s="92"/>
      <c r="S483" s="107">
        <f t="shared" si="108"/>
        <v>6.5622385013548029E-2</v>
      </c>
      <c r="T483" s="82">
        <f t="shared" si="120"/>
        <v>1.0028095339871532</v>
      </c>
      <c r="U483" s="82">
        <f t="shared" si="121"/>
        <v>6.3516469261864446</v>
      </c>
      <c r="V483" s="95">
        <f t="shared" si="109"/>
        <v>-2.323161969965748E-2</v>
      </c>
      <c r="W483" s="95">
        <f t="shared" si="110"/>
        <v>-3.9110493662960266E-2</v>
      </c>
      <c r="X483" s="95">
        <f t="shared" si="111"/>
        <v>1.5878873963302786E-2</v>
      </c>
    </row>
    <row r="484" spans="1:24">
      <c r="A484" s="1">
        <v>1910.08</v>
      </c>
      <c r="B484" s="1">
        <f t="shared" si="112"/>
        <v>1910</v>
      </c>
      <c r="C484" s="1">
        <f t="shared" si="113"/>
        <v>7.999999999992724E-2</v>
      </c>
      <c r="D484" s="77">
        <v>8.85</v>
      </c>
      <c r="E484" s="79">
        <v>0.46</v>
      </c>
      <c r="F484" s="77">
        <v>0.74</v>
      </c>
      <c r="G484" s="77">
        <v>9.8000000000000007</v>
      </c>
      <c r="H484" s="79">
        <f t="shared" si="118"/>
        <v>1910.6249999999641</v>
      </c>
      <c r="I484" s="82">
        <f>I477*5/12+I489*7/12</f>
        <v>3.9508333333333336</v>
      </c>
      <c r="J484" s="79">
        <f t="shared" si="114"/>
        <v>292.03464795918364</v>
      </c>
      <c r="K484" s="79">
        <f t="shared" si="115"/>
        <v>15.179202040816328</v>
      </c>
      <c r="L484" s="90">
        <f t="shared" si="119"/>
        <v>2101.8198937269472</v>
      </c>
      <c r="M484" s="79">
        <f t="shared" si="116"/>
        <v>24.418716326530614</v>
      </c>
      <c r="N484" s="90">
        <f t="shared" si="117"/>
        <v>175.74539224383517</v>
      </c>
      <c r="O484" s="106">
        <f t="shared" si="106"/>
        <v>12.74505515088625</v>
      </c>
      <c r="P484" s="91"/>
      <c r="Q484" s="92">
        <f t="shared" si="107"/>
        <v>15.858955310848513</v>
      </c>
      <c r="R484" s="92"/>
      <c r="S484" s="107">
        <f t="shared" si="108"/>
        <v>6.3272493374758348E-2</v>
      </c>
      <c r="T484" s="82">
        <f t="shared" si="120"/>
        <v>1.002814525063656</v>
      </c>
      <c r="U484" s="82">
        <f t="shared" si="121"/>
        <v>6.4313445998059047</v>
      </c>
      <c r="V484" s="95">
        <f t="shared" si="109"/>
        <v>-2.79087493737048E-2</v>
      </c>
      <c r="W484" s="95">
        <f t="shared" si="110"/>
        <v>-3.7642164421283653E-2</v>
      </c>
      <c r="X484" s="95">
        <f t="shared" si="111"/>
        <v>9.7334150475788528E-3</v>
      </c>
    </row>
    <row r="485" spans="1:24">
      <c r="A485" s="1">
        <v>1910.09</v>
      </c>
      <c r="B485" s="1">
        <f t="shared" si="112"/>
        <v>1910</v>
      </c>
      <c r="C485" s="1">
        <f t="shared" si="113"/>
        <v>8.9999999999918145E-2</v>
      </c>
      <c r="D485" s="77">
        <v>8.91</v>
      </c>
      <c r="E485" s="79">
        <v>0.46250000000000002</v>
      </c>
      <c r="F485" s="77">
        <v>0.73750000000000004</v>
      </c>
      <c r="G485" s="77">
        <v>9.7048347110000002</v>
      </c>
      <c r="H485" s="79">
        <f t="shared" si="118"/>
        <v>1910.7083333332973</v>
      </c>
      <c r="I485" s="82">
        <f>I477*4/12+I489*8/12</f>
        <v>3.956666666666667</v>
      </c>
      <c r="J485" s="79">
        <f t="shared" si="114"/>
        <v>296.89764079486343</v>
      </c>
      <c r="K485" s="79">
        <f t="shared" si="115"/>
        <v>15.411353408263114</v>
      </c>
      <c r="L485" s="90">
        <f t="shared" si="119"/>
        <v>2146.0627918691266</v>
      </c>
      <c r="M485" s="79">
        <f t="shared" si="116"/>
        <v>24.574860840203343</v>
      </c>
      <c r="N485" s="90">
        <f t="shared" si="117"/>
        <v>177.6342658814232</v>
      </c>
      <c r="O485" s="106">
        <f t="shared" si="106"/>
        <v>12.937161101070846</v>
      </c>
      <c r="P485" s="91"/>
      <c r="Q485" s="92">
        <f t="shared" si="107"/>
        <v>16.108720433280766</v>
      </c>
      <c r="R485" s="92"/>
      <c r="S485" s="107">
        <f t="shared" si="108"/>
        <v>5.9795105936958456E-2</v>
      </c>
      <c r="T485" s="82">
        <f t="shared" si="120"/>
        <v>1.0028195160910582</v>
      </c>
      <c r="U485" s="82">
        <f t="shared" si="121"/>
        <v>6.5126888329211914</v>
      </c>
      <c r="V485" s="95">
        <f t="shared" si="109"/>
        <v>-2.4558461455944092E-2</v>
      </c>
      <c r="W485" s="95">
        <f t="shared" si="110"/>
        <v>-3.7090077978878422E-2</v>
      </c>
      <c r="X485" s="95">
        <f t="shared" si="111"/>
        <v>1.253161652293433E-2</v>
      </c>
    </row>
    <row r="486" spans="1:24">
      <c r="A486" s="1">
        <v>1910.1</v>
      </c>
      <c r="B486" s="1">
        <f t="shared" si="112"/>
        <v>1910</v>
      </c>
      <c r="C486" s="1">
        <f t="shared" si="113"/>
        <v>9.9999999999909051E-2</v>
      </c>
      <c r="D486" s="77">
        <v>9.32</v>
      </c>
      <c r="E486" s="79">
        <v>0.46500000000000002</v>
      </c>
      <c r="F486" s="77">
        <v>0.73499999999999999</v>
      </c>
      <c r="G486" s="77">
        <v>9.4194198349999994</v>
      </c>
      <c r="H486" s="79">
        <f t="shared" si="118"/>
        <v>1910.7916666666306</v>
      </c>
      <c r="I486" s="82">
        <f>I477*3/12+I489*9/12</f>
        <v>3.9624999999999999</v>
      </c>
      <c r="J486" s="79">
        <f t="shared" si="114"/>
        <v>319.96976595108958</v>
      </c>
      <c r="K486" s="79">
        <f t="shared" si="115"/>
        <v>15.964156777602646</v>
      </c>
      <c r="L486" s="90">
        <f t="shared" si="119"/>
        <v>2322.4509776837781</v>
      </c>
      <c r="M486" s="79">
        <f t="shared" si="116"/>
        <v>25.233667164597726</v>
      </c>
      <c r="N486" s="90">
        <f t="shared" si="117"/>
        <v>183.15466401261551</v>
      </c>
      <c r="O486" s="106">
        <f t="shared" si="106"/>
        <v>13.918866656445816</v>
      </c>
      <c r="P486" s="91"/>
      <c r="Q486" s="92">
        <f t="shared" si="107"/>
        <v>17.339823908583146</v>
      </c>
      <c r="R486" s="92"/>
      <c r="S486" s="107">
        <f t="shared" si="108"/>
        <v>5.2489764947584526E-2</v>
      </c>
      <c r="T486" s="82">
        <f t="shared" si="120"/>
        <v>1.0028245070693811</v>
      </c>
      <c r="U486" s="82">
        <f t="shared" si="121"/>
        <v>6.7289467988774678</v>
      </c>
      <c r="V486" s="95">
        <f t="shared" si="109"/>
        <v>-3.1100384277508497E-2</v>
      </c>
      <c r="W486" s="95">
        <f t="shared" si="110"/>
        <v>-3.9420356493717557E-2</v>
      </c>
      <c r="X486" s="95">
        <f t="shared" si="111"/>
        <v>8.3199722162090595E-3</v>
      </c>
    </row>
    <row r="487" spans="1:24">
      <c r="A487" s="1">
        <v>1910.11</v>
      </c>
      <c r="B487" s="1">
        <f t="shared" si="112"/>
        <v>1910</v>
      </c>
      <c r="C487" s="1">
        <f t="shared" si="113"/>
        <v>0.10999999999989996</v>
      </c>
      <c r="D487" s="77">
        <v>9.31</v>
      </c>
      <c r="E487" s="79">
        <v>0.46750000000000003</v>
      </c>
      <c r="F487" s="77">
        <v>0.73250000000000004</v>
      </c>
      <c r="G487" s="77">
        <v>9.229089256</v>
      </c>
      <c r="H487" s="79">
        <f t="shared" si="118"/>
        <v>1910.8749999999638</v>
      </c>
      <c r="I487" s="82">
        <f>I477*2/12+I489*10/12</f>
        <v>3.9683333333333333</v>
      </c>
      <c r="J487" s="79">
        <f t="shared" si="114"/>
        <v>326.21807488129906</v>
      </c>
      <c r="K487" s="79">
        <f t="shared" si="115"/>
        <v>16.38098281493097</v>
      </c>
      <c r="L487" s="90">
        <f t="shared" si="119"/>
        <v>2377.7115955969757</v>
      </c>
      <c r="M487" s="79">
        <f t="shared" si="116"/>
        <v>25.666459704677933</v>
      </c>
      <c r="N487" s="90">
        <f t="shared" si="117"/>
        <v>187.07559009396184</v>
      </c>
      <c r="O487" s="106">
        <f t="shared" si="106"/>
        <v>14.164523175780353</v>
      </c>
      <c r="P487" s="91"/>
      <c r="Q487" s="92">
        <f t="shared" si="107"/>
        <v>17.653921691005689</v>
      </c>
      <c r="R487" s="92"/>
      <c r="S487" s="107">
        <f t="shared" si="108"/>
        <v>4.9104853476430468E-2</v>
      </c>
      <c r="T487" s="82">
        <f t="shared" si="120"/>
        <v>1.0028294979986456</v>
      </c>
      <c r="U487" s="82">
        <f t="shared" si="121"/>
        <v>6.8871151073325532</v>
      </c>
      <c r="V487" s="95">
        <f t="shared" si="109"/>
        <v>-3.7367043454423987E-2</v>
      </c>
      <c r="W487" s="95">
        <f t="shared" si="110"/>
        <v>-4.0837434525953231E-2</v>
      </c>
      <c r="X487" s="95">
        <f t="shared" si="111"/>
        <v>3.4703910715292441E-3</v>
      </c>
    </row>
    <row r="488" spans="1:24">
      <c r="A488" s="1">
        <v>1910.12</v>
      </c>
      <c r="B488" s="1">
        <f t="shared" si="112"/>
        <v>1910</v>
      </c>
      <c r="C488" s="1">
        <f t="shared" si="113"/>
        <v>0.11999999999989086</v>
      </c>
      <c r="D488" s="77">
        <v>9.0500000000000007</v>
      </c>
      <c r="E488" s="79">
        <v>0.47</v>
      </c>
      <c r="F488" s="77">
        <v>0.73</v>
      </c>
      <c r="G488" s="77">
        <v>9.229089256</v>
      </c>
      <c r="H488" s="79">
        <f t="shared" si="118"/>
        <v>1910.9583333332971</v>
      </c>
      <c r="I488" s="82">
        <f>I477*1/12+I489*11/12</f>
        <v>3.9741666666666666</v>
      </c>
      <c r="J488" s="79">
        <f t="shared" si="114"/>
        <v>317.10779566871713</v>
      </c>
      <c r="K488" s="79">
        <f t="shared" si="115"/>
        <v>16.468581653513485</v>
      </c>
      <c r="L488" s="90">
        <f t="shared" si="119"/>
        <v>2321.3122424969756</v>
      </c>
      <c r="M488" s="79">
        <f t="shared" si="116"/>
        <v>25.578860866095415</v>
      </c>
      <c r="N488" s="90">
        <f t="shared" si="117"/>
        <v>187.243970941745</v>
      </c>
      <c r="O488" s="106">
        <f t="shared" si="106"/>
        <v>13.741478417781549</v>
      </c>
      <c r="P488" s="91"/>
      <c r="Q488" s="92">
        <f t="shared" si="107"/>
        <v>17.136316385812218</v>
      </c>
      <c r="R488" s="92"/>
      <c r="S488" s="107">
        <f t="shared" si="108"/>
        <v>5.2485548384874424E-2</v>
      </c>
      <c r="T488" s="82">
        <f t="shared" si="120"/>
        <v>1.0028344888788736</v>
      </c>
      <c r="U488" s="82">
        <f t="shared" si="121"/>
        <v>6.9066021857451929</v>
      </c>
      <c r="V488" s="95">
        <f t="shared" si="109"/>
        <v>-4.1517080313431709E-2</v>
      </c>
      <c r="W488" s="95">
        <f t="shared" si="110"/>
        <v>-3.8818705303104939E-2</v>
      </c>
      <c r="X488" s="95">
        <f t="shared" si="111"/>
        <v>-2.6983750103267701E-3</v>
      </c>
    </row>
    <row r="489" spans="1:24">
      <c r="A489" s="1">
        <v>1911.01</v>
      </c>
      <c r="B489" s="1">
        <f t="shared" si="112"/>
        <v>1911</v>
      </c>
      <c r="C489" s="1">
        <f t="shared" si="113"/>
        <v>9.9999999999909051E-3</v>
      </c>
      <c r="D489" s="77">
        <v>9.27</v>
      </c>
      <c r="E489" s="79">
        <v>0.47</v>
      </c>
      <c r="F489" s="77">
        <v>0.71830000000000005</v>
      </c>
      <c r="G489" s="77">
        <v>9.229089256</v>
      </c>
      <c r="H489" s="79">
        <f t="shared" si="118"/>
        <v>1911.0416666666304</v>
      </c>
      <c r="I489" s="82">
        <v>3.98</v>
      </c>
      <c r="J489" s="79">
        <f t="shared" si="114"/>
        <v>324.81649346397876</v>
      </c>
      <c r="K489" s="79">
        <f t="shared" si="115"/>
        <v>16.468581653513485</v>
      </c>
      <c r="L489" s="90">
        <f t="shared" si="119"/>
        <v>2387.7881271578003</v>
      </c>
      <c r="M489" s="79">
        <f t="shared" si="116"/>
        <v>25.168898301529229</v>
      </c>
      <c r="N489" s="90">
        <f t="shared" si="117"/>
        <v>185.02138206444963</v>
      </c>
      <c r="O489" s="106">
        <f t="shared" si="106"/>
        <v>14.049215181401209</v>
      </c>
      <c r="P489" s="91"/>
      <c r="Q489" s="92">
        <f t="shared" si="107"/>
        <v>17.52797512571787</v>
      </c>
      <c r="R489" s="92"/>
      <c r="S489" s="107">
        <f t="shared" si="108"/>
        <v>4.9567622703641526E-2</v>
      </c>
      <c r="T489" s="82">
        <f t="shared" si="120"/>
        <v>1.0031121262053728</v>
      </c>
      <c r="U489" s="82">
        <f t="shared" si="121"/>
        <v>6.9261788728314917</v>
      </c>
      <c r="V489" s="95">
        <f t="shared" si="109"/>
        <v>-3.7519546179585084E-2</v>
      </c>
      <c r="W489" s="95">
        <f t="shared" si="110"/>
        <v>-3.6754414872576135E-2</v>
      </c>
      <c r="X489" s="95">
        <f t="shared" si="111"/>
        <v>-7.6513130700894827E-4</v>
      </c>
    </row>
    <row r="490" spans="1:24">
      <c r="A490" s="1">
        <v>1911.02</v>
      </c>
      <c r="B490" s="1">
        <f t="shared" si="112"/>
        <v>1911</v>
      </c>
      <c r="C490" s="1">
        <f t="shared" si="113"/>
        <v>1.999999999998181E-2</v>
      </c>
      <c r="D490" s="77">
        <v>9.43</v>
      </c>
      <c r="E490" s="79">
        <v>0.47</v>
      </c>
      <c r="F490" s="77">
        <v>0.70669999999999999</v>
      </c>
      <c r="G490" s="77">
        <v>8.9436743799999991</v>
      </c>
      <c r="H490" s="79">
        <f t="shared" si="118"/>
        <v>1911.1249999999636</v>
      </c>
      <c r="I490" s="82">
        <f>I489*11/12+I501*1/12</f>
        <v>3.9824999999999999</v>
      </c>
      <c r="J490" s="79">
        <f t="shared" si="114"/>
        <v>340.96743244804941</v>
      </c>
      <c r="K490" s="79">
        <f t="shared" si="115"/>
        <v>16.994135021270758</v>
      </c>
      <c r="L490" s="90">
        <f t="shared" si="119"/>
        <v>2516.927361193827</v>
      </c>
      <c r="M490" s="79">
        <f t="shared" si="116"/>
        <v>25.552670679855414</v>
      </c>
      <c r="N490" s="90">
        <f t="shared" si="117"/>
        <v>188.62275356900082</v>
      </c>
      <c r="O490" s="106">
        <f t="shared" si="106"/>
        <v>14.721488469928303</v>
      </c>
      <c r="P490" s="91"/>
      <c r="Q490" s="92">
        <f t="shared" si="107"/>
        <v>18.37459278519664</v>
      </c>
      <c r="R490" s="92"/>
      <c r="S490" s="107">
        <f t="shared" si="108"/>
        <v>4.4360278841051676E-2</v>
      </c>
      <c r="T490" s="82">
        <f t="shared" si="120"/>
        <v>1.0031142333635612</v>
      </c>
      <c r="U490" s="82">
        <f t="shared" si="121"/>
        <v>7.1694534743295701</v>
      </c>
      <c r="V490" s="95">
        <f t="shared" si="109"/>
        <v>-3.960930937600271E-2</v>
      </c>
      <c r="W490" s="95">
        <f t="shared" si="110"/>
        <v>-3.6089686175194036E-2</v>
      </c>
      <c r="X490" s="95">
        <f t="shared" si="111"/>
        <v>-3.5196232008086747E-3</v>
      </c>
    </row>
    <row r="491" spans="1:24">
      <c r="A491" s="1">
        <v>1911.03</v>
      </c>
      <c r="B491" s="1">
        <f t="shared" si="112"/>
        <v>1911</v>
      </c>
      <c r="C491" s="1">
        <f t="shared" si="113"/>
        <v>2.9999999999972715E-2</v>
      </c>
      <c r="D491" s="77">
        <v>9.32</v>
      </c>
      <c r="E491" s="79">
        <v>0.47</v>
      </c>
      <c r="F491" s="77">
        <v>0.69499999999999995</v>
      </c>
      <c r="G491" s="77">
        <v>9.0388396689999997</v>
      </c>
      <c r="H491" s="79">
        <f t="shared" si="118"/>
        <v>1911.2083333332969</v>
      </c>
      <c r="I491" s="82">
        <f>I489*10/12+I501*2/12</f>
        <v>3.9849999999999999</v>
      </c>
      <c r="J491" s="79">
        <f t="shared" si="114"/>
        <v>333.44208663604303</v>
      </c>
      <c r="K491" s="79">
        <f t="shared" si="115"/>
        <v>16.815212523491439</v>
      </c>
      <c r="L491" s="90">
        <f t="shared" si="119"/>
        <v>2471.7211090141736</v>
      </c>
      <c r="M491" s="79">
        <f t="shared" si="116"/>
        <v>24.865048306013936</v>
      </c>
      <c r="N491" s="90">
        <f t="shared" si="117"/>
        <v>184.31825866575647</v>
      </c>
      <c r="O491" s="106">
        <f t="shared" si="106"/>
        <v>14.370623221979532</v>
      </c>
      <c r="P491" s="91"/>
      <c r="Q491" s="92">
        <f t="shared" si="107"/>
        <v>17.944211955514454</v>
      </c>
      <c r="R491" s="92"/>
      <c r="S491" s="107">
        <f t="shared" si="108"/>
        <v>4.7069976401038313E-2</v>
      </c>
      <c r="T491" s="82">
        <f t="shared" si="120"/>
        <v>1.0031163405178931</v>
      </c>
      <c r="U491" s="82">
        <f t="shared" si="121"/>
        <v>7.1160622680957433</v>
      </c>
      <c r="V491" s="95">
        <f t="shared" si="109"/>
        <v>-3.9248597113910266E-2</v>
      </c>
      <c r="W491" s="95">
        <f t="shared" si="110"/>
        <v>-3.3945796918963711E-2</v>
      </c>
      <c r="X491" s="95">
        <f t="shared" si="111"/>
        <v>-5.3028001949465553E-3</v>
      </c>
    </row>
    <row r="492" spans="1:24">
      <c r="A492" s="1">
        <v>1911.04</v>
      </c>
      <c r="B492" s="1">
        <f t="shared" si="112"/>
        <v>1911</v>
      </c>
      <c r="C492" s="1">
        <f t="shared" si="113"/>
        <v>3.999999999996362E-2</v>
      </c>
      <c r="D492" s="77">
        <v>9.2799999999999994</v>
      </c>
      <c r="E492" s="79">
        <v>0.47</v>
      </c>
      <c r="F492" s="77">
        <v>0.68330000000000002</v>
      </c>
      <c r="G492" s="77">
        <v>8.7534247930000006</v>
      </c>
      <c r="H492" s="79">
        <f t="shared" si="118"/>
        <v>1911.2916666666301</v>
      </c>
      <c r="I492" s="82">
        <f>I489*9/12+I501*3/12</f>
        <v>3.9874999999999998</v>
      </c>
      <c r="J492" s="79">
        <f t="shared" si="114"/>
        <v>342.8365823625806</v>
      </c>
      <c r="K492" s="79">
        <f t="shared" si="115"/>
        <v>17.363490701553115</v>
      </c>
      <c r="L492" s="90">
        <f t="shared" si="119"/>
        <v>2552.0860359712674</v>
      </c>
      <c r="M492" s="79">
        <f t="shared" si="116"/>
        <v>25.243559992279241</v>
      </c>
      <c r="N492" s="90">
        <f t="shared" si="117"/>
        <v>187.91383495465163</v>
      </c>
      <c r="O492" s="106">
        <f t="shared" si="106"/>
        <v>14.752935420329349</v>
      </c>
      <c r="P492" s="91"/>
      <c r="Q492" s="92">
        <f t="shared" si="107"/>
        <v>18.430686396998251</v>
      </c>
      <c r="R492" s="92"/>
      <c r="S492" s="107">
        <f t="shared" si="108"/>
        <v>4.3259160708309839E-2</v>
      </c>
      <c r="T492" s="82">
        <f t="shared" si="120"/>
        <v>1.0031184476683683</v>
      </c>
      <c r="U492" s="82">
        <f t="shared" si="121"/>
        <v>7.3709883173317348</v>
      </c>
      <c r="V492" s="95">
        <f t="shared" si="109"/>
        <v>-4.0278429128642657E-2</v>
      </c>
      <c r="W492" s="95">
        <f t="shared" si="110"/>
        <v>-3.5389425301738942E-2</v>
      </c>
      <c r="X492" s="95">
        <f t="shared" si="111"/>
        <v>-4.889003826903715E-3</v>
      </c>
    </row>
    <row r="493" spans="1:24">
      <c r="A493" s="1">
        <v>1911.05</v>
      </c>
      <c r="B493" s="1">
        <f t="shared" si="112"/>
        <v>1911</v>
      </c>
      <c r="C493" s="1">
        <f t="shared" si="113"/>
        <v>4.9999999999954525E-2</v>
      </c>
      <c r="D493" s="77">
        <v>9.48</v>
      </c>
      <c r="E493" s="79">
        <v>0.47</v>
      </c>
      <c r="F493" s="77">
        <v>0.67169999999999996</v>
      </c>
      <c r="G493" s="77">
        <v>8.7534247930000006</v>
      </c>
      <c r="H493" s="79">
        <f t="shared" si="118"/>
        <v>1911.3749999999634</v>
      </c>
      <c r="I493" s="82">
        <f>I489*8/12+I501*4/12</f>
        <v>3.99</v>
      </c>
      <c r="J493" s="79">
        <f t="shared" si="114"/>
        <v>350.2253018100501</v>
      </c>
      <c r="K493" s="79">
        <f t="shared" si="115"/>
        <v>17.363490701553115</v>
      </c>
      <c r="L493" s="90">
        <f t="shared" si="119"/>
        <v>2617.8590866468926</v>
      </c>
      <c r="M493" s="79">
        <f t="shared" si="116"/>
        <v>24.815014264326013</v>
      </c>
      <c r="N493" s="90">
        <f t="shared" si="117"/>
        <v>185.48691439880986</v>
      </c>
      <c r="O493" s="106">
        <f t="shared" si="106"/>
        <v>15.047660591685041</v>
      </c>
      <c r="P493" s="91"/>
      <c r="Q493" s="92">
        <f t="shared" si="107"/>
        <v>18.805342832580791</v>
      </c>
      <c r="R493" s="92"/>
      <c r="S493" s="107">
        <f t="shared" si="108"/>
        <v>4.1906552892054888E-2</v>
      </c>
      <c r="T493" s="82">
        <f t="shared" si="120"/>
        <v>1.0031205548149882</v>
      </c>
      <c r="U493" s="82">
        <f t="shared" si="121"/>
        <v>7.3939743586634883</v>
      </c>
      <c r="V493" s="95">
        <f t="shared" si="109"/>
        <v>-3.7149546920214438E-2</v>
      </c>
      <c r="W493" s="95">
        <f t="shared" si="110"/>
        <v>-3.264137087186314E-2</v>
      </c>
      <c r="X493" s="95">
        <f t="shared" si="111"/>
        <v>-4.5081760483512978E-3</v>
      </c>
    </row>
    <row r="494" spans="1:24">
      <c r="A494" s="1">
        <v>1911.06</v>
      </c>
      <c r="B494" s="1">
        <f t="shared" si="112"/>
        <v>1911</v>
      </c>
      <c r="C494" s="1">
        <f t="shared" si="113"/>
        <v>5.999999999994543E-2</v>
      </c>
      <c r="D494" s="77">
        <v>9.67</v>
      </c>
      <c r="E494" s="79">
        <v>0.47</v>
      </c>
      <c r="F494" s="77">
        <v>0.66</v>
      </c>
      <c r="G494" s="77">
        <v>8.7534247930000006</v>
      </c>
      <c r="H494" s="79">
        <f t="shared" si="118"/>
        <v>1911.4583333332967</v>
      </c>
      <c r="I494" s="82">
        <f>I489*7/12+I501*5/12</f>
        <v>3.9924999999999997</v>
      </c>
      <c r="J494" s="79">
        <f t="shared" si="114"/>
        <v>357.244585285146</v>
      </c>
      <c r="K494" s="79">
        <f t="shared" si="115"/>
        <v>17.363490701553115</v>
      </c>
      <c r="L494" s="90">
        <f t="shared" si="119"/>
        <v>2681.1424242724106</v>
      </c>
      <c r="M494" s="79">
        <f t="shared" si="116"/>
        <v>24.382774176649058</v>
      </c>
      <c r="N494" s="90">
        <f t="shared" si="117"/>
        <v>182.99420889553164</v>
      </c>
      <c r="O494" s="106">
        <f t="shared" si="106"/>
        <v>15.328355684719279</v>
      </c>
      <c r="P494" s="91"/>
      <c r="Q494" s="92">
        <f t="shared" si="107"/>
        <v>19.161771874042564</v>
      </c>
      <c r="R494" s="92"/>
      <c r="S494" s="107">
        <f t="shared" si="108"/>
        <v>4.066460981532017E-2</v>
      </c>
      <c r="T494" s="82">
        <f t="shared" si="120"/>
        <v>1.0031226619577531</v>
      </c>
      <c r="U494" s="82">
        <f t="shared" si="121"/>
        <v>7.4170476609503142</v>
      </c>
      <c r="V494" s="95">
        <f t="shared" si="109"/>
        <v>-4.6302102945966372E-2</v>
      </c>
      <c r="W494" s="95">
        <f t="shared" si="110"/>
        <v>-3.1506404362893425E-2</v>
      </c>
      <c r="X494" s="95">
        <f t="shared" si="111"/>
        <v>-1.4795698583072947E-2</v>
      </c>
    </row>
    <row r="495" spans="1:24">
      <c r="A495" s="1">
        <v>1911.07</v>
      </c>
      <c r="B495" s="1">
        <f t="shared" si="112"/>
        <v>1911</v>
      </c>
      <c r="C495" s="1">
        <f t="shared" si="113"/>
        <v>6.9999999999936335E-2</v>
      </c>
      <c r="D495" s="77">
        <v>9.6300000000000008</v>
      </c>
      <c r="E495" s="79">
        <v>0.47</v>
      </c>
      <c r="F495" s="77">
        <v>0.64829999999999999</v>
      </c>
      <c r="G495" s="77">
        <v>8.8485090910000004</v>
      </c>
      <c r="H495" s="79">
        <f t="shared" si="118"/>
        <v>1911.5416666666299</v>
      </c>
      <c r="I495" s="82">
        <f>I489*6/12+I501*6/12</f>
        <v>3.9950000000000001</v>
      </c>
      <c r="J495" s="79">
        <f t="shared" si="114"/>
        <v>351.94384251325403</v>
      </c>
      <c r="K495" s="79">
        <f t="shared" si="115"/>
        <v>17.176906124738252</v>
      </c>
      <c r="L495" s="90">
        <f t="shared" si="119"/>
        <v>2652.1028368978505</v>
      </c>
      <c r="M495" s="79">
        <f t="shared" si="116"/>
        <v>23.693166469505975</v>
      </c>
      <c r="N495" s="90">
        <f t="shared" si="117"/>
        <v>178.54187634069328</v>
      </c>
      <c r="O495" s="106">
        <f t="shared" si="106"/>
        <v>15.083110578700264</v>
      </c>
      <c r="P495" s="91"/>
      <c r="Q495" s="92">
        <f t="shared" si="107"/>
        <v>18.86162742979166</v>
      </c>
      <c r="R495" s="92"/>
      <c r="S495" s="107">
        <f t="shared" si="108"/>
        <v>4.1520123743291018E-2</v>
      </c>
      <c r="T495" s="82">
        <f t="shared" si="120"/>
        <v>1.003124769096664</v>
      </c>
      <c r="U495" s="82">
        <f t="shared" si="121"/>
        <v>7.3602576092566814</v>
      </c>
      <c r="V495" s="95">
        <f t="shared" si="109"/>
        <v>-4.5511796698328943E-2</v>
      </c>
      <c r="W495" s="95">
        <f t="shared" si="110"/>
        <v>-3.0425216669317967E-2</v>
      </c>
      <c r="X495" s="95">
        <f t="shared" si="111"/>
        <v>-1.5086580029010976E-2</v>
      </c>
    </row>
    <row r="496" spans="1:24">
      <c r="A496" s="1">
        <v>1911.08</v>
      </c>
      <c r="B496" s="1">
        <f t="shared" si="112"/>
        <v>1911</v>
      </c>
      <c r="C496" s="1">
        <f t="shared" si="113"/>
        <v>7.999999999992724E-2</v>
      </c>
      <c r="D496" s="77">
        <v>9.17</v>
      </c>
      <c r="E496" s="79">
        <v>0.47</v>
      </c>
      <c r="F496" s="77">
        <v>0.63670000000000004</v>
      </c>
      <c r="G496" s="77">
        <v>9.1340049590000003</v>
      </c>
      <c r="H496" s="79">
        <f t="shared" si="118"/>
        <v>1911.6249999999632</v>
      </c>
      <c r="I496" s="82">
        <f>I489*5/12+I501*7/12</f>
        <v>3.9975000000000001</v>
      </c>
      <c r="J496" s="79">
        <f t="shared" si="114"/>
        <v>324.65737902606281</v>
      </c>
      <c r="K496" s="79">
        <f t="shared" si="115"/>
        <v>16.640018336123173</v>
      </c>
      <c r="L496" s="90">
        <f t="shared" si="119"/>
        <v>2456.9327208934374</v>
      </c>
      <c r="M496" s="79">
        <f t="shared" si="116"/>
        <v>22.541914201297079</v>
      </c>
      <c r="N496" s="90">
        <f t="shared" si="117"/>
        <v>170.59204617152147</v>
      </c>
      <c r="O496" s="106">
        <f t="shared" si="106"/>
        <v>13.899790665654441</v>
      </c>
      <c r="P496" s="91"/>
      <c r="Q496" s="92">
        <f t="shared" si="107"/>
        <v>17.392599372771897</v>
      </c>
      <c r="R496" s="92"/>
      <c r="S496" s="107">
        <f t="shared" si="108"/>
        <v>4.9103896459398867E-2</v>
      </c>
      <c r="T496" s="82">
        <f t="shared" si="120"/>
        <v>1.0031268762317218</v>
      </c>
      <c r="U496" s="82">
        <f t="shared" si="121"/>
        <v>7.1524828873148145</v>
      </c>
      <c r="V496" s="95">
        <f t="shared" si="109"/>
        <v>-3.8782683468645662E-2</v>
      </c>
      <c r="W496" s="95">
        <f t="shared" si="110"/>
        <v>-2.6759746446060495E-2</v>
      </c>
      <c r="X496" s="95">
        <f t="shared" si="111"/>
        <v>-1.2022937022585167E-2</v>
      </c>
    </row>
    <row r="497" spans="1:24">
      <c r="A497" s="1">
        <v>1911.09</v>
      </c>
      <c r="B497" s="1">
        <f t="shared" si="112"/>
        <v>1911</v>
      </c>
      <c r="C497" s="1">
        <f t="shared" si="113"/>
        <v>8.9999999999918145E-2</v>
      </c>
      <c r="D497" s="77">
        <v>8.67</v>
      </c>
      <c r="E497" s="79">
        <v>0.47</v>
      </c>
      <c r="F497" s="77">
        <v>0.625</v>
      </c>
      <c r="G497" s="77">
        <v>9.229089256</v>
      </c>
      <c r="H497" s="79">
        <f t="shared" si="118"/>
        <v>1911.7083333332964</v>
      </c>
      <c r="I497" s="82">
        <f>I489*4/12+I501*8/12</f>
        <v>4</v>
      </c>
      <c r="J497" s="79">
        <f t="shared" si="114"/>
        <v>303.7927722041743</v>
      </c>
      <c r="K497" s="79">
        <f t="shared" si="115"/>
        <v>16.468581653513485</v>
      </c>
      <c r="L497" s="90">
        <f t="shared" si="119"/>
        <v>2309.4200243023197</v>
      </c>
      <c r="M497" s="79">
        <f t="shared" si="116"/>
        <v>21.899709645629635</v>
      </c>
      <c r="N497" s="90">
        <f t="shared" si="117"/>
        <v>166.48068225939443</v>
      </c>
      <c r="O497" s="106">
        <f t="shared" si="106"/>
        <v>12.997953983252437</v>
      </c>
      <c r="P497" s="91"/>
      <c r="Q497" s="92">
        <f t="shared" si="107"/>
        <v>16.27997035927315</v>
      </c>
      <c r="R497" s="92"/>
      <c r="S497" s="107">
        <f t="shared" si="108"/>
        <v>5.3875847855920846E-2</v>
      </c>
      <c r="T497" s="82">
        <f t="shared" si="120"/>
        <v>1.0031289833629269</v>
      </c>
      <c r="U497" s="82">
        <f t="shared" si="121"/>
        <v>7.1009276987209171</v>
      </c>
      <c r="V497" s="95">
        <f t="shared" si="109"/>
        <v>-2.8760687778725758E-2</v>
      </c>
      <c r="W497" s="95">
        <f t="shared" si="110"/>
        <v>-2.4064280389012316E-2</v>
      </c>
      <c r="X497" s="95">
        <f t="shared" si="111"/>
        <v>-4.6964073897134417E-3</v>
      </c>
    </row>
    <row r="498" spans="1:24">
      <c r="A498" s="1">
        <v>1911.1</v>
      </c>
      <c r="B498" s="1">
        <f t="shared" si="112"/>
        <v>1911</v>
      </c>
      <c r="C498" s="1">
        <f t="shared" si="113"/>
        <v>9.9999999999909051E-2</v>
      </c>
      <c r="D498" s="77">
        <v>8.7200000000000006</v>
      </c>
      <c r="E498" s="79">
        <v>0.47</v>
      </c>
      <c r="F498" s="77">
        <v>0.61329999999999996</v>
      </c>
      <c r="G498" s="77">
        <v>9.229089256</v>
      </c>
      <c r="H498" s="79">
        <f t="shared" si="118"/>
        <v>1911.7916666666297</v>
      </c>
      <c r="I498" s="82">
        <f>I489*3/12+I501*9/12</f>
        <v>4.0024999999999995</v>
      </c>
      <c r="J498" s="79">
        <f t="shared" si="114"/>
        <v>305.54474897582469</v>
      </c>
      <c r="K498" s="79">
        <f t="shared" si="115"/>
        <v>16.468581653513485</v>
      </c>
      <c r="L498" s="90">
        <f t="shared" si="119"/>
        <v>2333.1712683046599</v>
      </c>
      <c r="M498" s="79">
        <f t="shared" si="116"/>
        <v>21.489747081063445</v>
      </c>
      <c r="N498" s="90">
        <f t="shared" si="117"/>
        <v>164.09792876734491</v>
      </c>
      <c r="O498" s="106">
        <f t="shared" si="106"/>
        <v>13.066472850619194</v>
      </c>
      <c r="P498" s="91"/>
      <c r="Q498" s="92">
        <f t="shared" si="107"/>
        <v>16.382298462120701</v>
      </c>
      <c r="R498" s="92"/>
      <c r="S498" s="107">
        <f t="shared" si="108"/>
        <v>5.3447409848813333E-2</v>
      </c>
      <c r="T498" s="82">
        <f t="shared" si="120"/>
        <v>1.0031310904902799</v>
      </c>
      <c r="U498" s="82">
        <f t="shared" si="121"/>
        <v>7.1231463833515605</v>
      </c>
      <c r="V498" s="95">
        <f t="shared" si="109"/>
        <v>-2.7876494527275919E-2</v>
      </c>
      <c r="W498" s="95">
        <f t="shared" si="110"/>
        <v>-2.3488603821643195E-2</v>
      </c>
      <c r="X498" s="95">
        <f t="shared" si="111"/>
        <v>-4.3878907056327243E-3</v>
      </c>
    </row>
    <row r="499" spans="1:24">
      <c r="A499" s="1">
        <v>1911.11</v>
      </c>
      <c r="B499" s="1">
        <f t="shared" si="112"/>
        <v>1911</v>
      </c>
      <c r="C499" s="1">
        <f t="shared" si="113"/>
        <v>0.10999999999989996</v>
      </c>
      <c r="D499" s="77">
        <v>9.07</v>
      </c>
      <c r="E499" s="79">
        <v>0.47</v>
      </c>
      <c r="F499" s="77">
        <v>0.60170000000000001</v>
      </c>
      <c r="G499" s="77">
        <v>9.1340049590000003</v>
      </c>
      <c r="H499" s="79">
        <f t="shared" si="118"/>
        <v>1911.8749999999629</v>
      </c>
      <c r="I499" s="82">
        <f>I489*2/12+I501*10/12</f>
        <v>4.0049999999999999</v>
      </c>
      <c r="J499" s="79">
        <f t="shared" si="114"/>
        <v>321.11694959284512</v>
      </c>
      <c r="K499" s="79">
        <f t="shared" si="115"/>
        <v>16.640018336123173</v>
      </c>
      <c r="L499" s="90">
        <f t="shared" si="119"/>
        <v>2462.6709425325121</v>
      </c>
      <c r="M499" s="79">
        <f t="shared" si="116"/>
        <v>21.302763899670882</v>
      </c>
      <c r="N499" s="90">
        <f t="shared" si="117"/>
        <v>163.37255855808297</v>
      </c>
      <c r="O499" s="106">
        <f t="shared" si="106"/>
        <v>13.727997586413094</v>
      </c>
      <c r="P499" s="91"/>
      <c r="Q499" s="92">
        <f t="shared" si="107"/>
        <v>17.226467153366833</v>
      </c>
      <c r="R499" s="92"/>
      <c r="S499" s="107">
        <f t="shared" si="108"/>
        <v>4.745119494291522E-2</v>
      </c>
      <c r="T499" s="82">
        <f t="shared" si="120"/>
        <v>1.0031331976137821</v>
      </c>
      <c r="U499" s="82">
        <f t="shared" si="121"/>
        <v>7.219833186184121</v>
      </c>
      <c r="V499" s="95">
        <f t="shared" si="109"/>
        <v>-2.6951141017772962E-2</v>
      </c>
      <c r="W499" s="95">
        <f t="shared" si="110"/>
        <v>-2.3368393912026275E-2</v>
      </c>
      <c r="X499" s="95">
        <f t="shared" si="111"/>
        <v>-3.5827471057466864E-3</v>
      </c>
    </row>
    <row r="500" spans="1:24">
      <c r="A500" s="1">
        <v>1911.12</v>
      </c>
      <c r="B500" s="1">
        <f t="shared" si="112"/>
        <v>1911</v>
      </c>
      <c r="C500" s="1">
        <f t="shared" si="113"/>
        <v>0.11999999999989086</v>
      </c>
      <c r="D500" s="77">
        <v>9.11</v>
      </c>
      <c r="E500" s="79">
        <v>0.47</v>
      </c>
      <c r="F500" s="77">
        <v>0.59</v>
      </c>
      <c r="G500" s="77">
        <v>9.0388396689999997</v>
      </c>
      <c r="H500" s="79">
        <f t="shared" si="118"/>
        <v>1911.9583333332962</v>
      </c>
      <c r="I500" s="82">
        <f>I489*1/12+I501*11/12</f>
        <v>4.0075000000000003</v>
      </c>
      <c r="J500" s="79">
        <f t="shared" si="114"/>
        <v>325.92890657235534</v>
      </c>
      <c r="K500" s="79">
        <f t="shared" si="115"/>
        <v>16.815212523491439</v>
      </c>
      <c r="L500" s="90">
        <f t="shared" si="119"/>
        <v>2510.3206474839312</v>
      </c>
      <c r="M500" s="79">
        <f t="shared" si="116"/>
        <v>21.108458274170104</v>
      </c>
      <c r="N500" s="90">
        <f t="shared" si="117"/>
        <v>162.57839539138521</v>
      </c>
      <c r="O500" s="106">
        <f t="shared" si="106"/>
        <v>13.929258419578238</v>
      </c>
      <c r="P500" s="91"/>
      <c r="Q500" s="92">
        <f t="shared" si="107"/>
        <v>17.49407644299604</v>
      </c>
      <c r="R500" s="92"/>
      <c r="S500" s="107">
        <f t="shared" si="108"/>
        <v>4.4098435429173549E-2</v>
      </c>
      <c r="T500" s="82">
        <f t="shared" si="120"/>
        <v>1.0031353047334335</v>
      </c>
      <c r="U500" s="82">
        <f t="shared" si="121"/>
        <v>7.3187064239899442</v>
      </c>
      <c r="V500" s="95">
        <f t="shared" si="109"/>
        <v>-2.4356634205700001E-2</v>
      </c>
      <c r="W500" s="95">
        <f t="shared" si="110"/>
        <v>-2.3260362364417753E-2</v>
      </c>
      <c r="X500" s="95">
        <f t="shared" si="111"/>
        <v>-1.0962718412822481E-3</v>
      </c>
    </row>
    <row r="501" spans="1:24">
      <c r="A501" s="1">
        <v>1912.01</v>
      </c>
      <c r="B501" s="1">
        <f t="shared" si="112"/>
        <v>1912</v>
      </c>
      <c r="C501" s="1">
        <f t="shared" si="113"/>
        <v>9.9999999999909051E-3</v>
      </c>
      <c r="D501" s="77">
        <v>9.1199999999999992</v>
      </c>
      <c r="E501" s="79">
        <v>0.4708</v>
      </c>
      <c r="F501" s="77">
        <v>0.59919999999999995</v>
      </c>
      <c r="G501" s="77">
        <v>9.1340049590000003</v>
      </c>
      <c r="H501" s="79">
        <f t="shared" si="118"/>
        <v>1912.0416666666295</v>
      </c>
      <c r="I501" s="82">
        <v>4.01</v>
      </c>
      <c r="J501" s="79">
        <f t="shared" si="114"/>
        <v>322.88716430945396</v>
      </c>
      <c r="K501" s="79">
        <f t="shared" si="115"/>
        <v>16.668341771588917</v>
      </c>
      <c r="L501" s="90">
        <f t="shared" si="119"/>
        <v>2497.5913637428671</v>
      </c>
      <c r="M501" s="79">
        <f t="shared" si="116"/>
        <v>21.214253163840436</v>
      </c>
      <c r="N501" s="90">
        <f t="shared" si="117"/>
        <v>164.09613433714097</v>
      </c>
      <c r="O501" s="106">
        <f t="shared" si="106"/>
        <v>13.794952631845828</v>
      </c>
      <c r="P501" s="91"/>
      <c r="Q501" s="92">
        <f t="shared" si="107"/>
        <v>17.34076614648027</v>
      </c>
      <c r="R501" s="92"/>
      <c r="S501" s="107">
        <f t="shared" si="108"/>
        <v>4.7047640823835585E-2</v>
      </c>
      <c r="T501" s="82">
        <f t="shared" si="120"/>
        <v>1.0003506907546551</v>
      </c>
      <c r="U501" s="82">
        <f t="shared" si="121"/>
        <v>7.2651616517011313</v>
      </c>
      <c r="V501" s="95">
        <f t="shared" si="109"/>
        <v>-2.1191134802391431E-2</v>
      </c>
      <c r="W501" s="95">
        <f t="shared" si="110"/>
        <v>-1.9380715036719343E-2</v>
      </c>
      <c r="X501" s="95">
        <f t="shared" si="111"/>
        <v>-1.8104197656720888E-3</v>
      </c>
    </row>
    <row r="502" spans="1:24">
      <c r="A502" s="1">
        <v>1912.02</v>
      </c>
      <c r="B502" s="1">
        <f t="shared" si="112"/>
        <v>1912</v>
      </c>
      <c r="C502" s="1">
        <f t="shared" si="113"/>
        <v>1.999999999998181E-2</v>
      </c>
      <c r="D502" s="77">
        <v>9.0399999999999991</v>
      </c>
      <c r="E502" s="79">
        <v>0.47170000000000001</v>
      </c>
      <c r="F502" s="77">
        <v>0.60829999999999995</v>
      </c>
      <c r="G502" s="77">
        <v>9.229089256</v>
      </c>
      <c r="H502" s="79">
        <f t="shared" si="118"/>
        <v>1912.1249999999627</v>
      </c>
      <c r="I502" s="82">
        <f>I501*11/12+I513*1/12</f>
        <v>4.0466666666666669</v>
      </c>
      <c r="J502" s="79">
        <f t="shared" si="114"/>
        <v>316.75740031438698</v>
      </c>
      <c r="K502" s="79">
        <f t="shared" si="115"/>
        <v>16.528148863749596</v>
      </c>
      <c r="L502" s="90">
        <f t="shared" si="119"/>
        <v>2460.8305379617723</v>
      </c>
      <c r="M502" s="79">
        <f t="shared" si="116"/>
        <v>21.314549403898408</v>
      </c>
      <c r="N502" s="90">
        <f t="shared" si="117"/>
        <v>165.58885135421968</v>
      </c>
      <c r="O502" s="106">
        <f t="shared" si="106"/>
        <v>13.531634369686596</v>
      </c>
      <c r="P502" s="91"/>
      <c r="Q502" s="92">
        <f t="shared" si="107"/>
        <v>17.024470442136405</v>
      </c>
      <c r="R502" s="92"/>
      <c r="S502" s="107">
        <f t="shared" si="108"/>
        <v>4.9142930702847858E-2</v>
      </c>
      <c r="T502" s="82">
        <f t="shared" si="120"/>
        <v>1.0003863444173371</v>
      </c>
      <c r="U502" s="82">
        <f t="shared" si="121"/>
        <v>7.192832635983704</v>
      </c>
      <c r="V502" s="95">
        <f t="shared" si="109"/>
        <v>-1.7098368530148678E-2</v>
      </c>
      <c r="W502" s="95">
        <f t="shared" si="110"/>
        <v>-1.8087330716241246E-2</v>
      </c>
      <c r="X502" s="95">
        <f t="shared" si="111"/>
        <v>9.8896218609256792E-4</v>
      </c>
    </row>
    <row r="503" spans="1:24">
      <c r="A503" s="1">
        <v>1912.03</v>
      </c>
      <c r="B503" s="1">
        <f t="shared" si="112"/>
        <v>1912</v>
      </c>
      <c r="C503" s="1">
        <f t="shared" si="113"/>
        <v>2.9999999999972715E-2</v>
      </c>
      <c r="D503" s="77">
        <v>9.3000000000000007</v>
      </c>
      <c r="E503" s="79">
        <v>0.47249999999999998</v>
      </c>
      <c r="F503" s="77">
        <v>0.61750000000000005</v>
      </c>
      <c r="G503" s="77">
        <v>9.4194198349999994</v>
      </c>
      <c r="H503" s="79">
        <f t="shared" si="118"/>
        <v>1912.208333333296</v>
      </c>
      <c r="I503" s="82">
        <f>I501*10/12+I513*2/12</f>
        <v>4.083333333333333</v>
      </c>
      <c r="J503" s="79">
        <f t="shared" si="114"/>
        <v>319.2831355520529</v>
      </c>
      <c r="K503" s="79">
        <f t="shared" si="115"/>
        <v>16.221643177241397</v>
      </c>
      <c r="L503" s="90">
        <f t="shared" si="119"/>
        <v>2490.954430788659</v>
      </c>
      <c r="M503" s="79">
        <f t="shared" si="116"/>
        <v>21.199713570257277</v>
      </c>
      <c r="N503" s="90">
        <f t="shared" si="117"/>
        <v>165.39401731311796</v>
      </c>
      <c r="O503" s="106">
        <f t="shared" si="106"/>
        <v>13.639769173944167</v>
      </c>
      <c r="P503" s="91"/>
      <c r="Q503" s="92">
        <f t="shared" si="107"/>
        <v>17.172513777043729</v>
      </c>
      <c r="R503" s="92"/>
      <c r="S503" s="107">
        <f t="shared" si="108"/>
        <v>5.0265881303448723E-2</v>
      </c>
      <c r="T503" s="82">
        <f t="shared" si="120"/>
        <v>1.0004219860003025</v>
      </c>
      <c r="U503" s="82">
        <f t="shared" si="121"/>
        <v>7.0502156586546949</v>
      </c>
      <c r="V503" s="95">
        <f t="shared" si="109"/>
        <v>-1.2995211417227148E-2</v>
      </c>
      <c r="W503" s="95">
        <f t="shared" si="110"/>
        <v>-1.4633648542101474E-2</v>
      </c>
      <c r="X503" s="95">
        <f t="shared" si="111"/>
        <v>1.6384371248743257E-3</v>
      </c>
    </row>
    <row r="504" spans="1:24">
      <c r="A504" s="1">
        <v>1912.04</v>
      </c>
      <c r="B504" s="1">
        <f t="shared" si="112"/>
        <v>1912</v>
      </c>
      <c r="C504" s="1">
        <f t="shared" si="113"/>
        <v>3.999999999996362E-2</v>
      </c>
      <c r="D504" s="77">
        <v>9.59</v>
      </c>
      <c r="E504" s="79">
        <v>0.4733</v>
      </c>
      <c r="F504" s="77">
        <v>0.62670000000000003</v>
      </c>
      <c r="G504" s="77">
        <v>9.7048347110000002</v>
      </c>
      <c r="H504" s="79">
        <f t="shared" si="118"/>
        <v>1912.2916666666292</v>
      </c>
      <c r="I504" s="82">
        <f>I501*9/12+I513*3/12</f>
        <v>4.12</v>
      </c>
      <c r="J504" s="79">
        <f t="shared" si="114"/>
        <v>319.5564955356611</v>
      </c>
      <c r="K504" s="79">
        <f t="shared" si="115"/>
        <v>15.77122933649931</v>
      </c>
      <c r="L504" s="90">
        <f t="shared" si="119"/>
        <v>2503.3406525719029</v>
      </c>
      <c r="M504" s="79">
        <f t="shared" si="116"/>
        <v>20.882800391261608</v>
      </c>
      <c r="N504" s="90">
        <f t="shared" si="117"/>
        <v>163.59161490790527</v>
      </c>
      <c r="O504" s="106">
        <f t="shared" si="106"/>
        <v>13.654392690553236</v>
      </c>
      <c r="P504" s="91"/>
      <c r="Q504" s="92">
        <f t="shared" si="107"/>
        <v>17.200337051440407</v>
      </c>
      <c r="R504" s="92"/>
      <c r="S504" s="107">
        <f t="shared" si="108"/>
        <v>5.1641620629539031E-2</v>
      </c>
      <c r="T504" s="82">
        <f t="shared" si="120"/>
        <v>1.0004576155364637</v>
      </c>
      <c r="U504" s="82">
        <f t="shared" si="121"/>
        <v>6.8457595454299085</v>
      </c>
      <c r="V504" s="95">
        <f t="shared" si="109"/>
        <v>-7.1727380939491381E-3</v>
      </c>
      <c r="W504" s="95">
        <f t="shared" si="110"/>
        <v>-1.1414869605843148E-2</v>
      </c>
      <c r="X504" s="95">
        <f t="shared" si="111"/>
        <v>4.2421315118940095E-3</v>
      </c>
    </row>
    <row r="505" spans="1:24">
      <c r="A505" s="1">
        <v>1912.05</v>
      </c>
      <c r="B505" s="1">
        <f t="shared" si="112"/>
        <v>1912</v>
      </c>
      <c r="C505" s="1">
        <f t="shared" si="113"/>
        <v>4.9999999999954525E-2</v>
      </c>
      <c r="D505" s="77">
        <v>9.58</v>
      </c>
      <c r="E505" s="79">
        <v>0.47420000000000001</v>
      </c>
      <c r="F505" s="77">
        <v>0.63580000000000003</v>
      </c>
      <c r="G505" s="77">
        <v>9.7048347110000002</v>
      </c>
      <c r="H505" s="79">
        <f t="shared" si="118"/>
        <v>1912.3749999999625</v>
      </c>
      <c r="I505" s="82">
        <f>I501*8/12+I513*4/12</f>
        <v>4.1566666666666663</v>
      </c>
      <c r="J505" s="79">
        <f t="shared" si="114"/>
        <v>319.22327708359057</v>
      </c>
      <c r="K505" s="79">
        <f t="shared" si="115"/>
        <v>15.801218997185662</v>
      </c>
      <c r="L505" s="90">
        <f t="shared" si="119"/>
        <v>2511.0455818310356</v>
      </c>
      <c r="M505" s="79">
        <f t="shared" si="116"/>
        <v>21.186029182645811</v>
      </c>
      <c r="N505" s="90">
        <f t="shared" si="117"/>
        <v>166.65164727851484</v>
      </c>
      <c r="O505" s="106">
        <f t="shared" si="106"/>
        <v>13.645500685612371</v>
      </c>
      <c r="P505" s="91"/>
      <c r="Q505" s="92">
        <f t="shared" si="107"/>
        <v>17.198878723155342</v>
      </c>
      <c r="R505" s="92"/>
      <c r="S505" s="107">
        <f t="shared" si="108"/>
        <v>5.0116700725255391E-2</v>
      </c>
      <c r="T505" s="82">
        <f t="shared" si="120"/>
        <v>1.0004932330586358</v>
      </c>
      <c r="U505" s="82">
        <f t="shared" si="121"/>
        <v>6.8488922713567915</v>
      </c>
      <c r="V505" s="95">
        <f t="shared" si="109"/>
        <v>-3.2084820167707084E-3</v>
      </c>
      <c r="W505" s="95">
        <f t="shared" si="110"/>
        <v>-1.1144897810831833E-2</v>
      </c>
      <c r="X505" s="95">
        <f t="shared" si="111"/>
        <v>7.9364157940611246E-3</v>
      </c>
    </row>
    <row r="506" spans="1:24">
      <c r="A506" s="1">
        <v>1912.06</v>
      </c>
      <c r="B506" s="1">
        <f t="shared" si="112"/>
        <v>1912</v>
      </c>
      <c r="C506" s="1">
        <f t="shared" si="113"/>
        <v>5.999999999994543E-2</v>
      </c>
      <c r="D506" s="77">
        <v>9.58</v>
      </c>
      <c r="E506" s="79">
        <v>0.47499999999999998</v>
      </c>
      <c r="F506" s="77">
        <v>0.64500000000000002</v>
      </c>
      <c r="G506" s="77">
        <v>9.6096694209999995</v>
      </c>
      <c r="H506" s="79">
        <f t="shared" si="118"/>
        <v>1912.4583333332957</v>
      </c>
      <c r="I506" s="82">
        <f>I501*7/12+I513*5/12</f>
        <v>4.1933333333333334</v>
      </c>
      <c r="J506" s="79">
        <f t="shared" si="114"/>
        <v>322.38456957009623</v>
      </c>
      <c r="K506" s="79">
        <f t="shared" si="115"/>
        <v>15.9846211425674</v>
      </c>
      <c r="L506" s="90">
        <f t="shared" si="119"/>
        <v>2546.3907243458207</v>
      </c>
      <c r="M506" s="79">
        <f t="shared" si="116"/>
        <v>21.705432919907309</v>
      </c>
      <c r="N506" s="90">
        <f t="shared" si="117"/>
        <v>171.44279929050668</v>
      </c>
      <c r="O506" s="106">
        <f t="shared" si="106"/>
        <v>13.785417404502528</v>
      </c>
      <c r="P506" s="91"/>
      <c r="Q506" s="92">
        <f t="shared" si="107"/>
        <v>17.384332578345713</v>
      </c>
      <c r="R506" s="92"/>
      <c r="S506" s="107">
        <f t="shared" si="108"/>
        <v>4.6814057743688256E-2</v>
      </c>
      <c r="T506" s="82">
        <f t="shared" si="120"/>
        <v>1.0005288385995368</v>
      </c>
      <c r="U506" s="82">
        <f t="shared" si="121"/>
        <v>6.9201289281175127</v>
      </c>
      <c r="V506" s="95">
        <f t="shared" si="109"/>
        <v>-5.0636770243508433E-3</v>
      </c>
      <c r="W506" s="95">
        <f t="shared" si="110"/>
        <v>-1.1852190205361546E-2</v>
      </c>
      <c r="X506" s="95">
        <f t="shared" si="111"/>
        <v>6.7885131810107024E-3</v>
      </c>
    </row>
    <row r="507" spans="1:24">
      <c r="A507" s="1">
        <v>1912.07</v>
      </c>
      <c r="B507" s="1">
        <f t="shared" si="112"/>
        <v>1912</v>
      </c>
      <c r="C507" s="1">
        <f t="shared" si="113"/>
        <v>6.9999999999936335E-2</v>
      </c>
      <c r="D507" s="77">
        <v>9.59</v>
      </c>
      <c r="E507" s="79">
        <v>0.4758</v>
      </c>
      <c r="F507" s="77">
        <v>0.6542</v>
      </c>
      <c r="G507" s="77">
        <v>9.6096694209999995</v>
      </c>
      <c r="H507" s="79">
        <f t="shared" si="118"/>
        <v>1912.541666666629</v>
      </c>
      <c r="I507" s="82">
        <f>I501*6/12+I513*6/12</f>
        <v>4.2300000000000004</v>
      </c>
      <c r="J507" s="79">
        <f t="shared" si="114"/>
        <v>322.72108790993968</v>
      </c>
      <c r="K507" s="79">
        <f t="shared" si="115"/>
        <v>16.01154260975488</v>
      </c>
      <c r="L507" s="90">
        <f t="shared" si="119"/>
        <v>2559.587832849345</v>
      </c>
      <c r="M507" s="79">
        <f t="shared" si="116"/>
        <v>22.015029792563354</v>
      </c>
      <c r="N507" s="90">
        <f t="shared" si="117"/>
        <v>174.60712828467587</v>
      </c>
      <c r="O507" s="106">
        <f t="shared" si="106"/>
        <v>13.802876645015781</v>
      </c>
      <c r="P507" s="91"/>
      <c r="Q507" s="92">
        <f t="shared" si="107"/>
        <v>17.414315464952466</v>
      </c>
      <c r="R507" s="92"/>
      <c r="S507" s="107">
        <f t="shared" si="108"/>
        <v>4.6355634792276862E-2</v>
      </c>
      <c r="T507" s="82">
        <f t="shared" si="120"/>
        <v>1.0005644321917888</v>
      </c>
      <c r="U507" s="82">
        <f t="shared" si="121"/>
        <v>6.9237885594084734</v>
      </c>
      <c r="V507" s="95">
        <f t="shared" si="109"/>
        <v>-4.9925314815401078E-3</v>
      </c>
      <c r="W507" s="95">
        <f t="shared" si="110"/>
        <v>-1.2178456771505752E-2</v>
      </c>
      <c r="X507" s="95">
        <f t="shared" si="111"/>
        <v>7.1859252899656445E-3</v>
      </c>
    </row>
    <row r="508" spans="1:24">
      <c r="A508" s="1">
        <v>1912.08</v>
      </c>
      <c r="B508" s="1">
        <f t="shared" si="112"/>
        <v>1912</v>
      </c>
      <c r="C508" s="1">
        <f t="shared" si="113"/>
        <v>7.999999999992724E-2</v>
      </c>
      <c r="D508" s="77">
        <v>9.81</v>
      </c>
      <c r="E508" s="79">
        <v>0.47670000000000001</v>
      </c>
      <c r="F508" s="77">
        <v>0.6633</v>
      </c>
      <c r="G508" s="77">
        <v>9.7048347110000002</v>
      </c>
      <c r="H508" s="79">
        <f t="shared" si="118"/>
        <v>1912.6249999999623</v>
      </c>
      <c r="I508" s="82">
        <f>I501*5/12+I513*7/12</f>
        <v>4.2666666666666666</v>
      </c>
      <c r="J508" s="79">
        <f t="shared" si="114"/>
        <v>326.88730148121329</v>
      </c>
      <c r="K508" s="79">
        <f t="shared" si="115"/>
        <v>15.884523610203301</v>
      </c>
      <c r="L508" s="90">
        <f t="shared" si="119"/>
        <v>2603.1298971047763</v>
      </c>
      <c r="M508" s="79">
        <f t="shared" si="116"/>
        <v>22.102379925839834</v>
      </c>
      <c r="N508" s="90">
        <f t="shared" si="117"/>
        <v>176.00979212534128</v>
      </c>
      <c r="O508" s="106">
        <f t="shared" si="106"/>
        <v>13.984761763426276</v>
      </c>
      <c r="P508" s="91"/>
      <c r="Q508" s="92">
        <f t="shared" si="107"/>
        <v>17.649150043747593</v>
      </c>
      <c r="R508" s="92"/>
      <c r="S508" s="107">
        <f t="shared" si="108"/>
        <v>4.7238873758240672E-2</v>
      </c>
      <c r="T508" s="82">
        <f t="shared" si="120"/>
        <v>1.000600013867917</v>
      </c>
      <c r="U508" s="82">
        <f t="shared" si="121"/>
        <v>6.859763803849793</v>
      </c>
      <c r="V508" s="95">
        <f t="shared" si="109"/>
        <v>-1.3375699452522483E-3</v>
      </c>
      <c r="W508" s="95">
        <f t="shared" si="110"/>
        <v>-9.7585899235531626E-3</v>
      </c>
      <c r="X508" s="95">
        <f t="shared" si="111"/>
        <v>8.4210199783009143E-3</v>
      </c>
    </row>
    <row r="509" spans="1:24">
      <c r="A509" s="1">
        <v>1912.09</v>
      </c>
      <c r="B509" s="1">
        <f t="shared" si="112"/>
        <v>1912</v>
      </c>
      <c r="C509" s="1">
        <f t="shared" si="113"/>
        <v>8.9999999999918145E-2</v>
      </c>
      <c r="D509" s="77">
        <v>9.86</v>
      </c>
      <c r="E509" s="79">
        <v>0.47749999999999998</v>
      </c>
      <c r="F509" s="77">
        <v>0.67249999999999999</v>
      </c>
      <c r="G509" s="77">
        <v>9.8000000000000007</v>
      </c>
      <c r="H509" s="79">
        <f t="shared" si="118"/>
        <v>1912.7083333332955</v>
      </c>
      <c r="I509" s="82">
        <f>I501*4/12+I513*8/12</f>
        <v>4.3033333333333337</v>
      </c>
      <c r="J509" s="79">
        <f t="shared" si="114"/>
        <v>325.36289591836731</v>
      </c>
      <c r="K509" s="79">
        <f t="shared" si="115"/>
        <v>15.756671683673471</v>
      </c>
      <c r="L509" s="90">
        <f t="shared" si="119"/>
        <v>2601.4468386564631</v>
      </c>
      <c r="M509" s="79">
        <f t="shared" si="116"/>
        <v>22.191333418367346</v>
      </c>
      <c r="N509" s="90">
        <f t="shared" si="117"/>
        <v>177.43133864061576</v>
      </c>
      <c r="O509" s="106">
        <f t="shared" si="106"/>
        <v>13.926285001315874</v>
      </c>
      <c r="P509" s="91"/>
      <c r="Q509" s="92">
        <f t="shared" si="107"/>
        <v>17.579229265969367</v>
      </c>
      <c r="R509" s="92"/>
      <c r="S509" s="107">
        <f t="shared" si="108"/>
        <v>4.6975292586145051E-2</v>
      </c>
      <c r="T509" s="82">
        <f t="shared" si="120"/>
        <v>1.0006355836603513</v>
      </c>
      <c r="U509" s="82">
        <f t="shared" si="121"/>
        <v>6.7972263796340471</v>
      </c>
      <c r="V509" s="95">
        <f t="shared" si="109"/>
        <v>1.7557145178128675E-3</v>
      </c>
      <c r="W509" s="95">
        <f t="shared" si="110"/>
        <v>-8.5335596805291569E-3</v>
      </c>
      <c r="X509" s="95">
        <f t="shared" si="111"/>
        <v>1.0289274198342024E-2</v>
      </c>
    </row>
    <row r="510" spans="1:24">
      <c r="A510" s="1">
        <v>1912.1</v>
      </c>
      <c r="B510" s="1">
        <f t="shared" si="112"/>
        <v>1912</v>
      </c>
      <c r="C510" s="1">
        <f t="shared" si="113"/>
        <v>9.9999999999909051E-2</v>
      </c>
      <c r="D510" s="77">
        <v>9.84</v>
      </c>
      <c r="E510" s="79">
        <v>0.4783</v>
      </c>
      <c r="F510" s="77">
        <v>0.68169999999999997</v>
      </c>
      <c r="G510" s="77">
        <v>9.8000000000000007</v>
      </c>
      <c r="H510" s="79">
        <f t="shared" si="118"/>
        <v>1912.7916666666288</v>
      </c>
      <c r="I510" s="82">
        <f>I501*3/12+I513*9/12</f>
        <v>4.34</v>
      </c>
      <c r="J510" s="79">
        <f t="shared" si="114"/>
        <v>324.70293061224487</v>
      </c>
      <c r="K510" s="79">
        <f t="shared" si="115"/>
        <v>15.783070295918368</v>
      </c>
      <c r="L510" s="90">
        <f t="shared" si="119"/>
        <v>2606.6862299821209</v>
      </c>
      <c r="M510" s="79">
        <f t="shared" si="116"/>
        <v>22.494917459183672</v>
      </c>
      <c r="N510" s="90">
        <f t="shared" si="117"/>
        <v>180.587195424676</v>
      </c>
      <c r="O510" s="106">
        <f t="shared" si="106"/>
        <v>13.905092701178468</v>
      </c>
      <c r="P510" s="91"/>
      <c r="Q510" s="92">
        <f t="shared" si="107"/>
        <v>17.556109765014817</v>
      </c>
      <c r="R510" s="92"/>
      <c r="S510" s="107">
        <f t="shared" si="108"/>
        <v>3.9873848016867976E-2</v>
      </c>
      <c r="T510" s="82">
        <f t="shared" si="120"/>
        <v>1.000671141601426</v>
      </c>
      <c r="U510" s="82">
        <f t="shared" si="121"/>
        <v>6.8015465856566504</v>
      </c>
      <c r="V510" s="95">
        <f t="shared" si="109"/>
        <v>3.5927814022957971E-3</v>
      </c>
      <c r="W510" s="95">
        <f t="shared" si="110"/>
        <v>-8.8737870377096906E-3</v>
      </c>
      <c r="X510" s="95">
        <f t="shared" si="111"/>
        <v>1.2466568440005488E-2</v>
      </c>
    </row>
    <row r="511" spans="1:24">
      <c r="A511" s="1">
        <v>1912.11</v>
      </c>
      <c r="B511" s="1">
        <f t="shared" si="112"/>
        <v>1912</v>
      </c>
      <c r="C511" s="1">
        <f t="shared" si="113"/>
        <v>0.10999999999989996</v>
      </c>
      <c r="D511" s="77">
        <v>9.73</v>
      </c>
      <c r="E511" s="79">
        <v>0.47920000000000001</v>
      </c>
      <c r="F511" s="77">
        <v>0.69079999999999997</v>
      </c>
      <c r="G511" s="77">
        <v>9.8000000000000007</v>
      </c>
      <c r="H511" s="79">
        <f t="shared" si="118"/>
        <v>1912.874999999962</v>
      </c>
      <c r="I511" s="82">
        <f>I501*2/12+I513*10/12</f>
        <v>4.3766666666666669</v>
      </c>
      <c r="J511" s="79">
        <f t="shared" si="114"/>
        <v>321.07312142857148</v>
      </c>
      <c r="K511" s="79">
        <f t="shared" si="115"/>
        <v>15.812768734693879</v>
      </c>
      <c r="L511" s="90">
        <f t="shared" si="119"/>
        <v>2588.1250699027773</v>
      </c>
      <c r="M511" s="79">
        <f t="shared" si="116"/>
        <v>22.795201673469386</v>
      </c>
      <c r="N511" s="90">
        <f t="shared" si="117"/>
        <v>183.74890013246025</v>
      </c>
      <c r="O511" s="106">
        <f t="shared" si="106"/>
        <v>13.749541018606536</v>
      </c>
      <c r="P511" s="91"/>
      <c r="Q511" s="92">
        <f t="shared" si="107"/>
        <v>17.36510994547767</v>
      </c>
      <c r="R511" s="92"/>
      <c r="S511" s="107">
        <f t="shared" si="108"/>
        <v>4.3679918829743182E-2</v>
      </c>
      <c r="T511" s="82">
        <f t="shared" si="120"/>
        <v>1.0007066877233795</v>
      </c>
      <c r="U511" s="82">
        <f t="shared" si="121"/>
        <v>6.8061113865243215</v>
      </c>
      <c r="V511" s="95">
        <f t="shared" si="109"/>
        <v>-9.1304886212983938E-4</v>
      </c>
      <c r="W511" s="95">
        <f t="shared" si="110"/>
        <v>-9.2134450088283693E-3</v>
      </c>
      <c r="X511" s="95">
        <f t="shared" si="111"/>
        <v>8.3003961466985299E-3</v>
      </c>
    </row>
    <row r="512" spans="1:24">
      <c r="A512" s="1">
        <v>1912.12</v>
      </c>
      <c r="B512" s="1">
        <f t="shared" si="112"/>
        <v>1912</v>
      </c>
      <c r="C512" s="1">
        <f t="shared" si="113"/>
        <v>0.11999999999989086</v>
      </c>
      <c r="D512" s="77">
        <v>9.3800000000000008</v>
      </c>
      <c r="E512" s="79">
        <v>0.48</v>
      </c>
      <c r="F512" s="77">
        <v>0.7</v>
      </c>
      <c r="G512" s="77">
        <v>9.7048347110000002</v>
      </c>
      <c r="H512" s="79">
        <f t="shared" si="118"/>
        <v>1912.9583333332953</v>
      </c>
      <c r="I512" s="82">
        <f>I501*1/12+I513*11/12</f>
        <v>4.4133333333333331</v>
      </c>
      <c r="J512" s="79">
        <f t="shared" si="114"/>
        <v>312.5589080421795</v>
      </c>
      <c r="K512" s="79">
        <f t="shared" si="115"/>
        <v>15.994485699386583</v>
      </c>
      <c r="L512" s="90">
        <f t="shared" si="119"/>
        <v>2530.2373061594467</v>
      </c>
      <c r="M512" s="79">
        <f t="shared" si="116"/>
        <v>23.325291644938762</v>
      </c>
      <c r="N512" s="90">
        <f t="shared" si="117"/>
        <v>188.82367956413776</v>
      </c>
      <c r="O512" s="106">
        <f t="shared" si="106"/>
        <v>13.388999452579631</v>
      </c>
      <c r="P512" s="91"/>
      <c r="Q512" s="92">
        <f t="shared" si="107"/>
        <v>16.915632310225767</v>
      </c>
      <c r="R512" s="92"/>
      <c r="S512" s="107">
        <f t="shared" si="108"/>
        <v>4.3149761425109109E-2</v>
      </c>
      <c r="T512" s="82">
        <f t="shared" si="120"/>
        <v>1.0007422220583555</v>
      </c>
      <c r="U512" s="82">
        <f t="shared" si="121"/>
        <v>6.8777088502928843</v>
      </c>
      <c r="V512" s="95">
        <f t="shared" si="109"/>
        <v>1.0109874232953064E-3</v>
      </c>
      <c r="W512" s="95">
        <f t="shared" si="110"/>
        <v>-1.0518602010658795E-2</v>
      </c>
      <c r="X512" s="95">
        <f t="shared" si="111"/>
        <v>1.1529589433954102E-2</v>
      </c>
    </row>
    <row r="513" spans="1:24">
      <c r="A513" s="1">
        <v>1913.01</v>
      </c>
      <c r="B513" s="1">
        <f t="shared" si="112"/>
        <v>1913</v>
      </c>
      <c r="C513" s="1">
        <f t="shared" si="113"/>
        <v>9.9999999999909051E-3</v>
      </c>
      <c r="D513" s="77">
        <v>9.3000000000000007</v>
      </c>
      <c r="E513" s="79">
        <v>0.48</v>
      </c>
      <c r="F513" s="77">
        <v>0.69420000000000004</v>
      </c>
      <c r="G513" s="77">
        <v>9.8000000000000007</v>
      </c>
      <c r="H513" s="79">
        <f t="shared" si="118"/>
        <v>1913.0416666666285</v>
      </c>
      <c r="I513" s="82">
        <v>4.45</v>
      </c>
      <c r="J513" s="79">
        <f t="shared" si="114"/>
        <v>306.88386734693881</v>
      </c>
      <c r="K513" s="79">
        <f t="shared" si="115"/>
        <v>15.839167346938776</v>
      </c>
      <c r="L513" s="90">
        <f t="shared" si="119"/>
        <v>2494.9816736342013</v>
      </c>
      <c r="M513" s="79">
        <f t="shared" si="116"/>
        <v>22.907395775510206</v>
      </c>
      <c r="N513" s="90">
        <f t="shared" si="117"/>
        <v>186.23830944482393</v>
      </c>
      <c r="O513" s="106">
        <f t="shared" ref="O513:O576" si="122">J513/AVERAGE(M393:M512)</f>
        <v>13.148088791761563</v>
      </c>
      <c r="P513" s="91"/>
      <c r="Q513" s="92">
        <f t="shared" ref="Q513:Q576" si="123">L513/AVERAGE(N393:N512)</f>
        <v>16.616510711718909</v>
      </c>
      <c r="R513" s="92"/>
      <c r="S513" s="107">
        <f t="shared" ref="S513:S576" si="124">1/O513-(I513/100-(((G513/G393)^(1/10))-1))</f>
        <v>4.4020582792522737E-2</v>
      </c>
      <c r="T513" s="82">
        <f t="shared" si="120"/>
        <v>1.0056452933353177</v>
      </c>
      <c r="U513" s="82">
        <f t="shared" si="121"/>
        <v>6.8159763978240475</v>
      </c>
      <c r="V513" s="95">
        <f t="shared" si="109"/>
        <v>4.8543282949877753E-3</v>
      </c>
      <c r="W513" s="95">
        <f t="shared" si="110"/>
        <v>-8.7187838070484913E-3</v>
      </c>
      <c r="X513" s="95">
        <f t="shared" si="111"/>
        <v>1.3573112102036267E-2</v>
      </c>
    </row>
    <row r="514" spans="1:24">
      <c r="A514" s="1">
        <v>1913.02</v>
      </c>
      <c r="B514" s="1">
        <f t="shared" si="112"/>
        <v>1913</v>
      </c>
      <c r="C514" s="1">
        <f t="shared" si="113"/>
        <v>1.999999999998181E-2</v>
      </c>
      <c r="D514" s="77">
        <v>8.9700000000000006</v>
      </c>
      <c r="E514" s="79">
        <v>0.48</v>
      </c>
      <c r="F514" s="77">
        <v>0.68830000000000002</v>
      </c>
      <c r="G514" s="77">
        <v>9.8000000000000007</v>
      </c>
      <c r="H514" s="79">
        <f t="shared" si="118"/>
        <v>1913.1249999999618</v>
      </c>
      <c r="I514" s="82">
        <f>I513*11/12+I525*1/12</f>
        <v>4.4258333333333333</v>
      </c>
      <c r="J514" s="79">
        <f t="shared" si="114"/>
        <v>295.99443979591842</v>
      </c>
      <c r="K514" s="79">
        <f t="shared" si="115"/>
        <v>15.839167346938776</v>
      </c>
      <c r="L514" s="90">
        <f t="shared" si="119"/>
        <v>2417.1811698327047</v>
      </c>
      <c r="M514" s="79">
        <f t="shared" si="116"/>
        <v>22.712706010204084</v>
      </c>
      <c r="N514" s="90">
        <f t="shared" si="117"/>
        <v>185.47890737969348</v>
      </c>
      <c r="O514" s="106">
        <f t="shared" si="122"/>
        <v>12.68296051623676</v>
      </c>
      <c r="P514" s="91"/>
      <c r="Q514" s="92">
        <f t="shared" si="123"/>
        <v>16.03745094184853</v>
      </c>
      <c r="R514" s="92"/>
      <c r="S514" s="107">
        <f t="shared" si="124"/>
        <v>4.7051512502896756E-2</v>
      </c>
      <c r="T514" s="82">
        <f t="shared" si="120"/>
        <v>1.0056273197322045</v>
      </c>
      <c r="U514" s="82">
        <f t="shared" si="121"/>
        <v>6.8544545839563664</v>
      </c>
      <c r="V514" s="95">
        <f t="shared" ref="V514:V577" si="125">(($L634/$L514)^(1/10)-1)</f>
        <v>1.2731790139462129E-2</v>
      </c>
      <c r="W514" s="95">
        <f t="shared" ref="W514:W577" si="126">(($U634/$U514)^(1/10)-1)</f>
        <v>-8.7187612357875199E-3</v>
      </c>
      <c r="X514" s="95">
        <f t="shared" ref="X514:X577" si="127">V514-W514</f>
        <v>2.1450551375249649E-2</v>
      </c>
    </row>
    <row r="515" spans="1:24">
      <c r="A515" s="1">
        <v>1913.03</v>
      </c>
      <c r="B515" s="1">
        <f t="shared" si="112"/>
        <v>1913</v>
      </c>
      <c r="C515" s="1">
        <f t="shared" si="113"/>
        <v>2.9999999999972715E-2</v>
      </c>
      <c r="D515" s="77">
        <v>8.8000000000000007</v>
      </c>
      <c r="E515" s="79">
        <v>0.48</v>
      </c>
      <c r="F515" s="77">
        <v>0.6825</v>
      </c>
      <c r="G515" s="77">
        <v>9.8000000000000007</v>
      </c>
      <c r="H515" s="79">
        <f t="shared" si="118"/>
        <v>1913.2083333332951</v>
      </c>
      <c r="I515" s="82">
        <f>I513*10/12+I525*2/12</f>
        <v>4.4016666666666673</v>
      </c>
      <c r="J515" s="79">
        <f t="shared" si="114"/>
        <v>290.38473469387759</v>
      </c>
      <c r="K515" s="79">
        <f t="shared" si="115"/>
        <v>15.839167346938776</v>
      </c>
      <c r="L515" s="90">
        <f t="shared" si="119"/>
        <v>2382.1495586757087</v>
      </c>
      <c r="M515" s="79">
        <f t="shared" si="116"/>
        <v>22.521316071428572</v>
      </c>
      <c r="N515" s="90">
        <f t="shared" si="117"/>
        <v>184.75194020411035</v>
      </c>
      <c r="O515" s="106">
        <f t="shared" si="122"/>
        <v>12.443453515183663</v>
      </c>
      <c r="P515" s="91"/>
      <c r="Q515" s="92">
        <f t="shared" si="123"/>
        <v>15.745059939032116</v>
      </c>
      <c r="R515" s="92"/>
      <c r="S515" s="107">
        <f t="shared" si="124"/>
        <v>5.2210253654173949E-2</v>
      </c>
      <c r="T515" s="82">
        <f t="shared" si="120"/>
        <v>1.0056093495067409</v>
      </c>
      <c r="U515" s="82">
        <f t="shared" si="121"/>
        <v>6.8930267914901648</v>
      </c>
      <c r="V515" s="95">
        <f t="shared" si="125"/>
        <v>1.6300255522496698E-2</v>
      </c>
      <c r="W515" s="95">
        <f t="shared" si="126"/>
        <v>-8.7187907954053845E-3</v>
      </c>
      <c r="X515" s="95">
        <f t="shared" si="127"/>
        <v>2.5019046317902083E-2</v>
      </c>
    </row>
    <row r="516" spans="1:24">
      <c r="A516" s="1">
        <v>1913.04</v>
      </c>
      <c r="B516" s="1">
        <f t="shared" si="112"/>
        <v>1913</v>
      </c>
      <c r="C516" s="1">
        <f t="shared" si="113"/>
        <v>3.999999999996362E-2</v>
      </c>
      <c r="D516" s="77">
        <v>8.7899999999999991</v>
      </c>
      <c r="E516" s="79">
        <v>0.48</v>
      </c>
      <c r="F516" s="77">
        <v>0.67669999999999997</v>
      </c>
      <c r="G516" s="77">
        <v>9.8000000000000007</v>
      </c>
      <c r="H516" s="79">
        <f t="shared" si="118"/>
        <v>1913.2916666666283</v>
      </c>
      <c r="I516" s="82">
        <f>I513*9/12+I525*3/12</f>
        <v>4.3775000000000004</v>
      </c>
      <c r="J516" s="79">
        <f t="shared" si="114"/>
        <v>290.05475204081631</v>
      </c>
      <c r="K516" s="79">
        <f t="shared" si="115"/>
        <v>15.839167346938776</v>
      </c>
      <c r="L516" s="90">
        <f t="shared" si="119"/>
        <v>2390.2705230802844</v>
      </c>
      <c r="M516" s="79">
        <f t="shared" si="116"/>
        <v>22.32992613265306</v>
      </c>
      <c r="N516" s="90">
        <f t="shared" si="117"/>
        <v>184.01547929106127</v>
      </c>
      <c r="O516" s="106">
        <f t="shared" si="122"/>
        <v>12.433067081795164</v>
      </c>
      <c r="P516" s="91"/>
      <c r="Q516" s="92">
        <f t="shared" si="123"/>
        <v>15.742029169880412</v>
      </c>
      <c r="R516" s="92"/>
      <c r="S516" s="107">
        <f t="shared" si="124"/>
        <v>5.2519055048822823E-2</v>
      </c>
      <c r="T516" s="82">
        <f t="shared" si="120"/>
        <v>1.0055913826649947</v>
      </c>
      <c r="U516" s="82">
        <f t="shared" si="121"/>
        <v>6.9316921879229616</v>
      </c>
      <c r="V516" s="95">
        <f t="shared" si="125"/>
        <v>1.2218962920049981E-2</v>
      </c>
      <c r="W516" s="95">
        <f t="shared" si="126"/>
        <v>-9.3069970459457307E-3</v>
      </c>
      <c r="X516" s="95">
        <f t="shared" si="127"/>
        <v>2.1525959965995711E-2</v>
      </c>
    </row>
    <row r="517" spans="1:24">
      <c r="A517" s="1">
        <v>1913.05</v>
      </c>
      <c r="B517" s="1">
        <f t="shared" si="112"/>
        <v>1913</v>
      </c>
      <c r="C517" s="1">
        <f t="shared" si="113"/>
        <v>4.9999999999954525E-2</v>
      </c>
      <c r="D517" s="77">
        <v>8.5500000000000007</v>
      </c>
      <c r="E517" s="79">
        <v>0.48</v>
      </c>
      <c r="F517" s="77">
        <v>0.67079999999999995</v>
      </c>
      <c r="G517" s="77">
        <v>9.6999999999999993</v>
      </c>
      <c r="H517" s="79">
        <f t="shared" si="118"/>
        <v>1913.3749999999616</v>
      </c>
      <c r="I517" s="82">
        <f>I513*8/12+I525*4/12</f>
        <v>4.3533333333333335</v>
      </c>
      <c r="J517" s="79">
        <f t="shared" si="114"/>
        <v>285.04377835051554</v>
      </c>
      <c r="K517" s="79">
        <f t="shared" si="115"/>
        <v>16.002457731958767</v>
      </c>
      <c r="L517" s="90">
        <f t="shared" si="119"/>
        <v>2359.9656729641761</v>
      </c>
      <c r="M517" s="79">
        <f t="shared" si="116"/>
        <v>22.363434680412375</v>
      </c>
      <c r="N517" s="90">
        <f t="shared" si="117"/>
        <v>185.15379806132972</v>
      </c>
      <c r="O517" s="106">
        <f t="shared" si="122"/>
        <v>12.221401061154127</v>
      </c>
      <c r="P517" s="91"/>
      <c r="Q517" s="92">
        <f t="shared" si="123"/>
        <v>15.486455408529707</v>
      </c>
      <c r="R517" s="92"/>
      <c r="S517" s="107">
        <f t="shared" si="124"/>
        <v>5.5448529180466215E-2</v>
      </c>
      <c r="T517" s="82">
        <f t="shared" si="120"/>
        <v>1.0055734192130459</v>
      </c>
      <c r="U517" s="82">
        <f t="shared" si="121"/>
        <v>7.0423102400333626</v>
      </c>
      <c r="V517" s="95">
        <f t="shared" si="125"/>
        <v>9.1185593105977958E-3</v>
      </c>
      <c r="W517" s="95">
        <f t="shared" si="126"/>
        <v>-1.032271393151829E-2</v>
      </c>
      <c r="X517" s="95">
        <f t="shared" si="127"/>
        <v>1.9441273242116086E-2</v>
      </c>
    </row>
    <row r="518" spans="1:24">
      <c r="A518" s="1">
        <v>1913.06</v>
      </c>
      <c r="B518" s="1">
        <f t="shared" si="112"/>
        <v>1913</v>
      </c>
      <c r="C518" s="1">
        <f t="shared" si="113"/>
        <v>5.999999999994543E-2</v>
      </c>
      <c r="D518" s="77">
        <v>8.1199999999999992</v>
      </c>
      <c r="E518" s="79">
        <v>0.48</v>
      </c>
      <c r="F518" s="77">
        <v>0.66500000000000004</v>
      </c>
      <c r="G518" s="77">
        <v>9.8000000000000007</v>
      </c>
      <c r="H518" s="79">
        <f t="shared" si="118"/>
        <v>1913.4583333332948</v>
      </c>
      <c r="I518" s="82">
        <f>I513*7/12+I525*5/12</f>
        <v>4.3291666666666675</v>
      </c>
      <c r="J518" s="79">
        <f t="shared" si="114"/>
        <v>267.94591428571425</v>
      </c>
      <c r="K518" s="79">
        <f t="shared" si="115"/>
        <v>15.839167346938776</v>
      </c>
      <c r="L518" s="90">
        <f t="shared" si="119"/>
        <v>2229.3352780338992</v>
      </c>
      <c r="M518" s="79">
        <f t="shared" si="116"/>
        <v>21.94384642857143</v>
      </c>
      <c r="N518" s="90">
        <f t="shared" si="117"/>
        <v>182.57487190794865</v>
      </c>
      <c r="O518" s="106">
        <f t="shared" si="122"/>
        <v>11.491962852761226</v>
      </c>
      <c r="P518" s="91"/>
      <c r="Q518" s="92">
        <f t="shared" si="123"/>
        <v>14.577005951226617</v>
      </c>
      <c r="R518" s="92"/>
      <c r="S518" s="107">
        <f t="shared" si="124"/>
        <v>6.192763674690524E-2</v>
      </c>
      <c r="T518" s="82">
        <f t="shared" si="120"/>
        <v>1.0055554591569871</v>
      </c>
      <c r="U518" s="82">
        <f t="shared" si="121"/>
        <v>7.0092991710331756</v>
      </c>
      <c r="V518" s="95">
        <f t="shared" si="125"/>
        <v>1.0878047528940726E-2</v>
      </c>
      <c r="W518" s="95">
        <f t="shared" si="126"/>
        <v>-9.8916250778446901E-3</v>
      </c>
      <c r="X518" s="95">
        <f t="shared" si="127"/>
        <v>2.0769672606785416E-2</v>
      </c>
    </row>
    <row r="519" spans="1:24">
      <c r="A519" s="1">
        <v>1913.07</v>
      </c>
      <c r="B519" s="1">
        <f t="shared" si="112"/>
        <v>1913</v>
      </c>
      <c r="C519" s="1">
        <f t="shared" si="113"/>
        <v>6.9999999999936335E-2</v>
      </c>
      <c r="D519" s="77">
        <v>8.23</v>
      </c>
      <c r="E519" s="79">
        <v>0.48</v>
      </c>
      <c r="F519" s="77">
        <v>0.65920000000000001</v>
      </c>
      <c r="G519" s="77">
        <v>9.9</v>
      </c>
      <c r="H519" s="79">
        <f t="shared" si="118"/>
        <v>1913.5416666666281</v>
      </c>
      <c r="I519" s="82">
        <f>I513*6/12+I525*6/12</f>
        <v>4.3049999999999997</v>
      </c>
      <c r="J519" s="79">
        <f t="shared" si="114"/>
        <v>268.83253434343436</v>
      </c>
      <c r="K519" s="79">
        <f t="shared" si="115"/>
        <v>15.679175757575759</v>
      </c>
      <c r="L519" s="90">
        <f t="shared" si="119"/>
        <v>2247.5830589582451</v>
      </c>
      <c r="M519" s="79">
        <f t="shared" si="116"/>
        <v>21.532734707070709</v>
      </c>
      <c r="N519" s="90">
        <f t="shared" si="117"/>
        <v>180.02512180623029</v>
      </c>
      <c r="O519" s="106">
        <f t="shared" si="122"/>
        <v>11.534022795459858</v>
      </c>
      <c r="P519" s="91"/>
      <c r="Q519" s="92">
        <f t="shared" si="123"/>
        <v>14.645116150014786</v>
      </c>
      <c r="R519" s="92"/>
      <c r="S519" s="107">
        <f t="shared" si="124"/>
        <v>6.2886227551677693E-2</v>
      </c>
      <c r="T519" s="82">
        <f t="shared" si="120"/>
        <v>1.0055375025029214</v>
      </c>
      <c r="U519" s="82">
        <f t="shared" si="121"/>
        <v>6.9770447124959745</v>
      </c>
      <c r="V519" s="95">
        <f t="shared" si="125"/>
        <v>5.9752625072555521E-3</v>
      </c>
      <c r="W519" s="95">
        <f t="shared" si="126"/>
        <v>-1.0044690574377735E-2</v>
      </c>
      <c r="X519" s="95">
        <f t="shared" si="127"/>
        <v>1.6019953081633287E-2</v>
      </c>
    </row>
    <row r="520" spans="1:24">
      <c r="A520" s="1">
        <v>1913.08</v>
      </c>
      <c r="B520" s="1">
        <f t="shared" si="112"/>
        <v>1913</v>
      </c>
      <c r="C520" s="1">
        <f t="shared" si="113"/>
        <v>7.999999999992724E-2</v>
      </c>
      <c r="D520" s="77">
        <v>8.4499999999999993</v>
      </c>
      <c r="E520" s="79">
        <v>0.48</v>
      </c>
      <c r="F520" s="77">
        <v>0.65329999999999999</v>
      </c>
      <c r="G520" s="77">
        <v>9.9</v>
      </c>
      <c r="H520" s="79">
        <f t="shared" si="118"/>
        <v>1913.6249999999613</v>
      </c>
      <c r="I520" s="82">
        <f>I513*5/12+I525*7/12</f>
        <v>4.2808333333333337</v>
      </c>
      <c r="J520" s="79">
        <f t="shared" si="114"/>
        <v>276.0188232323232</v>
      </c>
      <c r="K520" s="79">
        <f t="shared" si="115"/>
        <v>15.679175757575759</v>
      </c>
      <c r="L520" s="90">
        <f t="shared" si="119"/>
        <v>2318.5881130687117</v>
      </c>
      <c r="M520" s="79">
        <f t="shared" si="116"/>
        <v>21.340011505050505</v>
      </c>
      <c r="N520" s="90">
        <f t="shared" si="117"/>
        <v>179.25841588967924</v>
      </c>
      <c r="O520" s="106">
        <f t="shared" si="122"/>
        <v>11.846840543564628</v>
      </c>
      <c r="P520" s="91"/>
      <c r="Q520" s="92">
        <f t="shared" si="123"/>
        <v>15.056415065211716</v>
      </c>
      <c r="R520" s="92"/>
      <c r="S520" s="107">
        <f t="shared" si="124"/>
        <v>6.0838566129037694E-2</v>
      </c>
      <c r="T520" s="82">
        <f t="shared" si="120"/>
        <v>1.0055195492569646</v>
      </c>
      <c r="U520" s="82">
        <f t="shared" si="121"/>
        <v>7.0156801150544146</v>
      </c>
      <c r="V520" s="95">
        <f t="shared" si="125"/>
        <v>4.4722265252603588E-3</v>
      </c>
      <c r="W520" s="95">
        <f t="shared" si="126"/>
        <v>-9.4675766482905654E-3</v>
      </c>
      <c r="X520" s="95">
        <f t="shared" si="127"/>
        <v>1.3939803173550924E-2</v>
      </c>
    </row>
    <row r="521" spans="1:24">
      <c r="A521" s="1">
        <v>1913.09</v>
      </c>
      <c r="B521" s="1">
        <f t="shared" si="112"/>
        <v>1913</v>
      </c>
      <c r="C521" s="1">
        <f t="shared" si="113"/>
        <v>8.9999999999918145E-2</v>
      </c>
      <c r="D521" s="77">
        <v>8.5299999999999994</v>
      </c>
      <c r="E521" s="79">
        <v>0.48</v>
      </c>
      <c r="F521" s="77">
        <v>0.64749999999999996</v>
      </c>
      <c r="G521" s="77">
        <v>10</v>
      </c>
      <c r="H521" s="79">
        <f t="shared" si="118"/>
        <v>1913.7083333332946</v>
      </c>
      <c r="I521" s="82">
        <f>I513*4/12+I525*8/12</f>
        <v>4.2566666666666668</v>
      </c>
      <c r="J521" s="79">
        <f t="shared" si="114"/>
        <v>275.84569900000002</v>
      </c>
      <c r="K521" s="79">
        <f t="shared" si="115"/>
        <v>15.522384000000002</v>
      </c>
      <c r="L521" s="90">
        <f t="shared" si="119"/>
        <v>2327.9996600838908</v>
      </c>
      <c r="M521" s="79">
        <f t="shared" si="116"/>
        <v>20.939049250000004</v>
      </c>
      <c r="N521" s="90">
        <f t="shared" si="117"/>
        <v>176.71509729241725</v>
      </c>
      <c r="O521" s="106">
        <f t="shared" si="122"/>
        <v>11.843316826625975</v>
      </c>
      <c r="P521" s="91"/>
      <c r="Q521" s="92">
        <f t="shared" si="123"/>
        <v>15.065935573976546</v>
      </c>
      <c r="R521" s="92"/>
      <c r="S521" s="107">
        <f t="shared" si="124"/>
        <v>6.0951161221823258E-2</v>
      </c>
      <c r="T521" s="82">
        <f t="shared" si="120"/>
        <v>1.005501599425245</v>
      </c>
      <c r="U521" s="82">
        <f t="shared" si="121"/>
        <v>6.9838594719503586</v>
      </c>
      <c r="V521" s="95">
        <f t="shared" si="125"/>
        <v>4.6355399792461505E-3</v>
      </c>
      <c r="W521" s="95">
        <f t="shared" si="126"/>
        <v>-9.0498831368744925E-3</v>
      </c>
      <c r="X521" s="95">
        <f t="shared" si="127"/>
        <v>1.3685423116120643E-2</v>
      </c>
    </row>
    <row r="522" spans="1:24">
      <c r="A522" s="1">
        <v>1913.1</v>
      </c>
      <c r="B522" s="1">
        <f t="shared" ref="B522:B585" si="128">INT(A522)</f>
        <v>1913</v>
      </c>
      <c r="C522" s="1">
        <f t="shared" ref="C522:C585" si="129">A522-B522</f>
        <v>9.9999999999909051E-2</v>
      </c>
      <c r="D522" s="77">
        <v>8.26</v>
      </c>
      <c r="E522" s="79">
        <v>0.48</v>
      </c>
      <c r="F522" s="77">
        <v>0.64170000000000005</v>
      </c>
      <c r="G522" s="77">
        <v>10</v>
      </c>
      <c r="H522" s="79">
        <f t="shared" si="118"/>
        <v>1913.7916666666279</v>
      </c>
      <c r="I522" s="82">
        <f>I513*3/12+I525*9/12</f>
        <v>4.2324999999999999</v>
      </c>
      <c r="J522" s="79">
        <f t="shared" ref="J522:J585" si="130">D522*$G$1864/G522</f>
        <v>267.11435800000004</v>
      </c>
      <c r="K522" s="79">
        <f t="shared" ref="K522:K585" si="131">E522*$G$1864/G522</f>
        <v>15.522384000000002</v>
      </c>
      <c r="L522" s="90">
        <f t="shared" si="119"/>
        <v>2265.228274173071</v>
      </c>
      <c r="M522" s="79">
        <f t="shared" ref="M522:M585" si="132">F522*$G$1864/G522</f>
        <v>20.751487110000006</v>
      </c>
      <c r="N522" s="90">
        <f t="shared" ref="N522:N585" si="133">M522*(L522/J522)</f>
        <v>175.98026435070943</v>
      </c>
      <c r="O522" s="106">
        <f t="shared" si="122"/>
        <v>11.471490240312294</v>
      </c>
      <c r="P522" s="91"/>
      <c r="Q522" s="92">
        <f t="shared" si="123"/>
        <v>14.609857401411706</v>
      </c>
      <c r="R522" s="92"/>
      <c r="S522" s="107">
        <f t="shared" si="124"/>
        <v>6.5108721960351321E-2</v>
      </c>
      <c r="T522" s="82">
        <f t="shared" si="120"/>
        <v>1.0054836530139013</v>
      </c>
      <c r="U522" s="82">
        <f t="shared" si="121"/>
        <v>7.022281869207232</v>
      </c>
      <c r="V522" s="95">
        <f t="shared" si="125"/>
        <v>5.8573572307980548E-3</v>
      </c>
      <c r="W522" s="95">
        <f t="shared" si="126"/>
        <v>-9.6245751969068483E-3</v>
      </c>
      <c r="X522" s="95">
        <f t="shared" si="127"/>
        <v>1.5481932427704903E-2</v>
      </c>
    </row>
    <row r="523" spans="1:24">
      <c r="A523" s="1">
        <v>1913.11</v>
      </c>
      <c r="B523" s="1">
        <f t="shared" si="128"/>
        <v>1913</v>
      </c>
      <c r="C523" s="1">
        <f t="shared" si="129"/>
        <v>0.10999999999989996</v>
      </c>
      <c r="D523" s="77">
        <v>8.0500000000000007</v>
      </c>
      <c r="E523" s="79">
        <v>0.48</v>
      </c>
      <c r="F523" s="77">
        <v>0.63580000000000003</v>
      </c>
      <c r="G523" s="77">
        <v>10.1</v>
      </c>
      <c r="H523" s="79">
        <f t="shared" ref="H523:H586" si="134">H522+1/12</f>
        <v>1913.8749999999611</v>
      </c>
      <c r="I523" s="82">
        <f>I513*2/12+I525*10/12</f>
        <v>4.2083333333333339</v>
      </c>
      <c r="J523" s="79">
        <f t="shared" si="130"/>
        <v>257.74585643564365</v>
      </c>
      <c r="K523" s="79">
        <f t="shared" si="131"/>
        <v>15.368697029702973</v>
      </c>
      <c r="L523" s="90">
        <f t="shared" ref="L523:L586" si="135">L522*((J523+(K523/12))/J522)</f>
        <v>2196.64094383767</v>
      </c>
      <c r="M523" s="79">
        <f t="shared" si="132"/>
        <v>20.357119940594064</v>
      </c>
      <c r="N523" s="90">
        <f t="shared" si="133"/>
        <v>173.49370336546465</v>
      </c>
      <c r="O523" s="106">
        <f t="shared" si="122"/>
        <v>11.072537845038012</v>
      </c>
      <c r="P523" s="91"/>
      <c r="Q523" s="92">
        <f t="shared" si="123"/>
        <v>14.120136915548954</v>
      </c>
      <c r="R523" s="92"/>
      <c r="S523" s="107">
        <f t="shared" si="124"/>
        <v>7.0702015740189222E-2</v>
      </c>
      <c r="T523" s="82">
        <f t="shared" ref="T523:T586" si="136">((I523/I524+I523/1200+((1+I524/1200)^(-119))*(1-I523/I524)))</f>
        <v>1.0054657100290856</v>
      </c>
      <c r="U523" s="82">
        <f t="shared" ref="U523:U586" si="137">U522*T522*G522/G523</f>
        <v>6.9908808181621538</v>
      </c>
      <c r="V523" s="95">
        <f t="shared" si="125"/>
        <v>1.24679045871261E-2</v>
      </c>
      <c r="W523" s="95">
        <f t="shared" si="126"/>
        <v>-8.639073767631511E-3</v>
      </c>
      <c r="X523" s="95">
        <f t="shared" si="127"/>
        <v>2.1106978354757611E-2</v>
      </c>
    </row>
    <row r="524" spans="1:24">
      <c r="A524" s="1">
        <v>1913.12</v>
      </c>
      <c r="B524" s="1">
        <f t="shared" si="128"/>
        <v>1913</v>
      </c>
      <c r="C524" s="1">
        <f t="shared" si="129"/>
        <v>0.11999999999989086</v>
      </c>
      <c r="D524" s="77">
        <v>8.0399999999999991</v>
      </c>
      <c r="E524" s="79">
        <v>0.48</v>
      </c>
      <c r="F524" s="77">
        <v>0.63</v>
      </c>
      <c r="G524" s="77">
        <v>10</v>
      </c>
      <c r="H524" s="79">
        <f t="shared" si="134"/>
        <v>1913.9583333332944</v>
      </c>
      <c r="I524" s="82">
        <f>I513*1/12+I525*11/12</f>
        <v>4.184166666666667</v>
      </c>
      <c r="J524" s="79">
        <f t="shared" si="130"/>
        <v>259.999932</v>
      </c>
      <c r="K524" s="79">
        <f t="shared" si="131"/>
        <v>15.522384000000002</v>
      </c>
      <c r="L524" s="90">
        <f t="shared" si="135"/>
        <v>2226.8754552137211</v>
      </c>
      <c r="M524" s="79">
        <f t="shared" si="132"/>
        <v>20.373129000000002</v>
      </c>
      <c r="N524" s="90">
        <f t="shared" si="133"/>
        <v>174.4939722368961</v>
      </c>
      <c r="O524" s="106">
        <f t="shared" si="122"/>
        <v>11.174040870036794</v>
      </c>
      <c r="P524" s="91"/>
      <c r="Q524" s="92">
        <f t="shared" si="123"/>
        <v>14.268761140269396</v>
      </c>
      <c r="R524" s="92"/>
      <c r="S524" s="107">
        <f t="shared" si="124"/>
        <v>6.910640285813463E-2</v>
      </c>
      <c r="T524" s="82">
        <f t="shared" si="136"/>
        <v>1.0054477704769611</v>
      </c>
      <c r="U524" s="82">
        <f t="shared" si="137"/>
        <v>7.0993818550177448</v>
      </c>
      <c r="V524" s="95">
        <f t="shared" si="125"/>
        <v>1.497981548849614E-2</v>
      </c>
      <c r="W524" s="95">
        <f t="shared" si="126"/>
        <v>-9.6255167220593574E-3</v>
      </c>
      <c r="X524" s="95">
        <f t="shared" si="127"/>
        <v>2.4605332210555497E-2</v>
      </c>
    </row>
    <row r="525" spans="1:24">
      <c r="A525" s="1">
        <v>1914.01</v>
      </c>
      <c r="B525" s="1">
        <f t="shared" si="128"/>
        <v>1914</v>
      </c>
      <c r="C525" s="1">
        <f t="shared" si="129"/>
        <v>9.9999999999909051E-3</v>
      </c>
      <c r="D525" s="77">
        <v>8.3699999999999992</v>
      </c>
      <c r="E525" s="79">
        <v>0.47499999999999998</v>
      </c>
      <c r="F525" s="77">
        <v>0.62080000000000002</v>
      </c>
      <c r="G525" s="77">
        <v>10</v>
      </c>
      <c r="H525" s="79">
        <f t="shared" si="134"/>
        <v>1914.0416666666276</v>
      </c>
      <c r="I525" s="82">
        <v>4.16</v>
      </c>
      <c r="J525" s="79">
        <f t="shared" si="130"/>
        <v>270.67157099999997</v>
      </c>
      <c r="K525" s="79">
        <f t="shared" si="131"/>
        <v>15.360692500000003</v>
      </c>
      <c r="L525" s="90">
        <f t="shared" si="135"/>
        <v>2329.2406360167147</v>
      </c>
      <c r="M525" s="79">
        <f t="shared" si="132"/>
        <v>20.075616640000003</v>
      </c>
      <c r="N525" s="90">
        <f t="shared" si="133"/>
        <v>172.75897094852769</v>
      </c>
      <c r="O525" s="106">
        <f t="shared" si="122"/>
        <v>11.636092105046135</v>
      </c>
      <c r="P525" s="91"/>
      <c r="Q525" s="92">
        <f t="shared" si="123"/>
        <v>14.875360055450969</v>
      </c>
      <c r="R525" s="92"/>
      <c r="S525" s="107">
        <f t="shared" si="124"/>
        <v>6.3421527429306596E-2</v>
      </c>
      <c r="T525" s="82">
        <f t="shared" si="136"/>
        <v>1.0029258782902253</v>
      </c>
      <c r="U525" s="82">
        <f t="shared" si="137"/>
        <v>7.138057657892185</v>
      </c>
      <c r="V525" s="95">
        <f t="shared" si="125"/>
        <v>1.4197189323069681E-2</v>
      </c>
      <c r="W525" s="95">
        <f t="shared" si="126"/>
        <v>-9.626065077590007E-3</v>
      </c>
      <c r="X525" s="95">
        <f t="shared" si="127"/>
        <v>2.3823254400659688E-2</v>
      </c>
    </row>
    <row r="526" spans="1:24">
      <c r="A526" s="1">
        <v>1914.02</v>
      </c>
      <c r="B526" s="1">
        <f t="shared" si="128"/>
        <v>1914</v>
      </c>
      <c r="C526" s="1">
        <f t="shared" si="129"/>
        <v>1.999999999998181E-2</v>
      </c>
      <c r="D526" s="77">
        <v>8.48</v>
      </c>
      <c r="E526" s="79">
        <v>0.47</v>
      </c>
      <c r="F526" s="77">
        <v>0.61170000000000002</v>
      </c>
      <c r="G526" s="77">
        <v>9.9</v>
      </c>
      <c r="H526" s="79">
        <f t="shared" si="134"/>
        <v>1914.1249999999609</v>
      </c>
      <c r="I526" s="82">
        <f>I525*11/12+I537*1/12</f>
        <v>4.166666666666667</v>
      </c>
      <c r="J526" s="79">
        <f t="shared" si="130"/>
        <v>276.99877171717173</v>
      </c>
      <c r="K526" s="79">
        <f t="shared" si="131"/>
        <v>15.352526262626263</v>
      </c>
      <c r="L526" s="90">
        <f t="shared" si="135"/>
        <v>2394.698379855794</v>
      </c>
      <c r="M526" s="79">
        <f t="shared" si="132"/>
        <v>19.981149606060608</v>
      </c>
      <c r="N526" s="90">
        <f t="shared" si="133"/>
        <v>172.74021214124875</v>
      </c>
      <c r="O526" s="106">
        <f t="shared" si="122"/>
        <v>11.910233879798239</v>
      </c>
      <c r="P526" s="91"/>
      <c r="Q526" s="92">
        <f t="shared" si="123"/>
        <v>15.242178170369357</v>
      </c>
      <c r="R526" s="92"/>
      <c r="S526" s="107">
        <f t="shared" si="124"/>
        <v>5.8042327223677262E-2</v>
      </c>
      <c r="T526" s="82">
        <f t="shared" si="136"/>
        <v>1.0029316012375706</v>
      </c>
      <c r="U526" s="82">
        <f t="shared" si="137"/>
        <v>7.2312552988159471</v>
      </c>
      <c r="V526" s="95">
        <f t="shared" si="125"/>
        <v>1.2940338427730014E-2</v>
      </c>
      <c r="W526" s="95">
        <f t="shared" si="126"/>
        <v>-9.8679797779215317E-3</v>
      </c>
      <c r="X526" s="95">
        <f t="shared" si="127"/>
        <v>2.2808318205651545E-2</v>
      </c>
    </row>
    <row r="527" spans="1:24">
      <c r="A527" s="1">
        <v>1914.03</v>
      </c>
      <c r="B527" s="1">
        <f t="shared" si="128"/>
        <v>1914</v>
      </c>
      <c r="C527" s="1">
        <f t="shared" si="129"/>
        <v>2.9999999999972715E-2</v>
      </c>
      <c r="D527" s="77">
        <v>8.32</v>
      </c>
      <c r="E527" s="79">
        <v>0.46500000000000002</v>
      </c>
      <c r="F527" s="77">
        <v>0.60250000000000004</v>
      </c>
      <c r="G527" s="77">
        <v>9.9</v>
      </c>
      <c r="H527" s="79">
        <f t="shared" si="134"/>
        <v>1914.2083333332941</v>
      </c>
      <c r="I527" s="82">
        <f>I525*10/12+I537*2/12</f>
        <v>4.1733333333333338</v>
      </c>
      <c r="J527" s="79">
        <f t="shared" si="130"/>
        <v>271.7723797979798</v>
      </c>
      <c r="K527" s="79">
        <f t="shared" si="131"/>
        <v>15.189201515151519</v>
      </c>
      <c r="L527" s="90">
        <f t="shared" si="135"/>
        <v>2360.4581465353322</v>
      </c>
      <c r="M527" s="79">
        <f t="shared" si="132"/>
        <v>19.680632070707073</v>
      </c>
      <c r="N527" s="90">
        <f t="shared" si="133"/>
        <v>170.93461938552139</v>
      </c>
      <c r="O527" s="106">
        <f t="shared" si="122"/>
        <v>11.685526018836828</v>
      </c>
      <c r="P527" s="91"/>
      <c r="Q527" s="92">
        <f t="shared" si="123"/>
        <v>14.971980169053341</v>
      </c>
      <c r="R527" s="92"/>
      <c r="S527" s="107">
        <f t="shared" si="124"/>
        <v>6.0737861694664878E-2</v>
      </c>
      <c r="T527" s="82">
        <f t="shared" si="136"/>
        <v>1.002937324112795</v>
      </c>
      <c r="U527" s="82">
        <f t="shared" si="137"/>
        <v>7.2524544557991462</v>
      </c>
      <c r="V527" s="95">
        <f t="shared" si="125"/>
        <v>1.3547488395359464E-2</v>
      </c>
      <c r="W527" s="95">
        <f t="shared" si="126"/>
        <v>-9.1129440450385957E-3</v>
      </c>
      <c r="X527" s="95">
        <f t="shared" si="127"/>
        <v>2.2660432440398059E-2</v>
      </c>
    </row>
    <row r="528" spans="1:24">
      <c r="A528" s="1">
        <v>1914.04</v>
      </c>
      <c r="B528" s="1">
        <f t="shared" si="128"/>
        <v>1914</v>
      </c>
      <c r="C528" s="1">
        <f t="shared" si="129"/>
        <v>3.999999999996362E-2</v>
      </c>
      <c r="D528" s="77">
        <v>8.1199999999999992</v>
      </c>
      <c r="E528" s="79">
        <v>0.46</v>
      </c>
      <c r="F528" s="77">
        <v>0.59330000000000005</v>
      </c>
      <c r="G528" s="77">
        <v>9.8000000000000007</v>
      </c>
      <c r="H528" s="79">
        <f t="shared" si="134"/>
        <v>1914.2916666666274</v>
      </c>
      <c r="I528" s="82">
        <f>I525*9/12+I537*3/12</f>
        <v>4.18</v>
      </c>
      <c r="J528" s="79">
        <f t="shared" si="130"/>
        <v>267.94591428571425</v>
      </c>
      <c r="K528" s="79">
        <f t="shared" si="131"/>
        <v>15.179202040816328</v>
      </c>
      <c r="L528" s="90">
        <f t="shared" si="135"/>
        <v>2338.2101568668127</v>
      </c>
      <c r="M528" s="79">
        <f t="shared" si="132"/>
        <v>19.577870806122451</v>
      </c>
      <c r="N528" s="90">
        <f t="shared" si="133"/>
        <v>170.84483818584735</v>
      </c>
      <c r="O528" s="106">
        <f t="shared" si="122"/>
        <v>11.522662536200235</v>
      </c>
      <c r="P528" s="91"/>
      <c r="Q528" s="92">
        <f t="shared" si="123"/>
        <v>14.781642625967589</v>
      </c>
      <c r="R528" s="92"/>
      <c r="S528" s="107">
        <f t="shared" si="124"/>
        <v>6.2010776197820118E-2</v>
      </c>
      <c r="T528" s="82">
        <f t="shared" si="136"/>
        <v>1.0029430469159344</v>
      </c>
      <c r="U528" s="82">
        <f t="shared" si="137"/>
        <v>7.3479792780587969</v>
      </c>
      <c r="V528" s="95">
        <f t="shared" si="125"/>
        <v>1.3276523399382789E-2</v>
      </c>
      <c r="W528" s="95">
        <f t="shared" si="126"/>
        <v>-9.3620167725330106E-3</v>
      </c>
      <c r="X528" s="95">
        <f t="shared" si="127"/>
        <v>2.26385401719158E-2</v>
      </c>
    </row>
    <row r="529" spans="1:24">
      <c r="A529" s="1">
        <v>1914.05</v>
      </c>
      <c r="B529" s="1">
        <f t="shared" si="128"/>
        <v>1914</v>
      </c>
      <c r="C529" s="1">
        <f t="shared" si="129"/>
        <v>4.9999999999954525E-2</v>
      </c>
      <c r="D529" s="77">
        <v>8.17</v>
      </c>
      <c r="E529" s="79">
        <v>0.45500000000000002</v>
      </c>
      <c r="F529" s="77">
        <v>0.58420000000000005</v>
      </c>
      <c r="G529" s="77">
        <v>9.9</v>
      </c>
      <c r="H529" s="79">
        <f t="shared" si="134"/>
        <v>1914.3749999999607</v>
      </c>
      <c r="I529" s="82">
        <f>I525*8/12+I537*4/12</f>
        <v>4.1866666666666665</v>
      </c>
      <c r="J529" s="79">
        <f t="shared" si="130"/>
        <v>266.8726373737374</v>
      </c>
      <c r="K529" s="79">
        <f t="shared" si="131"/>
        <v>14.862552020202022</v>
      </c>
      <c r="L529" s="90">
        <f t="shared" si="135"/>
        <v>2339.6523653259283</v>
      </c>
      <c r="M529" s="79">
        <f t="shared" si="132"/>
        <v>19.0828634949495</v>
      </c>
      <c r="N529" s="90">
        <f t="shared" si="133"/>
        <v>167.2980308229385</v>
      </c>
      <c r="O529" s="106">
        <f t="shared" si="122"/>
        <v>11.479008694164483</v>
      </c>
      <c r="P529" s="91"/>
      <c r="Q529" s="92">
        <f t="shared" si="123"/>
        <v>14.742681655780236</v>
      </c>
      <c r="R529" s="92"/>
      <c r="S529" s="107">
        <f t="shared" si="124"/>
        <v>6.5677718833512616E-2</v>
      </c>
      <c r="T529" s="82">
        <f t="shared" si="136"/>
        <v>1.0029487696470247</v>
      </c>
      <c r="U529" s="82">
        <f t="shared" si="137"/>
        <v>7.2951642740355656</v>
      </c>
      <c r="V529" s="95">
        <f t="shared" si="125"/>
        <v>1.339102029937167E-2</v>
      </c>
      <c r="W529" s="95">
        <f t="shared" si="126"/>
        <v>-8.1817421083246744E-3</v>
      </c>
      <c r="X529" s="95">
        <f t="shared" si="127"/>
        <v>2.1572762407696344E-2</v>
      </c>
    </row>
    <row r="530" spans="1:24">
      <c r="A530" s="1">
        <v>1914.06</v>
      </c>
      <c r="B530" s="1">
        <f t="shared" si="128"/>
        <v>1914</v>
      </c>
      <c r="C530" s="1">
        <f t="shared" si="129"/>
        <v>5.999999999994543E-2</v>
      </c>
      <c r="D530" s="77">
        <v>8.1300000000000008</v>
      </c>
      <c r="E530" s="79">
        <v>0.45</v>
      </c>
      <c r="F530" s="77">
        <v>0.57499999999999996</v>
      </c>
      <c r="G530" s="77">
        <v>9.9</v>
      </c>
      <c r="H530" s="79">
        <f t="shared" si="134"/>
        <v>1914.4583333332939</v>
      </c>
      <c r="I530" s="82">
        <f>I525*7/12+I537*5/12</f>
        <v>4.1933333333333334</v>
      </c>
      <c r="J530" s="79">
        <f t="shared" si="130"/>
        <v>265.56603939393943</v>
      </c>
      <c r="K530" s="79">
        <f t="shared" si="131"/>
        <v>14.699227272727274</v>
      </c>
      <c r="L530" s="90">
        <f t="shared" si="135"/>
        <v>2338.9364374295619</v>
      </c>
      <c r="M530" s="79">
        <f t="shared" si="132"/>
        <v>18.782345959595958</v>
      </c>
      <c r="N530" s="90">
        <f t="shared" si="133"/>
        <v>165.42293376654339</v>
      </c>
      <c r="O530" s="106">
        <f t="shared" si="122"/>
        <v>11.428715168831889</v>
      </c>
      <c r="P530" s="91"/>
      <c r="Q530" s="92">
        <f t="shared" si="123"/>
        <v>14.694917610765895</v>
      </c>
      <c r="R530" s="92"/>
      <c r="S530" s="107">
        <f t="shared" si="124"/>
        <v>6.5994415246006147E-2</v>
      </c>
      <c r="T530" s="82">
        <f t="shared" si="136"/>
        <v>1.0029544923061013</v>
      </c>
      <c r="U530" s="82">
        <f t="shared" si="137"/>
        <v>7.3166760330169014</v>
      </c>
      <c r="V530" s="95">
        <f t="shared" si="125"/>
        <v>1.5848515590267009E-2</v>
      </c>
      <c r="W530" s="95">
        <f t="shared" si="126"/>
        <v>-8.0095128875690147E-3</v>
      </c>
      <c r="X530" s="95">
        <f t="shared" si="127"/>
        <v>2.3858028477836024E-2</v>
      </c>
    </row>
    <row r="531" spans="1:24">
      <c r="A531" s="1">
        <v>1914.07</v>
      </c>
      <c r="B531" s="1">
        <f t="shared" si="128"/>
        <v>1914</v>
      </c>
      <c r="C531" s="1">
        <f t="shared" si="129"/>
        <v>6.9999999999936335E-2</v>
      </c>
      <c r="D531" s="77">
        <v>7.68</v>
      </c>
      <c r="E531" s="79">
        <v>0.44500000000000001</v>
      </c>
      <c r="F531" s="77">
        <v>0.56579999999999997</v>
      </c>
      <c r="G531" s="77">
        <v>10</v>
      </c>
      <c r="H531" s="79">
        <f t="shared" si="134"/>
        <v>1914.5416666666272</v>
      </c>
      <c r="I531" s="82">
        <f>I525*6/12+I537*6/12</f>
        <v>4.2</v>
      </c>
      <c r="J531" s="79">
        <f t="shared" si="130"/>
        <v>248.35814400000004</v>
      </c>
      <c r="K531" s="79">
        <f t="shared" si="131"/>
        <v>14.390543500000001</v>
      </c>
      <c r="L531" s="90">
        <f t="shared" si="135"/>
        <v>2197.9421555994559</v>
      </c>
      <c r="M531" s="79">
        <f t="shared" si="132"/>
        <v>18.297010140000001</v>
      </c>
      <c r="N531" s="90">
        <f t="shared" si="133"/>
        <v>161.92651974455364</v>
      </c>
      <c r="O531" s="106">
        <f t="shared" si="122"/>
        <v>10.694345183040143</v>
      </c>
      <c r="P531" s="91"/>
      <c r="Q531" s="92">
        <f t="shared" si="123"/>
        <v>13.769849699257298</v>
      </c>
      <c r="R531" s="92"/>
      <c r="S531" s="107">
        <f t="shared" si="124"/>
        <v>7.2962291281210095E-2</v>
      </c>
      <c r="T531" s="82">
        <f t="shared" si="136"/>
        <v>1.0029602148931998</v>
      </c>
      <c r="U531" s="82">
        <f t="shared" si="137"/>
        <v>7.2649101651020604</v>
      </c>
      <c r="V531" s="95">
        <f t="shared" si="125"/>
        <v>2.6735809697336466E-2</v>
      </c>
      <c r="W531" s="95">
        <f t="shared" si="126"/>
        <v>-7.4237590536836429E-3</v>
      </c>
      <c r="X531" s="95">
        <f t="shared" si="127"/>
        <v>3.4159568751020108E-2</v>
      </c>
    </row>
    <row r="532" spans="1:24">
      <c r="A532" s="1">
        <v>1914.08</v>
      </c>
      <c r="B532" s="1">
        <f t="shared" si="128"/>
        <v>1914</v>
      </c>
      <c r="C532" s="1">
        <f t="shared" si="129"/>
        <v>7.999999999992724E-2</v>
      </c>
      <c r="D532" s="77">
        <v>7.68</v>
      </c>
      <c r="E532" s="79">
        <v>0.44</v>
      </c>
      <c r="F532" s="77">
        <v>0.55669999999999997</v>
      </c>
      <c r="G532" s="77">
        <v>10.199999999999999</v>
      </c>
      <c r="H532" s="79">
        <f t="shared" si="134"/>
        <v>1914.6249999999604</v>
      </c>
      <c r="I532" s="82">
        <f>I525*5/12+I537*7/12</f>
        <v>4.206666666666667</v>
      </c>
      <c r="J532" s="79">
        <f t="shared" si="130"/>
        <v>243.48837647058829</v>
      </c>
      <c r="K532" s="79">
        <f t="shared" si="131"/>
        <v>13.949854901960785</v>
      </c>
      <c r="L532" s="90">
        <f t="shared" si="135"/>
        <v>2165.1331402389455</v>
      </c>
      <c r="M532" s="79">
        <f t="shared" si="132"/>
        <v>17.64973687254902</v>
      </c>
      <c r="N532" s="90">
        <f t="shared" si="133"/>
        <v>156.94396082955998</v>
      </c>
      <c r="O532" s="106">
        <f t="shared" si="122"/>
        <v>10.492046265076441</v>
      </c>
      <c r="P532" s="91"/>
      <c r="Q532" s="92">
        <f t="shared" si="123"/>
        <v>13.528140067051345</v>
      </c>
      <c r="R532" s="92"/>
      <c r="S532" s="107">
        <f t="shared" si="124"/>
        <v>7.5527102476564759E-2</v>
      </c>
      <c r="T532" s="82">
        <f t="shared" si="136"/>
        <v>1.0029659374083564</v>
      </c>
      <c r="U532" s="82">
        <f t="shared" si="137"/>
        <v>7.1435449611476036</v>
      </c>
      <c r="V532" s="95">
        <f t="shared" si="125"/>
        <v>3.2862520619821645E-2</v>
      </c>
      <c r="W532" s="95">
        <f t="shared" si="126"/>
        <v>-4.7036406680173171E-3</v>
      </c>
      <c r="X532" s="95">
        <f t="shared" si="127"/>
        <v>3.7566161287838962E-2</v>
      </c>
    </row>
    <row r="533" spans="1:24">
      <c r="A533" s="1">
        <v>1914.09</v>
      </c>
      <c r="B533" s="1">
        <f t="shared" si="128"/>
        <v>1914</v>
      </c>
      <c r="C533" s="1">
        <f t="shared" si="129"/>
        <v>8.9999999999918145E-2</v>
      </c>
      <c r="D533" s="77">
        <v>7.68</v>
      </c>
      <c r="E533" s="79">
        <v>0.435</v>
      </c>
      <c r="F533" s="77">
        <v>0.54749999999999999</v>
      </c>
      <c r="G533" s="77">
        <v>10.199999999999999</v>
      </c>
      <c r="H533" s="79">
        <f t="shared" si="134"/>
        <v>1914.7083333332937</v>
      </c>
      <c r="I533" s="82">
        <f>I525*4/12+I537*8/12</f>
        <v>4.2133333333333329</v>
      </c>
      <c r="J533" s="79">
        <f t="shared" si="130"/>
        <v>243.48837647058829</v>
      </c>
      <c r="K533" s="79">
        <f t="shared" si="131"/>
        <v>13.791333823529415</v>
      </c>
      <c r="L533" s="90">
        <f t="shared" si="135"/>
        <v>2175.3526814282241</v>
      </c>
      <c r="M533" s="79">
        <f t="shared" si="132"/>
        <v>17.358058088235296</v>
      </c>
      <c r="N533" s="90">
        <f t="shared" si="133"/>
        <v>155.07885326587925</v>
      </c>
      <c r="O533" s="106">
        <f t="shared" si="122"/>
        <v>10.500497301802135</v>
      </c>
      <c r="P533" s="91"/>
      <c r="Q533" s="92">
        <f t="shared" si="123"/>
        <v>13.558230015308224</v>
      </c>
      <c r="R533" s="92"/>
      <c r="S533" s="107">
        <f t="shared" si="124"/>
        <v>7.4202323100274969E-2</v>
      </c>
      <c r="T533" s="82">
        <f t="shared" si="136"/>
        <v>1.0029716598516059</v>
      </c>
      <c r="U533" s="82">
        <f t="shared" si="137"/>
        <v>7.1647322683761461</v>
      </c>
      <c r="V533" s="95">
        <f t="shared" si="125"/>
        <v>3.1277377894172398E-2</v>
      </c>
      <c r="W533" s="95">
        <f t="shared" si="126"/>
        <v>-5.1200046587526193E-3</v>
      </c>
      <c r="X533" s="95">
        <f t="shared" si="127"/>
        <v>3.6397382552925017E-2</v>
      </c>
    </row>
    <row r="534" spans="1:24">
      <c r="A534" s="1">
        <v>1914.1</v>
      </c>
      <c r="B534" s="1">
        <f t="shared" si="128"/>
        <v>1914</v>
      </c>
      <c r="C534" s="1">
        <f t="shared" si="129"/>
        <v>9.9999999999909051E-2</v>
      </c>
      <c r="D534" s="77">
        <v>7.68</v>
      </c>
      <c r="E534" s="79">
        <v>0.43</v>
      </c>
      <c r="F534" s="77">
        <v>0.5383</v>
      </c>
      <c r="G534" s="77">
        <v>10.1</v>
      </c>
      <c r="H534" s="79">
        <f t="shared" si="134"/>
        <v>1914.791666666627</v>
      </c>
      <c r="I534" s="82">
        <f>I525*3/12+I537*9/12</f>
        <v>4.2200000000000006</v>
      </c>
      <c r="J534" s="79">
        <f t="shared" si="130"/>
        <v>245.89915247524758</v>
      </c>
      <c r="K534" s="79">
        <f t="shared" si="131"/>
        <v>13.767791089108913</v>
      </c>
      <c r="L534" s="90">
        <f t="shared" si="135"/>
        <v>2207.1410769572935</v>
      </c>
      <c r="M534" s="79">
        <f t="shared" si="132"/>
        <v>17.235353356435645</v>
      </c>
      <c r="N534" s="90">
        <f t="shared" si="133"/>
        <v>154.70104709975405</v>
      </c>
      <c r="O534" s="106">
        <f t="shared" si="122"/>
        <v>10.61275946612623</v>
      </c>
      <c r="P534" s="91"/>
      <c r="Q534" s="92">
        <f t="shared" si="123"/>
        <v>13.72247789321287</v>
      </c>
      <c r="R534" s="92"/>
      <c r="S534" s="107">
        <f t="shared" si="124"/>
        <v>7.2122747418878558E-2</v>
      </c>
      <c r="T534" s="82">
        <f t="shared" si="136"/>
        <v>1.002977382222985</v>
      </c>
      <c r="U534" s="82">
        <f t="shared" si="137"/>
        <v>7.2571721622947472</v>
      </c>
      <c r="V534" s="95">
        <f t="shared" si="125"/>
        <v>2.8350805783321498E-2</v>
      </c>
      <c r="W534" s="95">
        <f t="shared" si="126"/>
        <v>-6.5139247002863332E-3</v>
      </c>
      <c r="X534" s="95">
        <f t="shared" si="127"/>
        <v>3.4864730483607831E-2</v>
      </c>
    </row>
    <row r="535" spans="1:24">
      <c r="A535" s="1">
        <v>1914.11</v>
      </c>
      <c r="B535" s="1">
        <f t="shared" si="128"/>
        <v>1914</v>
      </c>
      <c r="C535" s="1">
        <f t="shared" si="129"/>
        <v>0.10999999999989996</v>
      </c>
      <c r="D535" s="77">
        <v>7.68</v>
      </c>
      <c r="E535" s="79">
        <v>0.42499999999999999</v>
      </c>
      <c r="F535" s="77">
        <v>0.5292</v>
      </c>
      <c r="G535" s="77">
        <v>10.199999999999999</v>
      </c>
      <c r="H535" s="79">
        <f t="shared" si="134"/>
        <v>1914.8749999999602</v>
      </c>
      <c r="I535" s="82">
        <f>I525*2/12+I537*10/12</f>
        <v>4.2266666666666666</v>
      </c>
      <c r="J535" s="79">
        <f t="shared" si="130"/>
        <v>243.48837647058829</v>
      </c>
      <c r="K535" s="79">
        <f t="shared" si="131"/>
        <v>13.474291666666669</v>
      </c>
      <c r="L535" s="90">
        <f t="shared" si="135"/>
        <v>2195.5809820962681</v>
      </c>
      <c r="M535" s="79">
        <f t="shared" si="132"/>
        <v>16.777870941176474</v>
      </c>
      <c r="N535" s="90">
        <f t="shared" si="133"/>
        <v>151.28925204757095</v>
      </c>
      <c r="O535" s="106">
        <f t="shared" si="122"/>
        <v>10.516917642992127</v>
      </c>
      <c r="P535" s="91"/>
      <c r="Q535" s="92">
        <f t="shared" si="123"/>
        <v>13.617092303207144</v>
      </c>
      <c r="R535" s="92"/>
      <c r="S535" s="107">
        <f t="shared" si="124"/>
        <v>7.1602652010321011E-2</v>
      </c>
      <c r="T535" s="82">
        <f t="shared" si="136"/>
        <v>1.0029831045225286</v>
      </c>
      <c r="U535" s="82">
        <f t="shared" si="137"/>
        <v>7.2074189539771609</v>
      </c>
      <c r="V535" s="95">
        <f t="shared" si="125"/>
        <v>3.4988066159721276E-2</v>
      </c>
      <c r="W535" s="95">
        <f t="shared" si="126"/>
        <v>-5.371128359994537E-3</v>
      </c>
      <c r="X535" s="95">
        <f t="shared" si="127"/>
        <v>4.0359194519715813E-2</v>
      </c>
    </row>
    <row r="536" spans="1:24">
      <c r="A536" s="1">
        <v>1914.12</v>
      </c>
      <c r="B536" s="1">
        <f t="shared" si="128"/>
        <v>1914</v>
      </c>
      <c r="C536" s="1">
        <f t="shared" si="129"/>
        <v>0.11999999999989086</v>
      </c>
      <c r="D536" s="77">
        <v>7.35</v>
      </c>
      <c r="E536" s="79">
        <v>0.42</v>
      </c>
      <c r="F536" s="77">
        <v>0.52</v>
      </c>
      <c r="G536" s="77">
        <v>10.1</v>
      </c>
      <c r="H536" s="79">
        <f t="shared" si="134"/>
        <v>1914.9583333332935</v>
      </c>
      <c r="I536" s="82">
        <f>I525*1/12+I537*11/12</f>
        <v>4.2333333333333334</v>
      </c>
      <c r="J536" s="79">
        <f t="shared" si="130"/>
        <v>235.33317326732677</v>
      </c>
      <c r="K536" s="79">
        <f t="shared" si="131"/>
        <v>13.4476099009901</v>
      </c>
      <c r="L536" s="90">
        <f t="shared" si="135"/>
        <v>2132.1489356224934</v>
      </c>
      <c r="M536" s="79">
        <f t="shared" si="132"/>
        <v>16.649421782178219</v>
      </c>
      <c r="N536" s="90">
        <f t="shared" si="133"/>
        <v>150.84591109165936</v>
      </c>
      <c r="O536" s="106">
        <f t="shared" si="122"/>
        <v>10.172217991997869</v>
      </c>
      <c r="P536" s="91"/>
      <c r="Q536" s="92">
        <f t="shared" si="123"/>
        <v>13.191719327709945</v>
      </c>
      <c r="R536" s="92"/>
      <c r="S536" s="107">
        <f t="shared" si="124"/>
        <v>7.3754825935587368E-2</v>
      </c>
      <c r="T536" s="82">
        <f t="shared" si="136"/>
        <v>1.0029888267502722</v>
      </c>
      <c r="U536" s="82">
        <f t="shared" si="137"/>
        <v>7.3004928978372465</v>
      </c>
      <c r="V536" s="95">
        <f t="shared" si="125"/>
        <v>4.3359350795322049E-2</v>
      </c>
      <c r="W536" s="95">
        <f t="shared" si="126"/>
        <v>-6.7650081812419272E-3</v>
      </c>
      <c r="X536" s="95">
        <f t="shared" si="127"/>
        <v>5.0124358976563976E-2</v>
      </c>
    </row>
    <row r="537" spans="1:24">
      <c r="A537" s="1">
        <v>1915.01</v>
      </c>
      <c r="B537" s="1">
        <f t="shared" si="128"/>
        <v>1915</v>
      </c>
      <c r="C537" s="1">
        <f t="shared" si="129"/>
        <v>9.9999999999909051E-3</v>
      </c>
      <c r="D537" s="77">
        <v>7.48</v>
      </c>
      <c r="E537" s="79">
        <v>0.42080000000000001</v>
      </c>
      <c r="F537" s="77">
        <v>0.55000000000000004</v>
      </c>
      <c r="G537" s="77">
        <v>10.1</v>
      </c>
      <c r="H537" s="79">
        <f t="shared" si="134"/>
        <v>1915.0416666666267</v>
      </c>
      <c r="I537" s="82">
        <v>4.24</v>
      </c>
      <c r="J537" s="79">
        <f t="shared" si="130"/>
        <v>239.49552871287136</v>
      </c>
      <c r="K537" s="79">
        <f t="shared" si="131"/>
        <v>13.473224396039605</v>
      </c>
      <c r="L537" s="90">
        <f t="shared" si="135"/>
        <v>2180.0328427844101</v>
      </c>
      <c r="M537" s="79">
        <f t="shared" si="132"/>
        <v>17.609965346534658</v>
      </c>
      <c r="N537" s="90">
        <f t="shared" si="133"/>
        <v>160.29653255767721</v>
      </c>
      <c r="O537" s="106">
        <f t="shared" si="122"/>
        <v>10.359834197757275</v>
      </c>
      <c r="P537" s="91"/>
      <c r="Q537" s="92">
        <f t="shared" si="123"/>
        <v>13.455503012706055</v>
      </c>
      <c r="R537" s="92"/>
      <c r="S537" s="107">
        <f t="shared" si="124"/>
        <v>7.1907823631394668E-2</v>
      </c>
      <c r="T537" s="82">
        <f t="shared" si="136"/>
        <v>1.0048142824374222</v>
      </c>
      <c r="U537" s="82">
        <f t="shared" si="137"/>
        <v>7.3223128063004754</v>
      </c>
      <c r="V537" s="95">
        <f t="shared" si="125"/>
        <v>4.5725557855251564E-2</v>
      </c>
      <c r="W537" s="95">
        <f t="shared" si="126"/>
        <v>-6.6053778011641029E-3</v>
      </c>
      <c r="X537" s="95">
        <f t="shared" si="127"/>
        <v>5.2330935656415667E-2</v>
      </c>
    </row>
    <row r="538" spans="1:24">
      <c r="A538" s="1">
        <v>1915.02</v>
      </c>
      <c r="B538" s="1">
        <f t="shared" si="128"/>
        <v>1915</v>
      </c>
      <c r="C538" s="1">
        <f t="shared" si="129"/>
        <v>1.999999999998181E-2</v>
      </c>
      <c r="D538" s="77">
        <v>7.38</v>
      </c>
      <c r="E538" s="79">
        <v>0.42170000000000002</v>
      </c>
      <c r="F538" s="77">
        <v>0.57999999999999996</v>
      </c>
      <c r="G538" s="77">
        <v>10</v>
      </c>
      <c r="H538" s="79">
        <f t="shared" si="134"/>
        <v>1915.12499999996</v>
      </c>
      <c r="I538" s="82">
        <f>I537*11/12+I549*1/12</f>
        <v>4.2241666666666671</v>
      </c>
      <c r="J538" s="79">
        <f t="shared" si="130"/>
        <v>238.65665400000003</v>
      </c>
      <c r="K538" s="79">
        <f t="shared" si="131"/>
        <v>13.637061110000001</v>
      </c>
      <c r="L538" s="90">
        <f t="shared" si="135"/>
        <v>2182.7412955755058</v>
      </c>
      <c r="M538" s="79">
        <f t="shared" si="132"/>
        <v>18.756214</v>
      </c>
      <c r="N538" s="90">
        <f t="shared" si="133"/>
        <v>171.54335385281752</v>
      </c>
      <c r="O538" s="106">
        <f t="shared" si="122"/>
        <v>10.329786209660696</v>
      </c>
      <c r="P538" s="91"/>
      <c r="Q538" s="92">
        <f t="shared" si="123"/>
        <v>13.435767253018025</v>
      </c>
      <c r="R538" s="92"/>
      <c r="S538" s="107">
        <f t="shared" si="124"/>
        <v>7.1334717986856949E-2</v>
      </c>
      <c r="T538" s="82">
        <f t="shared" si="136"/>
        <v>1.004802029369261</v>
      </c>
      <c r="U538" s="82">
        <f t="shared" si="137"/>
        <v>7.4311401331276112</v>
      </c>
      <c r="V538" s="95">
        <f t="shared" si="125"/>
        <v>4.7544296397374453E-2</v>
      </c>
      <c r="W538" s="95">
        <f t="shared" si="126"/>
        <v>-7.0536965882035396E-3</v>
      </c>
      <c r="X538" s="95">
        <f t="shared" si="127"/>
        <v>5.4597992985577992E-2</v>
      </c>
    </row>
    <row r="539" spans="1:24">
      <c r="A539" s="1">
        <v>1915.03</v>
      </c>
      <c r="B539" s="1">
        <f t="shared" si="128"/>
        <v>1915</v>
      </c>
      <c r="C539" s="1">
        <f t="shared" si="129"/>
        <v>2.9999999999972715E-2</v>
      </c>
      <c r="D539" s="77">
        <v>7.57</v>
      </c>
      <c r="E539" s="79">
        <v>0.42249999999999999</v>
      </c>
      <c r="F539" s="77">
        <v>0.61</v>
      </c>
      <c r="G539" s="77">
        <v>9.9</v>
      </c>
      <c r="H539" s="79">
        <f t="shared" si="134"/>
        <v>1915.2083333332932</v>
      </c>
      <c r="I539" s="82">
        <f>I537*10/12+I549*2/12</f>
        <v>4.2083333333333339</v>
      </c>
      <c r="J539" s="79">
        <f t="shared" si="130"/>
        <v>247.2736676767677</v>
      </c>
      <c r="K539" s="79">
        <f t="shared" si="131"/>
        <v>13.800941161616162</v>
      </c>
      <c r="L539" s="90">
        <f t="shared" si="135"/>
        <v>2272.0706099780505</v>
      </c>
      <c r="M539" s="79">
        <f t="shared" si="132"/>
        <v>19.925619191919193</v>
      </c>
      <c r="N539" s="90">
        <f t="shared" si="133"/>
        <v>183.08627108145453</v>
      </c>
      <c r="O539" s="106">
        <f t="shared" si="122"/>
        <v>10.707013188682817</v>
      </c>
      <c r="P539" s="91"/>
      <c r="Q539" s="92">
        <f t="shared" si="123"/>
        <v>13.942381087442401</v>
      </c>
      <c r="R539" s="92"/>
      <c r="S539" s="107">
        <f t="shared" si="124"/>
        <v>6.8208639007930894E-2</v>
      </c>
      <c r="T539" s="82">
        <f t="shared" si="136"/>
        <v>1.0047897772647538</v>
      </c>
      <c r="U539" s="82">
        <f t="shared" si="137"/>
        <v>7.542247157872711</v>
      </c>
      <c r="V539" s="95">
        <f t="shared" si="125"/>
        <v>4.0445368556087713E-2</v>
      </c>
      <c r="W539" s="95">
        <f t="shared" si="126"/>
        <v>-8.6617252536855815E-3</v>
      </c>
      <c r="X539" s="95">
        <f t="shared" si="127"/>
        <v>4.9107093809773295E-2</v>
      </c>
    </row>
    <row r="540" spans="1:24">
      <c r="A540" s="1">
        <v>1915.04</v>
      </c>
      <c r="B540" s="1">
        <f t="shared" si="128"/>
        <v>1915</v>
      </c>
      <c r="C540" s="1">
        <f t="shared" si="129"/>
        <v>3.999999999996362E-2</v>
      </c>
      <c r="D540" s="77">
        <v>8.14</v>
      </c>
      <c r="E540" s="79">
        <v>0.42330000000000001</v>
      </c>
      <c r="F540" s="77">
        <v>0.64</v>
      </c>
      <c r="G540" s="77">
        <v>10</v>
      </c>
      <c r="H540" s="79">
        <f t="shared" si="134"/>
        <v>1915.2916666666265</v>
      </c>
      <c r="I540" s="82">
        <f>I537*9/12+I549*3/12</f>
        <v>4.1924999999999999</v>
      </c>
      <c r="J540" s="79">
        <f t="shared" si="130"/>
        <v>263.23376200000007</v>
      </c>
      <c r="K540" s="79">
        <f t="shared" si="131"/>
        <v>13.688802390000001</v>
      </c>
      <c r="L540" s="90">
        <f t="shared" si="135"/>
        <v>2429.2013256840723</v>
      </c>
      <c r="M540" s="79">
        <f t="shared" si="132"/>
        <v>20.696512000000006</v>
      </c>
      <c r="N540" s="90">
        <f t="shared" si="133"/>
        <v>190.99371602430054</v>
      </c>
      <c r="O540" s="106">
        <f t="shared" si="122"/>
        <v>11.401123789000192</v>
      </c>
      <c r="P540" s="91"/>
      <c r="Q540" s="92">
        <f t="shared" si="123"/>
        <v>14.855567969356274</v>
      </c>
      <c r="R540" s="92"/>
      <c r="S540" s="107">
        <f t="shared" si="124"/>
        <v>6.3703423729853131E-2</v>
      </c>
      <c r="T540" s="82">
        <f t="shared" si="136"/>
        <v>1.0047775261250353</v>
      </c>
      <c r="U540" s="82">
        <f t="shared" si="137"/>
        <v>7.5025891134162972</v>
      </c>
      <c r="V540" s="95">
        <f t="shared" si="125"/>
        <v>3.3483833698883636E-2</v>
      </c>
      <c r="W540" s="95">
        <f t="shared" si="126"/>
        <v>-7.1251634677615971E-3</v>
      </c>
      <c r="X540" s="95">
        <f t="shared" si="127"/>
        <v>4.0608997166645233E-2</v>
      </c>
    </row>
    <row r="541" spans="1:24">
      <c r="A541" s="1">
        <v>1915.05</v>
      </c>
      <c r="B541" s="1">
        <f t="shared" si="128"/>
        <v>1915</v>
      </c>
      <c r="C541" s="1">
        <f t="shared" si="129"/>
        <v>4.9999999999954525E-2</v>
      </c>
      <c r="D541" s="77">
        <v>7.95</v>
      </c>
      <c r="E541" s="79">
        <v>0.42420000000000002</v>
      </c>
      <c r="F541" s="77">
        <v>0.67</v>
      </c>
      <c r="G541" s="77">
        <v>10.1</v>
      </c>
      <c r="H541" s="79">
        <f t="shared" si="134"/>
        <v>1915.3749999999598</v>
      </c>
      <c r="I541" s="82">
        <f>I537*8/12+I549*4/12</f>
        <v>4.1766666666666667</v>
      </c>
      <c r="J541" s="79">
        <f t="shared" si="130"/>
        <v>254.54404455445552</v>
      </c>
      <c r="K541" s="79">
        <f t="shared" si="131"/>
        <v>13.582086000000002</v>
      </c>
      <c r="L541" s="90">
        <f t="shared" si="135"/>
        <v>2359.4549354187011</v>
      </c>
      <c r="M541" s="79">
        <f t="shared" si="132"/>
        <v>21.452139603960401</v>
      </c>
      <c r="N541" s="90">
        <f t="shared" si="133"/>
        <v>198.84714550069555</v>
      </c>
      <c r="O541" s="106">
        <f t="shared" si="122"/>
        <v>11.026929876471323</v>
      </c>
      <c r="P541" s="91"/>
      <c r="Q541" s="92">
        <f t="shared" si="123"/>
        <v>14.3766662022602</v>
      </c>
      <c r="R541" s="92"/>
      <c r="S541" s="107">
        <f t="shared" si="124"/>
        <v>6.9016953859026925E-2</v>
      </c>
      <c r="T541" s="82">
        <f t="shared" si="136"/>
        <v>1.0047652759512427</v>
      </c>
      <c r="U541" s="82">
        <f t="shared" si="137"/>
        <v>7.463794979119851</v>
      </c>
      <c r="V541" s="95">
        <f t="shared" si="125"/>
        <v>3.964147928245465E-2</v>
      </c>
      <c r="W541" s="95">
        <f t="shared" si="126"/>
        <v>-6.7483709702291783E-3</v>
      </c>
      <c r="X541" s="95">
        <f t="shared" si="127"/>
        <v>4.6389850252683829E-2</v>
      </c>
    </row>
    <row r="542" spans="1:24">
      <c r="A542" s="1">
        <v>1915.06</v>
      </c>
      <c r="B542" s="1">
        <f t="shared" si="128"/>
        <v>1915</v>
      </c>
      <c r="C542" s="1">
        <f t="shared" si="129"/>
        <v>5.999999999994543E-2</v>
      </c>
      <c r="D542" s="77">
        <v>8.0399999999999991</v>
      </c>
      <c r="E542" s="79">
        <v>0.42499999999999999</v>
      </c>
      <c r="F542" s="77">
        <v>0.7</v>
      </c>
      <c r="G542" s="77">
        <v>10.1</v>
      </c>
      <c r="H542" s="79">
        <f t="shared" si="134"/>
        <v>1915.458333333293</v>
      </c>
      <c r="I542" s="82">
        <f>I537*7/12+I549*5/12</f>
        <v>4.1608333333333327</v>
      </c>
      <c r="J542" s="79">
        <f t="shared" si="130"/>
        <v>257.42567524752474</v>
      </c>
      <c r="K542" s="79">
        <f t="shared" si="131"/>
        <v>13.607700495049507</v>
      </c>
      <c r="L542" s="90">
        <f t="shared" si="135"/>
        <v>2396.6769446200119</v>
      </c>
      <c r="M542" s="79">
        <f t="shared" si="132"/>
        <v>22.412683168316832</v>
      </c>
      <c r="N542" s="90">
        <f t="shared" si="133"/>
        <v>208.66590313855829</v>
      </c>
      <c r="O542" s="106">
        <f t="shared" si="122"/>
        <v>11.154262189096345</v>
      </c>
      <c r="P542" s="91"/>
      <c r="Q542" s="92">
        <f t="shared" si="123"/>
        <v>14.548595263420406</v>
      </c>
      <c r="R542" s="92"/>
      <c r="S542" s="107">
        <f t="shared" si="124"/>
        <v>6.8140042135714549E-2</v>
      </c>
      <c r="T542" s="82">
        <f t="shared" si="136"/>
        <v>1.0047530267445139</v>
      </c>
      <c r="U542" s="82">
        <f t="shared" si="137"/>
        <v>7.4993620218388566</v>
      </c>
      <c r="V542" s="95">
        <f t="shared" si="125"/>
        <v>3.9124820483404932E-2</v>
      </c>
      <c r="W542" s="95">
        <f t="shared" si="126"/>
        <v>-7.9249485135145514E-3</v>
      </c>
      <c r="X542" s="95">
        <f t="shared" si="127"/>
        <v>4.7049768996919483E-2</v>
      </c>
    </row>
    <row r="543" spans="1:24">
      <c r="A543" s="1">
        <v>1915.07</v>
      </c>
      <c r="B543" s="1">
        <f t="shared" si="128"/>
        <v>1915</v>
      </c>
      <c r="C543" s="1">
        <f t="shared" si="129"/>
        <v>6.9999999999936335E-2</v>
      </c>
      <c r="D543" s="77">
        <v>8.01</v>
      </c>
      <c r="E543" s="79">
        <v>0.42580000000000001</v>
      </c>
      <c r="F543" s="77">
        <v>0.73</v>
      </c>
      <c r="G543" s="77">
        <v>10.1</v>
      </c>
      <c r="H543" s="79">
        <f t="shared" si="134"/>
        <v>1915.5416666666263</v>
      </c>
      <c r="I543" s="82">
        <f>I537*6/12+I549*6/12</f>
        <v>4.1449999999999996</v>
      </c>
      <c r="J543" s="79">
        <f t="shared" si="130"/>
        <v>256.46513168316835</v>
      </c>
      <c r="K543" s="79">
        <f t="shared" si="131"/>
        <v>13.633314990099011</v>
      </c>
      <c r="L543" s="90">
        <f t="shared" si="135"/>
        <v>2398.3114941945978</v>
      </c>
      <c r="M543" s="79">
        <f t="shared" si="132"/>
        <v>23.37322673267327</v>
      </c>
      <c r="N543" s="90">
        <f t="shared" si="133"/>
        <v>218.57270796030667</v>
      </c>
      <c r="O543" s="106">
        <f t="shared" si="122"/>
        <v>11.113629393949607</v>
      </c>
      <c r="P543" s="91"/>
      <c r="Q543" s="92">
        <f t="shared" si="123"/>
        <v>14.499550030038968</v>
      </c>
      <c r="R543" s="92"/>
      <c r="S543" s="107">
        <f t="shared" si="124"/>
        <v>6.862615357373833E-2</v>
      </c>
      <c r="T543" s="82">
        <f t="shared" si="136"/>
        <v>1.0047407785059888</v>
      </c>
      <c r="U543" s="82">
        <f t="shared" si="137"/>
        <v>7.5350066900954484</v>
      </c>
      <c r="V543" s="95">
        <f t="shared" si="125"/>
        <v>4.1173118926299823E-2</v>
      </c>
      <c r="W543" s="95">
        <f t="shared" si="126"/>
        <v>-9.0871284395922514E-3</v>
      </c>
      <c r="X543" s="95">
        <f t="shared" si="127"/>
        <v>5.0260247365892075E-2</v>
      </c>
    </row>
    <row r="544" spans="1:24">
      <c r="A544" s="1">
        <v>1915.08</v>
      </c>
      <c r="B544" s="1">
        <f t="shared" si="128"/>
        <v>1915</v>
      </c>
      <c r="C544" s="1">
        <f t="shared" si="129"/>
        <v>7.999999999992724E-2</v>
      </c>
      <c r="D544" s="77">
        <v>8.35</v>
      </c>
      <c r="E544" s="79">
        <v>0.42670000000000002</v>
      </c>
      <c r="F544" s="77">
        <v>0.76</v>
      </c>
      <c r="G544" s="77">
        <v>10.1</v>
      </c>
      <c r="H544" s="79">
        <f t="shared" si="134"/>
        <v>1915.6249999999595</v>
      </c>
      <c r="I544" s="82">
        <f>I537*5/12+I549*7/12</f>
        <v>4.1291666666666664</v>
      </c>
      <c r="J544" s="79">
        <f t="shared" si="130"/>
        <v>267.35129207920795</v>
      </c>
      <c r="K544" s="79">
        <f t="shared" si="131"/>
        <v>13.662131297029706</v>
      </c>
      <c r="L544" s="90">
        <f t="shared" si="135"/>
        <v>2510.7591680490173</v>
      </c>
      <c r="M544" s="79">
        <f t="shared" si="132"/>
        <v>24.333770297029709</v>
      </c>
      <c r="N544" s="90">
        <f t="shared" si="133"/>
        <v>228.52418775056927</v>
      </c>
      <c r="O544" s="106">
        <f t="shared" si="122"/>
        <v>11.584831641604604</v>
      </c>
      <c r="P544" s="91"/>
      <c r="Q544" s="92">
        <f t="shared" si="123"/>
        <v>15.113448857043222</v>
      </c>
      <c r="R544" s="92"/>
      <c r="S544" s="107">
        <f t="shared" si="124"/>
        <v>6.395924085947774E-2</v>
      </c>
      <c r="T544" s="82">
        <f t="shared" si="136"/>
        <v>1.0047285312368082</v>
      </c>
      <c r="U544" s="82">
        <f t="shared" si="137"/>
        <v>7.5707284878543346</v>
      </c>
      <c r="V544" s="95">
        <f t="shared" si="125"/>
        <v>3.8253007101227032E-2</v>
      </c>
      <c r="W544" s="95">
        <f t="shared" si="126"/>
        <v>-9.1225166993306184E-3</v>
      </c>
      <c r="X544" s="95">
        <f t="shared" si="127"/>
        <v>4.7375523800557651E-2</v>
      </c>
    </row>
    <row r="545" spans="1:24">
      <c r="A545" s="1">
        <v>1915.09</v>
      </c>
      <c r="B545" s="1">
        <f t="shared" si="128"/>
        <v>1915</v>
      </c>
      <c r="C545" s="1">
        <f t="shared" si="129"/>
        <v>8.9999999999918145E-2</v>
      </c>
      <c r="D545" s="77">
        <v>8.66</v>
      </c>
      <c r="E545" s="79">
        <v>0.42749999999999999</v>
      </c>
      <c r="F545" s="77">
        <v>0.79</v>
      </c>
      <c r="G545" s="77">
        <v>10.1</v>
      </c>
      <c r="H545" s="79">
        <f t="shared" si="134"/>
        <v>1915.7083333332928</v>
      </c>
      <c r="I545" s="82">
        <f>I537*4/12+I549*8/12</f>
        <v>4.1133333333333333</v>
      </c>
      <c r="J545" s="79">
        <f t="shared" si="130"/>
        <v>277.27690891089117</v>
      </c>
      <c r="K545" s="79">
        <f t="shared" si="131"/>
        <v>13.687745792079211</v>
      </c>
      <c r="L545" s="90">
        <f t="shared" si="135"/>
        <v>2614.6850527744</v>
      </c>
      <c r="M545" s="79">
        <f t="shared" si="132"/>
        <v>25.294313861386144</v>
      </c>
      <c r="N545" s="90">
        <f t="shared" si="133"/>
        <v>238.52207756256072</v>
      </c>
      <c r="O545" s="106">
        <f t="shared" si="122"/>
        <v>12.011570757825895</v>
      </c>
      <c r="P545" s="91"/>
      <c r="Q545" s="92">
        <f t="shared" si="123"/>
        <v>15.664883714157826</v>
      </c>
      <c r="R545" s="92"/>
      <c r="S545" s="107">
        <f t="shared" si="124"/>
        <v>6.2216271961368093E-2</v>
      </c>
      <c r="T545" s="82">
        <f t="shared" si="136"/>
        <v>1.0047162849381146</v>
      </c>
      <c r="U545" s="82">
        <f t="shared" si="137"/>
        <v>7.6065269139945473</v>
      </c>
      <c r="V545" s="95">
        <f t="shared" si="125"/>
        <v>3.6855850443499705E-2</v>
      </c>
      <c r="W545" s="95">
        <f t="shared" si="126"/>
        <v>-9.1578431390776371E-3</v>
      </c>
      <c r="X545" s="95">
        <f t="shared" si="127"/>
        <v>4.6013693582577342E-2</v>
      </c>
    </row>
    <row r="546" spans="1:24">
      <c r="A546" s="1">
        <v>1915.1</v>
      </c>
      <c r="B546" s="1">
        <f t="shared" si="128"/>
        <v>1915</v>
      </c>
      <c r="C546" s="1">
        <f t="shared" si="129"/>
        <v>9.9999999999909051E-2</v>
      </c>
      <c r="D546" s="77">
        <v>9.14</v>
      </c>
      <c r="E546" s="79">
        <v>0.42830000000000001</v>
      </c>
      <c r="F546" s="77">
        <v>0.82</v>
      </c>
      <c r="G546" s="77">
        <v>10.199999999999999</v>
      </c>
      <c r="H546" s="79">
        <f t="shared" si="134"/>
        <v>1915.791666666626</v>
      </c>
      <c r="I546" s="82">
        <f>I537*3/12+I549*9/12</f>
        <v>4.0975000000000001</v>
      </c>
      <c r="J546" s="79">
        <f t="shared" si="130"/>
        <v>289.77653137254907</v>
      </c>
      <c r="K546" s="79">
        <f t="shared" si="131"/>
        <v>13.578915578431374</v>
      </c>
      <c r="L546" s="90">
        <f t="shared" si="135"/>
        <v>2743.2254775389383</v>
      </c>
      <c r="M546" s="79">
        <f t="shared" si="132"/>
        <v>25.9974568627451</v>
      </c>
      <c r="N546" s="90">
        <f t="shared" si="133"/>
        <v>246.10994437439052</v>
      </c>
      <c r="O546" s="106">
        <f t="shared" si="122"/>
        <v>12.549076133220161</v>
      </c>
      <c r="P546" s="91"/>
      <c r="Q546" s="92">
        <f t="shared" si="123"/>
        <v>16.35409672119485</v>
      </c>
      <c r="R546" s="92"/>
      <c r="S546" s="107">
        <f t="shared" si="124"/>
        <v>5.9814212715783195E-2</v>
      </c>
      <c r="T546" s="82">
        <f t="shared" si="136"/>
        <v>1.0047040396110525</v>
      </c>
      <c r="U546" s="82">
        <f t="shared" si="137"/>
        <v>7.5674759577779298</v>
      </c>
      <c r="V546" s="95">
        <f t="shared" si="125"/>
        <v>3.5677532122646793E-2</v>
      </c>
      <c r="W546" s="95">
        <f t="shared" si="126"/>
        <v>-8.2164544190062028E-3</v>
      </c>
      <c r="X546" s="95">
        <f t="shared" si="127"/>
        <v>4.3893986541652996E-2</v>
      </c>
    </row>
    <row r="547" spans="1:24">
      <c r="A547" s="1">
        <v>1915.11</v>
      </c>
      <c r="B547" s="1">
        <f t="shared" si="128"/>
        <v>1915</v>
      </c>
      <c r="C547" s="1">
        <f t="shared" si="129"/>
        <v>0.10999999999989996</v>
      </c>
      <c r="D547" s="77">
        <v>9.4600000000000009</v>
      </c>
      <c r="E547" s="79">
        <v>0.42920000000000003</v>
      </c>
      <c r="F547" s="77">
        <v>0.85</v>
      </c>
      <c r="G547" s="77">
        <v>10.3</v>
      </c>
      <c r="H547" s="79">
        <f t="shared" si="134"/>
        <v>1915.8749999999593</v>
      </c>
      <c r="I547" s="82">
        <f>I537*2/12+I549*10/12</f>
        <v>4.081666666666667</v>
      </c>
      <c r="J547" s="79">
        <f t="shared" si="130"/>
        <v>297.0100174757282</v>
      </c>
      <c r="K547" s="79">
        <f t="shared" si="131"/>
        <v>13.475338213592234</v>
      </c>
      <c r="L547" s="90">
        <f t="shared" si="135"/>
        <v>2822.3332444329094</v>
      </c>
      <c r="M547" s="79">
        <f t="shared" si="132"/>
        <v>26.686946601941749</v>
      </c>
      <c r="N547" s="90">
        <f t="shared" si="133"/>
        <v>253.59231054629731</v>
      </c>
      <c r="O547" s="106">
        <f t="shared" si="122"/>
        <v>12.85771445355932</v>
      </c>
      <c r="P547" s="91"/>
      <c r="Q547" s="92">
        <f t="shared" si="123"/>
        <v>16.74013687228852</v>
      </c>
      <c r="R547" s="92"/>
      <c r="S547" s="107">
        <f t="shared" si="124"/>
        <v>5.7888719568749344E-2</v>
      </c>
      <c r="T547" s="82">
        <f t="shared" si="136"/>
        <v>1.0046917952567669</v>
      </c>
      <c r="U547" s="82">
        <f t="shared" si="137"/>
        <v>7.5292574152696927</v>
      </c>
      <c r="V547" s="95">
        <f t="shared" si="125"/>
        <v>3.4585380940313382E-2</v>
      </c>
      <c r="W547" s="95">
        <f t="shared" si="126"/>
        <v>-8.9507216159639968E-3</v>
      </c>
      <c r="X547" s="95">
        <f t="shared" si="127"/>
        <v>4.3536102556277378E-2</v>
      </c>
    </row>
    <row r="548" spans="1:24">
      <c r="A548" s="1">
        <v>1915.12</v>
      </c>
      <c r="B548" s="1">
        <f t="shared" si="128"/>
        <v>1915</v>
      </c>
      <c r="C548" s="1">
        <f t="shared" si="129"/>
        <v>0.11999999999989086</v>
      </c>
      <c r="D548" s="77">
        <v>9.48</v>
      </c>
      <c r="E548" s="79">
        <v>0.43</v>
      </c>
      <c r="F548" s="77">
        <v>0.88</v>
      </c>
      <c r="G548" s="77">
        <v>10.3</v>
      </c>
      <c r="H548" s="79">
        <f t="shared" si="134"/>
        <v>1915.9583333332926</v>
      </c>
      <c r="I548" s="82">
        <f>I537*1/12+I549*11/12</f>
        <v>4.065833333333333</v>
      </c>
      <c r="J548" s="79">
        <f t="shared" si="130"/>
        <v>297.63794563106802</v>
      </c>
      <c r="K548" s="79">
        <f t="shared" si="131"/>
        <v>13.500455339805827</v>
      </c>
      <c r="L548" s="90">
        <f t="shared" si="135"/>
        <v>2838.9907785570294</v>
      </c>
      <c r="M548" s="79">
        <f t="shared" si="132"/>
        <v>27.628838834951456</v>
      </c>
      <c r="N548" s="90">
        <f t="shared" si="133"/>
        <v>263.53500897997736</v>
      </c>
      <c r="O548" s="106">
        <f t="shared" si="122"/>
        <v>12.878444602186002</v>
      </c>
      <c r="P548" s="91"/>
      <c r="Q548" s="92">
        <f t="shared" si="123"/>
        <v>16.74931303094311</v>
      </c>
      <c r="R548" s="92"/>
      <c r="S548" s="107">
        <f t="shared" si="124"/>
        <v>5.6769648712160455E-2</v>
      </c>
      <c r="T548" s="82">
        <f t="shared" si="136"/>
        <v>1.0046795518764049</v>
      </c>
      <c r="U548" s="82">
        <f t="shared" si="137"/>
        <v>7.5645831494976319</v>
      </c>
      <c r="V548" s="95">
        <f t="shared" si="125"/>
        <v>3.6643430275943745E-2</v>
      </c>
      <c r="W548" s="95">
        <f t="shared" si="126"/>
        <v>-8.4336202922336012E-3</v>
      </c>
      <c r="X548" s="95">
        <f t="shared" si="127"/>
        <v>4.5077050568177346E-2</v>
      </c>
    </row>
    <row r="549" spans="1:24">
      <c r="A549" s="1">
        <v>1916.01</v>
      </c>
      <c r="B549" s="1">
        <f t="shared" si="128"/>
        <v>1916</v>
      </c>
      <c r="C549" s="1">
        <f t="shared" si="129"/>
        <v>9.9999999999909051E-3</v>
      </c>
      <c r="D549" s="77">
        <v>9.33</v>
      </c>
      <c r="E549" s="79">
        <v>0.44080000000000003</v>
      </c>
      <c r="F549" s="77">
        <v>0.93420000000000003</v>
      </c>
      <c r="G549" s="77">
        <v>10.4</v>
      </c>
      <c r="H549" s="79">
        <f t="shared" si="134"/>
        <v>1916.0416666666258</v>
      </c>
      <c r="I549" s="82">
        <v>4.05</v>
      </c>
      <c r="J549" s="79">
        <f t="shared" si="130"/>
        <v>290.11186442307695</v>
      </c>
      <c r="K549" s="79">
        <f t="shared" si="131"/>
        <v>13.70646407692308</v>
      </c>
      <c r="L549" s="90">
        <f t="shared" si="135"/>
        <v>2778.0987955708538</v>
      </c>
      <c r="M549" s="79">
        <f t="shared" si="132"/>
        <v>29.048499865384617</v>
      </c>
      <c r="N549" s="90">
        <f t="shared" si="133"/>
        <v>278.167191299281</v>
      </c>
      <c r="O549" s="106">
        <f t="shared" si="122"/>
        <v>12.543563692516186</v>
      </c>
      <c r="P549" s="91"/>
      <c r="Q549" s="92">
        <f t="shared" si="123"/>
        <v>16.297027766820712</v>
      </c>
      <c r="R549" s="92"/>
      <c r="S549" s="107">
        <f t="shared" si="124"/>
        <v>5.9986791585310721E-2</v>
      </c>
      <c r="T549" s="82">
        <f t="shared" si="136"/>
        <v>1.0021524623582816</v>
      </c>
      <c r="U549" s="82">
        <f t="shared" si="137"/>
        <v>7.5269052586847662</v>
      </c>
      <c r="V549" s="95">
        <f t="shared" si="125"/>
        <v>4.0882565660646408E-2</v>
      </c>
      <c r="W549" s="95">
        <f t="shared" si="126"/>
        <v>-7.5102573656017357E-3</v>
      </c>
      <c r="X549" s="95">
        <f t="shared" si="127"/>
        <v>4.8392823026248144E-2</v>
      </c>
    </row>
    <row r="550" spans="1:24">
      <c r="A550" s="1">
        <v>1916.02</v>
      </c>
      <c r="B550" s="1">
        <f t="shared" si="128"/>
        <v>1916</v>
      </c>
      <c r="C550" s="1">
        <f t="shared" si="129"/>
        <v>1.999999999998181E-2</v>
      </c>
      <c r="D550" s="77">
        <v>9.1999999999999993</v>
      </c>
      <c r="E550" s="79">
        <v>0.45169999999999999</v>
      </c>
      <c r="F550" s="77">
        <v>0.98829999999999996</v>
      </c>
      <c r="G550" s="77">
        <v>10.4</v>
      </c>
      <c r="H550" s="79">
        <f t="shared" si="134"/>
        <v>1916.1249999999591</v>
      </c>
      <c r="I550" s="82">
        <f>I549*11/12+I561*1/12</f>
        <v>4.0649999999999995</v>
      </c>
      <c r="J550" s="79">
        <f t="shared" si="130"/>
        <v>286.06957692307691</v>
      </c>
      <c r="K550" s="79">
        <f t="shared" si="131"/>
        <v>14.045394336538463</v>
      </c>
      <c r="L550" s="90">
        <f t="shared" si="135"/>
        <v>2750.5981980795063</v>
      </c>
      <c r="M550" s="79">
        <f t="shared" si="132"/>
        <v>30.730713355769232</v>
      </c>
      <c r="N550" s="90">
        <f t="shared" si="133"/>
        <v>295.48002164804092</v>
      </c>
      <c r="O550" s="106">
        <f t="shared" si="122"/>
        <v>12.354652326458806</v>
      </c>
      <c r="P550" s="91"/>
      <c r="Q550" s="92">
        <f t="shared" si="123"/>
        <v>16.03483561213687</v>
      </c>
      <c r="R550" s="92"/>
      <c r="S550" s="107">
        <f t="shared" si="124"/>
        <v>6.1055799767671365E-2</v>
      </c>
      <c r="T550" s="82">
        <f t="shared" si="136"/>
        <v>1.002165815139745</v>
      </c>
      <c r="U550" s="82">
        <f t="shared" si="137"/>
        <v>7.5431066389284371</v>
      </c>
      <c r="V550" s="95">
        <f t="shared" si="125"/>
        <v>4.2503961003233171E-2</v>
      </c>
      <c r="W550" s="95">
        <f t="shared" si="126"/>
        <v>-7.1870378425568093E-3</v>
      </c>
      <c r="X550" s="95">
        <f t="shared" si="127"/>
        <v>4.969099884578998E-2</v>
      </c>
    </row>
    <row r="551" spans="1:24">
      <c r="A551" s="1">
        <v>1916.03</v>
      </c>
      <c r="B551" s="1">
        <f t="shared" si="128"/>
        <v>1916</v>
      </c>
      <c r="C551" s="1">
        <f t="shared" si="129"/>
        <v>2.9999999999972715E-2</v>
      </c>
      <c r="D551" s="77">
        <v>9.17</v>
      </c>
      <c r="E551" s="79">
        <v>0.46250000000000002</v>
      </c>
      <c r="F551" s="77">
        <v>1.042</v>
      </c>
      <c r="G551" s="77">
        <v>10.5</v>
      </c>
      <c r="H551" s="79">
        <f t="shared" si="134"/>
        <v>1916.2083333332923</v>
      </c>
      <c r="I551" s="82">
        <f>I549*10/12+I561*2/12</f>
        <v>4.08</v>
      </c>
      <c r="J551" s="79">
        <f t="shared" si="130"/>
        <v>282.42115333333339</v>
      </c>
      <c r="K551" s="79">
        <f t="shared" si="131"/>
        <v>14.244251190476193</v>
      </c>
      <c r="L551" s="90">
        <f t="shared" si="135"/>
        <v>2726.9314741081084</v>
      </c>
      <c r="M551" s="79">
        <f t="shared" si="132"/>
        <v>32.091912952380959</v>
      </c>
      <c r="N551" s="90">
        <f t="shared" si="133"/>
        <v>309.86505954423654</v>
      </c>
      <c r="O551" s="106">
        <f t="shared" si="122"/>
        <v>12.177052795748489</v>
      </c>
      <c r="P551" s="91"/>
      <c r="Q551" s="92">
        <f t="shared" si="123"/>
        <v>15.786513243251875</v>
      </c>
      <c r="R551" s="92"/>
      <c r="S551" s="107">
        <f t="shared" si="124"/>
        <v>6.3063591449976877E-2</v>
      </c>
      <c r="T551" s="82">
        <f t="shared" si="136"/>
        <v>1.0021791670939835</v>
      </c>
      <c r="U551" s="82">
        <f t="shared" si="137"/>
        <v>7.4874489124069044</v>
      </c>
      <c r="V551" s="95">
        <f t="shared" si="125"/>
        <v>3.7131876005485953E-2</v>
      </c>
      <c r="W551" s="95">
        <f t="shared" si="126"/>
        <v>-5.3591637132331948E-3</v>
      </c>
      <c r="X551" s="95">
        <f t="shared" si="127"/>
        <v>4.2491039718719148E-2</v>
      </c>
    </row>
    <row r="552" spans="1:24">
      <c r="A552" s="1">
        <v>1916.04</v>
      </c>
      <c r="B552" s="1">
        <f t="shared" si="128"/>
        <v>1916</v>
      </c>
      <c r="C552" s="1">
        <f t="shared" si="129"/>
        <v>3.999999999996362E-2</v>
      </c>
      <c r="D552" s="77">
        <v>9.07</v>
      </c>
      <c r="E552" s="79">
        <v>0.4733</v>
      </c>
      <c r="F552" s="77">
        <v>1.097</v>
      </c>
      <c r="G552" s="77">
        <v>10.6</v>
      </c>
      <c r="H552" s="79">
        <f t="shared" si="134"/>
        <v>1916.2916666666256</v>
      </c>
      <c r="I552" s="82">
        <f>I549*9/12+I561*3/12</f>
        <v>4.0949999999999998</v>
      </c>
      <c r="J552" s="79">
        <f t="shared" si="130"/>
        <v>276.7060198113208</v>
      </c>
      <c r="K552" s="79">
        <f t="shared" si="131"/>
        <v>14.439356028301889</v>
      </c>
      <c r="L552" s="90">
        <f t="shared" si="135"/>
        <v>2683.3670451229827</v>
      </c>
      <c r="M552" s="79">
        <f t="shared" si="132"/>
        <v>33.467089716981135</v>
      </c>
      <c r="N552" s="90">
        <f t="shared" si="133"/>
        <v>324.54836256889877</v>
      </c>
      <c r="O552" s="106">
        <f t="shared" si="122"/>
        <v>11.906481776593191</v>
      </c>
      <c r="P552" s="91"/>
      <c r="Q552" s="92">
        <f t="shared" si="123"/>
        <v>15.418161727089233</v>
      </c>
      <c r="R552" s="92"/>
      <c r="S552" s="107">
        <f t="shared" si="124"/>
        <v>6.5748722644587379E-2</v>
      </c>
      <c r="T552" s="82">
        <f t="shared" si="136"/>
        <v>1.0021925182219196</v>
      </c>
      <c r="U552" s="82">
        <f t="shared" si="137"/>
        <v>7.4329750758768292</v>
      </c>
      <c r="V552" s="95">
        <f t="shared" si="125"/>
        <v>3.5755982327786873E-2</v>
      </c>
      <c r="W552" s="95">
        <f t="shared" si="126"/>
        <v>-4.6561790108334833E-3</v>
      </c>
      <c r="X552" s="95">
        <f t="shared" si="127"/>
        <v>4.0412161338620356E-2</v>
      </c>
    </row>
    <row r="553" spans="1:24">
      <c r="A553" s="1">
        <v>1916.05</v>
      </c>
      <c r="B553" s="1">
        <f t="shared" si="128"/>
        <v>1916</v>
      </c>
      <c r="C553" s="1">
        <f t="shared" si="129"/>
        <v>4.9999999999954525E-2</v>
      </c>
      <c r="D553" s="77">
        <v>9.27</v>
      </c>
      <c r="E553" s="79">
        <v>0.48420000000000002</v>
      </c>
      <c r="F553" s="77">
        <v>1.151</v>
      </c>
      <c r="G553" s="77">
        <v>10.7</v>
      </c>
      <c r="H553" s="79">
        <f t="shared" si="134"/>
        <v>1916.3749999999588</v>
      </c>
      <c r="I553" s="82">
        <f>I549*8/12+I561*4/12</f>
        <v>4.1099999999999994</v>
      </c>
      <c r="J553" s="79">
        <f t="shared" si="130"/>
        <v>280.16452429906548</v>
      </c>
      <c r="K553" s="79">
        <f t="shared" si="131"/>
        <v>14.633836317757014</v>
      </c>
      <c r="L553" s="90">
        <f t="shared" si="135"/>
        <v>2728.7320374938854</v>
      </c>
      <c r="M553" s="79">
        <f t="shared" si="132"/>
        <v>34.786339532710294</v>
      </c>
      <c r="N553" s="90">
        <f t="shared" si="133"/>
        <v>338.81020228214265</v>
      </c>
      <c r="O553" s="106">
        <f t="shared" si="122"/>
        <v>12.026256671905166</v>
      </c>
      <c r="P553" s="91"/>
      <c r="Q553" s="92">
        <f t="shared" si="123"/>
        <v>15.553193893472105</v>
      </c>
      <c r="R553" s="92"/>
      <c r="S553" s="107">
        <f t="shared" si="124"/>
        <v>6.4579620295515006E-2</v>
      </c>
      <c r="T553" s="82">
        <f t="shared" si="136"/>
        <v>1.002205868524475</v>
      </c>
      <c r="U553" s="82">
        <f t="shared" si="137"/>
        <v>7.3796526446020456</v>
      </c>
      <c r="V553" s="95">
        <f t="shared" si="125"/>
        <v>3.5794006515664556E-2</v>
      </c>
      <c r="W553" s="95">
        <f t="shared" si="126"/>
        <v>-2.8482834417464797E-3</v>
      </c>
      <c r="X553" s="95">
        <f t="shared" si="127"/>
        <v>3.8642289957411036E-2</v>
      </c>
    </row>
    <row r="554" spans="1:24">
      <c r="A554" s="1">
        <v>1916.06</v>
      </c>
      <c r="B554" s="1">
        <f t="shared" si="128"/>
        <v>1916</v>
      </c>
      <c r="C554" s="1">
        <f t="shared" si="129"/>
        <v>5.999999999994543E-2</v>
      </c>
      <c r="D554" s="77">
        <v>9.36</v>
      </c>
      <c r="E554" s="79">
        <v>0.495</v>
      </c>
      <c r="F554" s="77">
        <v>1.2050000000000001</v>
      </c>
      <c r="G554" s="77">
        <v>10.8</v>
      </c>
      <c r="H554" s="79">
        <f t="shared" si="134"/>
        <v>1916.4583333332921</v>
      </c>
      <c r="I554" s="82">
        <f>I549*7/12+I561*5/12</f>
        <v>4.125</v>
      </c>
      <c r="J554" s="79">
        <f t="shared" si="130"/>
        <v>280.26526666666666</v>
      </c>
      <c r="K554" s="79">
        <f t="shared" si="131"/>
        <v>14.821720833333334</v>
      </c>
      <c r="L554" s="90">
        <f t="shared" si="135"/>
        <v>2741.7432290756365</v>
      </c>
      <c r="M554" s="79">
        <f t="shared" si="132"/>
        <v>36.0811587962963</v>
      </c>
      <c r="N554" s="90">
        <f t="shared" si="133"/>
        <v>352.97014861497246</v>
      </c>
      <c r="O554" s="106">
        <f t="shared" si="122"/>
        <v>11.995961222946583</v>
      </c>
      <c r="P554" s="91"/>
      <c r="Q554" s="92">
        <f t="shared" si="123"/>
        <v>15.493035511158205</v>
      </c>
      <c r="R554" s="92"/>
      <c r="S554" s="107">
        <f t="shared" si="124"/>
        <v>6.5591255170430018E-2</v>
      </c>
      <c r="T554" s="82">
        <f t="shared" si="136"/>
        <v>1.0022192180025706</v>
      </c>
      <c r="U554" s="82">
        <f t="shared" si="137"/>
        <v>7.3274503437581417</v>
      </c>
      <c r="V554" s="95">
        <f t="shared" si="125"/>
        <v>4.1171911916072501E-2</v>
      </c>
      <c r="W554" s="95">
        <f t="shared" si="126"/>
        <v>-1.0460409510723023E-3</v>
      </c>
      <c r="X554" s="95">
        <f t="shared" si="127"/>
        <v>4.2217952867144803E-2</v>
      </c>
    </row>
    <row r="555" spans="1:24">
      <c r="A555" s="1">
        <v>1916.07</v>
      </c>
      <c r="B555" s="1">
        <f t="shared" si="128"/>
        <v>1916</v>
      </c>
      <c r="C555" s="1">
        <f t="shared" si="129"/>
        <v>6.9999999999936335E-2</v>
      </c>
      <c r="D555" s="77">
        <v>9.23</v>
      </c>
      <c r="E555" s="79">
        <v>0.50580000000000003</v>
      </c>
      <c r="F555" s="77">
        <v>1.2589999999999999</v>
      </c>
      <c r="G555" s="77">
        <v>10.8</v>
      </c>
      <c r="H555" s="79">
        <f t="shared" si="134"/>
        <v>1916.5416666666254</v>
      </c>
      <c r="I555" s="82">
        <f>I549*6/12+I561*6/12</f>
        <v>4.1400000000000006</v>
      </c>
      <c r="J555" s="79">
        <f t="shared" si="130"/>
        <v>276.37269351851853</v>
      </c>
      <c r="K555" s="79">
        <f t="shared" si="131"/>
        <v>15.145103833333334</v>
      </c>
      <c r="L555" s="90">
        <f t="shared" si="135"/>
        <v>2716.0100941745368</v>
      </c>
      <c r="M555" s="79">
        <f t="shared" si="132"/>
        <v>37.698073796296299</v>
      </c>
      <c r="N555" s="90">
        <f t="shared" si="133"/>
        <v>370.4720160959634</v>
      </c>
      <c r="O555" s="106">
        <f t="shared" si="122"/>
        <v>11.791165275254553</v>
      </c>
      <c r="P555" s="91"/>
      <c r="Q555" s="92">
        <f t="shared" si="123"/>
        <v>15.208320664732764</v>
      </c>
      <c r="R555" s="92"/>
      <c r="S555" s="107">
        <f t="shared" si="124"/>
        <v>7.0364500962744242E-2</v>
      </c>
      <c r="T555" s="82">
        <f t="shared" si="136"/>
        <v>1.0022325666571259</v>
      </c>
      <c r="U555" s="82">
        <f t="shared" si="137"/>
        <v>7.3437115534739528</v>
      </c>
      <c r="V555" s="95">
        <f t="shared" si="125"/>
        <v>4.8102474134000595E-2</v>
      </c>
      <c r="W555" s="95">
        <f t="shared" si="126"/>
        <v>3.9863792948291454E-4</v>
      </c>
      <c r="X555" s="95">
        <f t="shared" si="127"/>
        <v>4.770383620451768E-2</v>
      </c>
    </row>
    <row r="556" spans="1:24">
      <c r="A556" s="1">
        <v>1916.08</v>
      </c>
      <c r="B556" s="1">
        <f t="shared" si="128"/>
        <v>1916</v>
      </c>
      <c r="C556" s="1">
        <f t="shared" si="129"/>
        <v>7.999999999992724E-2</v>
      </c>
      <c r="D556" s="77">
        <v>9.3000000000000007</v>
      </c>
      <c r="E556" s="79">
        <v>0.51670000000000005</v>
      </c>
      <c r="F556" s="77">
        <v>1.3129999999999999</v>
      </c>
      <c r="G556" s="77">
        <v>10.9</v>
      </c>
      <c r="H556" s="79">
        <f t="shared" si="134"/>
        <v>1916.6249999999586</v>
      </c>
      <c r="I556" s="82">
        <f>I549*5/12+I561*7/12</f>
        <v>4.1550000000000002</v>
      </c>
      <c r="J556" s="79">
        <f t="shared" si="130"/>
        <v>275.91393577981654</v>
      </c>
      <c r="K556" s="79">
        <f t="shared" si="131"/>
        <v>15.329540926605508</v>
      </c>
      <c r="L556" s="90">
        <f t="shared" si="135"/>
        <v>2724.0557817347153</v>
      </c>
      <c r="M556" s="79">
        <f t="shared" si="132"/>
        <v>38.95430082568808</v>
      </c>
      <c r="N556" s="90">
        <f t="shared" si="133"/>
        <v>384.58981090512708</v>
      </c>
      <c r="O556" s="106">
        <f t="shared" si="122"/>
        <v>11.732082638874164</v>
      </c>
      <c r="P556" s="91"/>
      <c r="Q556" s="92">
        <f t="shared" si="123"/>
        <v>15.109356185858449</v>
      </c>
      <c r="R556" s="92"/>
      <c r="S556" s="107">
        <f t="shared" si="124"/>
        <v>6.9255463374402984E-2</v>
      </c>
      <c r="T556" s="82">
        <f t="shared" si="136"/>
        <v>1.0022459144890594</v>
      </c>
      <c r="U556" s="82">
        <f t="shared" si="137"/>
        <v>7.292582962706434</v>
      </c>
      <c r="V556" s="95">
        <f t="shared" si="125"/>
        <v>5.2914948266491235E-2</v>
      </c>
      <c r="W556" s="95">
        <f t="shared" si="126"/>
        <v>2.2011150961964709E-3</v>
      </c>
      <c r="X556" s="95">
        <f t="shared" si="127"/>
        <v>5.0713833170294764E-2</v>
      </c>
    </row>
    <row r="557" spans="1:24">
      <c r="A557" s="1">
        <v>1916.09</v>
      </c>
      <c r="B557" s="1">
        <f t="shared" si="128"/>
        <v>1916</v>
      </c>
      <c r="C557" s="1">
        <f t="shared" si="129"/>
        <v>8.9999999999918145E-2</v>
      </c>
      <c r="D557" s="77">
        <v>9.68</v>
      </c>
      <c r="E557" s="79">
        <v>0.52749999999999997</v>
      </c>
      <c r="F557" s="77">
        <v>1.3680000000000001</v>
      </c>
      <c r="G557" s="77">
        <v>11.1</v>
      </c>
      <c r="H557" s="79">
        <f t="shared" si="134"/>
        <v>1916.7083333332919</v>
      </c>
      <c r="I557" s="82">
        <f>I549*4/12+I561*8/12</f>
        <v>4.17</v>
      </c>
      <c r="J557" s="79">
        <f t="shared" si="130"/>
        <v>282.01328288288295</v>
      </c>
      <c r="K557" s="79">
        <f t="shared" si="131"/>
        <v>15.367975900900904</v>
      </c>
      <c r="L557" s="90">
        <f t="shared" si="135"/>
        <v>2796.9175009200726</v>
      </c>
      <c r="M557" s="79">
        <f t="shared" si="132"/>
        <v>39.854769729729739</v>
      </c>
      <c r="N557" s="90">
        <f t="shared" si="133"/>
        <v>395.26685343581192</v>
      </c>
      <c r="O557" s="106">
        <f t="shared" si="122"/>
        <v>11.944552417504477</v>
      </c>
      <c r="P557" s="91"/>
      <c r="Q557" s="92">
        <f t="shared" si="123"/>
        <v>15.357396326406255</v>
      </c>
      <c r="R557" s="92"/>
      <c r="S557" s="107">
        <f t="shared" si="124"/>
        <v>6.8308113769912332E-2</v>
      </c>
      <c r="T557" s="82">
        <f t="shared" si="136"/>
        <v>1.0022592614992878</v>
      </c>
      <c r="U557" s="82">
        <f t="shared" si="137"/>
        <v>7.1772684807973866</v>
      </c>
      <c r="V557" s="95">
        <f t="shared" si="125"/>
        <v>5.1564873103981945E-2</v>
      </c>
      <c r="W557" s="95">
        <f t="shared" si="126"/>
        <v>3.7529242849765332E-3</v>
      </c>
      <c r="X557" s="95">
        <f t="shared" si="127"/>
        <v>4.7811948819005412E-2</v>
      </c>
    </row>
    <row r="558" spans="1:24">
      <c r="A558" s="1">
        <v>1916.1</v>
      </c>
      <c r="B558" s="1">
        <f t="shared" si="128"/>
        <v>1916</v>
      </c>
      <c r="C558" s="1">
        <f t="shared" si="129"/>
        <v>9.9999999999909051E-2</v>
      </c>
      <c r="D558" s="77">
        <v>9.98</v>
      </c>
      <c r="E558" s="79">
        <v>0.5383</v>
      </c>
      <c r="F558" s="77">
        <v>1.4219999999999999</v>
      </c>
      <c r="G558" s="77">
        <v>11.3</v>
      </c>
      <c r="H558" s="79">
        <f t="shared" si="134"/>
        <v>1916.7916666666251</v>
      </c>
      <c r="I558" s="82">
        <f>I549*3/12+I561*9/12</f>
        <v>4.1850000000000005</v>
      </c>
      <c r="J558" s="79">
        <f t="shared" si="130"/>
        <v>285.60728672566376</v>
      </c>
      <c r="K558" s="79">
        <f t="shared" si="131"/>
        <v>15.405050345132745</v>
      </c>
      <c r="L558" s="90">
        <f t="shared" si="135"/>
        <v>2845.2935443562419</v>
      </c>
      <c r="M558" s="79">
        <f t="shared" si="132"/>
        <v>40.694745663716816</v>
      </c>
      <c r="N558" s="90">
        <f t="shared" si="133"/>
        <v>405.41156513773302</v>
      </c>
      <c r="O558" s="106">
        <f t="shared" si="122"/>
        <v>12.045741763370803</v>
      </c>
      <c r="P558" s="91"/>
      <c r="Q558" s="92">
        <f t="shared" si="123"/>
        <v>15.46016568509366</v>
      </c>
      <c r="R558" s="92"/>
      <c r="S558" s="107">
        <f t="shared" si="124"/>
        <v>6.7031488912358411E-2</v>
      </c>
      <c r="T558" s="82">
        <f t="shared" si="136"/>
        <v>1.0022726076887278</v>
      </c>
      <c r="U558" s="82">
        <f t="shared" si="137"/>
        <v>7.0661655096744918</v>
      </c>
      <c r="V558" s="95">
        <f t="shared" si="125"/>
        <v>4.7229253159363216E-2</v>
      </c>
      <c r="W558" s="95">
        <f t="shared" si="126"/>
        <v>5.2743940980803927E-3</v>
      </c>
      <c r="X558" s="95">
        <f t="shared" si="127"/>
        <v>4.1954859061282823E-2</v>
      </c>
    </row>
    <row r="559" spans="1:24">
      <c r="A559" s="1">
        <v>1916.11</v>
      </c>
      <c r="B559" s="1">
        <f t="shared" si="128"/>
        <v>1916</v>
      </c>
      <c r="C559" s="1">
        <f t="shared" si="129"/>
        <v>0.10999999999989996</v>
      </c>
      <c r="D559" s="77">
        <v>10.210000000000001</v>
      </c>
      <c r="E559" s="79">
        <v>0.54920000000000002</v>
      </c>
      <c r="F559" s="77">
        <v>1.476</v>
      </c>
      <c r="G559" s="77">
        <v>11.5</v>
      </c>
      <c r="H559" s="79">
        <f t="shared" si="134"/>
        <v>1916.8749999999584</v>
      </c>
      <c r="I559" s="82">
        <f>I549*2/12+I561*10/12</f>
        <v>4.2</v>
      </c>
      <c r="J559" s="79">
        <f t="shared" si="130"/>
        <v>287.10786347826092</v>
      </c>
      <c r="K559" s="79">
        <f t="shared" si="131"/>
        <v>15.44364726956522</v>
      </c>
      <c r="L559" s="90">
        <f t="shared" si="135"/>
        <v>2873.0638109847846</v>
      </c>
      <c r="M559" s="79">
        <f t="shared" si="132"/>
        <v>41.505505043478266</v>
      </c>
      <c r="N559" s="90">
        <f t="shared" si="133"/>
        <v>415.34203575059172</v>
      </c>
      <c r="O559" s="106">
        <f t="shared" si="122"/>
        <v>12.053230403230504</v>
      </c>
      <c r="P559" s="91"/>
      <c r="Q559" s="92">
        <f t="shared" si="123"/>
        <v>15.442014290555145</v>
      </c>
      <c r="R559" s="92"/>
      <c r="S559" s="107">
        <f t="shared" si="124"/>
        <v>6.7521613279590997E-2</v>
      </c>
      <c r="T559" s="82">
        <f t="shared" si="136"/>
        <v>1.0022859530582944</v>
      </c>
      <c r="U559" s="82">
        <f t="shared" si="137"/>
        <v>6.9590550164069658</v>
      </c>
      <c r="V559" s="95">
        <f t="shared" si="125"/>
        <v>4.7427884489694039E-2</v>
      </c>
      <c r="W559" s="95">
        <f t="shared" si="126"/>
        <v>6.7664898615287239E-3</v>
      </c>
      <c r="X559" s="95">
        <f t="shared" si="127"/>
        <v>4.0661394628165315E-2</v>
      </c>
    </row>
    <row r="560" spans="1:24">
      <c r="A560" s="1">
        <v>1916.12</v>
      </c>
      <c r="B560" s="1">
        <f t="shared" si="128"/>
        <v>1916</v>
      </c>
      <c r="C560" s="1">
        <f t="shared" si="129"/>
        <v>0.11999999999989086</v>
      </c>
      <c r="D560" s="77">
        <v>9.8000000000000007</v>
      </c>
      <c r="E560" s="79">
        <v>0.56000000000000005</v>
      </c>
      <c r="F560" s="77">
        <v>1.53</v>
      </c>
      <c r="G560" s="77">
        <v>11.6</v>
      </c>
      <c r="H560" s="79">
        <f t="shared" si="134"/>
        <v>1916.9583333332916</v>
      </c>
      <c r="I560" s="82">
        <f>I549*1/12+I561*11/12</f>
        <v>4.2149999999999999</v>
      </c>
      <c r="J560" s="79">
        <f t="shared" si="130"/>
        <v>273.20287931034488</v>
      </c>
      <c r="K560" s="79">
        <f t="shared" si="131"/>
        <v>15.611593103448278</v>
      </c>
      <c r="L560" s="90">
        <f t="shared" si="135"/>
        <v>2746.9364811083378</v>
      </c>
      <c r="M560" s="79">
        <f t="shared" si="132"/>
        <v>42.653102586206906</v>
      </c>
      <c r="N560" s="90">
        <f t="shared" si="133"/>
        <v>428.85845062201599</v>
      </c>
      <c r="O560" s="106">
        <f t="shared" si="122"/>
        <v>11.413559188849494</v>
      </c>
      <c r="P560" s="91"/>
      <c r="Q560" s="92">
        <f t="shared" si="123"/>
        <v>14.599793322642681</v>
      </c>
      <c r="R560" s="92"/>
      <c r="S560" s="107">
        <f t="shared" si="124"/>
        <v>7.1812050346403117E-2</v>
      </c>
      <c r="T560" s="82">
        <f t="shared" si="136"/>
        <v>1.0022992976089014</v>
      </c>
      <c r="U560" s="82">
        <f t="shared" si="137"/>
        <v>6.9148340973536584</v>
      </c>
      <c r="V560" s="95">
        <f t="shared" si="125"/>
        <v>5.4958154235523526E-2</v>
      </c>
      <c r="W560" s="95">
        <f t="shared" si="126"/>
        <v>7.9327507617692472E-3</v>
      </c>
      <c r="X560" s="95">
        <f t="shared" si="127"/>
        <v>4.7025403473754279E-2</v>
      </c>
    </row>
    <row r="561" spans="1:24">
      <c r="A561" s="1">
        <v>1917.01</v>
      </c>
      <c r="B561" s="1">
        <f t="shared" si="128"/>
        <v>1917</v>
      </c>
      <c r="C561" s="1">
        <f t="shared" si="129"/>
        <v>9.9999999999909051E-3</v>
      </c>
      <c r="D561" s="77">
        <v>9.57</v>
      </c>
      <c r="E561" s="79">
        <v>0.57079999999999997</v>
      </c>
      <c r="F561" s="77">
        <v>1.5089999999999999</v>
      </c>
      <c r="G561" s="77">
        <v>11.7</v>
      </c>
      <c r="H561" s="79">
        <f t="shared" si="134"/>
        <v>1917.0416666666249</v>
      </c>
      <c r="I561" s="82">
        <v>4.2300000000000004</v>
      </c>
      <c r="J561" s="79">
        <f t="shared" si="130"/>
        <v>264.51071025641033</v>
      </c>
      <c r="K561" s="79">
        <f t="shared" si="131"/>
        <v>15.77666806837607</v>
      </c>
      <c r="L561" s="90">
        <f t="shared" si="135"/>
        <v>2672.759453509811</v>
      </c>
      <c r="M561" s="79">
        <f t="shared" si="132"/>
        <v>41.708115128205137</v>
      </c>
      <c r="N561" s="90">
        <f t="shared" si="133"/>
        <v>421.44138091392944</v>
      </c>
      <c r="O561" s="106">
        <f t="shared" si="122"/>
        <v>10.992361427383429</v>
      </c>
      <c r="P561" s="91"/>
      <c r="Q561" s="92">
        <f t="shared" si="123"/>
        <v>14.041135988701294</v>
      </c>
      <c r="R561" s="92"/>
      <c r="S561" s="107">
        <f t="shared" si="124"/>
        <v>7.7000061756415814E-2</v>
      </c>
      <c r="T561" s="82">
        <f t="shared" si="136"/>
        <v>1.0012364045421127</v>
      </c>
      <c r="U561" s="82">
        <f t="shared" si="137"/>
        <v>6.8714963216044431</v>
      </c>
      <c r="V561" s="95">
        <f t="shared" si="125"/>
        <v>5.8801810018853873E-2</v>
      </c>
      <c r="W561" s="95">
        <f t="shared" si="126"/>
        <v>1.0236826164424118E-2</v>
      </c>
      <c r="X561" s="95">
        <f t="shared" si="127"/>
        <v>4.8564983854429755E-2</v>
      </c>
    </row>
    <row r="562" spans="1:24">
      <c r="A562" s="1">
        <v>1917.02</v>
      </c>
      <c r="B562" s="1">
        <f t="shared" si="128"/>
        <v>1917</v>
      </c>
      <c r="C562" s="1">
        <f t="shared" si="129"/>
        <v>1.999999999998181E-2</v>
      </c>
      <c r="D562" s="77">
        <v>9.0299999999999994</v>
      </c>
      <c r="E562" s="79">
        <v>0.58169999999999999</v>
      </c>
      <c r="F562" s="77">
        <v>1.488</v>
      </c>
      <c r="G562" s="77">
        <v>12</v>
      </c>
      <c r="H562" s="79">
        <f t="shared" si="134"/>
        <v>1917.1249999999582</v>
      </c>
      <c r="I562" s="82">
        <f>I561*11/12+I573*1/12</f>
        <v>4.2583333333333329</v>
      </c>
      <c r="J562" s="79">
        <f t="shared" si="130"/>
        <v>243.3457075</v>
      </c>
      <c r="K562" s="79">
        <f t="shared" si="131"/>
        <v>15.675990925000001</v>
      </c>
      <c r="L562" s="90">
        <f t="shared" si="135"/>
        <v>2472.0966962079324</v>
      </c>
      <c r="M562" s="79">
        <f t="shared" si="132"/>
        <v>40.099492000000005</v>
      </c>
      <c r="N562" s="90">
        <f t="shared" si="133"/>
        <v>407.36211339506133</v>
      </c>
      <c r="O562" s="106">
        <f t="shared" si="122"/>
        <v>10.06318773873573</v>
      </c>
      <c r="P562" s="91"/>
      <c r="Q562" s="92">
        <f t="shared" si="123"/>
        <v>12.842799550212737</v>
      </c>
      <c r="R562" s="92"/>
      <c r="S562" s="107">
        <f t="shared" si="124"/>
        <v>8.5531669734137672E-2</v>
      </c>
      <c r="T562" s="82">
        <f t="shared" si="136"/>
        <v>1.0012630192103369</v>
      </c>
      <c r="U562" s="82">
        <f t="shared" si="137"/>
        <v>6.7079924640958959</v>
      </c>
      <c r="V562" s="95">
        <f t="shared" si="125"/>
        <v>7.0221134272459462E-2</v>
      </c>
      <c r="W562" s="95">
        <f t="shared" si="126"/>
        <v>1.3541894569252699E-2</v>
      </c>
      <c r="X562" s="95">
        <f t="shared" si="127"/>
        <v>5.6679239703206763E-2</v>
      </c>
    </row>
    <row r="563" spans="1:24">
      <c r="A563" s="1">
        <v>1917.03</v>
      </c>
      <c r="B563" s="1">
        <f t="shared" si="128"/>
        <v>1917</v>
      </c>
      <c r="C563" s="1">
        <f t="shared" si="129"/>
        <v>2.9999999999972715E-2</v>
      </c>
      <c r="D563" s="77">
        <v>9.31</v>
      </c>
      <c r="E563" s="79">
        <v>0.59250000000000003</v>
      </c>
      <c r="F563" s="77">
        <v>1.468</v>
      </c>
      <c r="G563" s="77">
        <v>12</v>
      </c>
      <c r="H563" s="79">
        <f t="shared" si="134"/>
        <v>1917.2083333332914</v>
      </c>
      <c r="I563" s="82">
        <f>I561*10/12+I573*2/12</f>
        <v>4.2866666666666671</v>
      </c>
      <c r="J563" s="79">
        <f t="shared" si="130"/>
        <v>250.89131083333336</v>
      </c>
      <c r="K563" s="79">
        <f t="shared" si="131"/>
        <v>15.967035625000003</v>
      </c>
      <c r="L563" s="90">
        <f t="shared" si="135"/>
        <v>2562.2679973500685</v>
      </c>
      <c r="M563" s="79">
        <f t="shared" si="132"/>
        <v>39.560520333333336</v>
      </c>
      <c r="N563" s="90">
        <f t="shared" si="133"/>
        <v>404.0181976487541</v>
      </c>
      <c r="O563" s="106">
        <f t="shared" si="122"/>
        <v>10.327157080107879</v>
      </c>
      <c r="P563" s="91"/>
      <c r="Q563" s="92">
        <f t="shared" si="123"/>
        <v>13.170393039784486</v>
      </c>
      <c r="R563" s="92"/>
      <c r="S563" s="107">
        <f t="shared" si="124"/>
        <v>8.3797745412941299E-2</v>
      </c>
      <c r="T563" s="82">
        <f t="shared" si="136"/>
        <v>1.0012896283886159</v>
      </c>
      <c r="U563" s="82">
        <f t="shared" si="137"/>
        <v>6.7164647874408443</v>
      </c>
      <c r="V563" s="95">
        <f t="shared" si="125"/>
        <v>6.9092717594199993E-2</v>
      </c>
      <c r="W563" s="95">
        <f t="shared" si="126"/>
        <v>1.4287155119889317E-2</v>
      </c>
      <c r="X563" s="95">
        <f t="shared" si="127"/>
        <v>5.4805562474310676E-2</v>
      </c>
    </row>
    <row r="564" spans="1:24">
      <c r="A564" s="1">
        <v>1917.04</v>
      </c>
      <c r="B564" s="1">
        <f t="shared" si="128"/>
        <v>1917</v>
      </c>
      <c r="C564" s="1">
        <f t="shared" si="129"/>
        <v>3.999999999996362E-2</v>
      </c>
      <c r="D564" s="77">
        <v>9.17</v>
      </c>
      <c r="E564" s="79">
        <v>0.60329999999999995</v>
      </c>
      <c r="F564" s="77">
        <v>1.4470000000000001</v>
      </c>
      <c r="G564" s="77">
        <v>12.6</v>
      </c>
      <c r="H564" s="79">
        <f t="shared" si="134"/>
        <v>1917.2916666666247</v>
      </c>
      <c r="I564" s="82">
        <f>I561*9/12+I573*3/12</f>
        <v>4.3150000000000013</v>
      </c>
      <c r="J564" s="79">
        <f t="shared" si="130"/>
        <v>235.35096111111116</v>
      </c>
      <c r="K564" s="79">
        <f t="shared" si="131"/>
        <v>15.483886023809525</v>
      </c>
      <c r="L564" s="90">
        <f t="shared" si="135"/>
        <v>2416.7373085025733</v>
      </c>
      <c r="M564" s="79">
        <f t="shared" si="132"/>
        <v>37.137714365079368</v>
      </c>
      <c r="N564" s="90">
        <f t="shared" si="133"/>
        <v>381.35429502761434</v>
      </c>
      <c r="O564" s="106">
        <f t="shared" si="122"/>
        <v>9.6445311972812355</v>
      </c>
      <c r="P564" s="91"/>
      <c r="Q564" s="92">
        <f t="shared" si="123"/>
        <v>12.294303251461313</v>
      </c>
      <c r="R564" s="92"/>
      <c r="S564" s="107">
        <f t="shared" si="124"/>
        <v>9.5404891435485528E-2</v>
      </c>
      <c r="T564" s="82">
        <f t="shared" si="136"/>
        <v>1.0013162320884976</v>
      </c>
      <c r="U564" s="82">
        <f t="shared" si="137"/>
        <v>6.4048824105732063</v>
      </c>
      <c r="V564" s="95">
        <f t="shared" si="125"/>
        <v>7.8422141814086022E-2</v>
      </c>
      <c r="W564" s="95">
        <f t="shared" si="126"/>
        <v>1.94069207356935E-2</v>
      </c>
      <c r="X564" s="95">
        <f t="shared" si="127"/>
        <v>5.9015221078392521E-2</v>
      </c>
    </row>
    <row r="565" spans="1:24">
      <c r="A565" s="1">
        <v>1917.05</v>
      </c>
      <c r="B565" s="1">
        <f t="shared" si="128"/>
        <v>1917</v>
      </c>
      <c r="C565" s="1">
        <f t="shared" si="129"/>
        <v>4.9999999999954525E-2</v>
      </c>
      <c r="D565" s="77">
        <v>8.86</v>
      </c>
      <c r="E565" s="79">
        <v>0.61419999999999997</v>
      </c>
      <c r="F565" s="77">
        <v>1.4259999999999999</v>
      </c>
      <c r="G565" s="77">
        <v>12.8</v>
      </c>
      <c r="H565" s="79">
        <f t="shared" si="134"/>
        <v>1917.3749999999579</v>
      </c>
      <c r="I565" s="82">
        <f>I561*8/12+I573*4/12</f>
        <v>4.3433333333333337</v>
      </c>
      <c r="J565" s="79">
        <f t="shared" si="130"/>
        <v>223.84167031250001</v>
      </c>
      <c r="K565" s="79">
        <f t="shared" si="131"/>
        <v>15.517331140625</v>
      </c>
      <c r="L565" s="90">
        <f t="shared" si="135"/>
        <v>2311.8309043554018</v>
      </c>
      <c r="M565" s="79">
        <f t="shared" si="132"/>
        <v>36.026887343750005</v>
      </c>
      <c r="N565" s="90">
        <f t="shared" si="133"/>
        <v>372.08474826307031</v>
      </c>
      <c r="O565" s="106">
        <f t="shared" si="122"/>
        <v>9.1389888133735795</v>
      </c>
      <c r="P565" s="91"/>
      <c r="Q565" s="92">
        <f t="shared" si="123"/>
        <v>11.651154264223976</v>
      </c>
      <c r="R565" s="92"/>
      <c r="S565" s="107">
        <f t="shared" si="124"/>
        <v>0.10030784408299678</v>
      </c>
      <c r="T565" s="82">
        <f t="shared" si="136"/>
        <v>1.0013428303215028</v>
      </c>
      <c r="U565" s="82">
        <f t="shared" si="137"/>
        <v>6.3131047110387266</v>
      </c>
      <c r="V565" s="95">
        <f t="shared" si="125"/>
        <v>8.6715488233132909E-2</v>
      </c>
      <c r="W565" s="95">
        <f t="shared" si="126"/>
        <v>2.0581622841253644E-2</v>
      </c>
      <c r="X565" s="95">
        <f t="shared" si="127"/>
        <v>6.6133865391879265E-2</v>
      </c>
    </row>
    <row r="566" spans="1:24">
      <c r="A566" s="1">
        <v>1917.06</v>
      </c>
      <c r="B566" s="1">
        <f t="shared" si="128"/>
        <v>1917</v>
      </c>
      <c r="C566" s="1">
        <f t="shared" si="129"/>
        <v>5.999999999994543E-2</v>
      </c>
      <c r="D566" s="77">
        <v>9.0399999999999991</v>
      </c>
      <c r="E566" s="79">
        <v>0.625</v>
      </c>
      <c r="F566" s="77">
        <v>1.405</v>
      </c>
      <c r="G566" s="77">
        <v>13</v>
      </c>
      <c r="H566" s="79">
        <f t="shared" si="134"/>
        <v>1917.4583333332912</v>
      </c>
      <c r="I566" s="82">
        <f>I561*7/12+I573*5/12</f>
        <v>4.371666666666667</v>
      </c>
      <c r="J566" s="79">
        <f t="shared" si="130"/>
        <v>224.8755630769231</v>
      </c>
      <c r="K566" s="79">
        <f t="shared" si="131"/>
        <v>15.547259615384617</v>
      </c>
      <c r="L566" s="90">
        <f t="shared" si="135"/>
        <v>2335.8898958818882</v>
      </c>
      <c r="M566" s="79">
        <f t="shared" si="132"/>
        <v>34.950239615384618</v>
      </c>
      <c r="N566" s="90">
        <f t="shared" si="133"/>
        <v>363.04483448164302</v>
      </c>
      <c r="O566" s="106">
        <f t="shared" si="122"/>
        <v>9.148220259539583</v>
      </c>
      <c r="P566" s="91"/>
      <c r="Q566" s="92">
        <f t="shared" si="123"/>
        <v>11.666161646433132</v>
      </c>
      <c r="R566" s="92"/>
      <c r="S566" s="107">
        <f t="shared" si="124"/>
        <v>0.10044670647542248</v>
      </c>
      <c r="T566" s="82">
        <f t="shared" si="136"/>
        <v>1.0013694230991275</v>
      </c>
      <c r="U566" s="82">
        <f t="shared" si="137"/>
        <v>6.2243270296295696</v>
      </c>
      <c r="V566" s="95">
        <f t="shared" si="125"/>
        <v>8.6187226223925162E-2</v>
      </c>
      <c r="W566" s="95">
        <f t="shared" si="126"/>
        <v>2.1151300928393457E-2</v>
      </c>
      <c r="X566" s="95">
        <f t="shared" si="127"/>
        <v>6.5035925295531705E-2</v>
      </c>
    </row>
    <row r="567" spans="1:24">
      <c r="A567" s="1">
        <v>1917.07</v>
      </c>
      <c r="B567" s="1">
        <f t="shared" si="128"/>
        <v>1917</v>
      </c>
      <c r="C567" s="1">
        <f t="shared" si="129"/>
        <v>6.9999999999936335E-2</v>
      </c>
      <c r="D567" s="77">
        <v>8.7899999999999991</v>
      </c>
      <c r="E567" s="79">
        <v>0.63580000000000003</v>
      </c>
      <c r="F567" s="77">
        <v>1.3839999999999999</v>
      </c>
      <c r="G567" s="77">
        <v>12.8</v>
      </c>
      <c r="H567" s="79">
        <f t="shared" si="134"/>
        <v>1917.5416666666245</v>
      </c>
      <c r="I567" s="82">
        <f>I561*6/12+I573*6/12</f>
        <v>4.4000000000000004</v>
      </c>
      <c r="J567" s="79">
        <f t="shared" si="130"/>
        <v>222.07316953125002</v>
      </c>
      <c r="K567" s="79">
        <f t="shared" si="131"/>
        <v>16.063039953125003</v>
      </c>
      <c r="L567" s="90">
        <f t="shared" si="135"/>
        <v>2320.6846345340891</v>
      </c>
      <c r="M567" s="79">
        <f t="shared" si="132"/>
        <v>34.965786874999999</v>
      </c>
      <c r="N567" s="90">
        <f t="shared" si="133"/>
        <v>365.39562391298966</v>
      </c>
      <c r="O567" s="106">
        <f t="shared" si="122"/>
        <v>9.0034723772288068</v>
      </c>
      <c r="P567" s="91"/>
      <c r="Q567" s="92">
        <f t="shared" si="123"/>
        <v>11.489562693980316</v>
      </c>
      <c r="R567" s="92"/>
      <c r="S567" s="107">
        <f t="shared" si="124"/>
        <v>0.10031754123277206</v>
      </c>
      <c r="T567" s="82">
        <f t="shared" si="136"/>
        <v>1.0013960104328399</v>
      </c>
      <c r="U567" s="82">
        <f t="shared" si="137"/>
        <v>6.3302390600723495</v>
      </c>
      <c r="V567" s="95">
        <f t="shared" si="125"/>
        <v>9.1595640648146404E-2</v>
      </c>
      <c r="W567" s="95">
        <f t="shared" si="126"/>
        <v>2.1474629807934686E-2</v>
      </c>
      <c r="X567" s="95">
        <f t="shared" si="127"/>
        <v>7.0121010840211717E-2</v>
      </c>
    </row>
    <row r="568" spans="1:24">
      <c r="A568" s="1">
        <v>1917.08</v>
      </c>
      <c r="B568" s="1">
        <f t="shared" si="128"/>
        <v>1917</v>
      </c>
      <c r="C568" s="1">
        <f t="shared" si="129"/>
        <v>7.999999999992724E-2</v>
      </c>
      <c r="D568" s="77">
        <v>8.5299999999999994</v>
      </c>
      <c r="E568" s="79">
        <v>0.64670000000000005</v>
      </c>
      <c r="F568" s="77">
        <v>1.363</v>
      </c>
      <c r="G568" s="77">
        <v>13</v>
      </c>
      <c r="H568" s="79">
        <f t="shared" si="134"/>
        <v>1917.6249999999577</v>
      </c>
      <c r="I568" s="82">
        <f>I561*5/12+I573*7/12</f>
        <v>4.4283333333333337</v>
      </c>
      <c r="J568" s="79">
        <f t="shared" si="130"/>
        <v>212.18899923076924</v>
      </c>
      <c r="K568" s="79">
        <f t="shared" si="131"/>
        <v>16.087060469230771</v>
      </c>
      <c r="L568" s="90">
        <f t="shared" si="135"/>
        <v>2231.4034334500166</v>
      </c>
      <c r="M568" s="79">
        <f t="shared" si="132"/>
        <v>33.905463769230771</v>
      </c>
      <c r="N568" s="90">
        <f t="shared" si="133"/>
        <v>356.55367875643287</v>
      </c>
      <c r="O568" s="106">
        <f t="shared" si="122"/>
        <v>8.5726804667537824</v>
      </c>
      <c r="P568" s="91"/>
      <c r="Q568" s="92">
        <f t="shared" si="123"/>
        <v>10.950858128288115</v>
      </c>
      <c r="R568" s="92"/>
      <c r="S568" s="107">
        <f t="shared" si="124"/>
        <v>0.10721879004303456</v>
      </c>
      <c r="T568" s="82">
        <f t="shared" si="136"/>
        <v>1.0014225923340829</v>
      </c>
      <c r="U568" s="82">
        <f t="shared" si="137"/>
        <v>6.2415518915373109</v>
      </c>
      <c r="V568" s="95">
        <f t="shared" si="125"/>
        <v>0.10264761118331611</v>
      </c>
      <c r="W568" s="95">
        <f t="shared" si="126"/>
        <v>2.3801300523448754E-2</v>
      </c>
      <c r="X568" s="95">
        <f t="shared" si="127"/>
        <v>7.8846310659867358E-2</v>
      </c>
    </row>
    <row r="569" spans="1:24">
      <c r="A569" s="1">
        <v>1917.09</v>
      </c>
      <c r="B569" s="1">
        <f t="shared" si="128"/>
        <v>1917</v>
      </c>
      <c r="C569" s="1">
        <f t="shared" si="129"/>
        <v>8.9999999999918145E-2</v>
      </c>
      <c r="D569" s="77">
        <v>8.1199999999999992</v>
      </c>
      <c r="E569" s="79">
        <v>0.65749999999999997</v>
      </c>
      <c r="F569" s="77">
        <v>1.343</v>
      </c>
      <c r="G569" s="77">
        <v>13.3</v>
      </c>
      <c r="H569" s="79">
        <f t="shared" si="134"/>
        <v>1917.708333333291</v>
      </c>
      <c r="I569" s="82">
        <f>I561*4/12+I573*8/12</f>
        <v>4.456666666666667</v>
      </c>
      <c r="J569" s="79">
        <f t="shared" si="130"/>
        <v>197.43383157894735</v>
      </c>
      <c r="K569" s="79">
        <f t="shared" si="131"/>
        <v>15.986791165413534</v>
      </c>
      <c r="L569" s="90">
        <f t="shared" si="135"/>
        <v>2090.2463354071128</v>
      </c>
      <c r="M569" s="79">
        <f t="shared" si="132"/>
        <v>32.654388646616539</v>
      </c>
      <c r="N569" s="90">
        <f t="shared" si="133"/>
        <v>345.71438774036363</v>
      </c>
      <c r="O569" s="106">
        <f t="shared" si="122"/>
        <v>7.9508232642170658</v>
      </c>
      <c r="P569" s="91"/>
      <c r="Q569" s="92">
        <f t="shared" si="123"/>
        <v>10.172312597694527</v>
      </c>
      <c r="R569" s="92"/>
      <c r="S569" s="107">
        <f t="shared" si="124"/>
        <v>0.11842264421516824</v>
      </c>
      <c r="T569" s="82">
        <f t="shared" si="136"/>
        <v>1.0014491688142735</v>
      </c>
      <c r="U569" s="82">
        <f t="shared" si="137"/>
        <v>6.1094439082964591</v>
      </c>
      <c r="V569" s="95">
        <f t="shared" si="125"/>
        <v>0.11578614421476363</v>
      </c>
      <c r="W569" s="95">
        <f t="shared" si="126"/>
        <v>2.5691002334874646E-2</v>
      </c>
      <c r="X569" s="95">
        <f t="shared" si="127"/>
        <v>9.0095141879888985E-2</v>
      </c>
    </row>
    <row r="570" spans="1:24">
      <c r="A570" s="1">
        <v>1917.1</v>
      </c>
      <c r="B570" s="1">
        <f t="shared" si="128"/>
        <v>1917</v>
      </c>
      <c r="C570" s="1">
        <f t="shared" si="129"/>
        <v>9.9999999999909051E-2</v>
      </c>
      <c r="D570" s="77">
        <v>7.68</v>
      </c>
      <c r="E570" s="79">
        <v>0.66830000000000001</v>
      </c>
      <c r="F570" s="77">
        <v>1.3220000000000001</v>
      </c>
      <c r="G570" s="77">
        <v>13.5</v>
      </c>
      <c r="H570" s="79">
        <f t="shared" si="134"/>
        <v>1917.7916666666242</v>
      </c>
      <c r="I570" s="82">
        <f>I561*3/12+I573*9/12</f>
        <v>4.4850000000000003</v>
      </c>
      <c r="J570" s="79">
        <f t="shared" si="130"/>
        <v>183.96899555555558</v>
      </c>
      <c r="K570" s="79">
        <f t="shared" si="131"/>
        <v>16.008656214814817</v>
      </c>
      <c r="L570" s="90">
        <f t="shared" si="135"/>
        <v>1961.8168710325513</v>
      </c>
      <c r="M570" s="79">
        <f t="shared" si="132"/>
        <v>31.667579703703709</v>
      </c>
      <c r="N570" s="90">
        <f t="shared" si="133"/>
        <v>337.69816451888448</v>
      </c>
      <c r="O570" s="106">
        <f t="shared" si="122"/>
        <v>7.3871337111081488</v>
      </c>
      <c r="P570" s="91"/>
      <c r="Q570" s="92">
        <f t="shared" si="123"/>
        <v>9.47182473090486</v>
      </c>
      <c r="R570" s="92"/>
      <c r="S570" s="107">
        <f t="shared" si="124"/>
        <v>0.12822085584760262</v>
      </c>
      <c r="T570" s="82">
        <f t="shared" si="136"/>
        <v>1.001475739884802</v>
      </c>
      <c r="U570" s="82">
        <f t="shared" si="137"/>
        <v>6.0276560790826803</v>
      </c>
      <c r="V570" s="95">
        <f t="shared" si="125"/>
        <v>0.12092534378923614</v>
      </c>
      <c r="W570" s="95">
        <f t="shared" si="126"/>
        <v>2.6774482831725788E-2</v>
      </c>
      <c r="X570" s="95">
        <f t="shared" si="127"/>
        <v>9.4150860957510352E-2</v>
      </c>
    </row>
    <row r="571" spans="1:24">
      <c r="A571" s="1">
        <v>1917.11</v>
      </c>
      <c r="B571" s="1">
        <f t="shared" si="128"/>
        <v>1917</v>
      </c>
      <c r="C571" s="1">
        <f t="shared" si="129"/>
        <v>0.10999999999989996</v>
      </c>
      <c r="D571" s="77">
        <v>7.04</v>
      </c>
      <c r="E571" s="79">
        <v>0.67920000000000003</v>
      </c>
      <c r="F571" s="77">
        <v>1.3009999999999999</v>
      </c>
      <c r="G571" s="77">
        <v>13.5</v>
      </c>
      <c r="H571" s="79">
        <f t="shared" si="134"/>
        <v>1917.8749999999575</v>
      </c>
      <c r="I571" s="82">
        <f>I561*2/12+I573*10/12</f>
        <v>4.5133333333333336</v>
      </c>
      <c r="J571" s="79">
        <f t="shared" si="130"/>
        <v>168.63824592592593</v>
      </c>
      <c r="K571" s="79">
        <f t="shared" si="131"/>
        <v>16.269758044444448</v>
      </c>
      <c r="L571" s="90">
        <f t="shared" si="135"/>
        <v>1812.7903134075002</v>
      </c>
      <c r="M571" s="79">
        <f t="shared" si="132"/>
        <v>31.164539481481484</v>
      </c>
      <c r="N571" s="90">
        <f t="shared" si="133"/>
        <v>335.00570990669854</v>
      </c>
      <c r="O571" s="106">
        <f t="shared" si="122"/>
        <v>6.7530136047743081</v>
      </c>
      <c r="P571" s="91"/>
      <c r="Q571" s="92">
        <f t="shared" si="123"/>
        <v>8.6855669996580591</v>
      </c>
      <c r="R571" s="92"/>
      <c r="S571" s="107">
        <f t="shared" si="124"/>
        <v>0.14498243667172828</v>
      </c>
      <c r="T571" s="82">
        <f t="shared" si="136"/>
        <v>1.0015023055570336</v>
      </c>
      <c r="U571" s="82">
        <f t="shared" si="137"/>
        <v>6.0365513315704522</v>
      </c>
      <c r="V571" s="95">
        <f t="shared" si="125"/>
        <v>0.13343864585591159</v>
      </c>
      <c r="W571" s="95">
        <f t="shared" si="126"/>
        <v>2.7507078840413479E-2</v>
      </c>
      <c r="X571" s="95">
        <f t="shared" si="127"/>
        <v>0.10593156701549811</v>
      </c>
    </row>
    <row r="572" spans="1:24">
      <c r="A572" s="1">
        <v>1917.12</v>
      </c>
      <c r="B572" s="1">
        <f t="shared" si="128"/>
        <v>1917</v>
      </c>
      <c r="C572" s="1">
        <f t="shared" si="129"/>
        <v>0.11999999999989086</v>
      </c>
      <c r="D572" s="77">
        <v>6.8</v>
      </c>
      <c r="E572" s="79">
        <v>0.69</v>
      </c>
      <c r="F572" s="77">
        <v>1.28</v>
      </c>
      <c r="G572" s="77">
        <v>13.7</v>
      </c>
      <c r="H572" s="79">
        <f t="shared" si="134"/>
        <v>1917.9583333332907</v>
      </c>
      <c r="I572" s="82">
        <f>I561*1/12+I573*11/12</f>
        <v>4.541666666666667</v>
      </c>
      <c r="J572" s="79">
        <f t="shared" si="130"/>
        <v>160.51127007299272</v>
      </c>
      <c r="K572" s="79">
        <f t="shared" si="131"/>
        <v>16.287172992700732</v>
      </c>
      <c r="L572" s="90">
        <f t="shared" si="135"/>
        <v>1740.0187588295362</v>
      </c>
      <c r="M572" s="79">
        <f t="shared" si="132"/>
        <v>30.213886131386868</v>
      </c>
      <c r="N572" s="90">
        <f t="shared" si="133"/>
        <v>327.53294283850096</v>
      </c>
      <c r="O572" s="106">
        <f t="shared" si="122"/>
        <v>6.4125938981198223</v>
      </c>
      <c r="P572" s="91"/>
      <c r="Q572" s="92">
        <f t="shared" si="123"/>
        <v>8.2763996429386602</v>
      </c>
      <c r="R572" s="92"/>
      <c r="S572" s="107">
        <f t="shared" si="124"/>
        <v>0.15633999923668368</v>
      </c>
      <c r="T572" s="82">
        <f t="shared" si="136"/>
        <v>1.0015288658423072</v>
      </c>
      <c r="U572" s="82">
        <f t="shared" si="137"/>
        <v>5.957362848791683</v>
      </c>
      <c r="V572" s="95">
        <f t="shared" si="125"/>
        <v>0.14115126304508929</v>
      </c>
      <c r="W572" s="95">
        <f t="shared" si="126"/>
        <v>2.915730575610942E-2</v>
      </c>
      <c r="X572" s="95">
        <f t="shared" si="127"/>
        <v>0.11199395728897987</v>
      </c>
    </row>
    <row r="573" spans="1:24">
      <c r="A573" s="1">
        <v>1918.01</v>
      </c>
      <c r="B573" s="1">
        <f t="shared" si="128"/>
        <v>1918</v>
      </c>
      <c r="C573" s="1">
        <f t="shared" si="129"/>
        <v>9.9999999999909051E-3</v>
      </c>
      <c r="D573" s="77">
        <v>7.21</v>
      </c>
      <c r="E573" s="79">
        <v>0.68</v>
      </c>
      <c r="F573" s="77">
        <v>1.256</v>
      </c>
      <c r="G573" s="77">
        <v>14</v>
      </c>
      <c r="H573" s="79">
        <f t="shared" si="134"/>
        <v>1918.041666666624</v>
      </c>
      <c r="I573" s="82">
        <v>4.57</v>
      </c>
      <c r="J573" s="79">
        <f t="shared" si="130"/>
        <v>166.54224500000004</v>
      </c>
      <c r="K573" s="79">
        <f t="shared" si="131"/>
        <v>15.707174285714288</v>
      </c>
      <c r="L573" s="90">
        <f t="shared" si="135"/>
        <v>1819.5868435295145</v>
      </c>
      <c r="M573" s="79">
        <f t="shared" si="132"/>
        <v>29.01207485714286</v>
      </c>
      <c r="N573" s="90">
        <f t="shared" si="133"/>
        <v>316.9765708007032</v>
      </c>
      <c r="O573" s="106">
        <f t="shared" si="122"/>
        <v>6.6406460286553539</v>
      </c>
      <c r="P573" s="91"/>
      <c r="Q573" s="92">
        <f t="shared" si="123"/>
        <v>8.5957930734445274</v>
      </c>
      <c r="R573" s="92"/>
      <c r="S573" s="107">
        <f t="shared" si="124"/>
        <v>0.15411544909528263</v>
      </c>
      <c r="T573" s="82">
        <f t="shared" si="136"/>
        <v>1.0042728992704246</v>
      </c>
      <c r="U573" s="82">
        <f t="shared" si="137"/>
        <v>5.8386179104179705</v>
      </c>
      <c r="V573" s="95">
        <f t="shared" si="125"/>
        <v>0.13693373732090275</v>
      </c>
      <c r="W573" s="95">
        <f t="shared" si="126"/>
        <v>3.1524590147336218E-2</v>
      </c>
      <c r="X573" s="95">
        <f t="shared" si="127"/>
        <v>0.10540914717356653</v>
      </c>
    </row>
    <row r="574" spans="1:24">
      <c r="A574" s="1">
        <v>1918.02</v>
      </c>
      <c r="B574" s="1">
        <f t="shared" si="128"/>
        <v>1918</v>
      </c>
      <c r="C574" s="1">
        <f t="shared" si="129"/>
        <v>1.999999999998181E-2</v>
      </c>
      <c r="D574" s="77">
        <v>7.43</v>
      </c>
      <c r="E574" s="79">
        <v>0.67</v>
      </c>
      <c r="F574" s="77">
        <v>1.232</v>
      </c>
      <c r="G574" s="77">
        <v>14.1</v>
      </c>
      <c r="H574" s="79">
        <f t="shared" si="134"/>
        <v>1918.1249999999573</v>
      </c>
      <c r="I574" s="82">
        <f>I573*11/12+I585*1/12</f>
        <v>4.5641666666666669</v>
      </c>
      <c r="J574" s="79">
        <f t="shared" si="130"/>
        <v>170.40678652482271</v>
      </c>
      <c r="K574" s="79">
        <f t="shared" si="131"/>
        <v>15.366426241134755</v>
      </c>
      <c r="L574" s="90">
        <f t="shared" si="135"/>
        <v>1875.8002955571194</v>
      </c>
      <c r="M574" s="79">
        <f t="shared" si="132"/>
        <v>28.255876312056742</v>
      </c>
      <c r="N574" s="90">
        <f t="shared" si="133"/>
        <v>311.03445008430299</v>
      </c>
      <c r="O574" s="106">
        <f t="shared" si="122"/>
        <v>6.7843435516302817</v>
      </c>
      <c r="P574" s="91"/>
      <c r="Q574" s="92">
        <f t="shared" si="123"/>
        <v>8.8052311600834052</v>
      </c>
      <c r="R574" s="92"/>
      <c r="S574" s="107">
        <f t="shared" si="124"/>
        <v>0.15289235664348771</v>
      </c>
      <c r="T574" s="82">
        <f t="shared" si="136"/>
        <v>1.0042681631239432</v>
      </c>
      <c r="U574" s="82">
        <f t="shared" si="137"/>
        <v>5.8219801640274875</v>
      </c>
      <c r="V574" s="95">
        <f t="shared" si="125"/>
        <v>0.13385817820459467</v>
      </c>
      <c r="W574" s="95">
        <f t="shared" si="126"/>
        <v>3.311026038935827E-2</v>
      </c>
      <c r="X574" s="95">
        <f t="shared" si="127"/>
        <v>0.1007479178152364</v>
      </c>
    </row>
    <row r="575" spans="1:24">
      <c r="A575" s="1">
        <v>1918.03</v>
      </c>
      <c r="B575" s="1">
        <f t="shared" si="128"/>
        <v>1918</v>
      </c>
      <c r="C575" s="1">
        <f t="shared" si="129"/>
        <v>2.9999999999972715E-2</v>
      </c>
      <c r="D575" s="77">
        <v>7.28</v>
      </c>
      <c r="E575" s="79">
        <v>0.66</v>
      </c>
      <c r="F575" s="77">
        <v>1.208</v>
      </c>
      <c r="G575" s="77">
        <v>14</v>
      </c>
      <c r="H575" s="79">
        <f t="shared" si="134"/>
        <v>1918.2083333332905</v>
      </c>
      <c r="I575" s="82">
        <f>I573*10/12+I585*2/12</f>
        <v>4.5583333333333336</v>
      </c>
      <c r="J575" s="79">
        <f t="shared" si="130"/>
        <v>168.15916000000001</v>
      </c>
      <c r="K575" s="79">
        <f t="shared" si="131"/>
        <v>15.245198571428574</v>
      </c>
      <c r="L575" s="90">
        <f t="shared" si="135"/>
        <v>1865.0435672712144</v>
      </c>
      <c r="M575" s="79">
        <f t="shared" si="132"/>
        <v>27.903333142857146</v>
      </c>
      <c r="N575" s="90">
        <f t="shared" si="133"/>
        <v>309.47426226148724</v>
      </c>
      <c r="O575" s="106">
        <f t="shared" si="122"/>
        <v>6.6863557604558936</v>
      </c>
      <c r="P575" s="91"/>
      <c r="Q575" s="92">
        <f t="shared" si="123"/>
        <v>8.7019899189196011</v>
      </c>
      <c r="R575" s="92"/>
      <c r="S575" s="107">
        <f t="shared" si="124"/>
        <v>0.15436291759318099</v>
      </c>
      <c r="T575" s="82">
        <f t="shared" si="136"/>
        <v>1.0042634270244146</v>
      </c>
      <c r="U575" s="82">
        <f t="shared" si="137"/>
        <v>5.8885923916795742</v>
      </c>
      <c r="V575" s="95">
        <f t="shared" si="125"/>
        <v>0.14087057280347093</v>
      </c>
      <c r="W575" s="95">
        <f t="shared" si="126"/>
        <v>3.2028415220414663E-2</v>
      </c>
      <c r="X575" s="95">
        <f t="shared" si="127"/>
        <v>0.10884215758305626</v>
      </c>
    </row>
    <row r="576" spans="1:24">
      <c r="A576" s="1">
        <v>1918.04</v>
      </c>
      <c r="B576" s="1">
        <f t="shared" si="128"/>
        <v>1918</v>
      </c>
      <c r="C576" s="1">
        <f t="shared" si="129"/>
        <v>3.999999999996362E-2</v>
      </c>
      <c r="D576" s="77">
        <v>7.21</v>
      </c>
      <c r="E576" s="79">
        <v>0.65</v>
      </c>
      <c r="F576" s="77">
        <v>1.1830000000000001</v>
      </c>
      <c r="G576" s="77">
        <v>14.2</v>
      </c>
      <c r="H576" s="79">
        <f t="shared" si="134"/>
        <v>1918.2916666666238</v>
      </c>
      <c r="I576" s="82">
        <f>I573*9/12+I585*3/12</f>
        <v>4.5525000000000002</v>
      </c>
      <c r="J576" s="79">
        <f t="shared" si="130"/>
        <v>164.19657957746483</v>
      </c>
      <c r="K576" s="79">
        <f t="shared" si="131"/>
        <v>14.802742957746482</v>
      </c>
      <c r="L576" s="90">
        <f t="shared" si="135"/>
        <v>1834.7761800179644</v>
      </c>
      <c r="M576" s="79">
        <f t="shared" si="132"/>
        <v>26.940992183098597</v>
      </c>
      <c r="N576" s="90">
        <f t="shared" si="133"/>
        <v>301.04580041071455</v>
      </c>
      <c r="O576" s="106">
        <f t="shared" si="122"/>
        <v>6.5207277305471605</v>
      </c>
      <c r="P576" s="91"/>
      <c r="Q576" s="92">
        <f t="shared" si="123"/>
        <v>8.5097432226761782</v>
      </c>
      <c r="R576" s="92"/>
      <c r="S576" s="107">
        <f t="shared" si="124"/>
        <v>0.15854915404352546</v>
      </c>
      <c r="T576" s="82">
        <f t="shared" si="136"/>
        <v>1.0042586909718596</v>
      </c>
      <c r="U576" s="82">
        <f t="shared" si="137"/>
        <v>5.8304064548346712</v>
      </c>
      <c r="V576" s="95">
        <f t="shared" si="125"/>
        <v>0.15013607556016151</v>
      </c>
      <c r="W576" s="95">
        <f t="shared" si="126"/>
        <v>3.3148808797931251E-2</v>
      </c>
      <c r="X576" s="95">
        <f t="shared" si="127"/>
        <v>0.11698726676223026</v>
      </c>
    </row>
    <row r="577" spans="1:24">
      <c r="A577" s="1">
        <v>1918.05</v>
      </c>
      <c r="B577" s="1">
        <f t="shared" si="128"/>
        <v>1918</v>
      </c>
      <c r="C577" s="1">
        <f t="shared" si="129"/>
        <v>4.9999999999954525E-2</v>
      </c>
      <c r="D577" s="77">
        <v>7.44</v>
      </c>
      <c r="E577" s="79">
        <v>0.64</v>
      </c>
      <c r="F577" s="77">
        <v>1.159</v>
      </c>
      <c r="G577" s="77">
        <v>14.5</v>
      </c>
      <c r="H577" s="79">
        <f t="shared" si="134"/>
        <v>1918.374999999957</v>
      </c>
      <c r="I577" s="82">
        <f>I573*8/12+I585*4/12</f>
        <v>4.5466666666666669</v>
      </c>
      <c r="J577" s="79">
        <f t="shared" si="130"/>
        <v>165.92893241379315</v>
      </c>
      <c r="K577" s="79">
        <f t="shared" si="131"/>
        <v>14.273456551724141</v>
      </c>
      <c r="L577" s="90">
        <f t="shared" si="135"/>
        <v>1867.4252334102205</v>
      </c>
      <c r="M577" s="79">
        <f t="shared" si="132"/>
        <v>25.848337724137938</v>
      </c>
      <c r="N577" s="90">
        <f t="shared" si="133"/>
        <v>290.90669966699534</v>
      </c>
      <c r="O577" s="106">
        <f t="shared" ref="O577:O640" si="138">J577/AVERAGE(M457:M576)</f>
        <v>6.5823632316210823</v>
      </c>
      <c r="P577" s="91"/>
      <c r="Q577" s="92">
        <f t="shared" ref="Q577:Q640" si="139">L577/AVERAGE(N457:N576)</f>
        <v>8.6117930242140552</v>
      </c>
      <c r="R577" s="92"/>
      <c r="S577" s="107">
        <f t="shared" ref="S577:S640" si="140">1/O577-(I577/100-(((G577/G457)^(1/10))-1))</f>
        <v>0.15937049095408246</v>
      </c>
      <c r="T577" s="82">
        <f t="shared" si="136"/>
        <v>1.0042539549662983</v>
      </c>
      <c r="U577" s="82">
        <f t="shared" si="137"/>
        <v>5.7340935330454679</v>
      </c>
      <c r="V577" s="95">
        <f t="shared" si="125"/>
        <v>0.15132497355288943</v>
      </c>
      <c r="W577" s="95">
        <f t="shared" si="126"/>
        <v>3.4365222142025864E-2</v>
      </c>
      <c r="X577" s="95">
        <f t="shared" si="127"/>
        <v>0.11695975141086357</v>
      </c>
    </row>
    <row r="578" spans="1:24">
      <c r="A578" s="1">
        <v>1918.06</v>
      </c>
      <c r="B578" s="1">
        <f t="shared" si="128"/>
        <v>1918</v>
      </c>
      <c r="C578" s="1">
        <f t="shared" si="129"/>
        <v>5.999999999994543E-2</v>
      </c>
      <c r="D578" s="77">
        <v>7.45</v>
      </c>
      <c r="E578" s="79">
        <v>0.63</v>
      </c>
      <c r="F578" s="77">
        <v>1.135</v>
      </c>
      <c r="G578" s="77">
        <v>14.7</v>
      </c>
      <c r="H578" s="79">
        <f t="shared" si="134"/>
        <v>1918.4583333332903</v>
      </c>
      <c r="I578" s="82">
        <f>I573*7/12+I585*5/12</f>
        <v>4.5408333333333335</v>
      </c>
      <c r="J578" s="79">
        <f t="shared" si="130"/>
        <v>163.89138435374153</v>
      </c>
      <c r="K578" s="79">
        <f t="shared" si="131"/>
        <v>13.85927142857143</v>
      </c>
      <c r="L578" s="90">
        <f t="shared" si="135"/>
        <v>1857.4920296437035</v>
      </c>
      <c r="M578" s="79">
        <f t="shared" si="132"/>
        <v>24.968687414965988</v>
      </c>
      <c r="N578" s="90">
        <f t="shared" si="133"/>
        <v>282.98704075779909</v>
      </c>
      <c r="O578" s="106">
        <f t="shared" si="138"/>
        <v>6.496291318641056</v>
      </c>
      <c r="P578" s="91"/>
      <c r="Q578" s="92">
        <f t="shared" si="139"/>
        <v>8.5204377107995235</v>
      </c>
      <c r="R578" s="92"/>
      <c r="S578" s="107">
        <f t="shared" si="140"/>
        <v>0.1628850485196715</v>
      </c>
      <c r="T578" s="82">
        <f t="shared" si="136"/>
        <v>1.004249219007751</v>
      </c>
      <c r="U578" s="82">
        <f t="shared" si="137"/>
        <v>5.6801393589292513</v>
      </c>
      <c r="V578" s="95">
        <f t="shared" ref="V578:V641" si="141">(($L698/$L578)^(1/10)-1)</f>
        <v>0.14724108245885237</v>
      </c>
      <c r="W578" s="95">
        <f t="shared" ref="W578:W641" si="142">(($U698/$U578)^(1/10)-1)</f>
        <v>3.6047055497378633E-2</v>
      </c>
      <c r="X578" s="95">
        <f t="shared" ref="X578:X641" si="143">V578-W578</f>
        <v>0.11119402696147374</v>
      </c>
    </row>
    <row r="579" spans="1:24">
      <c r="A579" s="1">
        <v>1918.07</v>
      </c>
      <c r="B579" s="1">
        <f t="shared" si="128"/>
        <v>1918</v>
      </c>
      <c r="C579" s="1">
        <f t="shared" si="129"/>
        <v>6.9999999999936335E-2</v>
      </c>
      <c r="D579" s="77">
        <v>7.51</v>
      </c>
      <c r="E579" s="79">
        <v>0.62</v>
      </c>
      <c r="F579" s="77">
        <v>1.111</v>
      </c>
      <c r="G579" s="77">
        <v>15.1</v>
      </c>
      <c r="H579" s="79">
        <f t="shared" si="134"/>
        <v>1918.5416666666235</v>
      </c>
      <c r="I579" s="82">
        <f>I573*6/12+I585*6/12</f>
        <v>4.5350000000000001</v>
      </c>
      <c r="J579" s="79">
        <f t="shared" si="130"/>
        <v>160.83485629139074</v>
      </c>
      <c r="K579" s="79">
        <f t="shared" si="131"/>
        <v>13.27797748344371</v>
      </c>
      <c r="L579" s="90">
        <f t="shared" si="135"/>
        <v>1835.3910199839131</v>
      </c>
      <c r="M579" s="79">
        <f t="shared" si="132"/>
        <v>23.793279006622519</v>
      </c>
      <c r="N579" s="90">
        <f t="shared" si="133"/>
        <v>271.52056234382525</v>
      </c>
      <c r="O579" s="106">
        <f t="shared" si="138"/>
        <v>6.3713240938489877</v>
      </c>
      <c r="P579" s="91"/>
      <c r="Q579" s="92">
        <f t="shared" si="139"/>
        <v>8.3767541875861724</v>
      </c>
      <c r="R579" s="92"/>
      <c r="S579" s="107">
        <f t="shared" si="140"/>
        <v>0.16764209330860858</v>
      </c>
      <c r="T579" s="82">
        <f t="shared" si="136"/>
        <v>1.004244483096238</v>
      </c>
      <c r="U579" s="82">
        <f t="shared" si="137"/>
        <v>5.5531688788993607</v>
      </c>
      <c r="V579" s="95">
        <f t="shared" si="141"/>
        <v>0.14986543186353485</v>
      </c>
      <c r="W579" s="95">
        <f t="shared" si="142"/>
        <v>3.849390218616433E-2</v>
      </c>
      <c r="X579" s="95">
        <f t="shared" si="143"/>
        <v>0.11137152967737052</v>
      </c>
    </row>
    <row r="580" spans="1:24">
      <c r="A580" s="1">
        <v>1918.08</v>
      </c>
      <c r="B580" s="1">
        <f t="shared" si="128"/>
        <v>1918</v>
      </c>
      <c r="C580" s="1">
        <f t="shared" si="129"/>
        <v>7.999999999992724E-2</v>
      </c>
      <c r="D580" s="77">
        <v>7.58</v>
      </c>
      <c r="E580" s="79">
        <v>0.61</v>
      </c>
      <c r="F580" s="77">
        <v>1.087</v>
      </c>
      <c r="G580" s="77">
        <v>15.4</v>
      </c>
      <c r="H580" s="79">
        <f t="shared" si="134"/>
        <v>1918.6249999999568</v>
      </c>
      <c r="I580" s="82">
        <f>I573*5/12+I585*7/12</f>
        <v>4.5291666666666668</v>
      </c>
      <c r="J580" s="79">
        <f t="shared" si="130"/>
        <v>159.1716324675325</v>
      </c>
      <c r="K580" s="79">
        <f t="shared" si="131"/>
        <v>12.809326623376624</v>
      </c>
      <c r="L580" s="90">
        <f t="shared" si="135"/>
        <v>1828.5921880990547</v>
      </c>
      <c r="M580" s="79">
        <f t="shared" si="132"/>
        <v>22.825800064935066</v>
      </c>
      <c r="N580" s="90">
        <f t="shared" si="133"/>
        <v>262.22687446750291</v>
      </c>
      <c r="O580" s="106">
        <f t="shared" si="138"/>
        <v>6.3030737609145939</v>
      </c>
      <c r="P580" s="91"/>
      <c r="Q580" s="92">
        <f t="shared" si="139"/>
        <v>8.3067830935780975</v>
      </c>
      <c r="R580" s="92"/>
      <c r="S580" s="107">
        <f t="shared" si="140"/>
        <v>0.17147949792457626</v>
      </c>
      <c r="T580" s="82">
        <f t="shared" si="136"/>
        <v>1.0042397472317799</v>
      </c>
      <c r="U580" s="82">
        <f t="shared" si="137"/>
        <v>5.4681014335116691</v>
      </c>
      <c r="V580" s="95">
        <f t="shared" si="141"/>
        <v>0.15436100616055959</v>
      </c>
      <c r="W580" s="95">
        <f t="shared" si="142"/>
        <v>4.0202616247487777E-2</v>
      </c>
      <c r="X580" s="95">
        <f t="shared" si="143"/>
        <v>0.11415838991307181</v>
      </c>
    </row>
    <row r="581" spans="1:24">
      <c r="A581" s="1">
        <v>1918.09</v>
      </c>
      <c r="B581" s="1">
        <f t="shared" si="128"/>
        <v>1918</v>
      </c>
      <c r="C581" s="1">
        <f t="shared" si="129"/>
        <v>8.9999999999918145E-2</v>
      </c>
      <c r="D581" s="77">
        <v>7.54</v>
      </c>
      <c r="E581" s="79">
        <v>0.6</v>
      </c>
      <c r="F581" s="77">
        <v>1.0629999999999999</v>
      </c>
      <c r="G581" s="77">
        <v>15.7</v>
      </c>
      <c r="H581" s="79">
        <f t="shared" si="134"/>
        <v>1918.7083333332901</v>
      </c>
      <c r="I581" s="82">
        <f>I573*4/12+I585*8/12</f>
        <v>4.5233333333333334</v>
      </c>
      <c r="J581" s="79">
        <f t="shared" si="130"/>
        <v>155.30623057324846</v>
      </c>
      <c r="K581" s="79">
        <f t="shared" si="131"/>
        <v>12.358585987261149</v>
      </c>
      <c r="L581" s="90">
        <f t="shared" si="135"/>
        <v>1796.0172302081085</v>
      </c>
      <c r="M581" s="79">
        <f t="shared" si="132"/>
        <v>21.895294840764336</v>
      </c>
      <c r="N581" s="90">
        <f t="shared" si="133"/>
        <v>253.2050816593129</v>
      </c>
      <c r="O581" s="106">
        <f t="shared" si="138"/>
        <v>6.1491705624316806</v>
      </c>
      <c r="P581" s="91"/>
      <c r="Q581" s="92">
        <f t="shared" si="139"/>
        <v>8.1234555716579777</v>
      </c>
      <c r="R581" s="92"/>
      <c r="S581" s="107">
        <f t="shared" si="140"/>
        <v>0.17755205758811704</v>
      </c>
      <c r="T581" s="82">
        <f t="shared" si="136"/>
        <v>1.004235011414397</v>
      </c>
      <c r="U581" s="82">
        <f t="shared" si="137"/>
        <v>5.3863557924830179</v>
      </c>
      <c r="V581" s="95">
        <f t="shared" si="141"/>
        <v>0.16334466746396381</v>
      </c>
      <c r="W581" s="95">
        <f t="shared" si="142"/>
        <v>4.0666450798550802E-2</v>
      </c>
      <c r="X581" s="95">
        <f t="shared" si="143"/>
        <v>0.12267821666541301</v>
      </c>
    </row>
    <row r="582" spans="1:24">
      <c r="A582" s="1">
        <v>1918.1</v>
      </c>
      <c r="B582" s="1">
        <f t="shared" si="128"/>
        <v>1918</v>
      </c>
      <c r="C582" s="1">
        <f t="shared" si="129"/>
        <v>9.9999999999909051E-2</v>
      </c>
      <c r="D582" s="77">
        <v>7.86</v>
      </c>
      <c r="E582" s="79">
        <v>0.59</v>
      </c>
      <c r="F582" s="77">
        <v>1.038</v>
      </c>
      <c r="G582" s="77">
        <v>16</v>
      </c>
      <c r="H582" s="79">
        <f t="shared" si="134"/>
        <v>1918.7916666666233</v>
      </c>
      <c r="I582" s="82">
        <f>I573*3/12+I585*9/12</f>
        <v>4.5175000000000001</v>
      </c>
      <c r="J582" s="79">
        <f t="shared" si="130"/>
        <v>158.86189875000002</v>
      </c>
      <c r="K582" s="79">
        <f t="shared" si="131"/>
        <v>11.924748125000001</v>
      </c>
      <c r="L582" s="90">
        <f t="shared" si="135"/>
        <v>1848.6280991027779</v>
      </c>
      <c r="M582" s="79">
        <f t="shared" si="132"/>
        <v>20.979472125000004</v>
      </c>
      <c r="N582" s="90">
        <f t="shared" si="133"/>
        <v>244.13180240059589</v>
      </c>
      <c r="O582" s="106">
        <f t="shared" si="138"/>
        <v>6.2905153211913216</v>
      </c>
      <c r="P582" s="91"/>
      <c r="Q582" s="92">
        <f t="shared" si="139"/>
        <v>8.3278481223266887</v>
      </c>
      <c r="R582" s="92"/>
      <c r="S582" s="107">
        <f t="shared" si="140"/>
        <v>0.17481795180631346</v>
      </c>
      <c r="T582" s="82">
        <f t="shared" si="136"/>
        <v>1.0042302756441095</v>
      </c>
      <c r="U582" s="82">
        <f t="shared" si="137"/>
        <v>5.3077451881696955</v>
      </c>
      <c r="V582" s="95">
        <f t="shared" si="141"/>
        <v>0.16337444076672858</v>
      </c>
      <c r="W582" s="95">
        <f t="shared" si="142"/>
        <v>4.2910825267364228E-2</v>
      </c>
      <c r="X582" s="95">
        <f t="shared" si="143"/>
        <v>0.12046361549936435</v>
      </c>
    </row>
    <row r="583" spans="1:24">
      <c r="A583" s="1">
        <v>1918.11</v>
      </c>
      <c r="B583" s="1">
        <f t="shared" si="128"/>
        <v>1918</v>
      </c>
      <c r="C583" s="1">
        <f t="shared" si="129"/>
        <v>0.10999999999989996</v>
      </c>
      <c r="D583" s="77">
        <v>8.06</v>
      </c>
      <c r="E583" s="79">
        <v>0.57999999999999996</v>
      </c>
      <c r="F583" s="77">
        <v>1.014</v>
      </c>
      <c r="G583" s="77">
        <v>16.3</v>
      </c>
      <c r="H583" s="79">
        <f t="shared" si="134"/>
        <v>1918.8749999999566</v>
      </c>
      <c r="I583" s="82">
        <f>I573*2/12+I585*10/12</f>
        <v>4.5116666666666667</v>
      </c>
      <c r="J583" s="79">
        <f t="shared" si="130"/>
        <v>159.90594969325156</v>
      </c>
      <c r="K583" s="79">
        <f t="shared" si="131"/>
        <v>11.506879754601226</v>
      </c>
      <c r="L583" s="90">
        <f t="shared" si="135"/>
        <v>1871.9359136910277</v>
      </c>
      <c r="M583" s="79">
        <f t="shared" si="132"/>
        <v>20.117200122699387</v>
      </c>
      <c r="N583" s="90">
        <f t="shared" si="133"/>
        <v>235.50161494822606</v>
      </c>
      <c r="O583" s="106">
        <f t="shared" si="138"/>
        <v>6.3333274953541547</v>
      </c>
      <c r="P583" s="91"/>
      <c r="Q583" s="92">
        <f t="shared" si="139"/>
        <v>8.4011602614822518</v>
      </c>
      <c r="R583" s="92"/>
      <c r="S583" s="107">
        <f t="shared" si="140"/>
        <v>0.17463797411724732</v>
      </c>
      <c r="T583" s="82">
        <f t="shared" si="136"/>
        <v>1.0042255399209381</v>
      </c>
      <c r="U583" s="82">
        <f t="shared" si="137"/>
        <v>5.2320966020754343</v>
      </c>
      <c r="V583" s="95">
        <f t="shared" si="141"/>
        <v>0.16989821952414319</v>
      </c>
      <c r="W583" s="95">
        <f t="shared" si="142"/>
        <v>4.452025187686659E-2</v>
      </c>
      <c r="X583" s="95">
        <f t="shared" si="143"/>
        <v>0.1253779676472766</v>
      </c>
    </row>
    <row r="584" spans="1:24">
      <c r="A584" s="1">
        <v>1918.12</v>
      </c>
      <c r="B584" s="1">
        <f t="shared" si="128"/>
        <v>1918</v>
      </c>
      <c r="C584" s="1">
        <f t="shared" si="129"/>
        <v>0.11999999999989086</v>
      </c>
      <c r="D584" s="77">
        <v>7.9</v>
      </c>
      <c r="E584" s="79">
        <v>0.56999999999999995</v>
      </c>
      <c r="F584" s="77">
        <v>0.99</v>
      </c>
      <c r="G584" s="77">
        <v>16.5</v>
      </c>
      <c r="H584" s="79">
        <f t="shared" si="134"/>
        <v>1918.9583333332898</v>
      </c>
      <c r="I584" s="82">
        <f>I573*1/12+I585*11/12</f>
        <v>4.5058333333333334</v>
      </c>
      <c r="J584" s="79">
        <f t="shared" si="130"/>
        <v>154.83186060606064</v>
      </c>
      <c r="K584" s="79">
        <f t="shared" si="131"/>
        <v>11.171412727272727</v>
      </c>
      <c r="L584" s="90">
        <f t="shared" si="135"/>
        <v>1823.4343483507701</v>
      </c>
      <c r="M584" s="79">
        <f t="shared" si="132"/>
        <v>19.402980000000003</v>
      </c>
      <c r="N584" s="90">
        <f t="shared" si="133"/>
        <v>228.5063297300332</v>
      </c>
      <c r="O584" s="106">
        <f t="shared" si="138"/>
        <v>6.134580411283431</v>
      </c>
      <c r="P584" s="91"/>
      <c r="Q584" s="92">
        <f t="shared" si="139"/>
        <v>8.1546927110037384</v>
      </c>
      <c r="R584" s="92"/>
      <c r="S584" s="107">
        <f t="shared" si="140"/>
        <v>0.17998283511502525</v>
      </c>
      <c r="T584" s="82">
        <f t="shared" si="136"/>
        <v>1.0042208042449028</v>
      </c>
      <c r="U584" s="82">
        <f t="shared" si="137"/>
        <v>5.1905177013784636</v>
      </c>
      <c r="V584" s="95">
        <f t="shared" si="141"/>
        <v>0.17447357005386266</v>
      </c>
      <c r="W584" s="95">
        <f t="shared" si="142"/>
        <v>4.6077266159973762E-2</v>
      </c>
      <c r="X584" s="95">
        <f t="shared" si="143"/>
        <v>0.1283963038938889</v>
      </c>
    </row>
    <row r="585" spans="1:24">
      <c r="A585" s="1">
        <v>1919.01</v>
      </c>
      <c r="B585" s="1">
        <f t="shared" si="128"/>
        <v>1919</v>
      </c>
      <c r="C585" s="1">
        <f t="shared" si="129"/>
        <v>9.9999999999909051E-3</v>
      </c>
      <c r="D585" s="77">
        <v>7.85</v>
      </c>
      <c r="E585" s="79">
        <v>0.56669999999999998</v>
      </c>
      <c r="F585" s="77">
        <v>0.98499999999999999</v>
      </c>
      <c r="G585" s="77">
        <v>16.5</v>
      </c>
      <c r="H585" s="79">
        <f t="shared" si="134"/>
        <v>1919.0416666666231</v>
      </c>
      <c r="I585" s="82">
        <v>4.5</v>
      </c>
      <c r="J585" s="79">
        <f t="shared" si="130"/>
        <v>153.85191212121214</v>
      </c>
      <c r="K585" s="79">
        <f t="shared" si="131"/>
        <v>11.106736127272729</v>
      </c>
      <c r="L585" s="90">
        <f t="shared" si="135"/>
        <v>1822.7938381841022</v>
      </c>
      <c r="M585" s="79">
        <f t="shared" si="132"/>
        <v>19.304985151515154</v>
      </c>
      <c r="N585" s="90">
        <f t="shared" si="133"/>
        <v>228.71999116068034</v>
      </c>
      <c r="O585" s="106">
        <f t="shared" si="138"/>
        <v>6.0984676399501039</v>
      </c>
      <c r="P585" s="91"/>
      <c r="Q585" s="92">
        <f t="shared" si="139"/>
        <v>8.1245805645506213</v>
      </c>
      <c r="R585" s="92"/>
      <c r="S585" s="107">
        <f t="shared" si="140"/>
        <v>0.1821311332968038</v>
      </c>
      <c r="T585" s="82">
        <f t="shared" si="136"/>
        <v>1.0006271734238761</v>
      </c>
      <c r="U585" s="82">
        <f t="shared" si="137"/>
        <v>5.212425860525685</v>
      </c>
      <c r="V585" s="95">
        <f t="shared" si="141"/>
        <v>0.18325551576602428</v>
      </c>
      <c r="W585" s="95">
        <f t="shared" si="142"/>
        <v>4.57524711083237E-2</v>
      </c>
      <c r="X585" s="95">
        <f t="shared" si="143"/>
        <v>0.13750304465770058</v>
      </c>
    </row>
    <row r="586" spans="1:24">
      <c r="A586" s="1">
        <v>1919.02</v>
      </c>
      <c r="B586" s="1">
        <f t="shared" ref="B586:B649" si="144">INT(A586)</f>
        <v>1919</v>
      </c>
      <c r="C586" s="1">
        <f t="shared" ref="C586:C649" si="145">A586-B586</f>
        <v>1.999999999998181E-2</v>
      </c>
      <c r="D586" s="77">
        <v>7.88</v>
      </c>
      <c r="E586" s="79">
        <v>0.56330000000000002</v>
      </c>
      <c r="F586" s="77">
        <v>0.98</v>
      </c>
      <c r="G586" s="77">
        <v>16.2</v>
      </c>
      <c r="H586" s="79">
        <f t="shared" si="134"/>
        <v>1919.1249999999563</v>
      </c>
      <c r="I586" s="82">
        <f>I585*11/12+I597*1/12</f>
        <v>4.5391666666666666</v>
      </c>
      <c r="J586" s="79">
        <f t="shared" ref="J586:J649" si="146">D586*$G$1864/G586</f>
        <v>157.29987901234568</v>
      </c>
      <c r="K586" s="79">
        <f t="shared" ref="K586:K649" si="147">E586*$G$1864/G586</f>
        <v>11.244545919753088</v>
      </c>
      <c r="L586" s="90">
        <f t="shared" si="135"/>
        <v>1874.7462217751001</v>
      </c>
      <c r="M586" s="79">
        <f t="shared" ref="M586:M649" si="148">F586*$G$1864/G586</f>
        <v>19.562675308641978</v>
      </c>
      <c r="N586" s="90">
        <f t="shared" ref="N586:N649" si="149">M586*(L586/J586)</f>
        <v>233.15371793649723</v>
      </c>
      <c r="O586" s="106">
        <f t="shared" si="138"/>
        <v>6.239692771364977</v>
      </c>
      <c r="P586" s="91"/>
      <c r="Q586" s="92">
        <f t="shared" si="139"/>
        <v>8.3299751954304515</v>
      </c>
      <c r="R586" s="92"/>
      <c r="S586" s="107">
        <f t="shared" si="140"/>
        <v>0.17495652068251061</v>
      </c>
      <c r="T586" s="82">
        <f t="shared" si="136"/>
        <v>1.0006654468310299</v>
      </c>
      <c r="U586" s="82">
        <f t="shared" si="137"/>
        <v>5.3122818991196903</v>
      </c>
      <c r="V586" s="95">
        <f t="shared" si="141"/>
        <v>0.18089251715294341</v>
      </c>
      <c r="W586" s="95">
        <f t="shared" si="142"/>
        <v>4.4306671110342144E-2</v>
      </c>
      <c r="X586" s="95">
        <f t="shared" si="143"/>
        <v>0.13658584604260127</v>
      </c>
    </row>
    <row r="587" spans="1:24">
      <c r="A587" s="1">
        <v>1919.03</v>
      </c>
      <c r="B587" s="1">
        <f t="shared" si="144"/>
        <v>1919</v>
      </c>
      <c r="C587" s="1">
        <f t="shared" si="145"/>
        <v>2.9999999999972715E-2</v>
      </c>
      <c r="D587" s="77">
        <v>8.1199999999999992</v>
      </c>
      <c r="E587" s="79">
        <v>0.56000000000000005</v>
      </c>
      <c r="F587" s="77">
        <v>0.97499999999999998</v>
      </c>
      <c r="G587" s="77">
        <v>16.399999999999999</v>
      </c>
      <c r="H587" s="79">
        <f t="shared" ref="H587:H650" si="150">H586+1/12</f>
        <v>1919.2083333332896</v>
      </c>
      <c r="I587" s="82">
        <f>I585*10/12+I597*2/12</f>
        <v>4.5783333333333331</v>
      </c>
      <c r="J587" s="79">
        <f t="shared" si="146"/>
        <v>160.11402195121951</v>
      </c>
      <c r="K587" s="79">
        <f t="shared" si="147"/>
        <v>11.042346341463418</v>
      </c>
      <c r="L587" s="90">
        <f t="shared" ref="L587:L650" si="151">L586*((J587+(K587/12))/J586)</f>
        <v>1919.2531659406784</v>
      </c>
      <c r="M587" s="79">
        <f t="shared" si="148"/>
        <v>19.225513719512197</v>
      </c>
      <c r="N587" s="90">
        <f t="shared" si="149"/>
        <v>230.45219664928101</v>
      </c>
      <c r="O587" s="106">
        <f t="shared" si="138"/>
        <v>6.3560740048691411</v>
      </c>
      <c r="P587" s="91"/>
      <c r="Q587" s="92">
        <f t="shared" si="139"/>
        <v>8.5005462473323927</v>
      </c>
      <c r="R587" s="92"/>
      <c r="S587" s="107">
        <f t="shared" si="140"/>
        <v>0.17293190745470655</v>
      </c>
      <c r="T587" s="82">
        <f t="shared" ref="T587:T650" si="152">((I587/I588+I587/1200+((1+I588/1200)^(-119))*(1-I587/I588)))</f>
        <v>1.0007037060469857</v>
      </c>
      <c r="U587" s="82">
        <f t="shared" ref="U587:U650" si="153">U586*T586*G586/G587</f>
        <v>5.2509899044179837</v>
      </c>
      <c r="V587" s="95">
        <f t="shared" si="141"/>
        <v>0.18121561867449487</v>
      </c>
      <c r="W587" s="95">
        <f t="shared" si="142"/>
        <v>4.6668663899576357E-2</v>
      </c>
      <c r="X587" s="95">
        <f t="shared" si="143"/>
        <v>0.13454695477491851</v>
      </c>
    </row>
    <row r="588" spans="1:24">
      <c r="A588" s="1">
        <v>1919.04</v>
      </c>
      <c r="B588" s="1">
        <f t="shared" si="144"/>
        <v>1919</v>
      </c>
      <c r="C588" s="1">
        <f t="shared" si="145"/>
        <v>3.999999999996362E-2</v>
      </c>
      <c r="D588" s="77">
        <v>8.39</v>
      </c>
      <c r="E588" s="79">
        <v>0.55669999999999997</v>
      </c>
      <c r="F588" s="77">
        <v>0.97</v>
      </c>
      <c r="G588" s="77">
        <v>16.7</v>
      </c>
      <c r="H588" s="79">
        <f t="shared" si="150"/>
        <v>1919.2916666666229</v>
      </c>
      <c r="I588" s="82">
        <f>I585*9/12+I597*3/12</f>
        <v>4.6174999999999997</v>
      </c>
      <c r="J588" s="79">
        <f t="shared" si="146"/>
        <v>162.46607005988028</v>
      </c>
      <c r="K588" s="79">
        <f t="shared" si="147"/>
        <v>10.780078808383234</v>
      </c>
      <c r="L588" s="90">
        <f t="shared" si="151"/>
        <v>1958.2148846051382</v>
      </c>
      <c r="M588" s="79">
        <f t="shared" si="148"/>
        <v>18.78332395209581</v>
      </c>
      <c r="N588" s="90">
        <f t="shared" si="149"/>
        <v>226.39671490667266</v>
      </c>
      <c r="O588" s="106">
        <f t="shared" si="138"/>
        <v>6.4561395558192736</v>
      </c>
      <c r="P588" s="91"/>
      <c r="Q588" s="92">
        <f t="shared" si="139"/>
        <v>8.6477422275317561</v>
      </c>
      <c r="R588" s="92"/>
      <c r="S588" s="107">
        <f t="shared" si="140"/>
        <v>0.16981497465453704</v>
      </c>
      <c r="T588" s="82">
        <f t="shared" si="152"/>
        <v>1.0007419511129143</v>
      </c>
      <c r="U588" s="82">
        <f t="shared" si="153"/>
        <v>5.1602895178065076</v>
      </c>
      <c r="V588" s="95">
        <f t="shared" si="141"/>
        <v>0.17918756948696402</v>
      </c>
      <c r="W588" s="95">
        <f t="shared" si="142"/>
        <v>4.9648274311074214E-2</v>
      </c>
      <c r="X588" s="95">
        <f t="shared" si="143"/>
        <v>0.1295392951758898</v>
      </c>
    </row>
    <row r="589" spans="1:24">
      <c r="A589" s="1">
        <v>1919.05</v>
      </c>
      <c r="B589" s="1">
        <f t="shared" si="144"/>
        <v>1919</v>
      </c>
      <c r="C589" s="1">
        <f t="shared" si="145"/>
        <v>4.9999999999954525E-2</v>
      </c>
      <c r="D589" s="77">
        <v>8.9700000000000006</v>
      </c>
      <c r="E589" s="79">
        <v>0.55330000000000001</v>
      </c>
      <c r="F589" s="77">
        <v>0.96499999999999997</v>
      </c>
      <c r="G589" s="77">
        <v>16.899999999999999</v>
      </c>
      <c r="H589" s="79">
        <f t="shared" si="150"/>
        <v>1919.3749999999561</v>
      </c>
      <c r="I589" s="82">
        <f>I585*8/12+I597*4/12</f>
        <v>4.6566666666666663</v>
      </c>
      <c r="J589" s="79">
        <f t="shared" si="146"/>
        <v>171.64174615384621</v>
      </c>
      <c r="K589" s="79">
        <f t="shared" si="147"/>
        <v>10.587444609467457</v>
      </c>
      <c r="L589" s="90">
        <f t="shared" si="151"/>
        <v>2079.4442165610949</v>
      </c>
      <c r="M589" s="79">
        <f t="shared" si="148"/>
        <v>18.465360650887579</v>
      </c>
      <c r="N589" s="90">
        <f t="shared" si="149"/>
        <v>223.7083243011657</v>
      </c>
      <c r="O589" s="106">
        <f t="shared" si="138"/>
        <v>6.8290022614820307</v>
      </c>
      <c r="P589" s="91"/>
      <c r="Q589" s="92">
        <f t="shared" si="139"/>
        <v>9.1580224805396551</v>
      </c>
      <c r="R589" s="92"/>
      <c r="S589" s="107">
        <f t="shared" si="140"/>
        <v>0.16114095836448955</v>
      </c>
      <c r="T589" s="82">
        <f t="shared" si="152"/>
        <v>1.0007801820698572</v>
      </c>
      <c r="U589" s="82">
        <f t="shared" si="153"/>
        <v>5.1030043755009062</v>
      </c>
      <c r="V589" s="95">
        <f t="shared" si="141"/>
        <v>0.17352592506401199</v>
      </c>
      <c r="W589" s="95">
        <f t="shared" si="142"/>
        <v>5.0735029935927489E-2</v>
      </c>
      <c r="X589" s="95">
        <f t="shared" si="143"/>
        <v>0.1227908951280845</v>
      </c>
    </row>
    <row r="590" spans="1:24">
      <c r="A590" s="1">
        <v>1919.06</v>
      </c>
      <c r="B590" s="1">
        <f t="shared" si="144"/>
        <v>1919</v>
      </c>
      <c r="C590" s="1">
        <f t="shared" si="145"/>
        <v>5.999999999994543E-2</v>
      </c>
      <c r="D590" s="77">
        <v>9.2100000000000009</v>
      </c>
      <c r="E590" s="79">
        <v>0.55000000000000004</v>
      </c>
      <c r="F590" s="77">
        <v>0.96</v>
      </c>
      <c r="G590" s="77">
        <v>16.899999999999999</v>
      </c>
      <c r="H590" s="79">
        <f t="shared" si="150"/>
        <v>1919.4583333332894</v>
      </c>
      <c r="I590" s="82">
        <f>I585*7/12+I597*5/12</f>
        <v>4.6958333333333329</v>
      </c>
      <c r="J590" s="79">
        <f t="shared" si="146"/>
        <v>176.23416745562133</v>
      </c>
      <c r="K590" s="79">
        <f t="shared" si="147"/>
        <v>10.52429881656805</v>
      </c>
      <c r="L590" s="90">
        <f t="shared" si="151"/>
        <v>2145.7066994931324</v>
      </c>
      <c r="M590" s="79">
        <f t="shared" si="148"/>
        <v>18.369685207100595</v>
      </c>
      <c r="N590" s="90">
        <f t="shared" si="149"/>
        <v>223.65672437713431</v>
      </c>
      <c r="O590" s="106">
        <f t="shared" si="138"/>
        <v>7.0216152147841298</v>
      </c>
      <c r="P590" s="91"/>
      <c r="Q590" s="92">
        <f t="shared" si="139"/>
        <v>9.4259041506496679</v>
      </c>
      <c r="R590" s="92"/>
      <c r="S590" s="107">
        <f t="shared" si="140"/>
        <v>0.15565526932897697</v>
      </c>
      <c r="T590" s="82">
        <f t="shared" si="152"/>
        <v>1.0008183989587263</v>
      </c>
      <c r="U590" s="82">
        <f t="shared" si="153"/>
        <v>5.1069856480170746</v>
      </c>
      <c r="V590" s="95">
        <f t="shared" si="141"/>
        <v>0.17171752509691496</v>
      </c>
      <c r="W590" s="95">
        <f t="shared" si="142"/>
        <v>5.0569117240239825E-2</v>
      </c>
      <c r="X590" s="95">
        <f t="shared" si="143"/>
        <v>0.12114840785667513</v>
      </c>
    </row>
    <row r="591" spans="1:24">
      <c r="A591" s="1">
        <v>1919.07</v>
      </c>
      <c r="B591" s="1">
        <f t="shared" si="144"/>
        <v>1919</v>
      </c>
      <c r="C591" s="1">
        <f t="shared" si="145"/>
        <v>6.9999999999936335E-2</v>
      </c>
      <c r="D591" s="77">
        <v>9.51</v>
      </c>
      <c r="E591" s="79">
        <v>0.54669999999999996</v>
      </c>
      <c r="F591" s="77">
        <v>0.95499999999999996</v>
      </c>
      <c r="G591" s="77">
        <v>17.399999999999999</v>
      </c>
      <c r="H591" s="79">
        <f t="shared" si="150"/>
        <v>1919.5416666666226</v>
      </c>
      <c r="I591" s="82">
        <f>I585*6/12+I597*6/12</f>
        <v>4.7349999999999994</v>
      </c>
      <c r="J591" s="79">
        <f t="shared" si="146"/>
        <v>176.74553620689659</v>
      </c>
      <c r="K591" s="79">
        <f t="shared" si="147"/>
        <v>10.16054517816092</v>
      </c>
      <c r="L591" s="90">
        <f t="shared" si="151"/>
        <v>2162.2417631485014</v>
      </c>
      <c r="M591" s="79">
        <f t="shared" si="148"/>
        <v>17.748894540229887</v>
      </c>
      <c r="N591" s="90">
        <f t="shared" si="149"/>
        <v>217.13363657274644</v>
      </c>
      <c r="O591" s="106">
        <f t="shared" si="138"/>
        <v>7.0528371654463093</v>
      </c>
      <c r="P591" s="91"/>
      <c r="Q591" s="92">
        <f t="shared" si="139"/>
        <v>9.4754185080965705</v>
      </c>
      <c r="R591" s="92"/>
      <c r="S591" s="107">
        <f t="shared" si="140"/>
        <v>0.15772882117381562</v>
      </c>
      <c r="T591" s="82">
        <f t="shared" si="152"/>
        <v>1.0008566018203051</v>
      </c>
      <c r="U591" s="82">
        <f t="shared" si="153"/>
        <v>4.9642926365423303</v>
      </c>
      <c r="V591" s="95">
        <f t="shared" si="141"/>
        <v>0.17979925831988131</v>
      </c>
      <c r="W591" s="95">
        <f t="shared" si="142"/>
        <v>5.2857385544895275E-2</v>
      </c>
      <c r="X591" s="95">
        <f t="shared" si="143"/>
        <v>0.12694187277498603</v>
      </c>
    </row>
    <row r="592" spans="1:24">
      <c r="A592" s="1">
        <v>1919.08</v>
      </c>
      <c r="B592" s="1">
        <f t="shared" si="144"/>
        <v>1919</v>
      </c>
      <c r="C592" s="1">
        <f t="shared" si="145"/>
        <v>7.999999999992724E-2</v>
      </c>
      <c r="D592" s="77">
        <v>8.8699999999999992</v>
      </c>
      <c r="E592" s="79">
        <v>0.54330000000000001</v>
      </c>
      <c r="F592" s="77">
        <v>0.95</v>
      </c>
      <c r="G592" s="77">
        <v>17.7</v>
      </c>
      <c r="H592" s="79">
        <f t="shared" si="150"/>
        <v>1919.6249999999559</v>
      </c>
      <c r="I592" s="82">
        <f>I585*5/12+I597*7/12</f>
        <v>4.774166666666666</v>
      </c>
      <c r="J592" s="79">
        <f t="shared" si="146"/>
        <v>162.05690451977404</v>
      </c>
      <c r="K592" s="79">
        <f t="shared" si="147"/>
        <v>9.926213779661019</v>
      </c>
      <c r="L592" s="90">
        <f t="shared" si="151"/>
        <v>1992.6657688201853</v>
      </c>
      <c r="M592" s="79">
        <f t="shared" si="148"/>
        <v>17.356714689265541</v>
      </c>
      <c r="N592" s="90">
        <f t="shared" si="149"/>
        <v>213.41967084319913</v>
      </c>
      <c r="O592" s="106">
        <f t="shared" si="138"/>
        <v>6.4791311017052777</v>
      </c>
      <c r="P592" s="91"/>
      <c r="Q592" s="92">
        <f t="shared" si="139"/>
        <v>8.714460950481719</v>
      </c>
      <c r="R592" s="92"/>
      <c r="S592" s="107">
        <f t="shared" si="140"/>
        <v>0.17064096355555289</v>
      </c>
      <c r="T592" s="82">
        <f t="shared" si="152"/>
        <v>1.0008947906952499</v>
      </c>
      <c r="U592" s="82">
        <f t="shared" si="153"/>
        <v>4.8843324305385849</v>
      </c>
      <c r="V592" s="95">
        <f t="shared" si="141"/>
        <v>0.19638077411163768</v>
      </c>
      <c r="W592" s="95">
        <f t="shared" si="142"/>
        <v>5.5098822920063073E-2</v>
      </c>
      <c r="X592" s="95">
        <f t="shared" si="143"/>
        <v>0.14128195119157461</v>
      </c>
    </row>
    <row r="593" spans="1:24">
      <c r="A593" s="1">
        <v>1919.09</v>
      </c>
      <c r="B593" s="1">
        <f t="shared" si="144"/>
        <v>1919</v>
      </c>
      <c r="C593" s="1">
        <f t="shared" si="145"/>
        <v>8.9999999999918145E-2</v>
      </c>
      <c r="D593" s="77">
        <v>9.01</v>
      </c>
      <c r="E593" s="79">
        <v>0.54</v>
      </c>
      <c r="F593" s="77">
        <v>0.94499999999999995</v>
      </c>
      <c r="G593" s="77">
        <v>17.8</v>
      </c>
      <c r="H593" s="79">
        <f t="shared" si="150"/>
        <v>1919.7083333332891</v>
      </c>
      <c r="I593" s="82">
        <f>I585*4/12+I597*8/12</f>
        <v>4.8133333333333326</v>
      </c>
      <c r="J593" s="79">
        <f t="shared" si="146"/>
        <v>163.68993426966293</v>
      </c>
      <c r="K593" s="79">
        <f t="shared" si="147"/>
        <v>9.810495505617979</v>
      </c>
      <c r="L593" s="90">
        <f t="shared" si="151"/>
        <v>2022.7982031275853</v>
      </c>
      <c r="M593" s="79">
        <f t="shared" si="148"/>
        <v>17.168367134831463</v>
      </c>
      <c r="N593" s="90">
        <f t="shared" si="149"/>
        <v>212.15808012825397</v>
      </c>
      <c r="O593" s="106">
        <f t="shared" si="138"/>
        <v>6.5584816720612622</v>
      </c>
      <c r="P593" s="91"/>
      <c r="Q593" s="92">
        <f t="shared" si="139"/>
        <v>8.8301835458236333</v>
      </c>
      <c r="R593" s="92"/>
      <c r="S593" s="107">
        <f t="shared" si="140"/>
        <v>0.16792341432674904</v>
      </c>
      <c r="T593" s="82">
        <f t="shared" si="152"/>
        <v>1.0009329656240877</v>
      </c>
      <c r="U593" s="82">
        <f t="shared" si="153"/>
        <v>4.8612382627962853</v>
      </c>
      <c r="V593" s="95">
        <f t="shared" si="141"/>
        <v>0.19956546211141046</v>
      </c>
      <c r="W593" s="95">
        <f t="shared" si="142"/>
        <v>5.6127929331281523E-2</v>
      </c>
      <c r="X593" s="95">
        <f t="shared" si="143"/>
        <v>0.14343753278012894</v>
      </c>
    </row>
    <row r="594" spans="1:24">
      <c r="A594" s="1">
        <v>1919.1</v>
      </c>
      <c r="B594" s="1">
        <f t="shared" si="144"/>
        <v>1919</v>
      </c>
      <c r="C594" s="1">
        <f t="shared" si="145"/>
        <v>9.9999999999909051E-2</v>
      </c>
      <c r="D594" s="77">
        <v>9.4700000000000006</v>
      </c>
      <c r="E594" s="79">
        <v>0.53669999999999995</v>
      </c>
      <c r="F594" s="77">
        <v>0.94</v>
      </c>
      <c r="G594" s="77">
        <v>18.100000000000001</v>
      </c>
      <c r="H594" s="79">
        <f t="shared" si="150"/>
        <v>1919.7916666666224</v>
      </c>
      <c r="I594" s="82">
        <f>I585*3/12+I597*9/12</f>
        <v>4.8524999999999991</v>
      </c>
      <c r="J594" s="79">
        <f t="shared" si="146"/>
        <v>169.1954149171271</v>
      </c>
      <c r="K594" s="79">
        <f t="shared" si="147"/>
        <v>9.5889312762430947</v>
      </c>
      <c r="L594" s="90">
        <f t="shared" si="151"/>
        <v>2100.7067756017286</v>
      </c>
      <c r="M594" s="79">
        <f t="shared" si="148"/>
        <v>16.794476243093921</v>
      </c>
      <c r="N594" s="90">
        <f t="shared" si="149"/>
        <v>208.51788480101632</v>
      </c>
      <c r="O594" s="106">
        <f t="shared" si="138"/>
        <v>6.794704199949301</v>
      </c>
      <c r="P594" s="91"/>
      <c r="Q594" s="92">
        <f t="shared" si="139"/>
        <v>9.1548959122599509</v>
      </c>
      <c r="R594" s="92"/>
      <c r="S594" s="107">
        <f t="shared" si="140"/>
        <v>0.16192257750459027</v>
      </c>
      <c r="T594" s="82">
        <f t="shared" si="152"/>
        <v>1.0009711266472197</v>
      </c>
      <c r="U594" s="82">
        <f t="shared" si="153"/>
        <v>4.7851254492569248</v>
      </c>
      <c r="V594" s="95">
        <f t="shared" si="141"/>
        <v>0.18209174235471881</v>
      </c>
      <c r="W594" s="95">
        <f t="shared" si="142"/>
        <v>5.8323959274907189E-2</v>
      </c>
      <c r="X594" s="95">
        <f t="shared" si="143"/>
        <v>0.12376778307981162</v>
      </c>
    </row>
    <row r="595" spans="1:24">
      <c r="A595" s="1">
        <v>1919.11</v>
      </c>
      <c r="B595" s="1">
        <f t="shared" si="144"/>
        <v>1919</v>
      </c>
      <c r="C595" s="1">
        <f t="shared" si="145"/>
        <v>0.10999999999989996</v>
      </c>
      <c r="D595" s="77">
        <v>9.19</v>
      </c>
      <c r="E595" s="79">
        <v>0.5333</v>
      </c>
      <c r="F595" s="77">
        <v>0.93500000000000005</v>
      </c>
      <c r="G595" s="77">
        <v>18.5</v>
      </c>
      <c r="H595" s="79">
        <f t="shared" si="150"/>
        <v>1919.8749999999557</v>
      </c>
      <c r="I595" s="82">
        <f>I585*2/12+I597*10/12</f>
        <v>4.8916666666666666</v>
      </c>
      <c r="J595" s="79">
        <f t="shared" si="146"/>
        <v>160.64269027027029</v>
      </c>
      <c r="K595" s="79">
        <f t="shared" si="147"/>
        <v>9.3221704810810824</v>
      </c>
      <c r="L595" s="90">
        <f t="shared" si="151"/>
        <v>2004.1625652729081</v>
      </c>
      <c r="M595" s="79">
        <f t="shared" si="148"/>
        <v>16.343951621621624</v>
      </c>
      <c r="N595" s="90">
        <f t="shared" si="149"/>
        <v>203.90554935039924</v>
      </c>
      <c r="O595" s="106">
        <f t="shared" si="138"/>
        <v>6.4670225741331322</v>
      </c>
      <c r="P595" s="91"/>
      <c r="Q595" s="92">
        <f t="shared" si="139"/>
        <v>8.720924139143504</v>
      </c>
      <c r="R595" s="92"/>
      <c r="S595" s="107">
        <f t="shared" si="140"/>
        <v>0.17028557703903741</v>
      </c>
      <c r="T595" s="82">
        <f t="shared" si="152"/>
        <v>1.0010092738049188</v>
      </c>
      <c r="U595" s="82">
        <f t="shared" si="153"/>
        <v>4.6862097653430741</v>
      </c>
      <c r="V595" s="95">
        <f t="shared" si="141"/>
        <v>0.15214509279830746</v>
      </c>
      <c r="W595" s="95">
        <f t="shared" si="142"/>
        <v>6.106433055266991E-2</v>
      </c>
      <c r="X595" s="95">
        <f t="shared" si="143"/>
        <v>9.1080762245637548E-2</v>
      </c>
    </row>
    <row r="596" spans="1:24">
      <c r="A596" s="1">
        <v>1919.12</v>
      </c>
      <c r="B596" s="1">
        <f t="shared" si="144"/>
        <v>1919</v>
      </c>
      <c r="C596" s="1">
        <f t="shared" si="145"/>
        <v>0.11999999999989086</v>
      </c>
      <c r="D596" s="77">
        <v>8.92</v>
      </c>
      <c r="E596" s="79">
        <v>0.53</v>
      </c>
      <c r="F596" s="77">
        <v>0.93</v>
      </c>
      <c r="G596" s="77">
        <v>18.899999999999999</v>
      </c>
      <c r="H596" s="79">
        <f t="shared" si="150"/>
        <v>1919.9583333332889</v>
      </c>
      <c r="I596" s="82">
        <f>I585*1/12+I597*11/12</f>
        <v>4.9308333333333332</v>
      </c>
      <c r="J596" s="79">
        <f t="shared" si="146"/>
        <v>152.62308783068787</v>
      </c>
      <c r="K596" s="79">
        <f t="shared" si="147"/>
        <v>9.0684121693121718</v>
      </c>
      <c r="L596" s="90">
        <f t="shared" si="151"/>
        <v>1913.5388382282927</v>
      </c>
      <c r="M596" s="79">
        <f t="shared" si="148"/>
        <v>15.912496825396831</v>
      </c>
      <c r="N596" s="90">
        <f t="shared" si="149"/>
        <v>199.50573089151484</v>
      </c>
      <c r="O596" s="106">
        <f t="shared" si="138"/>
        <v>6.1607170337991777</v>
      </c>
      <c r="P596" s="91"/>
      <c r="Q596" s="92">
        <f t="shared" si="139"/>
        <v>8.316097713382975</v>
      </c>
      <c r="R596" s="92"/>
      <c r="S596" s="107">
        <f t="shared" si="140"/>
        <v>0.17884105892950647</v>
      </c>
      <c r="T596" s="82">
        <f t="shared" si="152"/>
        <v>1.0010474071373323</v>
      </c>
      <c r="U596" s="82">
        <f t="shared" si="153"/>
        <v>4.5916602926410803</v>
      </c>
      <c r="V596" s="95">
        <f t="shared" si="141"/>
        <v>0.16313220849180432</v>
      </c>
      <c r="W596" s="95">
        <f t="shared" si="142"/>
        <v>6.4372853539080399E-2</v>
      </c>
      <c r="X596" s="95">
        <f t="shared" si="143"/>
        <v>9.8759354952723921E-2</v>
      </c>
    </row>
    <row r="597" spans="1:24">
      <c r="A597" s="1">
        <v>1920.01</v>
      </c>
      <c r="B597" s="1">
        <f t="shared" si="144"/>
        <v>1920</v>
      </c>
      <c r="C597" s="1">
        <f t="shared" si="145"/>
        <v>9.9999999999909051E-3</v>
      </c>
      <c r="D597" s="77">
        <v>8.83</v>
      </c>
      <c r="E597" s="79">
        <v>0.52829999999999999</v>
      </c>
      <c r="F597" s="77">
        <v>0.91920000000000002</v>
      </c>
      <c r="G597" s="77">
        <v>19.3</v>
      </c>
      <c r="H597" s="79">
        <f t="shared" si="150"/>
        <v>1920.0416666666222</v>
      </c>
      <c r="I597" s="82">
        <v>4.97</v>
      </c>
      <c r="J597" s="79">
        <f t="shared" si="146"/>
        <v>147.95191139896374</v>
      </c>
      <c r="K597" s="79">
        <f t="shared" si="147"/>
        <v>8.8519812901554413</v>
      </c>
      <c r="L597" s="90">
        <f t="shared" si="151"/>
        <v>1864.221747370854</v>
      </c>
      <c r="M597" s="79">
        <f t="shared" si="148"/>
        <v>15.401743709844562</v>
      </c>
      <c r="N597" s="90">
        <f t="shared" si="149"/>
        <v>194.06485053038381</v>
      </c>
      <c r="O597" s="106">
        <f t="shared" si="138"/>
        <v>5.9896677711394393</v>
      </c>
      <c r="P597" s="91"/>
      <c r="Q597" s="92">
        <f t="shared" si="139"/>
        <v>8.0935613101848443</v>
      </c>
      <c r="R597" s="92"/>
      <c r="S597" s="107">
        <f t="shared" si="140"/>
        <v>0.18634209615215627</v>
      </c>
      <c r="T597" s="82">
        <f t="shared" si="152"/>
        <v>1.0033603338970001</v>
      </c>
      <c r="U597" s="82">
        <f t="shared" si="153"/>
        <v>4.5012060111208179</v>
      </c>
      <c r="V597" s="95">
        <f t="shared" si="141"/>
        <v>0.16896747118832156</v>
      </c>
      <c r="W597" s="95">
        <f t="shared" si="142"/>
        <v>6.764139689307469E-2</v>
      </c>
      <c r="X597" s="95">
        <f t="shared" si="143"/>
        <v>0.10132607429524687</v>
      </c>
    </row>
    <row r="598" spans="1:24">
      <c r="A598" s="1">
        <v>1920.02</v>
      </c>
      <c r="B598" s="1">
        <f t="shared" si="144"/>
        <v>1920</v>
      </c>
      <c r="C598" s="1">
        <f t="shared" si="145"/>
        <v>1.999999999998181E-2</v>
      </c>
      <c r="D598" s="77">
        <v>8.1</v>
      </c>
      <c r="E598" s="79">
        <v>0.52669999999999995</v>
      </c>
      <c r="F598" s="77">
        <v>0.9083</v>
      </c>
      <c r="G598" s="77">
        <v>19.5</v>
      </c>
      <c r="H598" s="79">
        <f t="shared" si="150"/>
        <v>1920.1249999999554</v>
      </c>
      <c r="I598" s="82">
        <f>I597*11/12+I609*1/12</f>
        <v>4.9799999999999995</v>
      </c>
      <c r="J598" s="79">
        <f t="shared" si="146"/>
        <v>134.32832307692308</v>
      </c>
      <c r="K598" s="79">
        <f t="shared" si="147"/>
        <v>8.7346577487179484</v>
      </c>
      <c r="L598" s="90">
        <f t="shared" si="151"/>
        <v>1701.7335139378156</v>
      </c>
      <c r="M598" s="79">
        <f t="shared" si="148"/>
        <v>15.063014302564103</v>
      </c>
      <c r="N598" s="90">
        <f t="shared" si="149"/>
        <v>190.82525317403923</v>
      </c>
      <c r="O598" s="106">
        <f t="shared" si="138"/>
        <v>5.4553476499077727</v>
      </c>
      <c r="P598" s="91"/>
      <c r="Q598" s="92">
        <f t="shared" si="139"/>
        <v>7.3825458808385127</v>
      </c>
      <c r="R598" s="92"/>
      <c r="S598" s="107">
        <f t="shared" si="140"/>
        <v>0.20369703325046373</v>
      </c>
      <c r="T598" s="82">
        <f t="shared" si="152"/>
        <v>1.003369024607683</v>
      </c>
      <c r="U598" s="82">
        <f t="shared" si="153"/>
        <v>4.4700102168598557</v>
      </c>
      <c r="V598" s="95">
        <f t="shared" si="141"/>
        <v>0.18797880726469263</v>
      </c>
      <c r="W598" s="95">
        <f t="shared" si="142"/>
        <v>6.926614317005142E-2</v>
      </c>
      <c r="X598" s="95">
        <f t="shared" si="143"/>
        <v>0.11871266409464121</v>
      </c>
    </row>
    <row r="599" spans="1:24">
      <c r="A599" s="1">
        <v>1920.03</v>
      </c>
      <c r="B599" s="1">
        <f t="shared" si="144"/>
        <v>1920</v>
      </c>
      <c r="C599" s="1">
        <f t="shared" si="145"/>
        <v>2.9999999999972715E-2</v>
      </c>
      <c r="D599" s="77">
        <v>8.67</v>
      </c>
      <c r="E599" s="79">
        <v>0.52500000000000002</v>
      </c>
      <c r="F599" s="77">
        <v>0.89749999999999996</v>
      </c>
      <c r="G599" s="77">
        <v>19.7</v>
      </c>
      <c r="H599" s="79">
        <f t="shared" si="150"/>
        <v>1920.2083333332887</v>
      </c>
      <c r="I599" s="82">
        <f>I597*10/12+I609*2/12</f>
        <v>4.99</v>
      </c>
      <c r="J599" s="79">
        <f t="shared" si="146"/>
        <v>142.32135076142134</v>
      </c>
      <c r="K599" s="79">
        <f t="shared" si="147"/>
        <v>8.6180748730964485</v>
      </c>
      <c r="L599" s="90">
        <f t="shared" si="151"/>
        <v>1812.0910442938839</v>
      </c>
      <c r="M599" s="79">
        <f t="shared" si="148"/>
        <v>14.73280418781726</v>
      </c>
      <c r="N599" s="90">
        <f t="shared" si="149"/>
        <v>187.58381917575093</v>
      </c>
      <c r="O599" s="106">
        <f t="shared" si="138"/>
        <v>5.798822727557158</v>
      </c>
      <c r="P599" s="91"/>
      <c r="Q599" s="92">
        <f t="shared" si="139"/>
        <v>7.8563273114693501</v>
      </c>
      <c r="R599" s="92"/>
      <c r="S599" s="107">
        <f t="shared" si="140"/>
        <v>0.19179383998495131</v>
      </c>
      <c r="T599" s="82">
        <f t="shared" si="152"/>
        <v>1.0033777150892671</v>
      </c>
      <c r="U599" s="82">
        <f t="shared" si="153"/>
        <v>4.4395360878123098</v>
      </c>
      <c r="V599" s="95">
        <f t="shared" si="141"/>
        <v>0.18601584961496509</v>
      </c>
      <c r="W599" s="95">
        <f t="shared" si="142"/>
        <v>7.0885252648408059E-2</v>
      </c>
      <c r="X599" s="95">
        <f t="shared" si="143"/>
        <v>0.11513059696655703</v>
      </c>
    </row>
    <row r="600" spans="1:24">
      <c r="A600" s="1">
        <v>1920.04</v>
      </c>
      <c r="B600" s="1">
        <f t="shared" si="144"/>
        <v>1920</v>
      </c>
      <c r="C600" s="1">
        <f t="shared" si="145"/>
        <v>3.999999999996362E-2</v>
      </c>
      <c r="D600" s="77">
        <v>8.6</v>
      </c>
      <c r="E600" s="79">
        <v>0.52329999999999999</v>
      </c>
      <c r="F600" s="77">
        <v>0.88670000000000004</v>
      </c>
      <c r="G600" s="77">
        <v>20.3</v>
      </c>
      <c r="H600" s="79">
        <f t="shared" si="150"/>
        <v>1920.2916666666219</v>
      </c>
      <c r="I600" s="82">
        <f>I597*9/12+I609*3/12</f>
        <v>5</v>
      </c>
      <c r="J600" s="79">
        <f t="shared" si="146"/>
        <v>136.99969458128078</v>
      </c>
      <c r="K600" s="79">
        <f t="shared" si="147"/>
        <v>8.3362721133004936</v>
      </c>
      <c r="L600" s="90">
        <f t="shared" si="151"/>
        <v>1753.178694717536</v>
      </c>
      <c r="M600" s="79">
        <f t="shared" si="148"/>
        <v>14.125305719211825</v>
      </c>
      <c r="N600" s="90">
        <f t="shared" si="149"/>
        <v>180.76087774488832</v>
      </c>
      <c r="O600" s="106">
        <f t="shared" si="138"/>
        <v>5.5998587255061851</v>
      </c>
      <c r="P600" s="91"/>
      <c r="Q600" s="92">
        <f t="shared" si="139"/>
        <v>7.5961153675815494</v>
      </c>
      <c r="R600" s="92"/>
      <c r="S600" s="107">
        <f t="shared" si="140"/>
        <v>0.20002702354681728</v>
      </c>
      <c r="T600" s="82">
        <f t="shared" si="152"/>
        <v>1.0033864053419226</v>
      </c>
      <c r="U600" s="82">
        <f t="shared" si="153"/>
        <v>4.3228705440470714</v>
      </c>
      <c r="V600" s="95">
        <f t="shared" si="141"/>
        <v>0.19696434381990313</v>
      </c>
      <c r="W600" s="95">
        <f t="shared" si="142"/>
        <v>7.3364465691549974E-2</v>
      </c>
      <c r="X600" s="95">
        <f t="shared" si="143"/>
        <v>0.12359987812835316</v>
      </c>
    </row>
    <row r="601" spans="1:24">
      <c r="A601" s="1">
        <v>1920.05</v>
      </c>
      <c r="B601" s="1">
        <f t="shared" si="144"/>
        <v>1920</v>
      </c>
      <c r="C601" s="1">
        <f t="shared" si="145"/>
        <v>4.9999999999954525E-2</v>
      </c>
      <c r="D601" s="77">
        <v>8.06</v>
      </c>
      <c r="E601" s="79">
        <v>0.52170000000000005</v>
      </c>
      <c r="F601" s="77">
        <v>0.87580000000000002</v>
      </c>
      <c r="G601" s="77">
        <v>20.6</v>
      </c>
      <c r="H601" s="79">
        <f t="shared" si="150"/>
        <v>1920.3749999999552</v>
      </c>
      <c r="I601" s="82">
        <f>I597*8/12+I609*4/12</f>
        <v>5.01</v>
      </c>
      <c r="J601" s="79">
        <f t="shared" si="146"/>
        <v>126.5275233009709</v>
      </c>
      <c r="K601" s="79">
        <f t="shared" si="147"/>
        <v>8.1897529660194177</v>
      </c>
      <c r="L601" s="90">
        <f t="shared" si="151"/>
        <v>1627.9004650060772</v>
      </c>
      <c r="M601" s="79">
        <f t="shared" si="148"/>
        <v>13.74848696116505</v>
      </c>
      <c r="N601" s="90">
        <f t="shared" si="149"/>
        <v>176.8877453166653</v>
      </c>
      <c r="O601" s="106">
        <f t="shared" si="138"/>
        <v>5.1889504620474955</v>
      </c>
      <c r="P601" s="91"/>
      <c r="Q601" s="92">
        <f t="shared" si="139"/>
        <v>7.0502187719604779</v>
      </c>
      <c r="R601" s="92"/>
      <c r="S601" s="107">
        <f t="shared" si="140"/>
        <v>0.21766737891949164</v>
      </c>
      <c r="T601" s="82">
        <f t="shared" si="152"/>
        <v>1.0033950953658182</v>
      </c>
      <c r="U601" s="82">
        <f t="shared" si="153"/>
        <v>4.2743419213486602</v>
      </c>
      <c r="V601" s="95">
        <f t="shared" si="141"/>
        <v>0.19958456398027846</v>
      </c>
      <c r="W601" s="95">
        <f t="shared" si="142"/>
        <v>7.5468877672946189E-2</v>
      </c>
      <c r="X601" s="95">
        <f t="shared" si="143"/>
        <v>0.12411568630733227</v>
      </c>
    </row>
    <row r="602" spans="1:24">
      <c r="A602" s="1">
        <v>1920.06</v>
      </c>
      <c r="B602" s="1">
        <f t="shared" si="144"/>
        <v>1920</v>
      </c>
      <c r="C602" s="1">
        <f t="shared" si="145"/>
        <v>5.999999999994543E-2</v>
      </c>
      <c r="D602" s="77">
        <v>7.92</v>
      </c>
      <c r="E602" s="79">
        <v>0.52</v>
      </c>
      <c r="F602" s="77">
        <v>0.86499999999999999</v>
      </c>
      <c r="G602" s="77">
        <v>20.9</v>
      </c>
      <c r="H602" s="79">
        <f t="shared" si="150"/>
        <v>1920.4583333332885</v>
      </c>
      <c r="I602" s="82">
        <f>I597*7/12+I609*5/12</f>
        <v>5.0199999999999996</v>
      </c>
      <c r="J602" s="79">
        <f t="shared" si="146"/>
        <v>122.54513684210528</v>
      </c>
      <c r="K602" s="79">
        <f t="shared" si="147"/>
        <v>8.0458928229665077</v>
      </c>
      <c r="L602" s="90">
        <f t="shared" si="151"/>
        <v>1585.2896882735558</v>
      </c>
      <c r="M602" s="79">
        <f t="shared" si="148"/>
        <v>13.38403325358852</v>
      </c>
      <c r="N602" s="90">
        <f t="shared" si="149"/>
        <v>173.14085610563458</v>
      </c>
      <c r="O602" s="106">
        <f t="shared" si="138"/>
        <v>5.0436396804516193</v>
      </c>
      <c r="P602" s="91"/>
      <c r="Q602" s="92">
        <f t="shared" si="139"/>
        <v>6.8644453350168151</v>
      </c>
      <c r="R602" s="92"/>
      <c r="S602" s="107">
        <f t="shared" si="140"/>
        <v>0.225706092273008</v>
      </c>
      <c r="T602" s="82">
        <f t="shared" si="152"/>
        <v>1.0034037851611233</v>
      </c>
      <c r="U602" s="82">
        <f t="shared" si="153"/>
        <v>4.2272912262121407</v>
      </c>
      <c r="V602" s="95">
        <f t="shared" si="141"/>
        <v>0.19117619572981881</v>
      </c>
      <c r="W602" s="95">
        <f t="shared" si="142"/>
        <v>7.7557779973142393E-2</v>
      </c>
      <c r="X602" s="95">
        <f t="shared" si="143"/>
        <v>0.11361841575667642</v>
      </c>
    </row>
    <row r="603" spans="1:24">
      <c r="A603" s="1">
        <v>1920.07</v>
      </c>
      <c r="B603" s="1">
        <f t="shared" si="144"/>
        <v>1920</v>
      </c>
      <c r="C603" s="1">
        <f t="shared" si="145"/>
        <v>6.9999999999936335E-2</v>
      </c>
      <c r="D603" s="77">
        <v>7.91</v>
      </c>
      <c r="E603" s="79">
        <v>0.51829999999999998</v>
      </c>
      <c r="F603" s="77">
        <v>0.85419999999999996</v>
      </c>
      <c r="G603" s="77">
        <v>20.8</v>
      </c>
      <c r="H603" s="79">
        <f t="shared" si="150"/>
        <v>1920.5416666666217</v>
      </c>
      <c r="I603" s="82">
        <f>I597*6/12+I609*6/12</f>
        <v>5.0299999999999994</v>
      </c>
      <c r="J603" s="79">
        <f t="shared" si="146"/>
        <v>122.97882355769232</v>
      </c>
      <c r="K603" s="79">
        <f t="shared" si="147"/>
        <v>8.0581446586538465</v>
      </c>
      <c r="L603" s="90">
        <f t="shared" si="151"/>
        <v>1599.5869526079528</v>
      </c>
      <c r="M603" s="79">
        <f t="shared" si="148"/>
        <v>13.280469163461539</v>
      </c>
      <c r="N603" s="90">
        <f t="shared" si="149"/>
        <v>172.73921301108891</v>
      </c>
      <c r="O603" s="106">
        <f t="shared" si="138"/>
        <v>5.0805929195407957</v>
      </c>
      <c r="P603" s="91"/>
      <c r="Q603" s="92">
        <f t="shared" si="139"/>
        <v>6.9264957589329486</v>
      </c>
      <c r="R603" s="92"/>
      <c r="S603" s="107">
        <f t="shared" si="140"/>
        <v>0.22364726750461539</v>
      </c>
      <c r="T603" s="82">
        <f t="shared" si="152"/>
        <v>1.0034124747280067</v>
      </c>
      <c r="U603" s="82">
        <f t="shared" si="153"/>
        <v>4.2620727097508198</v>
      </c>
      <c r="V603" s="95">
        <f t="shared" si="141"/>
        <v>0.18941984411646229</v>
      </c>
      <c r="W603" s="95">
        <f t="shared" si="142"/>
        <v>7.8224607807439561E-2</v>
      </c>
      <c r="X603" s="95">
        <f t="shared" si="143"/>
        <v>0.11119523630902273</v>
      </c>
    </row>
    <row r="604" spans="1:24">
      <c r="A604" s="1">
        <v>1920.08</v>
      </c>
      <c r="B604" s="1">
        <f t="shared" si="144"/>
        <v>1920</v>
      </c>
      <c r="C604" s="1">
        <f t="shared" si="145"/>
        <v>7.999999999992724E-2</v>
      </c>
      <c r="D604" s="77">
        <v>7.6</v>
      </c>
      <c r="E604" s="79">
        <v>0.51670000000000005</v>
      </c>
      <c r="F604" s="77">
        <v>0.84330000000000005</v>
      </c>
      <c r="G604" s="77">
        <v>20.3</v>
      </c>
      <c r="H604" s="79">
        <f t="shared" si="150"/>
        <v>1920.624999999955</v>
      </c>
      <c r="I604" s="82">
        <f>I597*5/12+I609*7/12</f>
        <v>5.0399999999999991</v>
      </c>
      <c r="J604" s="79">
        <f t="shared" si="146"/>
        <v>121.06949753694582</v>
      </c>
      <c r="K604" s="79">
        <f t="shared" si="147"/>
        <v>8.2311328128078838</v>
      </c>
      <c r="L604" s="90">
        <f t="shared" si="151"/>
        <v>1583.6741972239843</v>
      </c>
      <c r="M604" s="79">
        <f t="shared" si="148"/>
        <v>13.433935167487686</v>
      </c>
      <c r="N604" s="90">
        <f t="shared" si="149"/>
        <v>175.72532243670869</v>
      </c>
      <c r="O604" s="106">
        <f t="shared" si="138"/>
        <v>5.0207010779228574</v>
      </c>
      <c r="P604" s="91"/>
      <c r="Q604" s="92">
        <f t="shared" si="139"/>
        <v>6.8578754838189129</v>
      </c>
      <c r="R604" s="92"/>
      <c r="S604" s="107">
        <f t="shared" si="140"/>
        <v>0.22431643473371804</v>
      </c>
      <c r="T604" s="82">
        <f t="shared" si="152"/>
        <v>1.0034211640666379</v>
      </c>
      <c r="U604" s="82">
        <f t="shared" si="153"/>
        <v>4.3819523174071344</v>
      </c>
      <c r="V604" s="95">
        <f t="shared" si="141"/>
        <v>0.19025797397288469</v>
      </c>
      <c r="W604" s="95">
        <f t="shared" si="142"/>
        <v>7.6146876508933925E-2</v>
      </c>
      <c r="X604" s="95">
        <f t="shared" si="143"/>
        <v>0.11411109746395076</v>
      </c>
    </row>
    <row r="605" spans="1:24">
      <c r="A605" s="1">
        <v>1920.09</v>
      </c>
      <c r="B605" s="1">
        <f t="shared" si="144"/>
        <v>1920</v>
      </c>
      <c r="C605" s="1">
        <f t="shared" si="145"/>
        <v>8.9999999999918145E-2</v>
      </c>
      <c r="D605" s="77">
        <v>7.87</v>
      </c>
      <c r="E605" s="79">
        <v>0.51500000000000001</v>
      </c>
      <c r="F605" s="77">
        <v>0.83250000000000002</v>
      </c>
      <c r="G605" s="77">
        <v>20</v>
      </c>
      <c r="H605" s="79">
        <f t="shared" si="150"/>
        <v>1920.7083333332882</v>
      </c>
      <c r="I605" s="82">
        <f>I597*4/12+I609*8/12</f>
        <v>5.05</v>
      </c>
      <c r="J605" s="79">
        <f t="shared" si="146"/>
        <v>127.25121050000003</v>
      </c>
      <c r="K605" s="79">
        <f t="shared" si="147"/>
        <v>8.3271122500000025</v>
      </c>
      <c r="L605" s="90">
        <f t="shared" si="151"/>
        <v>1673.612391977681</v>
      </c>
      <c r="M605" s="79">
        <f t="shared" si="148"/>
        <v>13.460817375000001</v>
      </c>
      <c r="N605" s="90">
        <f t="shared" si="149"/>
        <v>177.03714311580933</v>
      </c>
      <c r="O605" s="106">
        <f t="shared" si="138"/>
        <v>5.2971627701080592</v>
      </c>
      <c r="P605" s="91"/>
      <c r="Q605" s="92">
        <f t="shared" si="139"/>
        <v>7.2473452714932458</v>
      </c>
      <c r="R605" s="92"/>
      <c r="S605" s="107">
        <f t="shared" si="140"/>
        <v>0.21326971272005235</v>
      </c>
      <c r="T605" s="82">
        <f t="shared" si="152"/>
        <v>1.0034298531771852</v>
      </c>
      <c r="U605" s="82">
        <f t="shared" si="153"/>
        <v>4.462897850645426</v>
      </c>
      <c r="V605" s="95">
        <f t="shared" si="141"/>
        <v>0.18339246211333848</v>
      </c>
      <c r="W605" s="95">
        <f t="shared" si="142"/>
        <v>7.3788958079249234E-2</v>
      </c>
      <c r="X605" s="95">
        <f t="shared" si="143"/>
        <v>0.10960350403408925</v>
      </c>
    </row>
    <row r="606" spans="1:24">
      <c r="A606" s="1">
        <v>1920.1</v>
      </c>
      <c r="B606" s="1">
        <f t="shared" si="144"/>
        <v>1920</v>
      </c>
      <c r="C606" s="1">
        <f t="shared" si="145"/>
        <v>9.9999999999909051E-2</v>
      </c>
      <c r="D606" s="77">
        <v>7.88</v>
      </c>
      <c r="E606" s="79">
        <v>0.51329999999999998</v>
      </c>
      <c r="F606" s="77">
        <v>0.82169999999999999</v>
      </c>
      <c r="G606" s="77">
        <v>19.899999999999999</v>
      </c>
      <c r="H606" s="79">
        <f t="shared" si="150"/>
        <v>1920.7916666666215</v>
      </c>
      <c r="I606" s="82">
        <f>I597*3/12+I609*9/12</f>
        <v>5.0600000000000005</v>
      </c>
      <c r="J606" s="79">
        <f t="shared" si="146"/>
        <v>128.05316783919599</v>
      </c>
      <c r="K606" s="79">
        <f t="shared" si="147"/>
        <v>8.3413313517587948</v>
      </c>
      <c r="L606" s="90">
        <f t="shared" si="151"/>
        <v>1693.3018866698128</v>
      </c>
      <c r="M606" s="79">
        <f t="shared" si="148"/>
        <v>13.352955331658293</v>
      </c>
      <c r="N606" s="90">
        <f t="shared" si="149"/>
        <v>176.57184775083567</v>
      </c>
      <c r="O606" s="106">
        <f t="shared" si="138"/>
        <v>5.3511773934241571</v>
      </c>
      <c r="P606" s="91"/>
      <c r="Q606" s="92">
        <f t="shared" si="139"/>
        <v>7.3327658910836195</v>
      </c>
      <c r="R606" s="92"/>
      <c r="S606" s="107">
        <f t="shared" si="140"/>
        <v>0.2139375630594734</v>
      </c>
      <c r="T606" s="82">
        <f t="shared" si="152"/>
        <v>1.0034385420598178</v>
      </c>
      <c r="U606" s="82">
        <f t="shared" si="153"/>
        <v>4.50070847740494</v>
      </c>
      <c r="V606" s="95">
        <f t="shared" si="141"/>
        <v>0.16586868535422217</v>
      </c>
      <c r="W606" s="95">
        <f t="shared" si="142"/>
        <v>7.3791189902679077E-2</v>
      </c>
      <c r="X606" s="95">
        <f t="shared" si="143"/>
        <v>9.207749545154309E-2</v>
      </c>
    </row>
    <row r="607" spans="1:24">
      <c r="A607" s="1">
        <v>1920.11</v>
      </c>
      <c r="B607" s="1">
        <f t="shared" si="144"/>
        <v>1920</v>
      </c>
      <c r="C607" s="1">
        <f t="shared" si="145"/>
        <v>0.10999999999989996</v>
      </c>
      <c r="D607" s="77">
        <v>7.48</v>
      </c>
      <c r="E607" s="79">
        <v>0.51170000000000004</v>
      </c>
      <c r="F607" s="77">
        <v>0.81079999999999997</v>
      </c>
      <c r="G607" s="77">
        <v>19.8</v>
      </c>
      <c r="H607" s="79">
        <f t="shared" si="150"/>
        <v>1920.8749999999548</v>
      </c>
      <c r="I607" s="82">
        <f>I597*2/12+I609*10/12</f>
        <v>5.0699999999999994</v>
      </c>
      <c r="J607" s="79">
        <f t="shared" si="146"/>
        <v>122.16691111111113</v>
      </c>
      <c r="K607" s="79">
        <f t="shared" si="147"/>
        <v>8.35732732828283</v>
      </c>
      <c r="L607" s="90">
        <f t="shared" si="151"/>
        <v>1624.674769301271</v>
      </c>
      <c r="M607" s="79">
        <f t="shared" si="148"/>
        <v>13.242370525252527</v>
      </c>
      <c r="N607" s="90">
        <f t="shared" si="149"/>
        <v>176.10779451196129</v>
      </c>
      <c r="O607" s="106">
        <f t="shared" si="138"/>
        <v>5.126407930947928</v>
      </c>
      <c r="P607" s="91"/>
      <c r="Q607" s="92">
        <f t="shared" si="139"/>
        <v>7.0372510508450219</v>
      </c>
      <c r="R607" s="92"/>
      <c r="S607" s="107">
        <f t="shared" si="140"/>
        <v>0.22368938063015098</v>
      </c>
      <c r="T607" s="82">
        <f t="shared" si="152"/>
        <v>1.0034472307147033</v>
      </c>
      <c r="U607" s="82">
        <f t="shared" si="153"/>
        <v>4.5389933646863208</v>
      </c>
      <c r="V607" s="95">
        <f t="shared" si="141"/>
        <v>0.16319479470239728</v>
      </c>
      <c r="W607" s="95">
        <f t="shared" si="142"/>
        <v>7.3794103911501319E-2</v>
      </c>
      <c r="X607" s="95">
        <f t="shared" si="143"/>
        <v>8.9400690790895965E-2</v>
      </c>
    </row>
    <row r="608" spans="1:24">
      <c r="A608" s="1">
        <v>1920.12</v>
      </c>
      <c r="B608" s="1">
        <f t="shared" si="144"/>
        <v>1920</v>
      </c>
      <c r="C608" s="1">
        <f t="shared" si="145"/>
        <v>0.11999999999989086</v>
      </c>
      <c r="D608" s="77">
        <v>6.81</v>
      </c>
      <c r="E608" s="79">
        <v>0.51</v>
      </c>
      <c r="F608" s="77">
        <v>0.8</v>
      </c>
      <c r="G608" s="77">
        <v>19.399999999999999</v>
      </c>
      <c r="H608" s="79">
        <f t="shared" si="150"/>
        <v>1920.958333333288</v>
      </c>
      <c r="I608" s="82">
        <f>I597*1/12+I609*11/12</f>
        <v>5.0799999999999992</v>
      </c>
      <c r="J608" s="79">
        <f t="shared" si="146"/>
        <v>113.51743453608248</v>
      </c>
      <c r="K608" s="79">
        <f t="shared" si="147"/>
        <v>8.5013056701030951</v>
      </c>
      <c r="L608" s="90">
        <f t="shared" si="151"/>
        <v>1519.068446175449</v>
      </c>
      <c r="M608" s="79">
        <f t="shared" si="148"/>
        <v>13.335381443298971</v>
      </c>
      <c r="N608" s="90">
        <f t="shared" si="149"/>
        <v>178.45150615864307</v>
      </c>
      <c r="O608" s="106">
        <f t="shared" si="138"/>
        <v>4.784241045083248</v>
      </c>
      <c r="P608" s="91"/>
      <c r="Q608" s="92">
        <f t="shared" si="139"/>
        <v>6.582424980866886</v>
      </c>
      <c r="R608" s="92"/>
      <c r="S608" s="107">
        <f t="shared" si="140"/>
        <v>0.23534006085393736</v>
      </c>
      <c r="T608" s="82">
        <f t="shared" si="152"/>
        <v>1.0034559191420109</v>
      </c>
      <c r="U608" s="82">
        <f t="shared" si="153"/>
        <v>4.648550431759416</v>
      </c>
      <c r="V608" s="95">
        <f t="shared" si="141"/>
        <v>0.16573358508088321</v>
      </c>
      <c r="W608" s="95">
        <f t="shared" si="142"/>
        <v>7.3475658499204677E-2</v>
      </c>
      <c r="X608" s="95">
        <f t="shared" si="143"/>
        <v>9.2257926581678529E-2</v>
      </c>
    </row>
    <row r="609" spans="1:24">
      <c r="A609" s="1">
        <v>1921.01</v>
      </c>
      <c r="B609" s="1">
        <f t="shared" si="144"/>
        <v>1921</v>
      </c>
      <c r="C609" s="1">
        <f t="shared" si="145"/>
        <v>9.9999999999909051E-3</v>
      </c>
      <c r="D609" s="77">
        <v>7.11</v>
      </c>
      <c r="E609" s="79">
        <v>0.50580000000000003</v>
      </c>
      <c r="F609" s="77">
        <v>0.75749999999999995</v>
      </c>
      <c r="G609" s="77">
        <v>19</v>
      </c>
      <c r="H609" s="79">
        <f t="shared" si="150"/>
        <v>1921.0416666666213</v>
      </c>
      <c r="I609" s="82">
        <v>5.09</v>
      </c>
      <c r="J609" s="79">
        <f t="shared" si="146"/>
        <v>121.01332263157897</v>
      </c>
      <c r="K609" s="79">
        <f t="shared" si="147"/>
        <v>8.608795863157896</v>
      </c>
      <c r="L609" s="90">
        <f t="shared" si="151"/>
        <v>1628.9770810254777</v>
      </c>
      <c r="M609" s="79">
        <f t="shared" si="148"/>
        <v>12.892769605263158</v>
      </c>
      <c r="N609" s="90">
        <f t="shared" si="149"/>
        <v>173.5513556788747</v>
      </c>
      <c r="O609" s="106">
        <f t="shared" si="138"/>
        <v>5.1221841468873741</v>
      </c>
      <c r="P609" s="91"/>
      <c r="Q609" s="92">
        <f t="shared" si="139"/>
        <v>7.0609227162370836</v>
      </c>
      <c r="R609" s="92"/>
      <c r="S609" s="107">
        <f t="shared" si="140"/>
        <v>0.21920796290222028</v>
      </c>
      <c r="T609" s="82">
        <f t="shared" si="152"/>
        <v>1.0093750608638843</v>
      </c>
      <c r="U609" s="82">
        <f t="shared" si="153"/>
        <v>4.7628178766250127</v>
      </c>
      <c r="V609" s="95">
        <f t="shared" si="141"/>
        <v>0.16311673642059321</v>
      </c>
      <c r="W609" s="95">
        <f t="shared" si="142"/>
        <v>7.2471538690655368E-2</v>
      </c>
      <c r="X609" s="95">
        <f t="shared" si="143"/>
        <v>9.0645197729937843E-2</v>
      </c>
    </row>
    <row r="610" spans="1:24">
      <c r="A610" s="1">
        <v>1921.02</v>
      </c>
      <c r="B610" s="1">
        <f t="shared" si="144"/>
        <v>1921</v>
      </c>
      <c r="C610" s="1">
        <f t="shared" si="145"/>
        <v>1.999999999998181E-2</v>
      </c>
      <c r="D610" s="77">
        <v>7.06</v>
      </c>
      <c r="E610" s="79">
        <v>0.50170000000000003</v>
      </c>
      <c r="F610" s="77">
        <v>0.71499999999999997</v>
      </c>
      <c r="G610" s="77">
        <v>18.399999999999999</v>
      </c>
      <c r="H610" s="79">
        <f t="shared" si="150"/>
        <v>1921.1249999999545</v>
      </c>
      <c r="I610" s="82">
        <f>I609*11/12+I621*1/12</f>
        <v>5.024166666666666</v>
      </c>
      <c r="J610" s="79">
        <f t="shared" si="146"/>
        <v>124.08065108695655</v>
      </c>
      <c r="K610" s="79">
        <f t="shared" si="147"/>
        <v>8.8174592989130449</v>
      </c>
      <c r="L610" s="90">
        <f t="shared" si="151"/>
        <v>1680.1579004454779</v>
      </c>
      <c r="M610" s="79">
        <f t="shared" si="148"/>
        <v>12.566241576086959</v>
      </c>
      <c r="N610" s="90">
        <f t="shared" si="149"/>
        <v>170.15763439355763</v>
      </c>
      <c r="O610" s="106">
        <f t="shared" si="138"/>
        <v>5.2748571912050464</v>
      </c>
      <c r="P610" s="91"/>
      <c r="Q610" s="92">
        <f t="shared" si="139"/>
        <v>7.2857884017168901</v>
      </c>
      <c r="R610" s="92"/>
      <c r="S610" s="107">
        <f t="shared" si="140"/>
        <v>0.21414317843259151</v>
      </c>
      <c r="T610" s="82">
        <f t="shared" si="152"/>
        <v>1.0093356823927233</v>
      </c>
      <c r="U610" s="82">
        <f t="shared" si="153"/>
        <v>4.9642348966270324</v>
      </c>
      <c r="V610" s="95">
        <f t="shared" si="141"/>
        <v>0.17010499357006514</v>
      </c>
      <c r="W610" s="95">
        <f t="shared" si="142"/>
        <v>6.9433905952720476E-2</v>
      </c>
      <c r="X610" s="95">
        <f t="shared" si="143"/>
        <v>0.10067108761734467</v>
      </c>
    </row>
    <row r="611" spans="1:24">
      <c r="A611" s="1">
        <v>1921.03</v>
      </c>
      <c r="B611" s="1">
        <f t="shared" si="144"/>
        <v>1921</v>
      </c>
      <c r="C611" s="1">
        <f t="shared" si="145"/>
        <v>2.9999999999972715E-2</v>
      </c>
      <c r="D611" s="77">
        <v>6.88</v>
      </c>
      <c r="E611" s="79">
        <v>0.4975</v>
      </c>
      <c r="F611" s="77">
        <v>0.67249999999999999</v>
      </c>
      <c r="G611" s="77">
        <v>18.3</v>
      </c>
      <c r="H611" s="79">
        <f t="shared" si="150"/>
        <v>1921.2083333332878</v>
      </c>
      <c r="I611" s="82">
        <f>I609*10/12+I621*2/12</f>
        <v>4.958333333333333</v>
      </c>
      <c r="J611" s="79">
        <f t="shared" si="146"/>
        <v>121.57787103825137</v>
      </c>
      <c r="K611" s="79">
        <f t="shared" si="147"/>
        <v>8.7914230874316939</v>
      </c>
      <c r="L611" s="90">
        <f t="shared" si="151"/>
        <v>1656.1884037285181</v>
      </c>
      <c r="M611" s="79">
        <f t="shared" si="148"/>
        <v>11.883883469945356</v>
      </c>
      <c r="N611" s="90">
        <f t="shared" si="149"/>
        <v>161.88760196328903</v>
      </c>
      <c r="O611" s="106">
        <f t="shared" si="138"/>
        <v>5.192348158684176</v>
      </c>
      <c r="P611" s="91"/>
      <c r="Q611" s="92">
        <f t="shared" si="139"/>
        <v>7.1866431496339889</v>
      </c>
      <c r="R611" s="92"/>
      <c r="S611" s="107">
        <f t="shared" si="140"/>
        <v>0.2160920578171753</v>
      </c>
      <c r="T611" s="82">
        <f t="shared" si="152"/>
        <v>1.0092963694422421</v>
      </c>
      <c r="U611" s="82">
        <f t="shared" si="153"/>
        <v>5.037959632337957</v>
      </c>
      <c r="V611" s="95">
        <f t="shared" si="141"/>
        <v>0.17529084842368081</v>
      </c>
      <c r="W611" s="95">
        <f t="shared" si="142"/>
        <v>6.8586400266291481E-2</v>
      </c>
      <c r="X611" s="95">
        <f t="shared" si="143"/>
        <v>0.10670444815738933</v>
      </c>
    </row>
    <row r="612" spans="1:24">
      <c r="A612" s="1">
        <v>1921.04</v>
      </c>
      <c r="B612" s="1">
        <f t="shared" si="144"/>
        <v>1921</v>
      </c>
      <c r="C612" s="1">
        <f t="shared" si="145"/>
        <v>3.999999999996362E-2</v>
      </c>
      <c r="D612" s="77">
        <v>6.91</v>
      </c>
      <c r="E612" s="79">
        <v>0.49330000000000002</v>
      </c>
      <c r="F612" s="77">
        <v>0.63</v>
      </c>
      <c r="G612" s="77">
        <v>18.100000000000001</v>
      </c>
      <c r="H612" s="79">
        <f t="shared" si="150"/>
        <v>1921.291666666621</v>
      </c>
      <c r="I612" s="82">
        <f>I609*9/12+I621*3/12</f>
        <v>4.8925000000000001</v>
      </c>
      <c r="J612" s="79">
        <f t="shared" si="146"/>
        <v>123.45726685082873</v>
      </c>
      <c r="K612" s="79">
        <f t="shared" si="147"/>
        <v>8.8135267348066311</v>
      </c>
      <c r="L612" s="90">
        <f t="shared" si="151"/>
        <v>1691.7955300776548</v>
      </c>
      <c r="M612" s="79">
        <f t="shared" si="148"/>
        <v>11.255872375690608</v>
      </c>
      <c r="N612" s="90">
        <f t="shared" si="149"/>
        <v>154.24474442097286</v>
      </c>
      <c r="O612" s="106">
        <f t="shared" si="138"/>
        <v>5.2970859227396732</v>
      </c>
      <c r="P612" s="91"/>
      <c r="Q612" s="92">
        <f t="shared" si="139"/>
        <v>7.3471112451693408</v>
      </c>
      <c r="R612" s="92"/>
      <c r="S612" s="107">
        <f t="shared" si="140"/>
        <v>0.21520858180944386</v>
      </c>
      <c r="T612" s="82">
        <f t="shared" si="152"/>
        <v>1.0092571223325355</v>
      </c>
      <c r="U612" s="82">
        <f t="shared" si="153"/>
        <v>5.1409799394237288</v>
      </c>
      <c r="V612" s="95">
        <f t="shared" si="141"/>
        <v>0.1624222384357481</v>
      </c>
      <c r="W612" s="95">
        <f t="shared" si="142"/>
        <v>6.7159652991352958E-2</v>
      </c>
      <c r="X612" s="95">
        <f t="shared" si="143"/>
        <v>9.5262585444395143E-2</v>
      </c>
    </row>
    <row r="613" spans="1:24">
      <c r="A613" s="1">
        <v>1921.05</v>
      </c>
      <c r="B613" s="1">
        <f t="shared" si="144"/>
        <v>1921</v>
      </c>
      <c r="C613" s="1">
        <f t="shared" si="145"/>
        <v>4.9999999999954525E-2</v>
      </c>
      <c r="D613" s="77">
        <v>7.12</v>
      </c>
      <c r="E613" s="79">
        <v>0.48920000000000002</v>
      </c>
      <c r="F613" s="77">
        <v>0.58750000000000002</v>
      </c>
      <c r="G613" s="77">
        <v>17.7</v>
      </c>
      <c r="H613" s="79">
        <f t="shared" si="150"/>
        <v>1921.3749999999543</v>
      </c>
      <c r="I613" s="82">
        <f>I609*8/12+I621*4/12</f>
        <v>4.8266666666666662</v>
      </c>
      <c r="J613" s="79">
        <f t="shared" si="146"/>
        <v>130.08400903954805</v>
      </c>
      <c r="K613" s="79">
        <f t="shared" si="147"/>
        <v>8.9377945536723171</v>
      </c>
      <c r="L613" s="90">
        <f t="shared" si="151"/>
        <v>1792.8116133874828</v>
      </c>
      <c r="M613" s="79">
        <f t="shared" si="148"/>
        <v>10.733757768361585</v>
      </c>
      <c r="N613" s="90">
        <f t="shared" si="149"/>
        <v>147.93213804285762</v>
      </c>
      <c r="O613" s="106">
        <f t="shared" si="138"/>
        <v>5.6094692253307743</v>
      </c>
      <c r="P613" s="91"/>
      <c r="Q613" s="92">
        <f t="shared" si="139"/>
        <v>7.7953012232006467</v>
      </c>
      <c r="R613" s="92"/>
      <c r="S613" s="107">
        <f t="shared" si="140"/>
        <v>0.20295342319783585</v>
      </c>
      <c r="T613" s="82">
        <f t="shared" si="152"/>
        <v>1.0092179413853946</v>
      </c>
      <c r="U613" s="82">
        <f t="shared" si="153"/>
        <v>5.3058264528441113</v>
      </c>
      <c r="V613" s="95">
        <f t="shared" si="141"/>
        <v>0.14612928022673488</v>
      </c>
      <c r="W613" s="95">
        <f t="shared" si="142"/>
        <v>6.5230175097410248E-2</v>
      </c>
      <c r="X613" s="95">
        <f t="shared" si="143"/>
        <v>8.0899105129324633E-2</v>
      </c>
    </row>
    <row r="614" spans="1:24">
      <c r="A614" s="1">
        <v>1921.06</v>
      </c>
      <c r="B614" s="1">
        <f t="shared" si="144"/>
        <v>1921</v>
      </c>
      <c r="C614" s="1">
        <f t="shared" si="145"/>
        <v>5.999999999994543E-2</v>
      </c>
      <c r="D614" s="77">
        <v>6.55</v>
      </c>
      <c r="E614" s="79">
        <v>0.48499999999999999</v>
      </c>
      <c r="F614" s="77">
        <v>0.54500000000000004</v>
      </c>
      <c r="G614" s="77">
        <v>17.600000000000001</v>
      </c>
      <c r="H614" s="79">
        <f t="shared" si="150"/>
        <v>1921.4583333332876</v>
      </c>
      <c r="I614" s="82">
        <f>I609*7/12+I621*5/12</f>
        <v>4.7608333333333333</v>
      </c>
      <c r="J614" s="79">
        <f t="shared" si="146"/>
        <v>120.34992329545456</v>
      </c>
      <c r="K614" s="79">
        <f t="shared" si="147"/>
        <v>8.9114065340909079</v>
      </c>
      <c r="L614" s="90">
        <f t="shared" si="151"/>
        <v>1668.891622558134</v>
      </c>
      <c r="M614" s="79">
        <f t="shared" si="148"/>
        <v>10.013848579545456</v>
      </c>
      <c r="N614" s="90">
        <f t="shared" si="149"/>
        <v>138.861974701402</v>
      </c>
      <c r="O614" s="106">
        <f t="shared" si="138"/>
        <v>5.2161109609893206</v>
      </c>
      <c r="P614" s="91"/>
      <c r="Q614" s="92">
        <f t="shared" si="139"/>
        <v>7.2663741034908531</v>
      </c>
      <c r="R614" s="92"/>
      <c r="S614" s="107">
        <f t="shared" si="140"/>
        <v>0.21644775043781012</v>
      </c>
      <c r="T614" s="82">
        <f t="shared" si="152"/>
        <v>1.0091788269243167</v>
      </c>
      <c r="U614" s="82">
        <f t="shared" si="153"/>
        <v>5.3851598821902735</v>
      </c>
      <c r="V614" s="95">
        <f t="shared" si="141"/>
        <v>0.15274418739271223</v>
      </c>
      <c r="W614" s="95">
        <f t="shared" si="142"/>
        <v>6.5104610088245751E-2</v>
      </c>
      <c r="X614" s="95">
        <f t="shared" si="143"/>
        <v>8.7639577304466476E-2</v>
      </c>
    </row>
    <row r="615" spans="1:24">
      <c r="A615" s="1">
        <v>1921.07</v>
      </c>
      <c r="B615" s="1">
        <f t="shared" si="144"/>
        <v>1921</v>
      </c>
      <c r="C615" s="1">
        <f t="shared" si="145"/>
        <v>6.9999999999936335E-2</v>
      </c>
      <c r="D615" s="77">
        <v>6.53</v>
      </c>
      <c r="E615" s="79">
        <v>0.48080000000000001</v>
      </c>
      <c r="F615" s="77">
        <v>0.50249999999999995</v>
      </c>
      <c r="G615" s="77">
        <v>17.7</v>
      </c>
      <c r="H615" s="79">
        <f t="shared" si="150"/>
        <v>1921.5416666666208</v>
      </c>
      <c r="I615" s="82">
        <f>I609*6/12+I621*6/12</f>
        <v>4.6950000000000003</v>
      </c>
      <c r="J615" s="79">
        <f t="shared" si="146"/>
        <v>119.30457570621472</v>
      </c>
      <c r="K615" s="79">
        <f t="shared" si="147"/>
        <v>8.7843246553672323</v>
      </c>
      <c r="L615" s="90">
        <f t="shared" si="151"/>
        <v>1664.5468086929111</v>
      </c>
      <c r="M615" s="79">
        <f t="shared" si="148"/>
        <v>9.1807885593220337</v>
      </c>
      <c r="N615" s="90">
        <f t="shared" si="149"/>
        <v>128.09108290477604</v>
      </c>
      <c r="O615" s="106">
        <f t="shared" si="138"/>
        <v>5.1977793619054724</v>
      </c>
      <c r="P615" s="91"/>
      <c r="Q615" s="92">
        <f t="shared" si="139"/>
        <v>7.259080472195282</v>
      </c>
      <c r="R615" s="92"/>
      <c r="S615" s="107">
        <f t="shared" si="140"/>
        <v>0.21723137134873216</v>
      </c>
      <c r="T615" s="82">
        <f t="shared" si="152"/>
        <v>1.0091397792745151</v>
      </c>
      <c r="U615" s="82">
        <f t="shared" si="153"/>
        <v>5.4038854381735959</v>
      </c>
      <c r="V615" s="95">
        <f t="shared" si="141"/>
        <v>0.15740803163018824</v>
      </c>
      <c r="W615" s="95">
        <f t="shared" si="142"/>
        <v>6.4791523394092998E-2</v>
      </c>
      <c r="X615" s="95">
        <f t="shared" si="143"/>
        <v>9.2616508236095241E-2</v>
      </c>
    </row>
    <row r="616" spans="1:24">
      <c r="A616" s="1">
        <v>1921.08</v>
      </c>
      <c r="B616" s="1">
        <f t="shared" si="144"/>
        <v>1921</v>
      </c>
      <c r="C616" s="1">
        <f t="shared" si="145"/>
        <v>7.999999999992724E-2</v>
      </c>
      <c r="D616" s="77">
        <v>6.45</v>
      </c>
      <c r="E616" s="79">
        <v>0.47670000000000001</v>
      </c>
      <c r="F616" s="77">
        <v>0.46</v>
      </c>
      <c r="G616" s="77">
        <v>17.7</v>
      </c>
      <c r="H616" s="79">
        <f t="shared" si="150"/>
        <v>1921.6249999999541</v>
      </c>
      <c r="I616" s="82">
        <f>I609*5/12+I621*7/12</f>
        <v>4.6291666666666664</v>
      </c>
      <c r="J616" s="79">
        <f t="shared" si="146"/>
        <v>117.84295762711868</v>
      </c>
      <c r="K616" s="79">
        <f t="shared" si="147"/>
        <v>8.7094167288135615</v>
      </c>
      <c r="L616" s="90">
        <f t="shared" si="151"/>
        <v>1654.2804039884538</v>
      </c>
      <c r="M616" s="79">
        <f t="shared" si="148"/>
        <v>8.4043039548022627</v>
      </c>
      <c r="N616" s="90">
        <f t="shared" si="149"/>
        <v>117.97968772630834</v>
      </c>
      <c r="O616" s="106">
        <f t="shared" si="138"/>
        <v>5.1612948232157319</v>
      </c>
      <c r="P616" s="91"/>
      <c r="Q616" s="92">
        <f t="shared" si="139"/>
        <v>7.2275602020151393</v>
      </c>
      <c r="R616" s="92"/>
      <c r="S616" s="107">
        <f t="shared" si="140"/>
        <v>0.21585157871859106</v>
      </c>
      <c r="T616" s="82">
        <f t="shared" si="152"/>
        <v>1.0091007987629279</v>
      </c>
      <c r="U616" s="82">
        <f t="shared" si="153"/>
        <v>5.4532757583032687</v>
      </c>
      <c r="V616" s="95">
        <f t="shared" si="141"/>
        <v>0.15520438301000405</v>
      </c>
      <c r="W616" s="95">
        <f t="shared" si="142"/>
        <v>6.3882556258163525E-2</v>
      </c>
      <c r="X616" s="95">
        <f t="shared" si="143"/>
        <v>9.1321826751840529E-2</v>
      </c>
    </row>
    <row r="617" spans="1:24">
      <c r="A617" s="1">
        <v>1921.09</v>
      </c>
      <c r="B617" s="1">
        <f t="shared" si="144"/>
        <v>1921</v>
      </c>
      <c r="C617" s="1">
        <f t="shared" si="145"/>
        <v>8.9999999999918145E-2</v>
      </c>
      <c r="D617" s="77">
        <v>6.61</v>
      </c>
      <c r="E617" s="79">
        <v>0.47249999999999998</v>
      </c>
      <c r="F617" s="77">
        <v>0.41749999999999998</v>
      </c>
      <c r="G617" s="77">
        <v>17.5</v>
      </c>
      <c r="H617" s="79">
        <f t="shared" si="150"/>
        <v>1921.7083333332873</v>
      </c>
      <c r="I617" s="82">
        <f>I609*4/12+I621*8/12</f>
        <v>4.5633333333333335</v>
      </c>
      <c r="J617" s="79">
        <f t="shared" si="146"/>
        <v>122.14637885714286</v>
      </c>
      <c r="K617" s="79">
        <f t="shared" si="147"/>
        <v>8.7313410000000005</v>
      </c>
      <c r="L617" s="90">
        <f t="shared" si="151"/>
        <v>1724.906086152751</v>
      </c>
      <c r="M617" s="79">
        <f t="shared" si="148"/>
        <v>7.7149944285714289</v>
      </c>
      <c r="N617" s="90">
        <f t="shared" si="149"/>
        <v>108.94830423128192</v>
      </c>
      <c r="O617" s="106">
        <f t="shared" si="138"/>
        <v>5.3775244254582582</v>
      </c>
      <c r="P617" s="91"/>
      <c r="Q617" s="92">
        <f t="shared" si="139"/>
        <v>7.5505875789303669</v>
      </c>
      <c r="R617" s="92"/>
      <c r="S617" s="107">
        <f t="shared" si="140"/>
        <v>0.20640123633622984</v>
      </c>
      <c r="T617" s="82">
        <f t="shared" si="152"/>
        <v>1.0090618857182294</v>
      </c>
      <c r="U617" s="82">
        <f t="shared" si="153"/>
        <v>5.5657952655620919</v>
      </c>
      <c r="V617" s="95">
        <f t="shared" si="141"/>
        <v>0.13342049673951029</v>
      </c>
      <c r="W617" s="95">
        <f t="shared" si="142"/>
        <v>6.2479788382081125E-2</v>
      </c>
      <c r="X617" s="95">
        <f t="shared" si="143"/>
        <v>7.0940708357429161E-2</v>
      </c>
    </row>
    <row r="618" spans="1:24">
      <c r="A618" s="1">
        <v>1921.1</v>
      </c>
      <c r="B618" s="1">
        <f t="shared" si="144"/>
        <v>1921</v>
      </c>
      <c r="C618" s="1">
        <f t="shared" si="145"/>
        <v>9.9999999999909051E-2</v>
      </c>
      <c r="D618" s="77">
        <v>6.7</v>
      </c>
      <c r="E618" s="79">
        <v>0.46829999999999999</v>
      </c>
      <c r="F618" s="77">
        <v>0.375</v>
      </c>
      <c r="G618" s="77">
        <v>17.5</v>
      </c>
      <c r="H618" s="79">
        <f t="shared" si="150"/>
        <v>1921.7916666666206</v>
      </c>
      <c r="I618" s="82">
        <f>I609*3/12+I621*9/12</f>
        <v>4.4974999999999996</v>
      </c>
      <c r="J618" s="79">
        <f t="shared" si="146"/>
        <v>123.80949142857145</v>
      </c>
      <c r="K618" s="79">
        <f t="shared" si="147"/>
        <v>8.6537290799999997</v>
      </c>
      <c r="L618" s="90">
        <f t="shared" si="151"/>
        <v>1758.5756788556041</v>
      </c>
      <c r="M618" s="79">
        <f t="shared" si="148"/>
        <v>6.9296357142857152</v>
      </c>
      <c r="N618" s="90">
        <f t="shared" si="149"/>
        <v>98.427743219530072</v>
      </c>
      <c r="O618" s="106">
        <f t="shared" si="138"/>
        <v>5.4792576780533473</v>
      </c>
      <c r="P618" s="91"/>
      <c r="Q618" s="92">
        <f t="shared" si="139"/>
        <v>7.7141620987324986</v>
      </c>
      <c r="R618" s="92"/>
      <c r="S618" s="107">
        <f t="shared" si="140"/>
        <v>0.20360686991963539</v>
      </c>
      <c r="T618" s="82">
        <f t="shared" si="152"/>
        <v>1.0090230404708369</v>
      </c>
      <c r="U618" s="82">
        <f t="shared" si="153"/>
        <v>5.6162318661896782</v>
      </c>
      <c r="V618" s="95">
        <f t="shared" si="141"/>
        <v>0.11664170789688089</v>
      </c>
      <c r="W618" s="95">
        <f t="shared" si="142"/>
        <v>6.2296997971143186E-2</v>
      </c>
      <c r="X618" s="95">
        <f t="shared" si="143"/>
        <v>5.43447099257377E-2</v>
      </c>
    </row>
    <row r="619" spans="1:24">
      <c r="A619" s="1">
        <v>1921.11</v>
      </c>
      <c r="B619" s="1">
        <f t="shared" si="144"/>
        <v>1921</v>
      </c>
      <c r="C619" s="1">
        <f t="shared" si="145"/>
        <v>0.10999999999989996</v>
      </c>
      <c r="D619" s="77">
        <v>7.06</v>
      </c>
      <c r="E619" s="79">
        <v>0.4642</v>
      </c>
      <c r="F619" s="77">
        <v>0.33250000000000002</v>
      </c>
      <c r="G619" s="77">
        <v>17.399999999999999</v>
      </c>
      <c r="H619" s="79">
        <f t="shared" si="150"/>
        <v>1921.8749999999538</v>
      </c>
      <c r="I619" s="82">
        <f>I609*2/12+I621*10/12</f>
        <v>4.4316666666666666</v>
      </c>
      <c r="J619" s="79">
        <f t="shared" si="146"/>
        <v>131.21172298850578</v>
      </c>
      <c r="K619" s="79">
        <f t="shared" si="147"/>
        <v>8.6272637126436802</v>
      </c>
      <c r="L619" s="90">
        <f t="shared" si="151"/>
        <v>1873.9278399657621</v>
      </c>
      <c r="M619" s="79">
        <f t="shared" si="148"/>
        <v>6.1795889367816113</v>
      </c>
      <c r="N619" s="90">
        <f t="shared" si="149"/>
        <v>88.255100111701978</v>
      </c>
      <c r="O619" s="106">
        <f t="shared" si="138"/>
        <v>5.838196993200893</v>
      </c>
      <c r="P619" s="91"/>
      <c r="Q619" s="92">
        <f t="shared" si="139"/>
        <v>8.2399460787631007</v>
      </c>
      <c r="R619" s="92"/>
      <c r="S619" s="107">
        <f t="shared" si="140"/>
        <v>0.19353770826111433</v>
      </c>
      <c r="T619" s="82">
        <f t="shared" si="152"/>
        <v>1.0089842633529238</v>
      </c>
      <c r="U619" s="82">
        <f t="shared" si="153"/>
        <v>5.6994757866786472</v>
      </c>
      <c r="V619" s="95">
        <f t="shared" si="141"/>
        <v>0.11332002889117776</v>
      </c>
      <c r="W619" s="95">
        <f t="shared" si="142"/>
        <v>6.2237375274959872E-2</v>
      </c>
      <c r="X619" s="95">
        <f t="shared" si="143"/>
        <v>5.1082653616217888E-2</v>
      </c>
    </row>
    <row r="620" spans="1:24">
      <c r="A620" s="1">
        <v>1921.12</v>
      </c>
      <c r="B620" s="1">
        <f t="shared" si="144"/>
        <v>1921</v>
      </c>
      <c r="C620" s="1">
        <f t="shared" si="145"/>
        <v>0.11999999999989086</v>
      </c>
      <c r="D620" s="77">
        <v>7.31</v>
      </c>
      <c r="E620" s="79">
        <v>0.46</v>
      </c>
      <c r="F620" s="77">
        <v>0.28999999999999998</v>
      </c>
      <c r="G620" s="77">
        <v>17.3</v>
      </c>
      <c r="H620" s="79">
        <f t="shared" si="150"/>
        <v>1921.9583333332871</v>
      </c>
      <c r="I620" s="82">
        <f>I609*1/12+I621*11/12</f>
        <v>4.3658333333333328</v>
      </c>
      <c r="J620" s="79">
        <f t="shared" si="146"/>
        <v>136.64333699421965</v>
      </c>
      <c r="K620" s="79">
        <f t="shared" si="147"/>
        <v>8.5986231213872841</v>
      </c>
      <c r="L620" s="90">
        <f t="shared" si="151"/>
        <v>1961.7341658276887</v>
      </c>
      <c r="M620" s="79">
        <f t="shared" si="148"/>
        <v>5.4208710982658959</v>
      </c>
      <c r="N620" s="90">
        <f t="shared" si="149"/>
        <v>77.825295224354278</v>
      </c>
      <c r="O620" s="106">
        <f t="shared" si="138"/>
        <v>6.1141588494172714</v>
      </c>
      <c r="P620" s="91"/>
      <c r="Q620" s="92">
        <f t="shared" si="139"/>
        <v>8.6498527940779422</v>
      </c>
      <c r="R620" s="92"/>
      <c r="S620" s="107">
        <f t="shared" si="140"/>
        <v>0.18696752320380899</v>
      </c>
      <c r="T620" s="82">
        <f t="shared" si="152"/>
        <v>1.0089455546984269</v>
      </c>
      <c r="U620" s="82">
        <f t="shared" si="153"/>
        <v>5.7839223109412812</v>
      </c>
      <c r="V620" s="95">
        <f t="shared" si="141"/>
        <v>8.7052791666405893E-2</v>
      </c>
      <c r="W620" s="95">
        <f t="shared" si="142"/>
        <v>6.1471044956979082E-2</v>
      </c>
      <c r="X620" s="95">
        <f t="shared" si="143"/>
        <v>2.5581746709426811E-2</v>
      </c>
    </row>
    <row r="621" spans="1:24">
      <c r="A621" s="1">
        <v>1922.01</v>
      </c>
      <c r="B621" s="1">
        <f t="shared" si="144"/>
        <v>1922</v>
      </c>
      <c r="C621" s="1">
        <f t="shared" si="145"/>
        <v>9.9999999999909051E-3</v>
      </c>
      <c r="D621" s="77">
        <v>7.3</v>
      </c>
      <c r="E621" s="79">
        <v>0.4642</v>
      </c>
      <c r="F621" s="77">
        <v>0.32329999999999998</v>
      </c>
      <c r="G621" s="77">
        <v>16.899999999999999</v>
      </c>
      <c r="H621" s="79">
        <f t="shared" si="150"/>
        <v>1922.0416666666204</v>
      </c>
      <c r="I621" s="82">
        <v>4.3</v>
      </c>
      <c r="J621" s="79">
        <f t="shared" si="146"/>
        <v>139.6861479289941</v>
      </c>
      <c r="K621" s="79">
        <f t="shared" si="147"/>
        <v>8.882508201183434</v>
      </c>
      <c r="L621" s="90">
        <f t="shared" si="151"/>
        <v>2016.0454820776513</v>
      </c>
      <c r="M621" s="79">
        <f t="shared" si="148"/>
        <v>6.1863741952662732</v>
      </c>
      <c r="N621" s="90">
        <f t="shared" si="149"/>
        <v>89.285959500781459</v>
      </c>
      <c r="O621" s="106">
        <f t="shared" si="138"/>
        <v>6.2870872903471273</v>
      </c>
      <c r="P621" s="91"/>
      <c r="Q621" s="92">
        <f t="shared" si="139"/>
        <v>8.9170964731832214</v>
      </c>
      <c r="R621" s="92"/>
      <c r="S621" s="107">
        <f t="shared" si="140"/>
        <v>0.17951956182160139</v>
      </c>
      <c r="T621" s="82">
        <f t="shared" si="152"/>
        <v>1.0031803360364855</v>
      </c>
      <c r="U621" s="82">
        <f t="shared" si="153"/>
        <v>5.9737848985309467</v>
      </c>
      <c r="V621" s="95">
        <f t="shared" si="141"/>
        <v>8.5386471884165926E-2</v>
      </c>
      <c r="W621" s="95">
        <f t="shared" si="142"/>
        <v>6.0320506332032897E-2</v>
      </c>
      <c r="X621" s="95">
        <f t="shared" si="143"/>
        <v>2.5065965552133029E-2</v>
      </c>
    </row>
    <row r="622" spans="1:24">
      <c r="A622" s="1">
        <v>1922.02</v>
      </c>
      <c r="B622" s="1">
        <f t="shared" si="144"/>
        <v>1922</v>
      </c>
      <c r="C622" s="1">
        <f t="shared" si="145"/>
        <v>1.999999999998181E-2</v>
      </c>
      <c r="D622" s="77">
        <v>7.46</v>
      </c>
      <c r="E622" s="79">
        <v>0.46829999999999999</v>
      </c>
      <c r="F622" s="77">
        <v>0.35670000000000002</v>
      </c>
      <c r="G622" s="77">
        <v>16.899999999999999</v>
      </c>
      <c r="H622" s="79">
        <f t="shared" si="150"/>
        <v>1922.1249999999536</v>
      </c>
      <c r="I622" s="82">
        <f>I621*11/12+I633*1/12</f>
        <v>4.3049999999999997</v>
      </c>
      <c r="J622" s="79">
        <f t="shared" si="146"/>
        <v>142.74776213017753</v>
      </c>
      <c r="K622" s="79">
        <f t="shared" si="147"/>
        <v>8.9609620650887578</v>
      </c>
      <c r="L622" s="90">
        <f t="shared" si="151"/>
        <v>2071.0103385256652</v>
      </c>
      <c r="M622" s="79">
        <f t="shared" si="148"/>
        <v>6.8254861597633152</v>
      </c>
      <c r="N622" s="90">
        <f t="shared" si="149"/>
        <v>99.025387098137386</v>
      </c>
      <c r="O622" s="106">
        <f t="shared" si="138"/>
        <v>6.4613058726969834</v>
      </c>
      <c r="P622" s="91"/>
      <c r="Q622" s="92">
        <f t="shared" si="139"/>
        <v>9.1855378690400613</v>
      </c>
      <c r="R622" s="92"/>
      <c r="S622" s="107">
        <f t="shared" si="140"/>
        <v>0.17408010681528899</v>
      </c>
      <c r="T622" s="82">
        <f t="shared" si="152"/>
        <v>1.0031845960283758</v>
      </c>
      <c r="U622" s="82">
        <f t="shared" si="153"/>
        <v>5.9927835419179578</v>
      </c>
      <c r="V622" s="95">
        <f t="shared" si="141"/>
        <v>8.3916754121699411E-2</v>
      </c>
      <c r="W622" s="95">
        <f t="shared" si="142"/>
        <v>6.2073880429736938E-2</v>
      </c>
      <c r="X622" s="95">
        <f t="shared" si="143"/>
        <v>2.1842873691962472E-2</v>
      </c>
    </row>
    <row r="623" spans="1:24">
      <c r="A623" s="1">
        <v>1922.03</v>
      </c>
      <c r="B623" s="1">
        <f t="shared" si="144"/>
        <v>1922</v>
      </c>
      <c r="C623" s="1">
        <f t="shared" si="145"/>
        <v>2.9999999999972715E-2</v>
      </c>
      <c r="D623" s="77">
        <v>7.74</v>
      </c>
      <c r="E623" s="79">
        <v>0.47249999999999998</v>
      </c>
      <c r="F623" s="77">
        <v>0.39</v>
      </c>
      <c r="G623" s="77">
        <v>16.7</v>
      </c>
      <c r="H623" s="79">
        <f t="shared" si="150"/>
        <v>1922.2083333332869</v>
      </c>
      <c r="I623" s="82">
        <f>I621*10/12+I633*2/12</f>
        <v>4.3100000000000005</v>
      </c>
      <c r="J623" s="79">
        <f t="shared" si="146"/>
        <v>149.87930658682637</v>
      </c>
      <c r="K623" s="79">
        <f t="shared" si="147"/>
        <v>9.1496088323353302</v>
      </c>
      <c r="L623" s="90">
        <f t="shared" si="151"/>
        <v>2185.5380896383972</v>
      </c>
      <c r="M623" s="79">
        <f t="shared" si="148"/>
        <v>7.5520580838323363</v>
      </c>
      <c r="N623" s="90">
        <f t="shared" si="149"/>
        <v>110.1240122686014</v>
      </c>
      <c r="O623" s="106">
        <f t="shared" si="138"/>
        <v>6.8213872490360412</v>
      </c>
      <c r="P623" s="91"/>
      <c r="Q623" s="92">
        <f t="shared" si="139"/>
        <v>9.7174091458281247</v>
      </c>
      <c r="R623" s="92"/>
      <c r="S623" s="107">
        <f t="shared" si="140"/>
        <v>0.16243257308781897</v>
      </c>
      <c r="T623" s="82">
        <f t="shared" si="152"/>
        <v>1.0031888559901481</v>
      </c>
      <c r="U623" s="82">
        <f t="shared" si="153"/>
        <v>6.0838665573818842</v>
      </c>
      <c r="V623" s="95">
        <f t="shared" si="141"/>
        <v>8.0061470782865074E-2</v>
      </c>
      <c r="W623" s="95">
        <f t="shared" si="142"/>
        <v>6.1821595873386315E-2</v>
      </c>
      <c r="X623" s="95">
        <f t="shared" si="143"/>
        <v>1.8239874909478759E-2</v>
      </c>
    </row>
    <row r="624" spans="1:24">
      <c r="A624" s="1">
        <v>1922.04</v>
      </c>
      <c r="B624" s="1">
        <f t="shared" si="144"/>
        <v>1922</v>
      </c>
      <c r="C624" s="1">
        <f t="shared" si="145"/>
        <v>3.999999999996362E-2</v>
      </c>
      <c r="D624" s="77">
        <v>8.2100000000000009</v>
      </c>
      <c r="E624" s="79">
        <v>0.47670000000000001</v>
      </c>
      <c r="F624" s="77">
        <v>0.42330000000000001</v>
      </c>
      <c r="G624" s="77">
        <v>16.7</v>
      </c>
      <c r="H624" s="79">
        <f t="shared" si="150"/>
        <v>1922.2916666666201</v>
      </c>
      <c r="I624" s="82">
        <f>I621*9/12+I633*3/12</f>
        <v>4.3149999999999995</v>
      </c>
      <c r="J624" s="79">
        <f t="shared" si="146"/>
        <v>158.98050479041922</v>
      </c>
      <c r="K624" s="79">
        <f t="shared" si="147"/>
        <v>9.2309386886227571</v>
      </c>
      <c r="L624" s="90">
        <f t="shared" si="151"/>
        <v>2329.4687618271487</v>
      </c>
      <c r="M624" s="79">
        <f t="shared" si="148"/>
        <v>8.1968876586826358</v>
      </c>
      <c r="N624" s="90">
        <f t="shared" si="149"/>
        <v>120.10525296972374</v>
      </c>
      <c r="O624" s="106">
        <f t="shared" si="138"/>
        <v>7.2732533902098631</v>
      </c>
      <c r="P624" s="91"/>
      <c r="Q624" s="92">
        <f t="shared" si="139"/>
        <v>10.378612240077569</v>
      </c>
      <c r="R624" s="92"/>
      <c r="S624" s="107">
        <f t="shared" si="140"/>
        <v>0.15011860019363649</v>
      </c>
      <c r="T624" s="82">
        <f t="shared" si="152"/>
        <v>1.0031931159218126</v>
      </c>
      <c r="U624" s="82">
        <f t="shared" si="153"/>
        <v>6.1032671316966525</v>
      </c>
      <c r="V624" s="95">
        <f t="shared" si="141"/>
        <v>4.5916567580980727E-2</v>
      </c>
      <c r="W624" s="95">
        <f t="shared" si="142"/>
        <v>6.2836560148972875E-2</v>
      </c>
      <c r="X624" s="95">
        <f t="shared" si="143"/>
        <v>-1.6919992567992148E-2</v>
      </c>
    </row>
    <row r="625" spans="1:24">
      <c r="A625" s="1">
        <v>1922.05</v>
      </c>
      <c r="B625" s="1">
        <f t="shared" si="144"/>
        <v>1922</v>
      </c>
      <c r="C625" s="1">
        <f t="shared" si="145"/>
        <v>4.9999999999954525E-2</v>
      </c>
      <c r="D625" s="77">
        <v>8.5299999999999994</v>
      </c>
      <c r="E625" s="79">
        <v>0.48080000000000001</v>
      </c>
      <c r="F625" s="77">
        <v>0.45669999999999999</v>
      </c>
      <c r="G625" s="77">
        <v>16.7</v>
      </c>
      <c r="H625" s="79">
        <f t="shared" si="150"/>
        <v>1922.3749999999534</v>
      </c>
      <c r="I625" s="82">
        <f>I621*8/12+I633*4/12</f>
        <v>4.32</v>
      </c>
      <c r="J625" s="79">
        <f t="shared" si="146"/>
        <v>165.17706526946108</v>
      </c>
      <c r="K625" s="79">
        <f t="shared" si="147"/>
        <v>9.3103321197604814</v>
      </c>
      <c r="L625" s="90">
        <f t="shared" si="151"/>
        <v>2431.6324709836922</v>
      </c>
      <c r="M625" s="79">
        <f t="shared" si="148"/>
        <v>8.8436536586826353</v>
      </c>
      <c r="N625" s="90">
        <f t="shared" si="149"/>
        <v>130.19068575594986</v>
      </c>
      <c r="O625" s="106">
        <f t="shared" si="138"/>
        <v>7.5934672589193797</v>
      </c>
      <c r="P625" s="91"/>
      <c r="Q625" s="92">
        <f t="shared" si="139"/>
        <v>10.851308007115506</v>
      </c>
      <c r="R625" s="92"/>
      <c r="S625" s="107">
        <f t="shared" si="140"/>
        <v>0.14427069252660302</v>
      </c>
      <c r="T625" s="82">
        <f t="shared" si="152"/>
        <v>1.0031973758233814</v>
      </c>
      <c r="U625" s="82">
        <f t="shared" si="153"/>
        <v>6.1227555711499484</v>
      </c>
      <c r="V625" s="95">
        <f t="shared" si="141"/>
        <v>3.0457950462606354E-2</v>
      </c>
      <c r="W625" s="95">
        <f t="shared" si="142"/>
        <v>6.4629222340574666E-2</v>
      </c>
      <c r="X625" s="95">
        <f t="shared" si="143"/>
        <v>-3.4171271877968312E-2</v>
      </c>
    </row>
    <row r="626" spans="1:24">
      <c r="A626" s="1">
        <v>1922.06</v>
      </c>
      <c r="B626" s="1">
        <f t="shared" si="144"/>
        <v>1922</v>
      </c>
      <c r="C626" s="1">
        <f t="shared" si="145"/>
        <v>5.999999999994543E-2</v>
      </c>
      <c r="D626" s="77">
        <v>8.4499999999999993</v>
      </c>
      <c r="E626" s="79">
        <v>0.48499999999999999</v>
      </c>
      <c r="F626" s="77">
        <v>0.49</v>
      </c>
      <c r="G626" s="77">
        <v>16.7</v>
      </c>
      <c r="H626" s="79">
        <f t="shared" si="150"/>
        <v>1922.4583333332866</v>
      </c>
      <c r="I626" s="82">
        <f>I621*7/12+I633*5/12</f>
        <v>4.3250000000000002</v>
      </c>
      <c r="J626" s="79">
        <f t="shared" si="146"/>
        <v>163.62792514970062</v>
      </c>
      <c r="K626" s="79">
        <f t="shared" si="147"/>
        <v>9.3916619760479048</v>
      </c>
      <c r="L626" s="90">
        <f t="shared" si="151"/>
        <v>2420.3485180360831</v>
      </c>
      <c r="M626" s="79">
        <f t="shared" si="148"/>
        <v>9.4884832335329357</v>
      </c>
      <c r="N626" s="90">
        <f t="shared" si="149"/>
        <v>140.35157086836458</v>
      </c>
      <c r="O626" s="106">
        <f t="shared" si="138"/>
        <v>7.557987351755127</v>
      </c>
      <c r="P626" s="91"/>
      <c r="Q626" s="92">
        <f t="shared" si="139"/>
        <v>10.815617689535214</v>
      </c>
      <c r="R626" s="92"/>
      <c r="S626" s="107">
        <f t="shared" si="140"/>
        <v>0.14587981797708546</v>
      </c>
      <c r="T626" s="82">
        <f t="shared" si="152"/>
        <v>1.0032016356948654</v>
      </c>
      <c r="U626" s="82">
        <f t="shared" si="153"/>
        <v>6.1423323217856174</v>
      </c>
      <c r="V626" s="95">
        <f t="shared" si="141"/>
        <v>1.8087288159285952E-2</v>
      </c>
      <c r="W626" s="95">
        <f t="shared" si="142"/>
        <v>6.5658098466928827E-2</v>
      </c>
      <c r="X626" s="95">
        <f t="shared" si="143"/>
        <v>-4.7570810307642875E-2</v>
      </c>
    </row>
    <row r="627" spans="1:24">
      <c r="A627" s="1">
        <v>1922.07</v>
      </c>
      <c r="B627" s="1">
        <f t="shared" si="144"/>
        <v>1922</v>
      </c>
      <c r="C627" s="1">
        <f t="shared" si="145"/>
        <v>6.9999999999936335E-2</v>
      </c>
      <c r="D627" s="77">
        <v>8.51</v>
      </c>
      <c r="E627" s="79">
        <v>0.48920000000000002</v>
      </c>
      <c r="F627" s="77">
        <v>0.52329999999999999</v>
      </c>
      <c r="G627" s="77">
        <v>16.8</v>
      </c>
      <c r="H627" s="79">
        <f t="shared" si="150"/>
        <v>1922.5416666666199</v>
      </c>
      <c r="I627" s="82">
        <f>I621*6/12+I633*6/12</f>
        <v>4.33</v>
      </c>
      <c r="J627" s="79">
        <f t="shared" si="146"/>
        <v>163.80888869047621</v>
      </c>
      <c r="K627" s="79">
        <f t="shared" si="147"/>
        <v>9.4166049761904773</v>
      </c>
      <c r="L627" s="90">
        <f t="shared" si="151"/>
        <v>2434.6326548086881</v>
      </c>
      <c r="M627" s="79">
        <f t="shared" si="148"/>
        <v>10.072995470238096</v>
      </c>
      <c r="N627" s="90">
        <f t="shared" si="149"/>
        <v>149.71131236914059</v>
      </c>
      <c r="O627" s="106">
        <f t="shared" si="138"/>
        <v>7.6020950457740319</v>
      </c>
      <c r="P627" s="91"/>
      <c r="Q627" s="92">
        <f t="shared" si="139"/>
        <v>10.892058792535371</v>
      </c>
      <c r="R627" s="92"/>
      <c r="S627" s="107">
        <f t="shared" si="140"/>
        <v>0.14569327464091719</v>
      </c>
      <c r="T627" s="82">
        <f t="shared" si="152"/>
        <v>1.0032058955362759</v>
      </c>
      <c r="U627" s="82">
        <f t="shared" si="153"/>
        <v>6.1253192736717903</v>
      </c>
      <c r="V627" s="95">
        <f t="shared" si="141"/>
        <v>2.3567495778983538E-2</v>
      </c>
      <c r="W627" s="95">
        <f t="shared" si="142"/>
        <v>6.6540567520546379E-2</v>
      </c>
      <c r="X627" s="95">
        <f t="shared" si="143"/>
        <v>-4.297307174156284E-2</v>
      </c>
    </row>
    <row r="628" spans="1:24">
      <c r="A628" s="1">
        <v>1922.08</v>
      </c>
      <c r="B628" s="1">
        <f t="shared" si="144"/>
        <v>1922</v>
      </c>
      <c r="C628" s="1">
        <f t="shared" si="145"/>
        <v>7.999999999992724E-2</v>
      </c>
      <c r="D628" s="77">
        <v>8.83</v>
      </c>
      <c r="E628" s="79">
        <v>0.49330000000000002</v>
      </c>
      <c r="F628" s="77">
        <v>0.55669999999999997</v>
      </c>
      <c r="G628" s="77">
        <v>16.600000000000001</v>
      </c>
      <c r="H628" s="79">
        <f t="shared" si="150"/>
        <v>1922.6249999999532</v>
      </c>
      <c r="I628" s="82">
        <f>I621*5/12+I633*7/12</f>
        <v>4.335</v>
      </c>
      <c r="J628" s="79">
        <f t="shared" si="146"/>
        <v>172.01637891566264</v>
      </c>
      <c r="K628" s="79">
        <f t="shared" si="147"/>
        <v>9.6099297530120502</v>
      </c>
      <c r="L628" s="90">
        <f t="shared" si="151"/>
        <v>2568.5200440941485</v>
      </c>
      <c r="M628" s="79">
        <f t="shared" si="148"/>
        <v>10.845019042168675</v>
      </c>
      <c r="N628" s="90">
        <f t="shared" si="149"/>
        <v>161.93602588303654</v>
      </c>
      <c r="O628" s="106">
        <f t="shared" si="138"/>
        <v>8.0200306898957745</v>
      </c>
      <c r="P628" s="91"/>
      <c r="Q628" s="92">
        <f t="shared" si="139"/>
        <v>11.501719558533326</v>
      </c>
      <c r="R628" s="92"/>
      <c r="S628" s="107">
        <f t="shared" si="140"/>
        <v>0.13648243579404423</v>
      </c>
      <c r="T628" s="82">
        <f t="shared" si="152"/>
        <v>1.0032101553476238</v>
      </c>
      <c r="U628" s="82">
        <f t="shared" si="153"/>
        <v>6.2189920267556591</v>
      </c>
      <c r="V628" s="95">
        <f t="shared" si="141"/>
        <v>6.1936125765673644E-2</v>
      </c>
      <c r="W628" s="95">
        <f t="shared" si="142"/>
        <v>6.6293715830372912E-2</v>
      </c>
      <c r="X628" s="95">
        <f t="shared" si="143"/>
        <v>-4.3575900646992682E-3</v>
      </c>
    </row>
    <row r="629" spans="1:24">
      <c r="A629" s="1">
        <v>1922.09</v>
      </c>
      <c r="B629" s="1">
        <f t="shared" si="144"/>
        <v>1922</v>
      </c>
      <c r="C629" s="1">
        <f t="shared" si="145"/>
        <v>8.9999999999918145E-2</v>
      </c>
      <c r="D629" s="77">
        <v>9.06</v>
      </c>
      <c r="E629" s="79">
        <v>0.4975</v>
      </c>
      <c r="F629" s="77">
        <v>0.59</v>
      </c>
      <c r="G629" s="77">
        <v>16.600000000000001</v>
      </c>
      <c r="H629" s="79">
        <f t="shared" si="150"/>
        <v>1922.7083333332864</v>
      </c>
      <c r="I629" s="82">
        <f>I621*4/12+I633*8/12</f>
        <v>4.34</v>
      </c>
      <c r="J629" s="79">
        <f t="shared" si="146"/>
        <v>176.49698674698797</v>
      </c>
      <c r="K629" s="79">
        <f t="shared" si="147"/>
        <v>9.6917495481927709</v>
      </c>
      <c r="L629" s="90">
        <f t="shared" si="151"/>
        <v>2647.4833702892856</v>
      </c>
      <c r="M629" s="79">
        <f t="shared" si="148"/>
        <v>11.493733132530121</v>
      </c>
      <c r="N629" s="90">
        <f t="shared" si="149"/>
        <v>172.40785744709476</v>
      </c>
      <c r="O629" s="106">
        <f t="shared" si="138"/>
        <v>8.2650830022843031</v>
      </c>
      <c r="P629" s="91"/>
      <c r="Q629" s="92">
        <f t="shared" si="139"/>
        <v>11.861543308882682</v>
      </c>
      <c r="R629" s="92"/>
      <c r="S629" s="107">
        <f t="shared" si="140"/>
        <v>0.13170642498863802</v>
      </c>
      <c r="T629" s="82">
        <f t="shared" si="152"/>
        <v>1.0032144151289202</v>
      </c>
      <c r="U629" s="82">
        <f t="shared" si="153"/>
        <v>6.2389559572671782</v>
      </c>
      <c r="V629" s="95">
        <f t="shared" si="141"/>
        <v>6.9986153695603903E-2</v>
      </c>
      <c r="W629" s="95">
        <f t="shared" si="142"/>
        <v>6.7327478405122099E-2</v>
      </c>
      <c r="X629" s="95">
        <f t="shared" si="143"/>
        <v>2.6586752904818045E-3</v>
      </c>
    </row>
    <row r="630" spans="1:24">
      <c r="A630" s="1">
        <v>1922.1</v>
      </c>
      <c r="B630" s="1">
        <f t="shared" si="144"/>
        <v>1922</v>
      </c>
      <c r="C630" s="1">
        <f t="shared" si="145"/>
        <v>9.9999999999909051E-2</v>
      </c>
      <c r="D630" s="77">
        <v>9.26</v>
      </c>
      <c r="E630" s="79">
        <v>0.50170000000000003</v>
      </c>
      <c r="F630" s="77">
        <v>0.62329999999999997</v>
      </c>
      <c r="G630" s="77">
        <v>16.7</v>
      </c>
      <c r="H630" s="79">
        <f t="shared" si="150"/>
        <v>1922.7916666666197</v>
      </c>
      <c r="I630" s="82">
        <f>I621*3/12+I633*9/12</f>
        <v>4.3449999999999998</v>
      </c>
      <c r="J630" s="79">
        <f t="shared" si="146"/>
        <v>179.31296886227545</v>
      </c>
      <c r="K630" s="79">
        <f t="shared" si="147"/>
        <v>9.7150449760479063</v>
      </c>
      <c r="L630" s="90">
        <f t="shared" si="151"/>
        <v>2701.8674950996265</v>
      </c>
      <c r="M630" s="79">
        <f t="shared" si="148"/>
        <v>12.069737958083834</v>
      </c>
      <c r="N630" s="90">
        <f t="shared" si="149"/>
        <v>181.8654438116196</v>
      </c>
      <c r="O630" s="106">
        <f t="shared" si="138"/>
        <v>8.4321519987618974</v>
      </c>
      <c r="P630" s="91"/>
      <c r="Q630" s="92">
        <f t="shared" si="139"/>
        <v>12.107471819097537</v>
      </c>
      <c r="R630" s="92"/>
      <c r="S630" s="107">
        <f t="shared" si="140"/>
        <v>0.12989248661951505</v>
      </c>
      <c r="T630" s="82">
        <f t="shared" si="152"/>
        <v>1.0032186748801766</v>
      </c>
      <c r="U630" s="82">
        <f t="shared" si="153"/>
        <v>6.2215314465849758</v>
      </c>
      <c r="V630" s="95">
        <f t="shared" si="141"/>
        <v>5.3539262109139063E-2</v>
      </c>
      <c r="W630" s="95">
        <f t="shared" si="142"/>
        <v>6.9007264494567178E-2</v>
      </c>
      <c r="X630" s="95">
        <f t="shared" si="143"/>
        <v>-1.5468002385428115E-2</v>
      </c>
    </row>
    <row r="631" spans="1:24">
      <c r="A631" s="1">
        <v>1922.11</v>
      </c>
      <c r="B631" s="1">
        <f t="shared" si="144"/>
        <v>1922</v>
      </c>
      <c r="C631" s="1">
        <f t="shared" si="145"/>
        <v>0.10999999999989996</v>
      </c>
      <c r="D631" s="77">
        <v>8.8000000000000007</v>
      </c>
      <c r="E631" s="79">
        <v>0.50580000000000003</v>
      </c>
      <c r="F631" s="77">
        <v>0.65669999999999995</v>
      </c>
      <c r="G631" s="77">
        <v>16.8</v>
      </c>
      <c r="H631" s="79">
        <f t="shared" si="150"/>
        <v>1922.8749999999529</v>
      </c>
      <c r="I631" s="82">
        <f>I621*2/12+I633*10/12</f>
        <v>4.3499999999999996</v>
      </c>
      <c r="J631" s="79">
        <f t="shared" si="146"/>
        <v>169.39109523809529</v>
      </c>
      <c r="K631" s="79">
        <f t="shared" si="147"/>
        <v>9.73613817857143</v>
      </c>
      <c r="L631" s="90">
        <f t="shared" si="151"/>
        <v>2564.5910799070457</v>
      </c>
      <c r="M631" s="79">
        <f t="shared" si="148"/>
        <v>12.640810482142857</v>
      </c>
      <c r="N631" s="90">
        <f t="shared" si="149"/>
        <v>191.38260933806325</v>
      </c>
      <c r="O631" s="106">
        <f t="shared" si="138"/>
        <v>7.9982537722698375</v>
      </c>
      <c r="P631" s="91"/>
      <c r="Q631" s="92">
        <f t="shared" si="139"/>
        <v>11.491767155410152</v>
      </c>
      <c r="R631" s="92"/>
      <c r="S631" s="107">
        <f t="shared" si="140"/>
        <v>0.13690598043210195</v>
      </c>
      <c r="T631" s="82">
        <f t="shared" si="152"/>
        <v>1.0032229346014039</v>
      </c>
      <c r="U631" s="82">
        <f t="shared" si="153"/>
        <v>6.2044044113447061</v>
      </c>
      <c r="V631" s="95">
        <f t="shared" si="141"/>
        <v>5.9457509838695799E-2</v>
      </c>
      <c r="W631" s="95">
        <f t="shared" si="142"/>
        <v>7.068911847756465E-2</v>
      </c>
      <c r="X631" s="95">
        <f t="shared" si="143"/>
        <v>-1.1231608638868851E-2</v>
      </c>
    </row>
    <row r="632" spans="1:24">
      <c r="A632" s="1">
        <v>1922.12</v>
      </c>
      <c r="B632" s="1">
        <f t="shared" si="144"/>
        <v>1922</v>
      </c>
      <c r="C632" s="1">
        <f t="shared" si="145"/>
        <v>0.11999999999989086</v>
      </c>
      <c r="D632" s="77">
        <v>8.7799999999999994</v>
      </c>
      <c r="E632" s="79">
        <v>0.51</v>
      </c>
      <c r="F632" s="77">
        <v>0.69</v>
      </c>
      <c r="G632" s="77">
        <v>16.899999999999999</v>
      </c>
      <c r="H632" s="79">
        <f t="shared" si="150"/>
        <v>1922.9583333332862</v>
      </c>
      <c r="I632" s="82">
        <f>I621*1/12+I633*11/12</f>
        <v>4.3549999999999995</v>
      </c>
      <c r="J632" s="79">
        <f t="shared" si="146"/>
        <v>168.00607928994086</v>
      </c>
      <c r="K632" s="79">
        <f t="shared" si="147"/>
        <v>9.7588952662721926</v>
      </c>
      <c r="L632" s="90">
        <f t="shared" si="151"/>
        <v>2555.934377902518</v>
      </c>
      <c r="M632" s="79">
        <f t="shared" si="148"/>
        <v>13.203211242603553</v>
      </c>
      <c r="N632" s="90">
        <f t="shared" si="149"/>
        <v>200.86500236363753</v>
      </c>
      <c r="O632" s="106">
        <f t="shared" si="138"/>
        <v>7.9646798649399999</v>
      </c>
      <c r="P632" s="91"/>
      <c r="Q632" s="92">
        <f t="shared" si="139"/>
        <v>11.449713276395808</v>
      </c>
      <c r="R632" s="92"/>
      <c r="S632" s="107">
        <f t="shared" si="140"/>
        <v>0.13904051336828621</v>
      </c>
      <c r="T632" s="82">
        <f t="shared" si="152"/>
        <v>1.0032271942926132</v>
      </c>
      <c r="U632" s="82">
        <f t="shared" si="153"/>
        <v>6.1875700270326996</v>
      </c>
      <c r="V632" s="95">
        <f t="shared" si="141"/>
        <v>5.7754057837540396E-2</v>
      </c>
      <c r="W632" s="95">
        <f t="shared" si="142"/>
        <v>7.2373180407452997E-2</v>
      </c>
      <c r="X632" s="95">
        <f t="shared" si="143"/>
        <v>-1.4619122569912602E-2</v>
      </c>
    </row>
    <row r="633" spans="1:24">
      <c r="A633" s="1">
        <v>1923.01</v>
      </c>
      <c r="B633" s="1">
        <f t="shared" si="144"/>
        <v>1923</v>
      </c>
      <c r="C633" s="1">
        <f t="shared" si="145"/>
        <v>9.9999999999909051E-3</v>
      </c>
      <c r="D633" s="77">
        <v>8.9</v>
      </c>
      <c r="E633" s="79">
        <v>0.51170000000000004</v>
      </c>
      <c r="F633" s="77">
        <v>0.71419999999999995</v>
      </c>
      <c r="G633" s="77">
        <v>16.8</v>
      </c>
      <c r="H633" s="79">
        <f t="shared" si="150"/>
        <v>1923.0416666666194</v>
      </c>
      <c r="I633" s="82">
        <v>4.3600000000000003</v>
      </c>
      <c r="J633" s="79">
        <f t="shared" si="146"/>
        <v>171.31599404761909</v>
      </c>
      <c r="K633" s="79">
        <f t="shared" si="147"/>
        <v>9.849707208333335</v>
      </c>
      <c r="L633" s="90">
        <f t="shared" si="151"/>
        <v>2618.7765008415768</v>
      </c>
      <c r="M633" s="79">
        <f t="shared" si="148"/>
        <v>13.747627297619049</v>
      </c>
      <c r="N633" s="90">
        <f t="shared" si="149"/>
        <v>210.1494580787701</v>
      </c>
      <c r="O633" s="106">
        <f t="shared" si="138"/>
        <v>8.1542004830691557</v>
      </c>
      <c r="P633" s="91"/>
      <c r="Q633" s="92">
        <f t="shared" si="139"/>
        <v>11.72595361411514</v>
      </c>
      <c r="R633" s="92"/>
      <c r="S633" s="107">
        <f t="shared" si="140"/>
        <v>0.13441486988785212</v>
      </c>
      <c r="T633" s="82">
        <f t="shared" si="152"/>
        <v>1.0056455223186209</v>
      </c>
      <c r="U633" s="82">
        <f t="shared" si="153"/>
        <v>6.2444881517430657</v>
      </c>
      <c r="V633" s="95">
        <f t="shared" si="141"/>
        <v>6.1539389511197973E-2</v>
      </c>
      <c r="W633" s="95">
        <f t="shared" si="142"/>
        <v>7.3617985826168297E-2</v>
      </c>
      <c r="X633" s="95">
        <f t="shared" si="143"/>
        <v>-1.2078596314970325E-2</v>
      </c>
    </row>
    <row r="634" spans="1:24">
      <c r="A634" s="1">
        <v>1923.02</v>
      </c>
      <c r="B634" s="1">
        <f t="shared" si="144"/>
        <v>1923</v>
      </c>
      <c r="C634" s="1">
        <f t="shared" si="145"/>
        <v>1.999999999998181E-2</v>
      </c>
      <c r="D634" s="77">
        <v>9.2799999999999994</v>
      </c>
      <c r="E634" s="79">
        <v>0.51329999999999998</v>
      </c>
      <c r="F634" s="77">
        <v>0.73829999999999996</v>
      </c>
      <c r="G634" s="77">
        <v>16.8</v>
      </c>
      <c r="H634" s="79">
        <f t="shared" si="150"/>
        <v>1923.1249999999527</v>
      </c>
      <c r="I634" s="82">
        <f>I633*11/12+I645*1/12</f>
        <v>4.335</v>
      </c>
      <c r="J634" s="79">
        <f t="shared" si="146"/>
        <v>178.63060952380951</v>
      </c>
      <c r="K634" s="79">
        <f t="shared" si="147"/>
        <v>9.880505589285713</v>
      </c>
      <c r="L634" s="90">
        <f t="shared" si="151"/>
        <v>2743.1757407453169</v>
      </c>
      <c r="M634" s="79">
        <f t="shared" si="148"/>
        <v>14.211527910714286</v>
      </c>
      <c r="N634" s="90">
        <f t="shared" si="149"/>
        <v>218.24209583968403</v>
      </c>
      <c r="O634" s="106">
        <f t="shared" si="138"/>
        <v>8.533360579065965</v>
      </c>
      <c r="P634" s="91"/>
      <c r="Q634" s="92">
        <f t="shared" si="139"/>
        <v>12.272020083350816</v>
      </c>
      <c r="R634" s="92"/>
      <c r="S634" s="107">
        <f t="shared" si="140"/>
        <v>0.12921581550482808</v>
      </c>
      <c r="T634" s="82">
        <f t="shared" si="152"/>
        <v>1.0056270198581208</v>
      </c>
      <c r="U634" s="82">
        <f t="shared" si="153"/>
        <v>6.2797415489720949</v>
      </c>
      <c r="V634" s="95">
        <f t="shared" si="141"/>
        <v>4.5695857243911009E-2</v>
      </c>
      <c r="W634" s="95">
        <f t="shared" si="142"/>
        <v>7.513108654325773E-2</v>
      </c>
      <c r="X634" s="95">
        <f t="shared" si="143"/>
        <v>-2.9435229299346721E-2</v>
      </c>
    </row>
    <row r="635" spans="1:24">
      <c r="A635" s="1">
        <v>1923.03</v>
      </c>
      <c r="B635" s="1">
        <f t="shared" si="144"/>
        <v>1923</v>
      </c>
      <c r="C635" s="1">
        <f t="shared" si="145"/>
        <v>2.9999999999972715E-2</v>
      </c>
      <c r="D635" s="77">
        <v>9.43</v>
      </c>
      <c r="E635" s="79">
        <v>0.51500000000000001</v>
      </c>
      <c r="F635" s="77">
        <v>0.76249999999999996</v>
      </c>
      <c r="G635" s="77">
        <v>16.8</v>
      </c>
      <c r="H635" s="79">
        <f t="shared" si="150"/>
        <v>1923.208333333286</v>
      </c>
      <c r="I635" s="82">
        <f>I633*10/12+I645*2/12</f>
        <v>4.3099999999999996</v>
      </c>
      <c r="J635" s="79">
        <f t="shared" si="146"/>
        <v>181.51795773809522</v>
      </c>
      <c r="K635" s="79">
        <f t="shared" si="147"/>
        <v>9.9132288690476216</v>
      </c>
      <c r="L635" s="90">
        <f t="shared" si="151"/>
        <v>2800.2020683299561</v>
      </c>
      <c r="M635" s="79">
        <f t="shared" si="148"/>
        <v>14.677353422619047</v>
      </c>
      <c r="N635" s="90">
        <f t="shared" si="149"/>
        <v>226.42142917302141</v>
      </c>
      <c r="O635" s="106">
        <f t="shared" si="138"/>
        <v>8.7007375009785317</v>
      </c>
      <c r="P635" s="91"/>
      <c r="Q635" s="92">
        <f t="shared" si="139"/>
        <v>12.511853851855694</v>
      </c>
      <c r="R635" s="92"/>
      <c r="S635" s="107">
        <f t="shared" si="140"/>
        <v>0.12721147552406914</v>
      </c>
      <c r="T635" s="82">
        <f t="shared" si="152"/>
        <v>1.0056085211624202</v>
      </c>
      <c r="U635" s="82">
        <f t="shared" si="153"/>
        <v>6.315077779372027</v>
      </c>
      <c r="V635" s="95">
        <f t="shared" si="141"/>
        <v>4.4712447628235896E-2</v>
      </c>
      <c r="W635" s="95">
        <f t="shared" si="142"/>
        <v>7.5816127455445637E-2</v>
      </c>
      <c r="X635" s="95">
        <f t="shared" si="143"/>
        <v>-3.110367982720974E-2</v>
      </c>
    </row>
    <row r="636" spans="1:24">
      <c r="A636" s="1">
        <v>1923.04</v>
      </c>
      <c r="B636" s="1">
        <f t="shared" si="144"/>
        <v>1923</v>
      </c>
      <c r="C636" s="1">
        <f t="shared" si="145"/>
        <v>3.999999999996362E-2</v>
      </c>
      <c r="D636" s="77">
        <v>9.1</v>
      </c>
      <c r="E636" s="79">
        <v>0.51670000000000005</v>
      </c>
      <c r="F636" s="77">
        <v>0.78669999999999995</v>
      </c>
      <c r="G636" s="77">
        <v>16.899999999999999</v>
      </c>
      <c r="H636" s="79">
        <f t="shared" si="150"/>
        <v>1923.2916666666192</v>
      </c>
      <c r="I636" s="82">
        <f>I633*9/12+I645*3/12</f>
        <v>4.2850000000000001</v>
      </c>
      <c r="J636" s="79">
        <f t="shared" si="146"/>
        <v>174.12930769230772</v>
      </c>
      <c r="K636" s="79">
        <f t="shared" si="147"/>
        <v>9.8871003609467483</v>
      </c>
      <c r="L636" s="90">
        <f t="shared" si="151"/>
        <v>2698.930784782749</v>
      </c>
      <c r="M636" s="79">
        <f t="shared" si="148"/>
        <v>15.05357432544379</v>
      </c>
      <c r="N636" s="90">
        <f t="shared" si="149"/>
        <v>233.3240492734713</v>
      </c>
      <c r="O636" s="106">
        <f t="shared" si="138"/>
        <v>8.3728096684638142</v>
      </c>
      <c r="P636" s="91"/>
      <c r="Q636" s="92">
        <f t="shared" si="139"/>
        <v>12.040671976551758</v>
      </c>
      <c r="R636" s="92"/>
      <c r="S636" s="107">
        <f t="shared" si="140"/>
        <v>0.13258943586124278</v>
      </c>
      <c r="T636" s="82">
        <f t="shared" si="152"/>
        <v>1.0055900262385207</v>
      </c>
      <c r="U636" s="82">
        <f t="shared" si="153"/>
        <v>6.3129191271734566</v>
      </c>
      <c r="V636" s="95">
        <f t="shared" si="141"/>
        <v>5.9793009656515572E-2</v>
      </c>
      <c r="W636" s="95">
        <f t="shared" si="142"/>
        <v>7.629017997406895E-2</v>
      </c>
      <c r="X636" s="95">
        <f t="shared" si="143"/>
        <v>-1.6497170317553378E-2</v>
      </c>
    </row>
    <row r="637" spans="1:24">
      <c r="A637" s="1">
        <v>1923.05</v>
      </c>
      <c r="B637" s="1">
        <f t="shared" si="144"/>
        <v>1923</v>
      </c>
      <c r="C637" s="1">
        <f t="shared" si="145"/>
        <v>4.9999999999954525E-2</v>
      </c>
      <c r="D637" s="77">
        <v>8.67</v>
      </c>
      <c r="E637" s="79">
        <v>0.51829999999999998</v>
      </c>
      <c r="F637" s="77">
        <v>0.81079999999999997</v>
      </c>
      <c r="G637" s="77">
        <v>16.899999999999999</v>
      </c>
      <c r="H637" s="79">
        <f t="shared" si="150"/>
        <v>1923.3749999999525</v>
      </c>
      <c r="I637" s="82">
        <f>I633*8/12+I645*4/12</f>
        <v>4.26</v>
      </c>
      <c r="J637" s="79">
        <f t="shared" si="146"/>
        <v>165.90121952662727</v>
      </c>
      <c r="K637" s="79">
        <f t="shared" si="147"/>
        <v>9.9177165029585819</v>
      </c>
      <c r="L637" s="90">
        <f t="shared" si="151"/>
        <v>2584.2089255911187</v>
      </c>
      <c r="M637" s="79">
        <f t="shared" si="148"/>
        <v>15.514729964497045</v>
      </c>
      <c r="N637" s="90">
        <f t="shared" si="149"/>
        <v>241.6697343563182</v>
      </c>
      <c r="O637" s="106">
        <f t="shared" si="138"/>
        <v>8.0004978675982095</v>
      </c>
      <c r="P637" s="91"/>
      <c r="Q637" s="92">
        <f t="shared" si="139"/>
        <v>11.507770660192872</v>
      </c>
      <c r="R637" s="92"/>
      <c r="S637" s="107">
        <f t="shared" si="140"/>
        <v>0.13948108359684205</v>
      </c>
      <c r="T637" s="82">
        <f t="shared" si="152"/>
        <v>1.0055715350934378</v>
      </c>
      <c r="U637" s="82">
        <f t="shared" si="153"/>
        <v>6.3482085107360149</v>
      </c>
      <c r="V637" s="95">
        <f t="shared" si="141"/>
        <v>9.2122313295782909E-2</v>
      </c>
      <c r="W637" s="95">
        <f t="shared" si="142"/>
        <v>7.6126272209097623E-2</v>
      </c>
      <c r="X637" s="95">
        <f t="shared" si="143"/>
        <v>1.5996041086685286E-2</v>
      </c>
    </row>
    <row r="638" spans="1:24">
      <c r="A638" s="1">
        <v>1923.06</v>
      </c>
      <c r="B638" s="1">
        <f t="shared" si="144"/>
        <v>1923</v>
      </c>
      <c r="C638" s="1">
        <f t="shared" si="145"/>
        <v>5.999999999994543E-2</v>
      </c>
      <c r="D638" s="77">
        <v>8.34</v>
      </c>
      <c r="E638" s="79">
        <v>0.52</v>
      </c>
      <c r="F638" s="77">
        <v>0.83499999999999996</v>
      </c>
      <c r="G638" s="77">
        <v>17</v>
      </c>
      <c r="H638" s="79">
        <f t="shared" si="150"/>
        <v>1923.4583333332857</v>
      </c>
      <c r="I638" s="82">
        <f>I633*7/12+I645*5/12</f>
        <v>4.2349999999999994</v>
      </c>
      <c r="J638" s="79">
        <f t="shared" si="146"/>
        <v>158.64789529411769</v>
      </c>
      <c r="K638" s="79">
        <f t="shared" si="147"/>
        <v>9.8917152941176472</v>
      </c>
      <c r="L638" s="90">
        <f t="shared" si="151"/>
        <v>2484.0654967289074</v>
      </c>
      <c r="M638" s="79">
        <f t="shared" si="148"/>
        <v>15.88381205882353</v>
      </c>
      <c r="N638" s="90">
        <f t="shared" si="149"/>
        <v>248.70439925283421</v>
      </c>
      <c r="O638" s="106">
        <f t="shared" si="138"/>
        <v>7.6718252826730797</v>
      </c>
      <c r="P638" s="91"/>
      <c r="Q638" s="92">
        <f t="shared" si="139"/>
        <v>11.038669785687137</v>
      </c>
      <c r="R638" s="92"/>
      <c r="S638" s="107">
        <f t="shared" si="140"/>
        <v>0.14462548934004035</v>
      </c>
      <c r="T638" s="82">
        <f t="shared" si="152"/>
        <v>1.0055530477342007</v>
      </c>
      <c r="U638" s="82">
        <f t="shared" si="153"/>
        <v>6.3460273197208981</v>
      </c>
      <c r="V638" s="95">
        <f t="shared" si="141"/>
        <v>0.11346615187143994</v>
      </c>
      <c r="W638" s="95">
        <f t="shared" si="142"/>
        <v>7.5747303318780324E-2</v>
      </c>
      <c r="X638" s="95">
        <f t="shared" si="143"/>
        <v>3.7718848552659612E-2</v>
      </c>
    </row>
    <row r="639" spans="1:24">
      <c r="A639" s="1">
        <v>1923.07</v>
      </c>
      <c r="B639" s="1">
        <f t="shared" si="144"/>
        <v>1923</v>
      </c>
      <c r="C639" s="1">
        <f t="shared" si="145"/>
        <v>6.9999999999936335E-2</v>
      </c>
      <c r="D639" s="77">
        <v>8.06</v>
      </c>
      <c r="E639" s="79">
        <v>0.52170000000000005</v>
      </c>
      <c r="F639" s="77">
        <v>0.85919999999999996</v>
      </c>
      <c r="G639" s="77">
        <v>17.2</v>
      </c>
      <c r="H639" s="79">
        <f t="shared" si="150"/>
        <v>1923.541666666619</v>
      </c>
      <c r="I639" s="82">
        <f>I633*6/12+I645*6/12</f>
        <v>4.21</v>
      </c>
      <c r="J639" s="79">
        <f t="shared" si="146"/>
        <v>151.53877790697678</v>
      </c>
      <c r="K639" s="79">
        <f t="shared" si="147"/>
        <v>9.8086576220930244</v>
      </c>
      <c r="L639" s="90">
        <f t="shared" si="151"/>
        <v>2385.5513152416888</v>
      </c>
      <c r="M639" s="79">
        <f t="shared" si="148"/>
        <v>16.154108930232557</v>
      </c>
      <c r="N639" s="90">
        <f t="shared" si="149"/>
        <v>254.30095410119833</v>
      </c>
      <c r="O639" s="106">
        <f t="shared" si="138"/>
        <v>7.3459851194906483</v>
      </c>
      <c r="P639" s="91"/>
      <c r="Q639" s="92">
        <f t="shared" si="139"/>
        <v>10.574996358749736</v>
      </c>
      <c r="R639" s="92"/>
      <c r="S639" s="107">
        <f t="shared" si="140"/>
        <v>0.15082031447916544</v>
      </c>
      <c r="T639" s="82">
        <f t="shared" si="152"/>
        <v>1.0055345641678535</v>
      </c>
      <c r="U639" s="82">
        <f t="shared" si="153"/>
        <v>6.3070663319736893</v>
      </c>
      <c r="V639" s="95">
        <f t="shared" si="141"/>
        <v>0.12360512033295912</v>
      </c>
      <c r="W639" s="95">
        <f t="shared" si="142"/>
        <v>7.3509420818807181E-2</v>
      </c>
      <c r="X639" s="95">
        <f t="shared" si="143"/>
        <v>5.0095699514151937E-2</v>
      </c>
    </row>
    <row r="640" spans="1:24">
      <c r="A640" s="1">
        <v>1923.08</v>
      </c>
      <c r="B640" s="1">
        <f t="shared" si="144"/>
        <v>1923</v>
      </c>
      <c r="C640" s="1">
        <f t="shared" si="145"/>
        <v>7.999999999992724E-2</v>
      </c>
      <c r="D640" s="77">
        <v>8.1</v>
      </c>
      <c r="E640" s="79">
        <v>0.52329999999999999</v>
      </c>
      <c r="F640" s="77">
        <v>0.88329999999999997</v>
      </c>
      <c r="G640" s="77">
        <v>17.100000000000001</v>
      </c>
      <c r="H640" s="79">
        <f t="shared" si="150"/>
        <v>1923.6249999999523</v>
      </c>
      <c r="I640" s="82">
        <f>I633*5/12+I645*7/12</f>
        <v>4.1849999999999996</v>
      </c>
      <c r="J640" s="79">
        <f t="shared" si="146"/>
        <v>153.18142105263158</v>
      </c>
      <c r="K640" s="79">
        <f t="shared" si="147"/>
        <v>9.8962762514619875</v>
      </c>
      <c r="L640" s="90">
        <f t="shared" si="151"/>
        <v>2424.3925225343542</v>
      </c>
      <c r="M640" s="79">
        <f t="shared" si="148"/>
        <v>16.704339409356727</v>
      </c>
      <c r="N640" s="90">
        <f t="shared" si="149"/>
        <v>264.37850804377723</v>
      </c>
      <c r="O640" s="106">
        <f t="shared" si="138"/>
        <v>7.4417831742173677</v>
      </c>
      <c r="P640" s="91"/>
      <c r="Q640" s="92">
        <f t="shared" si="139"/>
        <v>10.717769172275753</v>
      </c>
      <c r="R640" s="92"/>
      <c r="S640" s="107">
        <f t="shared" si="140"/>
        <v>0.14870190194385632</v>
      </c>
      <c r="T640" s="82">
        <f t="shared" si="152"/>
        <v>1.0055160844014541</v>
      </c>
      <c r="U640" s="82">
        <f t="shared" si="153"/>
        <v>6.3790607578445133</v>
      </c>
      <c r="V640" s="95">
        <f t="shared" si="141"/>
        <v>0.11561987147598662</v>
      </c>
      <c r="W640" s="95">
        <f t="shared" si="142"/>
        <v>7.190681665087606E-2</v>
      </c>
      <c r="X640" s="95">
        <f t="shared" si="143"/>
        <v>4.3713054825110564E-2</v>
      </c>
    </row>
    <row r="641" spans="1:24">
      <c r="A641" s="1">
        <v>1923.09</v>
      </c>
      <c r="B641" s="1">
        <f t="shared" si="144"/>
        <v>1923</v>
      </c>
      <c r="C641" s="1">
        <f t="shared" si="145"/>
        <v>8.9999999999918145E-2</v>
      </c>
      <c r="D641" s="77">
        <v>8.15</v>
      </c>
      <c r="E641" s="79">
        <v>0.52500000000000002</v>
      </c>
      <c r="F641" s="77">
        <v>0.90749999999999997</v>
      </c>
      <c r="G641" s="77">
        <v>17.2</v>
      </c>
      <c r="H641" s="79">
        <f t="shared" si="150"/>
        <v>1923.7083333332855</v>
      </c>
      <c r="I641" s="82">
        <f>I633*4/12+I645*8/12</f>
        <v>4.16</v>
      </c>
      <c r="J641" s="79">
        <f t="shared" si="146"/>
        <v>153.23089825581397</v>
      </c>
      <c r="K641" s="79">
        <f t="shared" si="147"/>
        <v>9.8707020348837222</v>
      </c>
      <c r="L641" s="90">
        <f t="shared" si="151"/>
        <v>2438.1941757028521</v>
      </c>
      <c r="M641" s="79">
        <f t="shared" si="148"/>
        <v>17.062213517441862</v>
      </c>
      <c r="N641" s="90">
        <f t="shared" si="149"/>
        <v>271.49217355218877</v>
      </c>
      <c r="O641" s="106">
        <f t="shared" ref="O641:O704" si="154">J641/AVERAGE(M521:M640)</f>
        <v>7.4581838671897875</v>
      </c>
      <c r="P641" s="91"/>
      <c r="Q641" s="92">
        <f t="shared" ref="Q641:Q704" si="155">L641/AVERAGE(N521:N640)</f>
        <v>10.745088848507416</v>
      </c>
      <c r="R641" s="92"/>
      <c r="S641" s="107">
        <f t="shared" ref="S641:S704" si="156">1/O641-(I641/100-(((G641/G521)^(1/10))-1))</f>
        <v>0.14821085527765085</v>
      </c>
      <c r="T641" s="82">
        <f t="shared" si="152"/>
        <v>1.0054976084420746</v>
      </c>
      <c r="U641" s="82">
        <f t="shared" si="153"/>
        <v>6.3769560547159347</v>
      </c>
      <c r="V641" s="95">
        <f t="shared" si="141"/>
        <v>0.11444129250825585</v>
      </c>
      <c r="W641" s="95">
        <f t="shared" si="142"/>
        <v>7.2371361516544885E-2</v>
      </c>
      <c r="X641" s="95">
        <f t="shared" si="143"/>
        <v>4.2069930991710969E-2</v>
      </c>
    </row>
    <row r="642" spans="1:24">
      <c r="A642" s="1">
        <v>1923.1</v>
      </c>
      <c r="B642" s="1">
        <f t="shared" si="144"/>
        <v>1923</v>
      </c>
      <c r="C642" s="1">
        <f t="shared" si="145"/>
        <v>9.9999999999909051E-2</v>
      </c>
      <c r="D642" s="77">
        <v>8.0299999999999994</v>
      </c>
      <c r="E642" s="79">
        <v>0.52669999999999995</v>
      </c>
      <c r="F642" s="77">
        <v>0.93169999999999997</v>
      </c>
      <c r="G642" s="77">
        <v>17.3</v>
      </c>
      <c r="H642" s="79">
        <f t="shared" si="150"/>
        <v>1923.7916666666188</v>
      </c>
      <c r="I642" s="82">
        <f>I633*3/12+I645*9/12</f>
        <v>4.1349999999999998</v>
      </c>
      <c r="J642" s="79">
        <f t="shared" si="146"/>
        <v>150.10205144508672</v>
      </c>
      <c r="K642" s="79">
        <f t="shared" si="147"/>
        <v>9.8454234739884381</v>
      </c>
      <c r="L642" s="90">
        <f t="shared" si="151"/>
        <v>2401.4632359662846</v>
      </c>
      <c r="M642" s="79">
        <f t="shared" si="148"/>
        <v>17.415950352601158</v>
      </c>
      <c r="N642" s="90">
        <f t="shared" si="149"/>
        <v>278.63552888540318</v>
      </c>
      <c r="O642" s="106">
        <f t="shared" si="154"/>
        <v>7.317400395621477</v>
      </c>
      <c r="P642" s="91"/>
      <c r="Q642" s="92">
        <f t="shared" si="155"/>
        <v>10.546507102779906</v>
      </c>
      <c r="R642" s="92"/>
      <c r="S642" s="107">
        <f t="shared" si="156"/>
        <v>0.15165270760296168</v>
      </c>
      <c r="T642" s="82">
        <f t="shared" si="152"/>
        <v>1.005479136296801</v>
      </c>
      <c r="U642" s="82">
        <f t="shared" si="153"/>
        <v>6.3749503970579058</v>
      </c>
      <c r="V642" s="95">
        <f t="shared" ref="V642:V705" si="157">(($L762/$L642)^(1/10)-1)</f>
        <v>0.10519370076487333</v>
      </c>
      <c r="W642" s="95">
        <f t="shared" ref="W642:W705" si="158">(($U762/$U642)^(1/10)-1)</f>
        <v>7.2833150280132264E-2</v>
      </c>
      <c r="X642" s="95">
        <f t="shared" ref="X642:X705" si="159">V642-W642</f>
        <v>3.2360550484741069E-2</v>
      </c>
    </row>
    <row r="643" spans="1:24">
      <c r="A643" s="1">
        <v>1923.11</v>
      </c>
      <c r="B643" s="1">
        <f t="shared" si="144"/>
        <v>1923</v>
      </c>
      <c r="C643" s="1">
        <f t="shared" si="145"/>
        <v>0.10999999999989996</v>
      </c>
      <c r="D643" s="77">
        <v>8.27</v>
      </c>
      <c r="E643" s="79">
        <v>0.52829999999999999</v>
      </c>
      <c r="F643" s="77">
        <v>0.95579999999999998</v>
      </c>
      <c r="G643" s="77">
        <v>17.3</v>
      </c>
      <c r="H643" s="79">
        <f t="shared" si="150"/>
        <v>1923.874999999952</v>
      </c>
      <c r="I643" s="82">
        <f>I633*2/12+I645*10/12</f>
        <v>4.1099999999999994</v>
      </c>
      <c r="J643" s="79">
        <f t="shared" si="146"/>
        <v>154.58828959537573</v>
      </c>
      <c r="K643" s="79">
        <f t="shared" si="147"/>
        <v>9.8753317283236992</v>
      </c>
      <c r="L643" s="90">
        <f t="shared" si="151"/>
        <v>2486.4041569619658</v>
      </c>
      <c r="M643" s="79">
        <f t="shared" si="148"/>
        <v>17.866443433526012</v>
      </c>
      <c r="N643" s="90">
        <f t="shared" si="149"/>
        <v>287.36458201018701</v>
      </c>
      <c r="O643" s="106">
        <f t="shared" si="154"/>
        <v>7.5463279119162294</v>
      </c>
      <c r="P643" s="91"/>
      <c r="Q643" s="92">
        <f t="shared" si="155"/>
        <v>10.878671811855506</v>
      </c>
      <c r="R643" s="92"/>
      <c r="S643" s="107">
        <f t="shared" si="156"/>
        <v>0.14670636211495347</v>
      </c>
      <c r="T643" s="82">
        <f t="shared" si="152"/>
        <v>1.0054606679727343</v>
      </c>
      <c r="U643" s="82">
        <f t="shared" si="153"/>
        <v>6.4098796191687315</v>
      </c>
      <c r="V643" s="95">
        <f t="shared" si="157"/>
        <v>0.10440085308835823</v>
      </c>
      <c r="W643" s="95">
        <f t="shared" si="158"/>
        <v>7.2673785052318696E-2</v>
      </c>
      <c r="X643" s="95">
        <f t="shared" si="159"/>
        <v>3.172706803603953E-2</v>
      </c>
    </row>
    <row r="644" spans="1:24">
      <c r="A644" s="1">
        <v>1923.12</v>
      </c>
      <c r="B644" s="1">
        <f t="shared" si="144"/>
        <v>1923</v>
      </c>
      <c r="C644" s="1">
        <f t="shared" si="145"/>
        <v>0.11999999999989086</v>
      </c>
      <c r="D644" s="77">
        <v>8.5500000000000007</v>
      </c>
      <c r="E644" s="79">
        <v>0.53</v>
      </c>
      <c r="F644" s="77">
        <v>0.98</v>
      </c>
      <c r="G644" s="77">
        <v>17.3</v>
      </c>
      <c r="H644" s="79">
        <f t="shared" si="150"/>
        <v>1923.9583333332853</v>
      </c>
      <c r="I644" s="82">
        <f>I633*1/12+I645*11/12</f>
        <v>4.085</v>
      </c>
      <c r="J644" s="79">
        <f t="shared" si="146"/>
        <v>159.82223410404626</v>
      </c>
      <c r="K644" s="79">
        <f t="shared" si="147"/>
        <v>9.9071092485549137</v>
      </c>
      <c r="L644" s="90">
        <f t="shared" si="151"/>
        <v>2583.8659885881457</v>
      </c>
      <c r="M644" s="79">
        <f t="shared" si="148"/>
        <v>18.318805780346821</v>
      </c>
      <c r="N644" s="90">
        <f t="shared" si="149"/>
        <v>296.16241740542483</v>
      </c>
      <c r="O644" s="106">
        <f t="shared" si="154"/>
        <v>7.8097391449387397</v>
      </c>
      <c r="P644" s="91"/>
      <c r="Q644" s="92">
        <f t="shared" si="155"/>
        <v>11.258350617018136</v>
      </c>
      <c r="R644" s="92"/>
      <c r="S644" s="107">
        <f t="shared" si="156"/>
        <v>0.14353740233689571</v>
      </c>
      <c r="T644" s="82">
        <f t="shared" si="152"/>
        <v>1.0054422034769896</v>
      </c>
      <c r="U644" s="82">
        <f t="shared" si="153"/>
        <v>6.4448818435142083</v>
      </c>
      <c r="V644" s="95">
        <f t="shared" si="157"/>
        <v>0.10268626500295097</v>
      </c>
      <c r="W644" s="95">
        <f t="shared" si="158"/>
        <v>7.2515111782604169E-2</v>
      </c>
      <c r="X644" s="95">
        <f t="shared" si="159"/>
        <v>3.0171153220346802E-2</v>
      </c>
    </row>
    <row r="645" spans="1:24">
      <c r="A645" s="1">
        <v>1924.01</v>
      </c>
      <c r="B645" s="1">
        <f t="shared" si="144"/>
        <v>1924</v>
      </c>
      <c r="C645" s="1">
        <f t="shared" si="145"/>
        <v>9.9999999999909051E-3</v>
      </c>
      <c r="D645" s="77">
        <v>8.83</v>
      </c>
      <c r="E645" s="79">
        <v>0.53169999999999995</v>
      </c>
      <c r="F645" s="77">
        <v>0.9758</v>
      </c>
      <c r="G645" s="77">
        <v>17.3</v>
      </c>
      <c r="H645" s="79">
        <f t="shared" si="150"/>
        <v>1924.0416666666185</v>
      </c>
      <c r="I645" s="82">
        <v>4.0599999999999996</v>
      </c>
      <c r="J645" s="79">
        <f t="shared" si="146"/>
        <v>165.05617861271676</v>
      </c>
      <c r="K645" s="79">
        <f t="shared" si="147"/>
        <v>9.9388867687861264</v>
      </c>
      <c r="L645" s="90">
        <f t="shared" si="151"/>
        <v>2681.8740906133744</v>
      </c>
      <c r="M645" s="79">
        <f t="shared" si="148"/>
        <v>18.240296612716765</v>
      </c>
      <c r="N645" s="90">
        <f t="shared" si="149"/>
        <v>296.37290346778377</v>
      </c>
      <c r="O645" s="106">
        <f t="shared" si="154"/>
        <v>8.0722494460373753</v>
      </c>
      <c r="P645" s="91"/>
      <c r="Q645" s="92">
        <f t="shared" si="155"/>
        <v>11.633992739691035</v>
      </c>
      <c r="R645" s="92"/>
      <c r="S645" s="107">
        <f t="shared" si="156"/>
        <v>0.13962335892935637</v>
      </c>
      <c r="T645" s="82">
        <f t="shared" si="152"/>
        <v>1.0047430787771652</v>
      </c>
      <c r="U645" s="82">
        <f t="shared" si="153"/>
        <v>6.4799562018917687</v>
      </c>
      <c r="V645" s="95">
        <f t="shared" si="157"/>
        <v>0.10509792838807575</v>
      </c>
      <c r="W645" s="95">
        <f t="shared" si="158"/>
        <v>7.2357129894484284E-2</v>
      </c>
      <c r="X645" s="95">
        <f t="shared" si="159"/>
        <v>3.2740798493591461E-2</v>
      </c>
    </row>
    <row r="646" spans="1:24">
      <c r="A646" s="1">
        <v>1924.02</v>
      </c>
      <c r="B646" s="1">
        <f t="shared" si="144"/>
        <v>1924</v>
      </c>
      <c r="C646" s="1">
        <f t="shared" si="145"/>
        <v>1.999999999998181E-2</v>
      </c>
      <c r="D646" s="77">
        <v>8.8699999999999992</v>
      </c>
      <c r="E646" s="79">
        <v>0.5333</v>
      </c>
      <c r="F646" s="77">
        <v>0.97170000000000001</v>
      </c>
      <c r="G646" s="77">
        <v>17.2</v>
      </c>
      <c r="H646" s="79">
        <f t="shared" si="150"/>
        <v>1924.1249999999518</v>
      </c>
      <c r="I646" s="82">
        <f>I645*11/12+I657*1/12</f>
        <v>4.043333333333333</v>
      </c>
      <c r="J646" s="79">
        <f t="shared" si="146"/>
        <v>166.76786104651165</v>
      </c>
      <c r="K646" s="79">
        <f t="shared" si="147"/>
        <v>10.026753133720932</v>
      </c>
      <c r="L646" s="90">
        <f t="shared" si="151"/>
        <v>2723.2623679148464</v>
      </c>
      <c r="M646" s="79">
        <f t="shared" si="148"/>
        <v>18.269259366279073</v>
      </c>
      <c r="N646" s="90">
        <f t="shared" si="149"/>
        <v>298.33078273989361</v>
      </c>
      <c r="O646" s="106">
        <f t="shared" si="154"/>
        <v>8.162066220850356</v>
      </c>
      <c r="P646" s="91"/>
      <c r="Q646" s="92">
        <f t="shared" si="155"/>
        <v>11.760979709538777</v>
      </c>
      <c r="R646" s="92"/>
      <c r="S646" s="107">
        <f t="shared" si="156"/>
        <v>0.13887619650281113</v>
      </c>
      <c r="T646" s="82">
        <f t="shared" si="152"/>
        <v>1.0047302452630666</v>
      </c>
      <c r="U646" s="82">
        <f t="shared" si="153"/>
        <v>6.5485440001219564</v>
      </c>
      <c r="V646" s="95">
        <f t="shared" si="157"/>
        <v>0.11083473751217987</v>
      </c>
      <c r="W646" s="95">
        <f t="shared" si="158"/>
        <v>7.0948723075598297E-2</v>
      </c>
      <c r="X646" s="95">
        <f t="shared" si="159"/>
        <v>3.9886014436581574E-2</v>
      </c>
    </row>
    <row r="647" spans="1:24">
      <c r="A647" s="1">
        <v>1924.03</v>
      </c>
      <c r="B647" s="1">
        <f t="shared" si="144"/>
        <v>1924</v>
      </c>
      <c r="C647" s="1">
        <f t="shared" si="145"/>
        <v>2.9999999999972715E-2</v>
      </c>
      <c r="D647" s="77">
        <v>8.6999999999999993</v>
      </c>
      <c r="E647" s="79">
        <v>0.53500000000000003</v>
      </c>
      <c r="F647" s="77">
        <v>0.96750000000000003</v>
      </c>
      <c r="G647" s="77">
        <v>17.100000000000001</v>
      </c>
      <c r="H647" s="79">
        <f t="shared" si="150"/>
        <v>1924.2083333332851</v>
      </c>
      <c r="I647" s="82">
        <f>I645*10/12+I657*2/12</f>
        <v>4.0266666666666664</v>
      </c>
      <c r="J647" s="79">
        <f t="shared" si="146"/>
        <v>164.52819298245612</v>
      </c>
      <c r="K647" s="79">
        <f t="shared" si="147"/>
        <v>10.117538304093568</v>
      </c>
      <c r="L647" s="90">
        <f t="shared" si="151"/>
        <v>2700.4573474812064</v>
      </c>
      <c r="M647" s="79">
        <f t="shared" si="148"/>
        <v>18.296669736842105</v>
      </c>
      <c r="N647" s="90">
        <f t="shared" si="149"/>
        <v>300.30948088368592</v>
      </c>
      <c r="O647" s="106">
        <f t="shared" si="154"/>
        <v>8.0580770441160876</v>
      </c>
      <c r="P647" s="91"/>
      <c r="Q647" s="92">
        <f t="shared" si="155"/>
        <v>11.610015219838782</v>
      </c>
      <c r="R647" s="92"/>
      <c r="S647" s="107">
        <f t="shared" si="156"/>
        <v>0.14000792613364055</v>
      </c>
      <c r="T647" s="82">
        <f t="shared" si="152"/>
        <v>1.004717412888221</v>
      </c>
      <c r="U647" s="82">
        <f t="shared" si="153"/>
        <v>6.617996945787513</v>
      </c>
      <c r="V647" s="95">
        <f t="shared" si="157"/>
        <v>0.10631629825857325</v>
      </c>
      <c r="W647" s="95">
        <f t="shared" si="158"/>
        <v>7.0345310103740788E-2</v>
      </c>
      <c r="X647" s="95">
        <f t="shared" si="159"/>
        <v>3.5970988154832462E-2</v>
      </c>
    </row>
    <row r="648" spans="1:24">
      <c r="A648" s="1">
        <v>1924.04</v>
      </c>
      <c r="B648" s="1">
        <f t="shared" si="144"/>
        <v>1924</v>
      </c>
      <c r="C648" s="1">
        <f t="shared" si="145"/>
        <v>3.999999999996362E-2</v>
      </c>
      <c r="D648" s="77">
        <v>8.5</v>
      </c>
      <c r="E648" s="79">
        <v>0.53669999999999995</v>
      </c>
      <c r="F648" s="77">
        <v>0.96330000000000005</v>
      </c>
      <c r="G648" s="77">
        <v>17</v>
      </c>
      <c r="H648" s="79">
        <f t="shared" si="150"/>
        <v>1924.2916666666183</v>
      </c>
      <c r="I648" s="82">
        <f>I645*9/12+I657*3/12</f>
        <v>4.01</v>
      </c>
      <c r="J648" s="79">
        <f t="shared" si="146"/>
        <v>161.69150000000002</v>
      </c>
      <c r="K648" s="79">
        <f t="shared" si="147"/>
        <v>10.209391535294118</v>
      </c>
      <c r="L648" s="90">
        <f t="shared" si="151"/>
        <v>2667.8619234929261</v>
      </c>
      <c r="M648" s="79">
        <f t="shared" si="148"/>
        <v>18.324402582352946</v>
      </c>
      <c r="N648" s="90">
        <f t="shared" si="149"/>
        <v>302.3472224589101</v>
      </c>
      <c r="O648" s="106">
        <f t="shared" si="154"/>
        <v>7.9236203483279777</v>
      </c>
      <c r="P648" s="91"/>
      <c r="Q648" s="92">
        <f t="shared" si="155"/>
        <v>11.416959092815112</v>
      </c>
      <c r="R648" s="92"/>
      <c r="S648" s="107">
        <f t="shared" si="156"/>
        <v>0.14273334858362086</v>
      </c>
      <c r="T648" s="82">
        <f t="shared" si="152"/>
        <v>1.0047045816540427</v>
      </c>
      <c r="U648" s="82">
        <f t="shared" si="153"/>
        <v>6.6883298096965653</v>
      </c>
      <c r="V648" s="95">
        <f t="shared" si="157"/>
        <v>0.10987792776965311</v>
      </c>
      <c r="W648" s="95">
        <f t="shared" si="158"/>
        <v>6.9737831549172569E-2</v>
      </c>
      <c r="X648" s="95">
        <f t="shared" si="159"/>
        <v>4.0140096220480537E-2</v>
      </c>
    </row>
    <row r="649" spans="1:24">
      <c r="A649" s="1">
        <v>1924.05</v>
      </c>
      <c r="B649" s="1">
        <f t="shared" si="144"/>
        <v>1924</v>
      </c>
      <c r="C649" s="1">
        <f t="shared" si="145"/>
        <v>4.9999999999954525E-2</v>
      </c>
      <c r="D649" s="77">
        <v>8.4700000000000006</v>
      </c>
      <c r="E649" s="79">
        <v>0.5383</v>
      </c>
      <c r="F649" s="77">
        <v>0.95920000000000005</v>
      </c>
      <c r="G649" s="77">
        <v>17</v>
      </c>
      <c r="H649" s="79">
        <f t="shared" si="150"/>
        <v>1924.3749999999516</v>
      </c>
      <c r="I649" s="82">
        <f>I645*8/12+I657*4/12</f>
        <v>3.9933333333333332</v>
      </c>
      <c r="J649" s="79">
        <f t="shared" si="146"/>
        <v>161.12082411764709</v>
      </c>
      <c r="K649" s="79">
        <f t="shared" si="147"/>
        <v>10.239827582352943</v>
      </c>
      <c r="L649" s="90">
        <f t="shared" si="151"/>
        <v>2672.5254507572281</v>
      </c>
      <c r="M649" s="79">
        <f t="shared" si="148"/>
        <v>18.246410211764708</v>
      </c>
      <c r="N649" s="90">
        <f t="shared" si="149"/>
        <v>302.65483026757181</v>
      </c>
      <c r="O649" s="106">
        <f t="shared" si="154"/>
        <v>7.8996983306652915</v>
      </c>
      <c r="P649" s="91"/>
      <c r="Q649" s="92">
        <f t="shared" si="155"/>
        <v>11.383531722775833</v>
      </c>
      <c r="R649" s="92"/>
      <c r="S649" s="107">
        <f t="shared" si="156"/>
        <v>0.14221000739146011</v>
      </c>
      <c r="T649" s="82">
        <f t="shared" si="152"/>
        <v>1.0046917515619485</v>
      </c>
      <c r="U649" s="82">
        <f t="shared" si="153"/>
        <v>6.7197956034154513</v>
      </c>
      <c r="V649" s="95">
        <f t="shared" si="157"/>
        <v>9.8266073395384179E-2</v>
      </c>
      <c r="W649" s="95">
        <f t="shared" si="158"/>
        <v>6.9757192900352871E-2</v>
      </c>
      <c r="X649" s="95">
        <f t="shared" si="159"/>
        <v>2.8508880495031308E-2</v>
      </c>
    </row>
    <row r="650" spans="1:24">
      <c r="A650" s="1">
        <v>1924.06</v>
      </c>
      <c r="B650" s="1">
        <f t="shared" ref="B650:B713" si="160">INT(A650)</f>
        <v>1924</v>
      </c>
      <c r="C650" s="1">
        <f t="shared" ref="C650:C713" si="161">A650-B650</f>
        <v>5.999999999994543E-2</v>
      </c>
      <c r="D650" s="77">
        <v>8.6300000000000008</v>
      </c>
      <c r="E650" s="79">
        <v>0.54</v>
      </c>
      <c r="F650" s="77">
        <v>0.95499999999999996</v>
      </c>
      <c r="G650" s="77">
        <v>17</v>
      </c>
      <c r="H650" s="79">
        <f t="shared" si="150"/>
        <v>1924.4583333332848</v>
      </c>
      <c r="I650" s="82">
        <f>I645*7/12+I657*5/12</f>
        <v>3.9766666666666666</v>
      </c>
      <c r="J650" s="79">
        <f t="shared" ref="J650:J713" si="162">D650*$G$1864/G650</f>
        <v>164.16442882352945</v>
      </c>
      <c r="K650" s="79">
        <f t="shared" ref="K650:K713" si="163">E650*$G$1864/G650</f>
        <v>10.272165882352944</v>
      </c>
      <c r="L650" s="90">
        <f t="shared" si="151"/>
        <v>2737.2087704036549</v>
      </c>
      <c r="M650" s="79">
        <f t="shared" ref="M650:M713" si="164">F650*$G$1864/G650</f>
        <v>18.166515588235296</v>
      </c>
      <c r="N650" s="90">
        <f t="shared" ref="N650:N713" si="165">M650*(L650/J650)</f>
        <v>302.90085466228157</v>
      </c>
      <c r="O650" s="106">
        <f t="shared" si="154"/>
        <v>8.0516769463966469</v>
      </c>
      <c r="P650" s="91"/>
      <c r="Q650" s="92">
        <f t="shared" si="155"/>
        <v>11.60329933713056</v>
      </c>
      <c r="R650" s="92"/>
      <c r="S650" s="107">
        <f t="shared" si="156"/>
        <v>0.13998729179276165</v>
      </c>
      <c r="T650" s="82">
        <f t="shared" si="152"/>
        <v>1.0046789226133559</v>
      </c>
      <c r="U650" s="82">
        <f t="shared" si="153"/>
        <v>6.7513232149337501</v>
      </c>
      <c r="V650" s="95">
        <f t="shared" si="157"/>
        <v>9.6672880962743735E-2</v>
      </c>
      <c r="W650" s="95">
        <f t="shared" si="158"/>
        <v>6.8974774421313834E-2</v>
      </c>
      <c r="X650" s="95">
        <f t="shared" si="159"/>
        <v>2.7698106541429901E-2</v>
      </c>
    </row>
    <row r="651" spans="1:24">
      <c r="A651" s="1">
        <v>1924.07</v>
      </c>
      <c r="B651" s="1">
        <f t="shared" si="160"/>
        <v>1924</v>
      </c>
      <c r="C651" s="1">
        <f t="shared" si="161"/>
        <v>6.9999999999936335E-2</v>
      </c>
      <c r="D651" s="77">
        <v>9.0299999999999994</v>
      </c>
      <c r="E651" s="79">
        <v>0.54169999999999996</v>
      </c>
      <c r="F651" s="77">
        <v>0.95079999999999998</v>
      </c>
      <c r="G651" s="77">
        <v>17.100000000000001</v>
      </c>
      <c r="H651" s="79">
        <f t="shared" ref="H651:H714" si="166">H650+1/12</f>
        <v>1924.5416666666181</v>
      </c>
      <c r="I651" s="82">
        <f>I645*6/12+I657*6/12</f>
        <v>3.96</v>
      </c>
      <c r="J651" s="79">
        <f t="shared" si="162"/>
        <v>170.76891754385963</v>
      </c>
      <c r="K651" s="79">
        <f t="shared" si="163"/>
        <v>10.244243923976608</v>
      </c>
      <c r="L651" s="90">
        <f t="shared" ref="L651:L714" si="167">L650*((J651+(K651/12))/J650)</f>
        <v>2861.5632613360558</v>
      </c>
      <c r="M651" s="79">
        <f t="shared" si="164"/>
        <v>17.980851251461988</v>
      </c>
      <c r="N651" s="90">
        <f t="shared" si="165"/>
        <v>301.30391460446532</v>
      </c>
      <c r="O651" s="106">
        <f t="shared" si="154"/>
        <v>8.3777121399718304</v>
      </c>
      <c r="P651" s="91"/>
      <c r="Q651" s="92">
        <f t="shared" si="155"/>
        <v>12.071823287457526</v>
      </c>
      <c r="R651" s="92"/>
      <c r="S651" s="107">
        <f t="shared" si="156"/>
        <v>0.13487887811364771</v>
      </c>
      <c r="T651" s="82">
        <f t="shared" ref="T651:T714" si="168">((I651/I652+I651/1200+((1+I652/1200)^(-119))*(1-I651/I652)))</f>
        <v>1.0046660948096857</v>
      </c>
      <c r="U651" s="82">
        <f t="shared" ref="U651:U714" si="169">U650*T650*G650/G651</f>
        <v>6.7432459809649723</v>
      </c>
      <c r="V651" s="95">
        <f t="shared" si="157"/>
        <v>8.6960988830153019E-2</v>
      </c>
      <c r="W651" s="95">
        <f t="shared" si="158"/>
        <v>6.9619791761140082E-2</v>
      </c>
      <c r="X651" s="95">
        <f t="shared" si="159"/>
        <v>1.7341197069012937E-2</v>
      </c>
    </row>
    <row r="652" spans="1:24">
      <c r="A652" s="1">
        <v>1924.08</v>
      </c>
      <c r="B652" s="1">
        <f t="shared" si="160"/>
        <v>1924</v>
      </c>
      <c r="C652" s="1">
        <f t="shared" si="161"/>
        <v>7.999999999992724E-2</v>
      </c>
      <c r="D652" s="77">
        <v>9.34</v>
      </c>
      <c r="E652" s="79">
        <v>0.54330000000000001</v>
      </c>
      <c r="F652" s="77">
        <v>0.94669999999999999</v>
      </c>
      <c r="G652" s="77">
        <v>17</v>
      </c>
      <c r="H652" s="79">
        <f t="shared" si="166"/>
        <v>1924.6249999999513</v>
      </c>
      <c r="I652" s="82">
        <f>I645*5/12+I657*7/12</f>
        <v>3.9433333333333329</v>
      </c>
      <c r="J652" s="79">
        <f t="shared" si="162"/>
        <v>177.67042470588237</v>
      </c>
      <c r="K652" s="79">
        <f t="shared" si="163"/>
        <v>10.334940229411767</v>
      </c>
      <c r="L652" s="90">
        <f t="shared" si="167"/>
        <v>2991.6431773295644</v>
      </c>
      <c r="M652" s="79">
        <f t="shared" si="164"/>
        <v>18.008628594117649</v>
      </c>
      <c r="N652" s="90">
        <f t="shared" si="165"/>
        <v>303.23218372354381</v>
      </c>
      <c r="O652" s="106">
        <f t="shared" si="154"/>
        <v>8.7174183085483286</v>
      </c>
      <c r="P652" s="91"/>
      <c r="Q652" s="92">
        <f t="shared" si="155"/>
        <v>12.559042780803477</v>
      </c>
      <c r="R652" s="92"/>
      <c r="S652" s="107">
        <f t="shared" si="156"/>
        <v>0.12768930742272613</v>
      </c>
      <c r="T652" s="82">
        <f t="shared" si="168"/>
        <v>1.0046532681523594</v>
      </c>
      <c r="U652" s="82">
        <f t="shared" si="169"/>
        <v>6.8145618448962297</v>
      </c>
      <c r="V652" s="95">
        <f t="shared" si="157"/>
        <v>7.8275524532663177E-2</v>
      </c>
      <c r="W652" s="95">
        <f t="shared" si="158"/>
        <v>6.9009742832124354E-2</v>
      </c>
      <c r="X652" s="95">
        <f t="shared" si="159"/>
        <v>9.2657817005388221E-3</v>
      </c>
    </row>
    <row r="653" spans="1:24">
      <c r="A653" s="1">
        <v>1924.09</v>
      </c>
      <c r="B653" s="1">
        <f t="shared" si="160"/>
        <v>1924</v>
      </c>
      <c r="C653" s="1">
        <f t="shared" si="161"/>
        <v>8.9999999999918145E-2</v>
      </c>
      <c r="D653" s="77">
        <v>9.25</v>
      </c>
      <c r="E653" s="79">
        <v>0.54500000000000004</v>
      </c>
      <c r="F653" s="77">
        <v>0.9425</v>
      </c>
      <c r="G653" s="77">
        <v>17.100000000000001</v>
      </c>
      <c r="H653" s="79">
        <f t="shared" si="166"/>
        <v>1924.7083333332846</v>
      </c>
      <c r="I653" s="82">
        <f>I645*4/12+I657*8/12</f>
        <v>3.9266666666666667</v>
      </c>
      <c r="J653" s="79">
        <f t="shared" si="162"/>
        <v>174.92940058479533</v>
      </c>
      <c r="K653" s="79">
        <f t="shared" si="163"/>
        <v>10.306651169590644</v>
      </c>
      <c r="L653" s="90">
        <f t="shared" si="167"/>
        <v>2959.9514599319441</v>
      </c>
      <c r="M653" s="79">
        <f t="shared" si="164"/>
        <v>17.823887573099416</v>
      </c>
      <c r="N653" s="90">
        <f t="shared" si="165"/>
        <v>301.5950541606332</v>
      </c>
      <c r="O653" s="106">
        <f t="shared" si="154"/>
        <v>8.581670375209054</v>
      </c>
      <c r="P653" s="91"/>
      <c r="Q653" s="92">
        <f t="shared" si="155"/>
        <v>12.362730876100693</v>
      </c>
      <c r="R653" s="92"/>
      <c r="S653" s="107">
        <f t="shared" si="156"/>
        <v>0.13028797514421842</v>
      </c>
      <c r="T653" s="82">
        <f t="shared" si="168"/>
        <v>1.0046404426428017</v>
      </c>
      <c r="U653" s="82">
        <f t="shared" si="169"/>
        <v>6.8062351511417116</v>
      </c>
      <c r="V653" s="95">
        <f t="shared" si="157"/>
        <v>7.5642651751945955E-2</v>
      </c>
      <c r="W653" s="95">
        <f t="shared" si="158"/>
        <v>6.8069763845179265E-2</v>
      </c>
      <c r="X653" s="95">
        <f t="shared" si="159"/>
        <v>7.5728879067666899E-3</v>
      </c>
    </row>
    <row r="654" spans="1:24">
      <c r="A654" s="1">
        <v>1924.1</v>
      </c>
      <c r="B654" s="1">
        <f t="shared" si="160"/>
        <v>1924</v>
      </c>
      <c r="C654" s="1">
        <f t="shared" si="161"/>
        <v>9.9999999999909051E-2</v>
      </c>
      <c r="D654" s="77">
        <v>9.1300000000000008</v>
      </c>
      <c r="E654" s="79">
        <v>0.54669999999999996</v>
      </c>
      <c r="F654" s="77">
        <v>0.93830000000000002</v>
      </c>
      <c r="G654" s="77">
        <v>17.2</v>
      </c>
      <c r="H654" s="79">
        <f t="shared" si="166"/>
        <v>1924.7916666666179</v>
      </c>
      <c r="I654" s="82">
        <f>I645*3/12+I657*9/12</f>
        <v>3.91</v>
      </c>
      <c r="J654" s="79">
        <f t="shared" si="162"/>
        <v>171.65620872093027</v>
      </c>
      <c r="K654" s="79">
        <f t="shared" si="163"/>
        <v>10.278691052325582</v>
      </c>
      <c r="L654" s="90">
        <f t="shared" si="167"/>
        <v>2919.0599909738298</v>
      </c>
      <c r="M654" s="79">
        <f t="shared" si="164"/>
        <v>17.641294703488377</v>
      </c>
      <c r="N654" s="90">
        <f t="shared" si="165"/>
        <v>299.99496051815385</v>
      </c>
      <c r="O654" s="106">
        <f t="shared" si="154"/>
        <v>8.419491035872424</v>
      </c>
      <c r="P654" s="91"/>
      <c r="Q654" s="92">
        <f t="shared" si="155"/>
        <v>12.130082536261691</v>
      </c>
      <c r="R654" s="92"/>
      <c r="S654" s="107">
        <f t="shared" si="156"/>
        <v>0.13435201723474419</v>
      </c>
      <c r="T654" s="82">
        <f t="shared" si="168"/>
        <v>1.0046276182824381</v>
      </c>
      <c r="U654" s="82">
        <f t="shared" si="169"/>
        <v>6.7980643327939259</v>
      </c>
      <c r="V654" s="95">
        <f t="shared" si="157"/>
        <v>7.9231455131178574E-2</v>
      </c>
      <c r="W654" s="95">
        <f t="shared" si="158"/>
        <v>6.9497356889955952E-2</v>
      </c>
      <c r="X654" s="95">
        <f t="shared" si="159"/>
        <v>9.7340982412226218E-3</v>
      </c>
    </row>
    <row r="655" spans="1:24">
      <c r="A655" s="1">
        <v>1924.11</v>
      </c>
      <c r="B655" s="1">
        <f t="shared" si="160"/>
        <v>1924</v>
      </c>
      <c r="C655" s="1">
        <f t="shared" si="161"/>
        <v>0.10999999999989996</v>
      </c>
      <c r="D655" s="77">
        <v>9.64</v>
      </c>
      <c r="E655" s="79">
        <v>0.54830000000000001</v>
      </c>
      <c r="F655" s="77">
        <v>0.93420000000000003</v>
      </c>
      <c r="G655" s="77">
        <v>17.2</v>
      </c>
      <c r="H655" s="79">
        <f t="shared" si="166"/>
        <v>1924.8749999999511</v>
      </c>
      <c r="I655" s="82">
        <f>I645*2/12+I657*10/12</f>
        <v>3.8933333333333335</v>
      </c>
      <c r="J655" s="79">
        <f t="shared" si="162"/>
        <v>181.24489069767446</v>
      </c>
      <c r="K655" s="79">
        <f t="shared" si="163"/>
        <v>10.308773191860466</v>
      </c>
      <c r="L655" s="90">
        <f t="shared" si="167"/>
        <v>3096.7267282667358</v>
      </c>
      <c r="M655" s="79">
        <f t="shared" si="164"/>
        <v>17.564209220930234</v>
      </c>
      <c r="N655" s="90">
        <f t="shared" si="165"/>
        <v>300.09980389489465</v>
      </c>
      <c r="O655" s="106">
        <f t="shared" si="154"/>
        <v>8.8883273612509726</v>
      </c>
      <c r="P655" s="91"/>
      <c r="Q655" s="92">
        <f t="shared" si="155"/>
        <v>12.803950814956574</v>
      </c>
      <c r="R655" s="92"/>
      <c r="S655" s="107">
        <f t="shared" si="156"/>
        <v>0.12721517587619613</v>
      </c>
      <c r="T655" s="82">
        <f t="shared" si="168"/>
        <v>1.004614795072696</v>
      </c>
      <c r="U655" s="82">
        <f t="shared" si="169"/>
        <v>6.8295231795855535</v>
      </c>
      <c r="V655" s="95">
        <f t="shared" si="157"/>
        <v>7.6270500110678707E-2</v>
      </c>
      <c r="W655" s="95">
        <f t="shared" si="158"/>
        <v>6.9512243898488091E-2</v>
      </c>
      <c r="X655" s="95">
        <f t="shared" si="159"/>
        <v>6.7582562121906165E-3</v>
      </c>
    </row>
    <row r="656" spans="1:24">
      <c r="A656" s="1">
        <v>1924.12</v>
      </c>
      <c r="B656" s="1">
        <f t="shared" si="160"/>
        <v>1924</v>
      </c>
      <c r="C656" s="1">
        <f t="shared" si="161"/>
        <v>0.11999999999989086</v>
      </c>
      <c r="D656" s="77">
        <v>10.16</v>
      </c>
      <c r="E656" s="79">
        <v>0.55000000000000004</v>
      </c>
      <c r="F656" s="77">
        <v>0.93</v>
      </c>
      <c r="G656" s="77">
        <v>17.3</v>
      </c>
      <c r="H656" s="79">
        <f t="shared" si="166"/>
        <v>1924.9583333332844</v>
      </c>
      <c r="I656" s="82">
        <f>I645*1/12+I657*11/12</f>
        <v>3.8766666666666669</v>
      </c>
      <c r="J656" s="79">
        <f t="shared" si="162"/>
        <v>189.91741502890176</v>
      </c>
      <c r="K656" s="79">
        <f t="shared" si="163"/>
        <v>10.280962427745667</v>
      </c>
      <c r="L656" s="90">
        <f t="shared" si="167"/>
        <v>3259.5426217961376</v>
      </c>
      <c r="M656" s="79">
        <f t="shared" si="164"/>
        <v>17.384172832369945</v>
      </c>
      <c r="N656" s="90">
        <f t="shared" si="165"/>
        <v>298.36364549905596</v>
      </c>
      <c r="O656" s="106">
        <f t="shared" si="154"/>
        <v>9.3106396804163758</v>
      </c>
      <c r="P656" s="91"/>
      <c r="Q656" s="92">
        <f t="shared" si="155"/>
        <v>13.408391594348105</v>
      </c>
      <c r="R656" s="92"/>
      <c r="S656" s="107">
        <f t="shared" si="156"/>
        <v>0.123928919192219</v>
      </c>
      <c r="T656" s="82">
        <f t="shared" si="168"/>
        <v>1.0046019730150058</v>
      </c>
      <c r="U656" s="82">
        <f t="shared" si="169"/>
        <v>6.8213808385815815</v>
      </c>
      <c r="V656" s="95">
        <f t="shared" si="157"/>
        <v>7.2696321943440223E-2</v>
      </c>
      <c r="W656" s="95">
        <f t="shared" si="158"/>
        <v>7.0942531993489544E-2</v>
      </c>
      <c r="X656" s="95">
        <f t="shared" si="159"/>
        <v>1.7537899499506793E-3</v>
      </c>
    </row>
    <row r="657" spans="1:24">
      <c r="A657" s="1">
        <v>1925.01</v>
      </c>
      <c r="B657" s="1">
        <f t="shared" si="160"/>
        <v>1925</v>
      </c>
      <c r="C657" s="1">
        <f t="shared" si="161"/>
        <v>9.9999999999909051E-3</v>
      </c>
      <c r="D657" s="77">
        <v>10.58</v>
      </c>
      <c r="E657" s="79">
        <v>0.55420000000000003</v>
      </c>
      <c r="F657" s="77">
        <v>0.95669999999999999</v>
      </c>
      <c r="G657" s="77">
        <v>17.3</v>
      </c>
      <c r="H657" s="79">
        <f t="shared" si="166"/>
        <v>1925.0416666666176</v>
      </c>
      <c r="I657" s="82">
        <v>3.86</v>
      </c>
      <c r="J657" s="79">
        <f t="shared" si="162"/>
        <v>197.76833179190754</v>
      </c>
      <c r="K657" s="79">
        <f t="shared" si="163"/>
        <v>10.359471595375725</v>
      </c>
      <c r="L657" s="90">
        <f t="shared" si="167"/>
        <v>3409.1040828759601</v>
      </c>
      <c r="M657" s="79">
        <f t="shared" si="164"/>
        <v>17.883266826589598</v>
      </c>
      <c r="N657" s="90">
        <f t="shared" si="165"/>
        <v>308.2693644695114</v>
      </c>
      <c r="O657" s="106">
        <f t="shared" si="154"/>
        <v>9.6926188522549985</v>
      </c>
      <c r="P657" s="91"/>
      <c r="Q657" s="92">
        <f t="shared" si="155"/>
        <v>13.953065695481392</v>
      </c>
      <c r="R657" s="92"/>
      <c r="S657" s="107">
        <f t="shared" si="156"/>
        <v>0.1198628708532386</v>
      </c>
      <c r="T657" s="82">
        <f t="shared" si="168"/>
        <v>1.0044518074010109</v>
      </c>
      <c r="U657" s="82">
        <f t="shared" si="169"/>
        <v>6.8527726491258116</v>
      </c>
      <c r="V657" s="95">
        <f t="shared" si="157"/>
        <v>6.6744815695120252E-2</v>
      </c>
      <c r="W657" s="95">
        <f t="shared" si="158"/>
        <v>6.937049498737724E-2</v>
      </c>
      <c r="X657" s="95">
        <f t="shared" si="159"/>
        <v>-2.6256792922569883E-3</v>
      </c>
    </row>
    <row r="658" spans="1:24">
      <c r="A658" s="1">
        <v>1925.02</v>
      </c>
      <c r="B658" s="1">
        <f t="shared" si="160"/>
        <v>1925</v>
      </c>
      <c r="C658" s="1">
        <f t="shared" si="161"/>
        <v>1.999999999998181E-2</v>
      </c>
      <c r="D658" s="77">
        <v>10.67</v>
      </c>
      <c r="E658" s="79">
        <v>0.55830000000000002</v>
      </c>
      <c r="F658" s="77">
        <v>0.98329999999999995</v>
      </c>
      <c r="G658" s="77">
        <v>17.2</v>
      </c>
      <c r="H658" s="79">
        <f t="shared" si="166"/>
        <v>1925.1249999999509</v>
      </c>
      <c r="I658" s="82">
        <f>I657*11/12+I669*1/12</f>
        <v>3.8450000000000002</v>
      </c>
      <c r="J658" s="79">
        <f t="shared" si="162"/>
        <v>200.61026802325586</v>
      </c>
      <c r="K658" s="79">
        <f t="shared" si="163"/>
        <v>10.49678656395349</v>
      </c>
      <c r="L658" s="90">
        <f t="shared" si="167"/>
        <v>3473.1715170085163</v>
      </c>
      <c r="M658" s="79">
        <f t="shared" si="164"/>
        <v>18.487354877906981</v>
      </c>
      <c r="N658" s="90">
        <f t="shared" si="165"/>
        <v>320.07212302478672</v>
      </c>
      <c r="O658" s="106">
        <f t="shared" si="154"/>
        <v>9.8308047228195772</v>
      </c>
      <c r="P658" s="91"/>
      <c r="Q658" s="92">
        <f t="shared" si="155"/>
        <v>14.143902484635959</v>
      </c>
      <c r="R658" s="92"/>
      <c r="S658" s="107">
        <f t="shared" si="156"/>
        <v>0.11900102849113869</v>
      </c>
      <c r="T658" s="82">
        <f t="shared" si="168"/>
        <v>1.0044401732636803</v>
      </c>
      <c r="U658" s="82">
        <f t="shared" si="169"/>
        <v>6.9232989421524191</v>
      </c>
      <c r="V658" s="95">
        <f t="shared" si="157"/>
        <v>6.1161034514012336E-2</v>
      </c>
      <c r="W658" s="95">
        <f t="shared" si="158"/>
        <v>6.7849285998279107E-2</v>
      </c>
      <c r="X658" s="95">
        <f t="shared" si="159"/>
        <v>-6.6882514842667717E-3</v>
      </c>
    </row>
    <row r="659" spans="1:24">
      <c r="A659" s="1">
        <v>1925.03</v>
      </c>
      <c r="B659" s="1">
        <f t="shared" si="160"/>
        <v>1925</v>
      </c>
      <c r="C659" s="1">
        <f t="shared" si="161"/>
        <v>2.9999999999972715E-2</v>
      </c>
      <c r="D659" s="77">
        <v>10.39</v>
      </c>
      <c r="E659" s="79">
        <v>0.5625</v>
      </c>
      <c r="F659" s="77">
        <v>1.01</v>
      </c>
      <c r="G659" s="77">
        <v>17.3</v>
      </c>
      <c r="H659" s="79">
        <f t="shared" si="166"/>
        <v>1925.2083333332841</v>
      </c>
      <c r="I659" s="82">
        <f>I657*10/12+I669*2/12</f>
        <v>3.83</v>
      </c>
      <c r="J659" s="79">
        <f t="shared" si="162"/>
        <v>194.2167265895954</v>
      </c>
      <c r="K659" s="79">
        <f t="shared" si="163"/>
        <v>10.514620664739885</v>
      </c>
      <c r="L659" s="90">
        <f t="shared" si="167"/>
        <v>3377.6499395807268</v>
      </c>
      <c r="M659" s="79">
        <f t="shared" si="164"/>
        <v>18.879585549132951</v>
      </c>
      <c r="N659" s="90">
        <f t="shared" si="165"/>
        <v>328.33748209591278</v>
      </c>
      <c r="O659" s="106">
        <f t="shared" si="154"/>
        <v>9.5185375388100333</v>
      </c>
      <c r="P659" s="91"/>
      <c r="Q659" s="92">
        <f t="shared" si="155"/>
        <v>13.685923349947966</v>
      </c>
      <c r="R659" s="92"/>
      <c r="S659" s="107">
        <f t="shared" si="156"/>
        <v>0.12416250134532482</v>
      </c>
      <c r="T659" s="82">
        <f t="shared" si="168"/>
        <v>1.0044285399691208</v>
      </c>
      <c r="U659" s="82">
        <f t="shared" si="169"/>
        <v>6.9138428283817035</v>
      </c>
      <c r="V659" s="95">
        <f t="shared" si="157"/>
        <v>5.7639446446891673E-2</v>
      </c>
      <c r="W659" s="95">
        <f t="shared" si="158"/>
        <v>6.8349938960863721E-2</v>
      </c>
      <c r="X659" s="95">
        <f t="shared" si="159"/>
        <v>-1.0710492513972047E-2</v>
      </c>
    </row>
    <row r="660" spans="1:24">
      <c r="A660" s="1">
        <v>1925.04</v>
      </c>
      <c r="B660" s="1">
        <f t="shared" si="160"/>
        <v>1925</v>
      </c>
      <c r="C660" s="1">
        <f t="shared" si="161"/>
        <v>3.999999999996362E-2</v>
      </c>
      <c r="D660" s="77">
        <v>10.28</v>
      </c>
      <c r="E660" s="79">
        <v>0.56669999999999998</v>
      </c>
      <c r="F660" s="77">
        <v>1.0369999999999999</v>
      </c>
      <c r="G660" s="77">
        <v>17.2</v>
      </c>
      <c r="H660" s="79">
        <f t="shared" si="166"/>
        <v>1925.2916666666174</v>
      </c>
      <c r="I660" s="82">
        <f>I657*9/12+I669*3/12</f>
        <v>3.8149999999999999</v>
      </c>
      <c r="J660" s="79">
        <f t="shared" si="162"/>
        <v>193.27774651162792</v>
      </c>
      <c r="K660" s="79">
        <f t="shared" si="163"/>
        <v>10.65471779651163</v>
      </c>
      <c r="L660" s="90">
        <f t="shared" si="167"/>
        <v>3376.7614797494102</v>
      </c>
      <c r="M660" s="79">
        <f t="shared" si="164"/>
        <v>19.496986686046515</v>
      </c>
      <c r="N660" s="90">
        <f t="shared" si="165"/>
        <v>340.63245666343761</v>
      </c>
      <c r="O660" s="106">
        <f t="shared" si="154"/>
        <v>9.4765667879030673</v>
      </c>
      <c r="P660" s="91"/>
      <c r="Q660" s="92">
        <f t="shared" si="155"/>
        <v>13.615545452014175</v>
      </c>
      <c r="R660" s="92"/>
      <c r="S660" s="107">
        <f t="shared" si="156"/>
        <v>0.1231034037044843</v>
      </c>
      <c r="T660" s="82">
        <f t="shared" si="168"/>
        <v>1.0044169075182756</v>
      </c>
      <c r="U660" s="82">
        <f t="shared" si="169"/>
        <v>6.9848358312786178</v>
      </c>
      <c r="V660" s="95">
        <f t="shared" si="157"/>
        <v>6.4998290855300622E-2</v>
      </c>
      <c r="W660" s="95">
        <f t="shared" si="158"/>
        <v>6.6836389105776162E-2</v>
      </c>
      <c r="X660" s="95">
        <f t="shared" si="159"/>
        <v>-1.8380982504755394E-3</v>
      </c>
    </row>
    <row r="661" spans="1:24">
      <c r="A661" s="1">
        <v>1925.05</v>
      </c>
      <c r="B661" s="1">
        <f t="shared" si="160"/>
        <v>1925</v>
      </c>
      <c r="C661" s="1">
        <f t="shared" si="161"/>
        <v>4.9999999999954525E-2</v>
      </c>
      <c r="D661" s="77">
        <v>10.61</v>
      </c>
      <c r="E661" s="79">
        <v>0.57079999999999997</v>
      </c>
      <c r="F661" s="77">
        <v>1.0629999999999999</v>
      </c>
      <c r="G661" s="77">
        <v>17.3</v>
      </c>
      <c r="H661" s="79">
        <f t="shared" si="166"/>
        <v>1925.3749999999507</v>
      </c>
      <c r="I661" s="82">
        <f>I657*8/12+I669*4/12</f>
        <v>3.8</v>
      </c>
      <c r="J661" s="79">
        <f t="shared" si="162"/>
        <v>198.32911156069366</v>
      </c>
      <c r="K661" s="79">
        <f t="shared" si="163"/>
        <v>10.669769734104046</v>
      </c>
      <c r="L661" s="90">
        <f t="shared" si="167"/>
        <v>3480.5483576123725</v>
      </c>
      <c r="M661" s="79">
        <f t="shared" si="164"/>
        <v>19.870296473988439</v>
      </c>
      <c r="N661" s="90">
        <f t="shared" si="165"/>
        <v>348.71092404730928</v>
      </c>
      <c r="O661" s="106">
        <f t="shared" si="154"/>
        <v>9.7290076940213304</v>
      </c>
      <c r="P661" s="91"/>
      <c r="Q661" s="92">
        <f t="shared" si="155"/>
        <v>13.963817337114973</v>
      </c>
      <c r="R661" s="92"/>
      <c r="S661" s="107">
        <f t="shared" si="156"/>
        <v>0.12007698527266281</v>
      </c>
      <c r="T661" s="82">
        <f t="shared" si="168"/>
        <v>1.0044052759120881</v>
      </c>
      <c r="U661" s="82">
        <f t="shared" si="169"/>
        <v>6.9751340999434834</v>
      </c>
      <c r="V661" s="95">
        <f t="shared" si="157"/>
        <v>7.0242150417554106E-2</v>
      </c>
      <c r="W661" s="95">
        <f t="shared" si="158"/>
        <v>6.7337090545177558E-2</v>
      </c>
      <c r="X661" s="95">
        <f t="shared" si="159"/>
        <v>2.9050598723765475E-3</v>
      </c>
    </row>
    <row r="662" spans="1:24">
      <c r="A662" s="1">
        <v>1925.06</v>
      </c>
      <c r="B662" s="1">
        <f t="shared" si="160"/>
        <v>1925</v>
      </c>
      <c r="C662" s="1">
        <f t="shared" si="161"/>
        <v>5.999999999994543E-2</v>
      </c>
      <c r="D662" s="77">
        <v>10.8</v>
      </c>
      <c r="E662" s="79">
        <v>0.57499999999999996</v>
      </c>
      <c r="F662" s="77">
        <v>1.0900000000000001</v>
      </c>
      <c r="G662" s="77">
        <v>17.5</v>
      </c>
      <c r="H662" s="79">
        <f t="shared" si="166"/>
        <v>1925.4583333332839</v>
      </c>
      <c r="I662" s="82">
        <f>I657*7/12+I669*5/12</f>
        <v>3.7850000000000001</v>
      </c>
      <c r="J662" s="79">
        <f t="shared" si="162"/>
        <v>199.57350857142862</v>
      </c>
      <c r="K662" s="79">
        <f t="shared" si="163"/>
        <v>10.625441428571428</v>
      </c>
      <c r="L662" s="90">
        <f t="shared" si="167"/>
        <v>3517.9258634813955</v>
      </c>
      <c r="M662" s="79">
        <f t="shared" si="164"/>
        <v>20.142141142857149</v>
      </c>
      <c r="N662" s="90">
        <f t="shared" si="165"/>
        <v>355.04992511062233</v>
      </c>
      <c r="O662" s="106">
        <f t="shared" si="154"/>
        <v>9.7963861804506127</v>
      </c>
      <c r="P662" s="91"/>
      <c r="Q662" s="92">
        <f t="shared" si="155"/>
        <v>14.043411328040772</v>
      </c>
      <c r="R662" s="92"/>
      <c r="S662" s="107">
        <f t="shared" si="156"/>
        <v>0.12073372793126158</v>
      </c>
      <c r="T662" s="82">
        <f t="shared" si="168"/>
        <v>1.0043936451515041</v>
      </c>
      <c r="U662" s="82">
        <f t="shared" si="169"/>
        <v>6.9257945017183768</v>
      </c>
      <c r="V662" s="95">
        <f t="shared" si="157"/>
        <v>7.4258158038316147E-2</v>
      </c>
      <c r="W662" s="95">
        <f t="shared" si="158"/>
        <v>6.922417579358453E-2</v>
      </c>
      <c r="X662" s="95">
        <f t="shared" si="159"/>
        <v>5.0339822447316163E-3</v>
      </c>
    </row>
    <row r="663" spans="1:24">
      <c r="A663" s="1">
        <v>1925.07</v>
      </c>
      <c r="B663" s="1">
        <f t="shared" si="160"/>
        <v>1925</v>
      </c>
      <c r="C663" s="1">
        <f t="shared" si="161"/>
        <v>6.9999999999936335E-2</v>
      </c>
      <c r="D663" s="77">
        <v>11.1</v>
      </c>
      <c r="E663" s="79">
        <v>0.57920000000000005</v>
      </c>
      <c r="F663" s="77">
        <v>1.117</v>
      </c>
      <c r="G663" s="77">
        <v>17.7</v>
      </c>
      <c r="H663" s="79">
        <f t="shared" si="166"/>
        <v>1925.5416666666172</v>
      </c>
      <c r="I663" s="82">
        <f>I657*6/12+I669*6/12</f>
        <v>3.77</v>
      </c>
      <c r="J663" s="79">
        <f t="shared" si="162"/>
        <v>202.79950847457627</v>
      </c>
      <c r="K663" s="79">
        <f t="shared" si="163"/>
        <v>10.582114892655369</v>
      </c>
      <c r="L663" s="90">
        <f t="shared" si="167"/>
        <v>3590.3357067061529</v>
      </c>
      <c r="M663" s="79">
        <f t="shared" si="164"/>
        <v>20.407842429378533</v>
      </c>
      <c r="N663" s="90">
        <f t="shared" si="165"/>
        <v>361.29774634151107</v>
      </c>
      <c r="O663" s="106">
        <f t="shared" si="154"/>
        <v>9.9639938917877995</v>
      </c>
      <c r="P663" s="91"/>
      <c r="Q663" s="92">
        <f t="shared" si="155"/>
        <v>14.263012384495752</v>
      </c>
      <c r="R663" s="92"/>
      <c r="S663" s="107">
        <f t="shared" si="156"/>
        <v>0.12036790116256756</v>
      </c>
      <c r="T663" s="82">
        <f t="shared" si="168"/>
        <v>1.0043820152374694</v>
      </c>
      <c r="U663" s="82">
        <f t="shared" si="169"/>
        <v>6.8776225841890053</v>
      </c>
      <c r="V663" s="95">
        <f t="shared" si="157"/>
        <v>7.7928607588556575E-2</v>
      </c>
      <c r="W663" s="95">
        <f t="shared" si="158"/>
        <v>7.0322166402230879E-2</v>
      </c>
      <c r="X663" s="95">
        <f t="shared" si="159"/>
        <v>7.6064411863256964E-3</v>
      </c>
    </row>
    <row r="664" spans="1:24">
      <c r="A664" s="1">
        <v>1925.08</v>
      </c>
      <c r="B664" s="1">
        <f t="shared" si="160"/>
        <v>1925</v>
      </c>
      <c r="C664" s="1">
        <f t="shared" si="161"/>
        <v>7.999999999992724E-2</v>
      </c>
      <c r="D664" s="77">
        <v>11.25</v>
      </c>
      <c r="E664" s="79">
        <v>0.58330000000000004</v>
      </c>
      <c r="F664" s="77">
        <v>1.143</v>
      </c>
      <c r="G664" s="77">
        <v>17.7</v>
      </c>
      <c r="H664" s="79">
        <f t="shared" si="166"/>
        <v>1925.6249999999504</v>
      </c>
      <c r="I664" s="82">
        <f>I657*5/12+I669*7/12</f>
        <v>3.7550000000000003</v>
      </c>
      <c r="J664" s="79">
        <f t="shared" si="162"/>
        <v>205.5400423728814</v>
      </c>
      <c r="K664" s="79">
        <f t="shared" si="163"/>
        <v>10.657022819209041</v>
      </c>
      <c r="L664" s="90">
        <f t="shared" si="167"/>
        <v>3654.5763004733667</v>
      </c>
      <c r="M664" s="79">
        <f t="shared" si="164"/>
        <v>20.882868305084749</v>
      </c>
      <c r="N664" s="90">
        <f t="shared" si="165"/>
        <v>371.30495212809404</v>
      </c>
      <c r="O664" s="106">
        <f t="shared" si="154"/>
        <v>10.110918458488946</v>
      </c>
      <c r="P664" s="91"/>
      <c r="Q664" s="92">
        <f t="shared" si="155"/>
        <v>14.449940451105393</v>
      </c>
      <c r="R664" s="92"/>
      <c r="S664" s="107">
        <f t="shared" si="156"/>
        <v>0.11905952231040798</v>
      </c>
      <c r="T664" s="82">
        <f t="shared" si="168"/>
        <v>1.0043703861709314</v>
      </c>
      <c r="U664" s="82">
        <f t="shared" si="169"/>
        <v>6.9077604311504848</v>
      </c>
      <c r="V664" s="95">
        <f t="shared" si="157"/>
        <v>8.342964520027385E-2</v>
      </c>
      <c r="W664" s="95">
        <f t="shared" si="158"/>
        <v>7.020470103126053E-2</v>
      </c>
      <c r="X664" s="95">
        <f t="shared" si="159"/>
        <v>1.322494416901332E-2</v>
      </c>
    </row>
    <row r="665" spans="1:24">
      <c r="A665" s="1">
        <v>1925.09</v>
      </c>
      <c r="B665" s="1">
        <f t="shared" si="160"/>
        <v>1925</v>
      </c>
      <c r="C665" s="1">
        <f t="shared" si="161"/>
        <v>8.9999999999918145E-2</v>
      </c>
      <c r="D665" s="77">
        <v>11.51</v>
      </c>
      <c r="E665" s="79">
        <v>0.58750000000000002</v>
      </c>
      <c r="F665" s="77">
        <v>1.17</v>
      </c>
      <c r="G665" s="77">
        <v>17.7</v>
      </c>
      <c r="H665" s="79">
        <f t="shared" si="166"/>
        <v>1925.7083333332837</v>
      </c>
      <c r="I665" s="82">
        <f>I657*4/12+I669*8/12</f>
        <v>3.74</v>
      </c>
      <c r="J665" s="79">
        <f t="shared" si="162"/>
        <v>210.29030112994351</v>
      </c>
      <c r="K665" s="79">
        <f t="shared" si="163"/>
        <v>10.733757768361585</v>
      </c>
      <c r="L665" s="90">
        <f t="shared" si="167"/>
        <v>3754.9417940585886</v>
      </c>
      <c r="M665" s="79">
        <f t="shared" si="164"/>
        <v>21.376164406779662</v>
      </c>
      <c r="N665" s="90">
        <f t="shared" si="165"/>
        <v>381.69260634652898</v>
      </c>
      <c r="O665" s="106">
        <f t="shared" si="154"/>
        <v>10.359247611348504</v>
      </c>
      <c r="P665" s="91"/>
      <c r="Q665" s="92">
        <f t="shared" si="155"/>
        <v>14.777258376991165</v>
      </c>
      <c r="R665" s="92"/>
      <c r="S665" s="107">
        <f t="shared" si="156"/>
        <v>0.11683864606599487</v>
      </c>
      <c r="T665" s="82">
        <f t="shared" si="168"/>
        <v>1.0043587579528388</v>
      </c>
      <c r="U665" s="82">
        <f t="shared" si="169"/>
        <v>6.9379500118108925</v>
      </c>
      <c r="V665" s="95">
        <f t="shared" si="157"/>
        <v>8.3099150693536794E-2</v>
      </c>
      <c r="W665" s="95">
        <f t="shared" si="158"/>
        <v>7.0087510734673231E-2</v>
      </c>
      <c r="X665" s="95">
        <f t="shared" si="159"/>
        <v>1.3011639958863563E-2</v>
      </c>
    </row>
    <row r="666" spans="1:24">
      <c r="A666" s="1">
        <v>1925.1</v>
      </c>
      <c r="B666" s="1">
        <f t="shared" si="160"/>
        <v>1925</v>
      </c>
      <c r="C666" s="1">
        <f t="shared" si="161"/>
        <v>9.9999999999909051E-2</v>
      </c>
      <c r="D666" s="77">
        <v>11.89</v>
      </c>
      <c r="E666" s="79">
        <v>0.5917</v>
      </c>
      <c r="F666" s="77">
        <v>1.1970000000000001</v>
      </c>
      <c r="G666" s="77">
        <v>17.7</v>
      </c>
      <c r="H666" s="79">
        <f t="shared" si="166"/>
        <v>1925.7916666666169</v>
      </c>
      <c r="I666" s="82">
        <f>I657*3/12+I669*9/12</f>
        <v>3.7250000000000001</v>
      </c>
      <c r="J666" s="79">
        <f t="shared" si="162"/>
        <v>217.23298700564976</v>
      </c>
      <c r="K666" s="79">
        <f t="shared" si="163"/>
        <v>10.810492717514126</v>
      </c>
      <c r="L666" s="90">
        <f t="shared" si="167"/>
        <v>3894.9963382263536</v>
      </c>
      <c r="M666" s="79">
        <f t="shared" si="164"/>
        <v>21.869460508474582</v>
      </c>
      <c r="N666" s="90">
        <f t="shared" si="165"/>
        <v>392.12032101404077</v>
      </c>
      <c r="O666" s="106">
        <f t="shared" si="154"/>
        <v>10.718495997022931</v>
      </c>
      <c r="P666" s="91"/>
      <c r="Q666" s="92">
        <f t="shared" si="155"/>
        <v>15.256796100151355</v>
      </c>
      <c r="R666" s="92"/>
      <c r="S666" s="107">
        <f t="shared" si="156"/>
        <v>0.11271163979524515</v>
      </c>
      <c r="T666" s="82">
        <f t="shared" si="168"/>
        <v>1.0043471305841412</v>
      </c>
      <c r="U666" s="82">
        <f t="shared" si="169"/>
        <v>6.9681908566012716</v>
      </c>
      <c r="V666" s="95">
        <f t="shared" si="157"/>
        <v>8.2327386844403216E-2</v>
      </c>
      <c r="W666" s="95">
        <f t="shared" si="158"/>
        <v>6.9970595385996814E-2</v>
      </c>
      <c r="X666" s="95">
        <f t="shared" si="159"/>
        <v>1.2356791458406402E-2</v>
      </c>
    </row>
    <row r="667" spans="1:24">
      <c r="A667" s="1">
        <v>1925.11</v>
      </c>
      <c r="B667" s="1">
        <f t="shared" si="160"/>
        <v>1925</v>
      </c>
      <c r="C667" s="1">
        <f t="shared" si="161"/>
        <v>0.10999999999989996</v>
      </c>
      <c r="D667" s="77">
        <v>12.26</v>
      </c>
      <c r="E667" s="79">
        <v>0.5958</v>
      </c>
      <c r="F667" s="77">
        <v>1.2230000000000001</v>
      </c>
      <c r="G667" s="77">
        <v>18</v>
      </c>
      <c r="H667" s="79">
        <f t="shared" si="166"/>
        <v>1925.8749999999502</v>
      </c>
      <c r="I667" s="82">
        <f>I657*2/12+I669*10/12</f>
        <v>3.71</v>
      </c>
      <c r="J667" s="79">
        <f t="shared" si="162"/>
        <v>220.25975444444447</v>
      </c>
      <c r="K667" s="79">
        <f t="shared" si="163"/>
        <v>10.7039773</v>
      </c>
      <c r="L667" s="90">
        <f t="shared" si="167"/>
        <v>3965.2599646986737</v>
      </c>
      <c r="M667" s="79">
        <f t="shared" si="164"/>
        <v>21.972078277777783</v>
      </c>
      <c r="N667" s="90">
        <f t="shared" si="165"/>
        <v>395.55570447198033</v>
      </c>
      <c r="O667" s="106">
        <f t="shared" si="154"/>
        <v>10.886317440307939</v>
      </c>
      <c r="P667" s="91"/>
      <c r="Q667" s="92">
        <f t="shared" si="155"/>
        <v>15.458345172036241</v>
      </c>
      <c r="R667" s="92"/>
      <c r="S667" s="107">
        <f t="shared" si="156"/>
        <v>0.11216870688545677</v>
      </c>
      <c r="T667" s="82">
        <f t="shared" si="168"/>
        <v>1.0043355040657889</v>
      </c>
      <c r="U667" s="82">
        <f t="shared" si="169"/>
        <v>6.8818411173202998</v>
      </c>
      <c r="V667" s="95">
        <f t="shared" si="157"/>
        <v>8.966737817501147E-2</v>
      </c>
      <c r="W667" s="95">
        <f t="shared" si="158"/>
        <v>7.0874478450491996E-2</v>
      </c>
      <c r="X667" s="95">
        <f t="shared" si="159"/>
        <v>1.8792899724519474E-2</v>
      </c>
    </row>
    <row r="668" spans="1:24">
      <c r="A668" s="1">
        <v>1925.12</v>
      </c>
      <c r="B668" s="1">
        <f t="shared" si="160"/>
        <v>1925</v>
      </c>
      <c r="C668" s="1">
        <f t="shared" si="161"/>
        <v>0.11999999999989086</v>
      </c>
      <c r="D668" s="77">
        <v>12.46</v>
      </c>
      <c r="E668" s="79">
        <v>0.6</v>
      </c>
      <c r="F668" s="77">
        <v>1.25</v>
      </c>
      <c r="G668" s="77">
        <v>17.899999999999999</v>
      </c>
      <c r="H668" s="79">
        <f t="shared" si="166"/>
        <v>1925.9583333332835</v>
      </c>
      <c r="I668" s="82">
        <f>I657*1/12+I669*11/12</f>
        <v>3.6950000000000003</v>
      </c>
      <c r="J668" s="79">
        <f t="shared" si="162"/>
        <v>225.10347374301682</v>
      </c>
      <c r="K668" s="79">
        <f t="shared" si="163"/>
        <v>10.839653631284918</v>
      </c>
      <c r="L668" s="90">
        <f t="shared" si="167"/>
        <v>4068.7216403020557</v>
      </c>
      <c r="M668" s="79">
        <f t="shared" si="164"/>
        <v>22.582611731843581</v>
      </c>
      <c r="N668" s="90">
        <f t="shared" si="165"/>
        <v>408.17833470124958</v>
      </c>
      <c r="O668" s="106">
        <f t="shared" si="154"/>
        <v>11.147365239137258</v>
      </c>
      <c r="P668" s="91"/>
      <c r="Q668" s="92">
        <f t="shared" si="155"/>
        <v>15.788866974247378</v>
      </c>
      <c r="R668" s="92"/>
      <c r="S668" s="107">
        <f t="shared" si="156"/>
        <v>0.10957865215542231</v>
      </c>
      <c r="T668" s="82">
        <f t="shared" si="168"/>
        <v>1.0043238783987345</v>
      </c>
      <c r="U668" s="82">
        <f t="shared" si="169"/>
        <v>6.9502900901878215</v>
      </c>
      <c r="V668" s="95">
        <f t="shared" si="157"/>
        <v>8.7190293496408611E-2</v>
      </c>
      <c r="W668" s="95">
        <f t="shared" si="158"/>
        <v>7.0161643644488958E-2</v>
      </c>
      <c r="X668" s="95">
        <f t="shared" si="159"/>
        <v>1.7028649851919653E-2</v>
      </c>
    </row>
    <row r="669" spans="1:24">
      <c r="A669" s="1">
        <v>1926.01</v>
      </c>
      <c r="B669" s="1">
        <f t="shared" si="160"/>
        <v>1926</v>
      </c>
      <c r="C669" s="1">
        <f t="shared" si="161"/>
        <v>9.9999999999909051E-3</v>
      </c>
      <c r="D669" s="77">
        <v>12.65</v>
      </c>
      <c r="E669" s="79">
        <v>0.60750000000000004</v>
      </c>
      <c r="F669" s="77">
        <v>1.2490000000000001</v>
      </c>
      <c r="G669" s="77">
        <v>17.899999999999999</v>
      </c>
      <c r="H669" s="79">
        <f t="shared" si="166"/>
        <v>1926.0416666666167</v>
      </c>
      <c r="I669" s="82">
        <v>3.68</v>
      </c>
      <c r="J669" s="79">
        <f t="shared" si="162"/>
        <v>228.53603072625702</v>
      </c>
      <c r="K669" s="79">
        <f t="shared" si="163"/>
        <v>10.97514930167598</v>
      </c>
      <c r="L669" s="90">
        <f t="shared" si="167"/>
        <v>4147.2959697320466</v>
      </c>
      <c r="M669" s="79">
        <f t="shared" si="164"/>
        <v>22.564545642458107</v>
      </c>
      <c r="N669" s="90">
        <f t="shared" si="165"/>
        <v>409.48400523283215</v>
      </c>
      <c r="O669" s="106">
        <f t="shared" si="154"/>
        <v>11.340966188506242</v>
      </c>
      <c r="P669" s="91"/>
      <c r="Q669" s="92">
        <f t="shared" si="155"/>
        <v>16.018850836070296</v>
      </c>
      <c r="R669" s="92"/>
      <c r="S669" s="107">
        <f t="shared" si="156"/>
        <v>0.10717666605596014</v>
      </c>
      <c r="T669" s="82">
        <f t="shared" si="168"/>
        <v>1.0054209127544818</v>
      </c>
      <c r="U669" s="82">
        <f t="shared" si="169"/>
        <v>6.9803422993737234</v>
      </c>
      <c r="V669" s="95">
        <f t="shared" si="157"/>
        <v>9.1277021951106985E-2</v>
      </c>
      <c r="W669" s="95">
        <f t="shared" si="158"/>
        <v>7.0045506362641285E-2</v>
      </c>
      <c r="X669" s="95">
        <f t="shared" si="159"/>
        <v>2.1231515588465699E-2</v>
      </c>
    </row>
    <row r="670" spans="1:24">
      <c r="A670" s="1">
        <v>1926.02</v>
      </c>
      <c r="B670" s="1">
        <f t="shared" si="160"/>
        <v>1926</v>
      </c>
      <c r="C670" s="1">
        <f t="shared" si="161"/>
        <v>1.999999999998181E-2</v>
      </c>
      <c r="D670" s="77">
        <v>12.67</v>
      </c>
      <c r="E670" s="79">
        <v>0.61499999999999999</v>
      </c>
      <c r="F670" s="77">
        <v>1.248</v>
      </c>
      <c r="G670" s="77">
        <v>17.899999999999999</v>
      </c>
      <c r="H670" s="79">
        <f t="shared" si="166"/>
        <v>1926.12499999995</v>
      </c>
      <c r="I670" s="82">
        <f>I669*11/12+I681*1/12</f>
        <v>3.6516666666666668</v>
      </c>
      <c r="J670" s="79">
        <f t="shared" si="162"/>
        <v>228.89735251396652</v>
      </c>
      <c r="K670" s="79">
        <f t="shared" si="163"/>
        <v>11.110644972067041</v>
      </c>
      <c r="L670" s="90">
        <f t="shared" si="167"/>
        <v>4170.6552454508928</v>
      </c>
      <c r="M670" s="79">
        <f t="shared" si="164"/>
        <v>22.546479553072629</v>
      </c>
      <c r="N670" s="90">
        <f t="shared" si="165"/>
        <v>410.81118755506822</v>
      </c>
      <c r="O670" s="106">
        <f t="shared" si="154"/>
        <v>11.389435672748016</v>
      </c>
      <c r="P670" s="91"/>
      <c r="Q670" s="92">
        <f t="shared" si="155"/>
        <v>16.041273315196612</v>
      </c>
      <c r="R670" s="92"/>
      <c r="S670" s="107">
        <f t="shared" si="156"/>
        <v>0.10708475333291055</v>
      </c>
      <c r="T670" s="82">
        <f t="shared" si="168"/>
        <v>1.0054004313264016</v>
      </c>
      <c r="U670" s="82">
        <f t="shared" si="169"/>
        <v>7.0181821259750468</v>
      </c>
      <c r="V670" s="95">
        <f t="shared" si="157"/>
        <v>9.7077355087881401E-2</v>
      </c>
      <c r="W670" s="95">
        <f t="shared" si="158"/>
        <v>6.967985956692857E-2</v>
      </c>
      <c r="X670" s="95">
        <f t="shared" si="159"/>
        <v>2.739749552095283E-2</v>
      </c>
    </row>
    <row r="671" spans="1:24">
      <c r="A671" s="1">
        <v>1926.03</v>
      </c>
      <c r="B671" s="1">
        <f t="shared" si="160"/>
        <v>1926</v>
      </c>
      <c r="C671" s="1">
        <f t="shared" si="161"/>
        <v>2.9999999999972715E-2</v>
      </c>
      <c r="D671" s="77">
        <v>11.81</v>
      </c>
      <c r="E671" s="79">
        <v>0.62250000000000005</v>
      </c>
      <c r="F671" s="77">
        <v>1.248</v>
      </c>
      <c r="G671" s="77">
        <v>17.8</v>
      </c>
      <c r="H671" s="79">
        <f t="shared" si="166"/>
        <v>1926.2083333332832</v>
      </c>
      <c r="I671" s="82">
        <f>I669*10/12+I681*2/12</f>
        <v>3.6233333333333335</v>
      </c>
      <c r="J671" s="79">
        <f t="shared" si="162"/>
        <v>214.55917022471914</v>
      </c>
      <c r="K671" s="79">
        <f t="shared" si="163"/>
        <v>11.309321207865171</v>
      </c>
      <c r="L671" s="90">
        <f t="shared" si="167"/>
        <v>3926.5763694404518</v>
      </c>
      <c r="M671" s="79">
        <f t="shared" si="164"/>
        <v>22.673145168539328</v>
      </c>
      <c r="N671" s="90">
        <f t="shared" si="165"/>
        <v>414.93372642351255</v>
      </c>
      <c r="O671" s="106">
        <f t="shared" si="154"/>
        <v>10.71235206273249</v>
      </c>
      <c r="P671" s="91"/>
      <c r="Q671" s="92">
        <f t="shared" si="155"/>
        <v>15.046869401752982</v>
      </c>
      <c r="R671" s="92"/>
      <c r="S671" s="107">
        <f t="shared" si="156"/>
        <v>0.11131698916246477</v>
      </c>
      <c r="T671" s="82">
        <f t="shared" si="168"/>
        <v>1.0053799556662915</v>
      </c>
      <c r="U671" s="82">
        <f t="shared" si="169"/>
        <v>7.0957242542038035</v>
      </c>
      <c r="V671" s="95">
        <f t="shared" si="157"/>
        <v>0.10715725991272818</v>
      </c>
      <c r="W671" s="95">
        <f t="shared" si="158"/>
        <v>6.9495385832488932E-2</v>
      </c>
      <c r="X671" s="95">
        <f t="shared" si="159"/>
        <v>3.7661874080239244E-2</v>
      </c>
    </row>
    <row r="672" spans="1:24">
      <c r="A672" s="1">
        <v>1926.04</v>
      </c>
      <c r="B672" s="1">
        <f t="shared" si="160"/>
        <v>1926</v>
      </c>
      <c r="C672" s="1">
        <f t="shared" si="161"/>
        <v>3.999999999996362E-2</v>
      </c>
      <c r="D672" s="77">
        <v>11.48</v>
      </c>
      <c r="E672" s="79">
        <v>0.63</v>
      </c>
      <c r="F672" s="77">
        <v>1.2470000000000001</v>
      </c>
      <c r="G672" s="77">
        <v>17.899999999999999</v>
      </c>
      <c r="H672" s="79">
        <f t="shared" si="166"/>
        <v>1926.2916666666165</v>
      </c>
      <c r="I672" s="82">
        <f>I669*9/12+I681*3/12</f>
        <v>3.5950000000000002</v>
      </c>
      <c r="J672" s="79">
        <f t="shared" si="162"/>
        <v>207.39870614525145</v>
      </c>
      <c r="K672" s="79">
        <f t="shared" si="163"/>
        <v>11.381636312849164</v>
      </c>
      <c r="L672" s="90">
        <f t="shared" si="167"/>
        <v>3812.8927159266691</v>
      </c>
      <c r="M672" s="79">
        <f t="shared" si="164"/>
        <v>22.528413463687155</v>
      </c>
      <c r="N672" s="90">
        <f t="shared" si="165"/>
        <v>414.17048926485683</v>
      </c>
      <c r="O672" s="106">
        <f t="shared" si="154"/>
        <v>10.395587685954734</v>
      </c>
      <c r="P672" s="91"/>
      <c r="Q672" s="92">
        <f t="shared" si="155"/>
        <v>14.562366728257405</v>
      </c>
      <c r="R672" s="92"/>
      <c r="S672" s="107">
        <f t="shared" si="156"/>
        <v>0.11403621939591527</v>
      </c>
      <c r="T672" s="82">
        <f t="shared" si="168"/>
        <v>1.0053594857863619</v>
      </c>
      <c r="U672" s="82">
        <f t="shared" si="169"/>
        <v>7.0940447521110261</v>
      </c>
      <c r="V672" s="95">
        <f t="shared" si="157"/>
        <v>0.11088512929981276</v>
      </c>
      <c r="W672" s="95">
        <f t="shared" si="158"/>
        <v>6.9733856888830381E-2</v>
      </c>
      <c r="X672" s="95">
        <f t="shared" si="159"/>
        <v>4.1151272410982376E-2</v>
      </c>
    </row>
    <row r="673" spans="1:24">
      <c r="A673" s="1">
        <v>1926.05</v>
      </c>
      <c r="B673" s="1">
        <f t="shared" si="160"/>
        <v>1926</v>
      </c>
      <c r="C673" s="1">
        <f t="shared" si="161"/>
        <v>4.9999999999954525E-2</v>
      </c>
      <c r="D673" s="77">
        <v>11.56</v>
      </c>
      <c r="E673" s="79">
        <v>0.63749999999999996</v>
      </c>
      <c r="F673" s="77">
        <v>1.246</v>
      </c>
      <c r="G673" s="77">
        <v>17.8</v>
      </c>
      <c r="H673" s="79">
        <f t="shared" si="166"/>
        <v>1926.3749999999498</v>
      </c>
      <c r="I673" s="82">
        <f>I669*8/12+I681*4/12</f>
        <v>3.5666666666666669</v>
      </c>
      <c r="J673" s="79">
        <f t="shared" si="162"/>
        <v>210.01727415730338</v>
      </c>
      <c r="K673" s="79">
        <f t="shared" si="163"/>
        <v>11.581834971910112</v>
      </c>
      <c r="L673" s="90">
        <f t="shared" si="167"/>
        <v>3878.7771356999046</v>
      </c>
      <c r="M673" s="79">
        <f t="shared" si="164"/>
        <v>22.636810000000001</v>
      </c>
      <c r="N673" s="90">
        <f t="shared" si="165"/>
        <v>418.07580545692741</v>
      </c>
      <c r="O673" s="106">
        <f t="shared" si="154"/>
        <v>10.575158463806099</v>
      </c>
      <c r="P673" s="91"/>
      <c r="Q673" s="92">
        <f t="shared" si="155"/>
        <v>14.771860041900313</v>
      </c>
      <c r="R673" s="92"/>
      <c r="S673" s="107">
        <f t="shared" si="156"/>
        <v>0.11110746549615289</v>
      </c>
      <c r="T673" s="82">
        <f t="shared" si="168"/>
        <v>1.0053390216988511</v>
      </c>
      <c r="U673" s="82">
        <f t="shared" si="169"/>
        <v>7.1721329660610822</v>
      </c>
      <c r="V673" s="95">
        <f t="shared" si="157"/>
        <v>0.10329769326495741</v>
      </c>
      <c r="W673" s="95">
        <f t="shared" si="158"/>
        <v>6.8776601827087447E-2</v>
      </c>
      <c r="X673" s="95">
        <f t="shared" si="159"/>
        <v>3.4521091437869966E-2</v>
      </c>
    </row>
    <row r="674" spans="1:24">
      <c r="A674" s="1">
        <v>1926.06</v>
      </c>
      <c r="B674" s="1">
        <f t="shared" si="160"/>
        <v>1926</v>
      </c>
      <c r="C674" s="1">
        <f t="shared" si="161"/>
        <v>5.999999999994543E-2</v>
      </c>
      <c r="D674" s="77">
        <v>12.11</v>
      </c>
      <c r="E674" s="79">
        <v>0.64500000000000002</v>
      </c>
      <c r="F674" s="77">
        <v>1.2450000000000001</v>
      </c>
      <c r="G674" s="77">
        <v>17.7</v>
      </c>
      <c r="H674" s="79">
        <f t="shared" si="166"/>
        <v>1926.458333333283</v>
      </c>
      <c r="I674" s="82">
        <f>I669*7/12+I681*5/12</f>
        <v>3.5383333333333336</v>
      </c>
      <c r="J674" s="79">
        <f t="shared" si="162"/>
        <v>221.25243672316387</v>
      </c>
      <c r="K674" s="79">
        <f t="shared" si="163"/>
        <v>11.784295762711865</v>
      </c>
      <c r="L674" s="90">
        <f t="shared" si="167"/>
        <v>4104.4145105945936</v>
      </c>
      <c r="M674" s="79">
        <f t="shared" si="164"/>
        <v>22.746431355932209</v>
      </c>
      <c r="N674" s="90">
        <f t="shared" si="165"/>
        <v>421.96499303800738</v>
      </c>
      <c r="O674" s="106">
        <f t="shared" si="154"/>
        <v>11.197979740229961</v>
      </c>
      <c r="P674" s="91"/>
      <c r="Q674" s="92">
        <f t="shared" si="155"/>
        <v>15.591949753085148</v>
      </c>
      <c r="R674" s="92"/>
      <c r="S674" s="107">
        <f t="shared" si="156"/>
        <v>0.10456095641367759</v>
      </c>
      <c r="T674" s="82">
        <f t="shared" si="168"/>
        <v>1.0053185634160247</v>
      </c>
      <c r="U674" s="82">
        <f t="shared" si="169"/>
        <v>7.2511620047893741</v>
      </c>
      <c r="V674" s="95">
        <f t="shared" si="157"/>
        <v>0.10120351831446617</v>
      </c>
      <c r="W674" s="95">
        <f t="shared" si="158"/>
        <v>6.7042914557499333E-2</v>
      </c>
      <c r="X674" s="95">
        <f t="shared" si="159"/>
        <v>3.4160603756966834E-2</v>
      </c>
    </row>
    <row r="675" spans="1:24">
      <c r="A675" s="1">
        <v>1926.07</v>
      </c>
      <c r="B675" s="1">
        <f t="shared" si="160"/>
        <v>1926</v>
      </c>
      <c r="C675" s="1">
        <f t="shared" si="161"/>
        <v>6.9999999999936335E-2</v>
      </c>
      <c r="D675" s="77">
        <v>12.62</v>
      </c>
      <c r="E675" s="79">
        <v>0.65249999999999997</v>
      </c>
      <c r="F675" s="77">
        <v>1.244</v>
      </c>
      <c r="G675" s="77">
        <v>17.5</v>
      </c>
      <c r="H675" s="79">
        <f t="shared" si="166"/>
        <v>1926.5416666666163</v>
      </c>
      <c r="I675" s="82">
        <f>I669*6/12+I681*6/12</f>
        <v>3.51</v>
      </c>
      <c r="J675" s="79">
        <f t="shared" si="162"/>
        <v>233.20534057142856</v>
      </c>
      <c r="K675" s="79">
        <f t="shared" si="163"/>
        <v>12.057566142857144</v>
      </c>
      <c r="L675" s="90">
        <f t="shared" si="167"/>
        <v>4344.7905123515256</v>
      </c>
      <c r="M675" s="79">
        <f t="shared" si="164"/>
        <v>22.987911542857148</v>
      </c>
      <c r="N675" s="90">
        <f t="shared" si="165"/>
        <v>428.28204416523766</v>
      </c>
      <c r="O675" s="106">
        <f t="shared" si="154"/>
        <v>11.869694058481281</v>
      </c>
      <c r="P675" s="91"/>
      <c r="Q675" s="92">
        <f t="shared" si="155"/>
        <v>16.469124743360339</v>
      </c>
      <c r="R675" s="92"/>
      <c r="S675" s="107">
        <f t="shared" si="156"/>
        <v>9.8597390299536319E-2</v>
      </c>
      <c r="T675" s="82">
        <f t="shared" si="168"/>
        <v>1.0052981109501766</v>
      </c>
      <c r="U675" s="82">
        <f t="shared" si="169"/>
        <v>7.3730389442631621</v>
      </c>
      <c r="V675" s="95">
        <f t="shared" si="157"/>
        <v>0.10081264835027293</v>
      </c>
      <c r="W675" s="95">
        <f t="shared" si="158"/>
        <v>6.4709778589431721E-2</v>
      </c>
      <c r="X675" s="95">
        <f t="shared" si="159"/>
        <v>3.6102869760841205E-2</v>
      </c>
    </row>
    <row r="676" spans="1:24">
      <c r="A676" s="1">
        <v>1926.08</v>
      </c>
      <c r="B676" s="1">
        <f t="shared" si="160"/>
        <v>1926</v>
      </c>
      <c r="C676" s="1">
        <f t="shared" si="161"/>
        <v>7.999999999992724E-2</v>
      </c>
      <c r="D676" s="77">
        <v>13.12</v>
      </c>
      <c r="E676" s="79">
        <v>0.66</v>
      </c>
      <c r="F676" s="77">
        <v>1.2430000000000001</v>
      </c>
      <c r="G676" s="77">
        <v>17.399999999999999</v>
      </c>
      <c r="H676" s="79">
        <f t="shared" si="166"/>
        <v>1926.6249999999495</v>
      </c>
      <c r="I676" s="82">
        <f>I669*5/12+I681*7/12</f>
        <v>3.4816666666666665</v>
      </c>
      <c r="J676" s="79">
        <f t="shared" si="162"/>
        <v>243.83821609195405</v>
      </c>
      <c r="K676" s="79">
        <f t="shared" si="163"/>
        <v>12.266251724137934</v>
      </c>
      <c r="L676" s="90">
        <f t="shared" si="167"/>
        <v>4561.9330860704986</v>
      </c>
      <c r="M676" s="79">
        <f t="shared" si="164"/>
        <v>23.101440747126443</v>
      </c>
      <c r="N676" s="90">
        <f t="shared" si="165"/>
        <v>432.20143490744135</v>
      </c>
      <c r="O676" s="106">
        <f t="shared" si="154"/>
        <v>12.488808219521882</v>
      </c>
      <c r="P676" s="91"/>
      <c r="Q676" s="92">
        <f t="shared" si="155"/>
        <v>17.260693795594289</v>
      </c>
      <c r="R676" s="92"/>
      <c r="S676" s="107">
        <f t="shared" si="156"/>
        <v>9.3136770867250987E-2</v>
      </c>
      <c r="T676" s="82">
        <f t="shared" si="168"/>
        <v>1.0052776643136292</v>
      </c>
      <c r="U676" s="82">
        <f t="shared" si="169"/>
        <v>7.4547004106909336</v>
      </c>
      <c r="V676" s="95">
        <f t="shared" si="157"/>
        <v>9.7173107482416698E-2</v>
      </c>
      <c r="W676" s="95">
        <f t="shared" si="158"/>
        <v>6.2988249465290247E-2</v>
      </c>
      <c r="X676" s="95">
        <f t="shared" si="159"/>
        <v>3.4184858017126452E-2</v>
      </c>
    </row>
    <row r="677" spans="1:24">
      <c r="A677" s="1">
        <v>1926.09</v>
      </c>
      <c r="B677" s="1">
        <f t="shared" si="160"/>
        <v>1926</v>
      </c>
      <c r="C677" s="1">
        <f t="shared" si="161"/>
        <v>8.9999999999918145E-2</v>
      </c>
      <c r="D677" s="77">
        <v>13.32</v>
      </c>
      <c r="E677" s="79">
        <v>0.66749999999999998</v>
      </c>
      <c r="F677" s="77">
        <v>1.242</v>
      </c>
      <c r="G677" s="77">
        <v>17.5</v>
      </c>
      <c r="H677" s="79">
        <f t="shared" si="166"/>
        <v>1926.7083333332828</v>
      </c>
      <c r="I677" s="82">
        <f>I669*4/12+I681*8/12</f>
        <v>3.4533333333333331</v>
      </c>
      <c r="J677" s="79">
        <f t="shared" si="162"/>
        <v>246.14066057142861</v>
      </c>
      <c r="K677" s="79">
        <f t="shared" si="163"/>
        <v>12.334751571428573</v>
      </c>
      <c r="L677" s="90">
        <f t="shared" si="167"/>
        <v>4624.2399323957661</v>
      </c>
      <c r="M677" s="79">
        <f t="shared" si="164"/>
        <v>22.95095348571429</v>
      </c>
      <c r="N677" s="90">
        <f t="shared" si="165"/>
        <v>431.17912883149717</v>
      </c>
      <c r="O677" s="106">
        <f t="shared" si="154"/>
        <v>12.692614823344725</v>
      </c>
      <c r="P677" s="91"/>
      <c r="Q677" s="92">
        <f t="shared" si="155"/>
        <v>17.470213778374848</v>
      </c>
      <c r="R677" s="92"/>
      <c r="S677" s="107">
        <f t="shared" si="156"/>
        <v>9.0830411840195316E-2</v>
      </c>
      <c r="T677" s="82">
        <f t="shared" si="168"/>
        <v>1.0052572235187336</v>
      </c>
      <c r="U677" s="82">
        <f t="shared" si="169"/>
        <v>7.4512207094914205</v>
      </c>
      <c r="V677" s="95">
        <f t="shared" si="157"/>
        <v>9.7269107033777225E-2</v>
      </c>
      <c r="W677" s="95">
        <f t="shared" si="158"/>
        <v>6.3250861066933117E-2</v>
      </c>
      <c r="X677" s="95">
        <f t="shared" si="159"/>
        <v>3.4018245966844107E-2</v>
      </c>
    </row>
    <row r="678" spans="1:24">
      <c r="A678" s="1">
        <v>1926.1</v>
      </c>
      <c r="B678" s="1">
        <f t="shared" si="160"/>
        <v>1926</v>
      </c>
      <c r="C678" s="1">
        <f t="shared" si="161"/>
        <v>9.9999999999909051E-2</v>
      </c>
      <c r="D678" s="77">
        <v>13.02</v>
      </c>
      <c r="E678" s="79">
        <v>0.67500000000000004</v>
      </c>
      <c r="F678" s="77">
        <v>1.242</v>
      </c>
      <c r="G678" s="77">
        <v>17.600000000000001</v>
      </c>
      <c r="H678" s="79">
        <f t="shared" si="166"/>
        <v>1926.791666666616</v>
      </c>
      <c r="I678" s="82">
        <f>I669*3/12+I681*9/12</f>
        <v>3.4249999999999998</v>
      </c>
      <c r="J678" s="79">
        <f t="shared" si="162"/>
        <v>239.22992386363637</v>
      </c>
      <c r="K678" s="79">
        <f t="shared" si="163"/>
        <v>12.402473011363638</v>
      </c>
      <c r="L678" s="90">
        <f t="shared" si="167"/>
        <v>4513.825138120339</v>
      </c>
      <c r="M678" s="79">
        <f t="shared" si="164"/>
        <v>22.82055034090909</v>
      </c>
      <c r="N678" s="90">
        <f t="shared" si="165"/>
        <v>430.58147630917517</v>
      </c>
      <c r="O678" s="106">
        <f t="shared" si="154"/>
        <v>12.426517521583351</v>
      </c>
      <c r="P678" s="91"/>
      <c r="Q678" s="92">
        <f t="shared" si="155"/>
        <v>17.033811722274979</v>
      </c>
      <c r="R678" s="92"/>
      <c r="S678" s="107">
        <f t="shared" si="156"/>
        <v>9.1529018787589234E-2</v>
      </c>
      <c r="T678" s="82">
        <f t="shared" si="168"/>
        <v>1.0052367885778679</v>
      </c>
      <c r="U678" s="82">
        <f t="shared" si="169"/>
        <v>7.4478343885994933</v>
      </c>
      <c r="V678" s="95">
        <f t="shared" si="157"/>
        <v>0.10590168770457797</v>
      </c>
      <c r="W678" s="95">
        <f t="shared" si="158"/>
        <v>6.3512451184954077E-2</v>
      </c>
      <c r="X678" s="95">
        <f t="shared" si="159"/>
        <v>4.2389236519623896E-2</v>
      </c>
    </row>
    <row r="679" spans="1:24">
      <c r="A679" s="1">
        <v>1926.11</v>
      </c>
      <c r="B679" s="1">
        <f t="shared" si="160"/>
        <v>1926</v>
      </c>
      <c r="C679" s="1">
        <f t="shared" si="161"/>
        <v>0.10999999999989996</v>
      </c>
      <c r="D679" s="77">
        <v>13.19</v>
      </c>
      <c r="E679" s="79">
        <v>0.6825</v>
      </c>
      <c r="F679" s="77">
        <v>1.2410000000000001</v>
      </c>
      <c r="G679" s="77">
        <v>17.7</v>
      </c>
      <c r="H679" s="79">
        <f t="shared" si="166"/>
        <v>1926.8749999999493</v>
      </c>
      <c r="I679" s="82">
        <f>I669*2/12+I681*10/12</f>
        <v>3.3966666666666665</v>
      </c>
      <c r="J679" s="79">
        <f t="shared" si="162"/>
        <v>240.98428079096047</v>
      </c>
      <c r="K679" s="79">
        <f t="shared" si="163"/>
        <v>12.469429237288137</v>
      </c>
      <c r="L679" s="90">
        <f t="shared" si="167"/>
        <v>4566.5328517928374</v>
      </c>
      <c r="M679" s="79">
        <f t="shared" si="164"/>
        <v>22.673350451977406</v>
      </c>
      <c r="N679" s="90">
        <f t="shared" si="165"/>
        <v>429.64876945222989</v>
      </c>
      <c r="O679" s="106">
        <f t="shared" si="154"/>
        <v>12.615251212344488</v>
      </c>
      <c r="P679" s="91"/>
      <c r="Q679" s="92">
        <f t="shared" si="155"/>
        <v>17.219085274376599</v>
      </c>
      <c r="R679" s="92"/>
      <c r="S679" s="107">
        <f t="shared" si="156"/>
        <v>8.9367477165152587E-2</v>
      </c>
      <c r="T679" s="82">
        <f t="shared" si="168"/>
        <v>1.0052163595034402</v>
      </c>
      <c r="U679" s="82">
        <f t="shared" si="169"/>
        <v>7.4445386078383011</v>
      </c>
      <c r="V679" s="95">
        <f t="shared" si="157"/>
        <v>0.10801736537684681</v>
      </c>
      <c r="W679" s="95">
        <f t="shared" si="158"/>
        <v>6.377305781836129E-2</v>
      </c>
      <c r="X679" s="95">
        <f t="shared" si="159"/>
        <v>4.4244307558485518E-2</v>
      </c>
    </row>
    <row r="680" spans="1:24">
      <c r="A680" s="1">
        <v>1926.12</v>
      </c>
      <c r="B680" s="1">
        <f t="shared" si="160"/>
        <v>1926</v>
      </c>
      <c r="C680" s="1">
        <f t="shared" si="161"/>
        <v>0.11999999999989086</v>
      </c>
      <c r="D680" s="77">
        <v>13.49</v>
      </c>
      <c r="E680" s="79">
        <v>0.69</v>
      </c>
      <c r="F680" s="77">
        <v>1.24</v>
      </c>
      <c r="G680" s="77">
        <v>17.7</v>
      </c>
      <c r="H680" s="79">
        <f t="shared" si="166"/>
        <v>1926.9583333332826</v>
      </c>
      <c r="I680" s="82">
        <f>I669*1/12+I681*11/12</f>
        <v>3.3683333333333327</v>
      </c>
      <c r="J680" s="79">
        <f t="shared" si="162"/>
        <v>246.46534858757067</v>
      </c>
      <c r="K680" s="79">
        <f t="shared" si="163"/>
        <v>12.60645593220339</v>
      </c>
      <c r="L680" s="90">
        <f t="shared" si="167"/>
        <v>4690.3035488751693</v>
      </c>
      <c r="M680" s="79">
        <f t="shared" si="164"/>
        <v>22.655080225988705</v>
      </c>
      <c r="N680" s="90">
        <f t="shared" si="165"/>
        <v>431.13242406265454</v>
      </c>
      <c r="O680" s="106">
        <f t="shared" si="154"/>
        <v>13.009052728993131</v>
      </c>
      <c r="P680" s="91"/>
      <c r="Q680" s="92">
        <f t="shared" si="155"/>
        <v>17.67784190354477</v>
      </c>
      <c r="R680" s="92"/>
      <c r="S680" s="107">
        <f t="shared" si="156"/>
        <v>8.6347660503229062E-2</v>
      </c>
      <c r="T680" s="82">
        <f t="shared" si="168"/>
        <v>1.0051959363078855</v>
      </c>
      <c r="U680" s="82">
        <f t="shared" si="169"/>
        <v>7.483371997554026</v>
      </c>
      <c r="V680" s="95">
        <f t="shared" si="157"/>
        <v>0.1035208278604256</v>
      </c>
      <c r="W680" s="95">
        <f t="shared" si="158"/>
        <v>6.3433430531809165E-2</v>
      </c>
      <c r="X680" s="95">
        <f t="shared" si="159"/>
        <v>4.0087397328616436E-2</v>
      </c>
    </row>
    <row r="681" spans="1:24">
      <c r="A681" s="1">
        <v>1927.01</v>
      </c>
      <c r="B681" s="1">
        <f t="shared" si="160"/>
        <v>1927</v>
      </c>
      <c r="C681" s="1">
        <f t="shared" si="161"/>
        <v>9.9999999999909051E-3</v>
      </c>
      <c r="D681" s="77">
        <v>13.4</v>
      </c>
      <c r="E681" s="79">
        <v>0.69669999999999999</v>
      </c>
      <c r="F681" s="77">
        <v>1.2290000000000001</v>
      </c>
      <c r="G681" s="77">
        <v>17.5</v>
      </c>
      <c r="H681" s="79">
        <f t="shared" si="166"/>
        <v>1927.0416666666158</v>
      </c>
      <c r="I681" s="82">
        <v>3.34</v>
      </c>
      <c r="J681" s="79">
        <f t="shared" si="162"/>
        <v>247.6189828571429</v>
      </c>
      <c r="K681" s="79">
        <f t="shared" si="163"/>
        <v>12.874339205714287</v>
      </c>
      <c r="L681" s="90">
        <f t="shared" si="167"/>
        <v>4732.6743792604129</v>
      </c>
      <c r="M681" s="79">
        <f t="shared" si="164"/>
        <v>22.71072611428572</v>
      </c>
      <c r="N681" s="90">
        <f t="shared" si="165"/>
        <v>434.06394120231698</v>
      </c>
      <c r="O681" s="106">
        <f t="shared" si="154"/>
        <v>13.18593062867779</v>
      </c>
      <c r="P681" s="91"/>
      <c r="Q681" s="92">
        <f t="shared" si="155"/>
        <v>17.836264453737648</v>
      </c>
      <c r="R681" s="92"/>
      <c r="S681" s="107">
        <f t="shared" si="156"/>
        <v>8.3521082543100117E-2</v>
      </c>
      <c r="T681" s="82">
        <f t="shared" si="168"/>
        <v>1.0028536005602389</v>
      </c>
      <c r="U681" s="82">
        <f t="shared" si="169"/>
        <v>7.6082237517852054</v>
      </c>
      <c r="V681" s="95">
        <f t="shared" si="157"/>
        <v>0.10550186110804294</v>
      </c>
      <c r="W681" s="95">
        <f t="shared" si="158"/>
        <v>6.1133377478449047E-2</v>
      </c>
      <c r="X681" s="95">
        <f t="shared" si="159"/>
        <v>4.4368483629593891E-2</v>
      </c>
    </row>
    <row r="682" spans="1:24">
      <c r="A682" s="1">
        <v>1927.02</v>
      </c>
      <c r="B682" s="1">
        <f t="shared" si="160"/>
        <v>1927</v>
      </c>
      <c r="C682" s="1">
        <f t="shared" si="161"/>
        <v>1.999999999998181E-2</v>
      </c>
      <c r="D682" s="77">
        <v>13.66</v>
      </c>
      <c r="E682" s="79">
        <v>0.70330000000000004</v>
      </c>
      <c r="F682" s="77">
        <v>1.218</v>
      </c>
      <c r="G682" s="77">
        <v>17.399999999999999</v>
      </c>
      <c r="H682" s="79">
        <f t="shared" si="166"/>
        <v>1927.1249999999491</v>
      </c>
      <c r="I682" s="82">
        <f>I681*11/12+I693*1/12</f>
        <v>3.339166666666666</v>
      </c>
      <c r="J682" s="79">
        <f t="shared" si="162"/>
        <v>253.87424022988509</v>
      </c>
      <c r="K682" s="79">
        <f t="shared" si="163"/>
        <v>13.070992178160923</v>
      </c>
      <c r="L682" s="90">
        <f t="shared" si="167"/>
        <v>4873.0479418417126</v>
      </c>
      <c r="M682" s="79">
        <f t="shared" si="164"/>
        <v>22.636810000000004</v>
      </c>
      <c r="N682" s="90">
        <f t="shared" si="165"/>
        <v>434.50749583918059</v>
      </c>
      <c r="O682" s="106">
        <f t="shared" si="154"/>
        <v>13.633966132216212</v>
      </c>
      <c r="P682" s="91"/>
      <c r="Q682" s="92">
        <f t="shared" si="155"/>
        <v>18.358019636037497</v>
      </c>
      <c r="R682" s="92"/>
      <c r="S682" s="107">
        <f t="shared" si="156"/>
        <v>7.7809844861314176E-2</v>
      </c>
      <c r="T682" s="82">
        <f t="shared" si="168"/>
        <v>1.0028529088762781</v>
      </c>
      <c r="U682" s="82">
        <f t="shared" si="169"/>
        <v>7.6737847821005838</v>
      </c>
      <c r="V682" s="95">
        <f t="shared" si="157"/>
        <v>0.10586716757743009</v>
      </c>
      <c r="W682" s="95">
        <f t="shared" si="158"/>
        <v>6.0551898984331887E-2</v>
      </c>
      <c r="X682" s="95">
        <f t="shared" si="159"/>
        <v>4.5315268593098201E-2</v>
      </c>
    </row>
    <row r="683" spans="1:24">
      <c r="A683" s="1">
        <v>1927.03</v>
      </c>
      <c r="B683" s="1">
        <f t="shared" si="160"/>
        <v>1927</v>
      </c>
      <c r="C683" s="1">
        <f t="shared" si="161"/>
        <v>2.9999999999972715E-2</v>
      </c>
      <c r="D683" s="77">
        <v>13.87</v>
      </c>
      <c r="E683" s="79">
        <v>0.71</v>
      </c>
      <c r="F683" s="77">
        <v>1.208</v>
      </c>
      <c r="G683" s="77">
        <v>17.3</v>
      </c>
      <c r="H683" s="79">
        <f t="shared" si="166"/>
        <v>1927.2083333332823</v>
      </c>
      <c r="I683" s="82">
        <f>I681*10/12+I693*2/12</f>
        <v>3.3383333333333334</v>
      </c>
      <c r="J683" s="79">
        <f t="shared" si="162"/>
        <v>259.26717976878615</v>
      </c>
      <c r="K683" s="79">
        <f t="shared" si="163"/>
        <v>13.271787861271676</v>
      </c>
      <c r="L683" s="90">
        <f t="shared" si="167"/>
        <v>4997.7930036828384</v>
      </c>
      <c r="M683" s="79">
        <f t="shared" si="164"/>
        <v>22.580732023121389</v>
      </c>
      <c r="N683" s="90">
        <f t="shared" si="165"/>
        <v>435.28002512248514</v>
      </c>
      <c r="O683" s="106">
        <f t="shared" si="154"/>
        <v>14.033257507604496</v>
      </c>
      <c r="P683" s="91"/>
      <c r="Q683" s="92">
        <f t="shared" si="155"/>
        <v>18.81193476318769</v>
      </c>
      <c r="R683" s="92"/>
      <c r="S683" s="107">
        <f t="shared" si="156"/>
        <v>7.5133224962694561E-2</v>
      </c>
      <c r="T683" s="82">
        <f t="shared" si="168"/>
        <v>1.002852217192467</v>
      </c>
      <c r="U683" s="82">
        <f t="shared" si="169"/>
        <v>7.7401610751600858</v>
      </c>
      <c r="V683" s="95">
        <f t="shared" si="157"/>
        <v>0.1025545418595506</v>
      </c>
      <c r="W683" s="95">
        <f t="shared" si="158"/>
        <v>5.9217643081540539E-2</v>
      </c>
      <c r="X683" s="95">
        <f t="shared" si="159"/>
        <v>4.3336898778010058E-2</v>
      </c>
    </row>
    <row r="684" spans="1:24">
      <c r="A684" s="1">
        <v>1927.04</v>
      </c>
      <c r="B684" s="1">
        <f t="shared" si="160"/>
        <v>1927</v>
      </c>
      <c r="C684" s="1">
        <f t="shared" si="161"/>
        <v>3.999999999996362E-2</v>
      </c>
      <c r="D684" s="77">
        <v>14.21</v>
      </c>
      <c r="E684" s="79">
        <v>0.7167</v>
      </c>
      <c r="F684" s="77">
        <v>1.1970000000000001</v>
      </c>
      <c r="G684" s="77">
        <v>17.3</v>
      </c>
      <c r="H684" s="79">
        <f t="shared" si="166"/>
        <v>1927.2916666666156</v>
      </c>
      <c r="I684" s="82">
        <f>I681*9/12+I693*3/12</f>
        <v>3.3374999999999999</v>
      </c>
      <c r="J684" s="79">
        <f t="shared" si="162"/>
        <v>265.62268381502895</v>
      </c>
      <c r="K684" s="79">
        <f t="shared" si="163"/>
        <v>13.397028676300579</v>
      </c>
      <c r="L684" s="90">
        <f t="shared" si="167"/>
        <v>5141.826371267347</v>
      </c>
      <c r="M684" s="79">
        <f t="shared" si="164"/>
        <v>22.375112774566475</v>
      </c>
      <c r="N684" s="90">
        <f t="shared" si="165"/>
        <v>433.12921649591931</v>
      </c>
      <c r="O684" s="106">
        <f t="shared" si="154"/>
        <v>14.488222209157058</v>
      </c>
      <c r="P684" s="91"/>
      <c r="Q684" s="92">
        <f t="shared" si="155"/>
        <v>19.335123464058157</v>
      </c>
      <c r="R684" s="92"/>
      <c r="S684" s="107">
        <f t="shared" si="156"/>
        <v>6.7855377278557769E-2</v>
      </c>
      <c r="T684" s="82">
        <f t="shared" si="168"/>
        <v>1.002851525508806</v>
      </c>
      <c r="U684" s="82">
        <f t="shared" si="169"/>
        <v>7.7622376956511214</v>
      </c>
      <c r="V684" s="95">
        <f t="shared" si="157"/>
        <v>9.2329376802516627E-2</v>
      </c>
      <c r="W684" s="95">
        <f t="shared" si="158"/>
        <v>5.8499462318934548E-2</v>
      </c>
      <c r="X684" s="95">
        <f t="shared" si="159"/>
        <v>3.382991448358208E-2</v>
      </c>
    </row>
    <row r="685" spans="1:24">
      <c r="A685" s="1">
        <v>1927.05</v>
      </c>
      <c r="B685" s="1">
        <f t="shared" si="160"/>
        <v>1927</v>
      </c>
      <c r="C685" s="1">
        <f t="shared" si="161"/>
        <v>4.9999999999954525E-2</v>
      </c>
      <c r="D685" s="77">
        <v>14.7</v>
      </c>
      <c r="E685" s="79">
        <v>0.72330000000000005</v>
      </c>
      <c r="F685" s="77">
        <v>1.1859999999999999</v>
      </c>
      <c r="G685" s="77">
        <v>17.399999999999999</v>
      </c>
      <c r="H685" s="79">
        <f t="shared" si="166"/>
        <v>1927.3749999999488</v>
      </c>
      <c r="I685" s="82">
        <f>I681*8/12+I693*4/12</f>
        <v>3.3366666666666669</v>
      </c>
      <c r="J685" s="79">
        <f t="shared" si="162"/>
        <v>273.20287931034488</v>
      </c>
      <c r="K685" s="79">
        <f t="shared" si="163"/>
        <v>13.442696775862073</v>
      </c>
      <c r="L685" s="90">
        <f t="shared" si="167"/>
        <v>5310.2459110442533</v>
      </c>
      <c r="M685" s="79">
        <f t="shared" si="164"/>
        <v>22.042082643678164</v>
      </c>
      <c r="N685" s="90">
        <f t="shared" si="165"/>
        <v>428.43208506792405</v>
      </c>
      <c r="O685" s="106">
        <f t="shared" si="154"/>
        <v>15.002347055737111</v>
      </c>
      <c r="P685" s="91"/>
      <c r="Q685" s="92">
        <f t="shared" si="155"/>
        <v>19.936096682958418</v>
      </c>
      <c r="R685" s="92"/>
      <c r="S685" s="107">
        <f t="shared" si="156"/>
        <v>6.4468256503694921E-2</v>
      </c>
      <c r="T685" s="82">
        <f t="shared" si="168"/>
        <v>1.0028508338252951</v>
      </c>
      <c r="U685" s="82">
        <f t="shared" si="169"/>
        <v>7.7396341448224355</v>
      </c>
      <c r="V685" s="95">
        <f t="shared" si="157"/>
        <v>8.3543063670523221E-2</v>
      </c>
      <c r="W685" s="95">
        <f t="shared" si="158"/>
        <v>5.8396031918390712E-2</v>
      </c>
      <c r="X685" s="95">
        <f t="shared" si="159"/>
        <v>2.5147031752132509E-2</v>
      </c>
    </row>
    <row r="686" spans="1:24">
      <c r="A686" s="1">
        <v>1927.06</v>
      </c>
      <c r="B686" s="1">
        <f t="shared" si="160"/>
        <v>1927</v>
      </c>
      <c r="C686" s="1">
        <f t="shared" si="161"/>
        <v>5.999999999994543E-2</v>
      </c>
      <c r="D686" s="77">
        <v>14.89</v>
      </c>
      <c r="E686" s="79">
        <v>0.73</v>
      </c>
      <c r="F686" s="77">
        <v>1.175</v>
      </c>
      <c r="G686" s="77">
        <v>17.600000000000001</v>
      </c>
      <c r="H686" s="79">
        <f t="shared" si="166"/>
        <v>1927.4583333332821</v>
      </c>
      <c r="I686" s="82">
        <f>I681*7/12+I693*5/12</f>
        <v>3.3358333333333334</v>
      </c>
      <c r="J686" s="79">
        <f t="shared" si="162"/>
        <v>273.58936761363634</v>
      </c>
      <c r="K686" s="79">
        <f t="shared" si="163"/>
        <v>13.413044886363638</v>
      </c>
      <c r="L686" s="90">
        <f t="shared" si="167"/>
        <v>5339.4838721616088</v>
      </c>
      <c r="M686" s="79">
        <f t="shared" si="164"/>
        <v>21.589490056818185</v>
      </c>
      <c r="N686" s="90">
        <f t="shared" si="165"/>
        <v>421.34946607050989</v>
      </c>
      <c r="O686" s="106">
        <f t="shared" si="154"/>
        <v>15.120333481747524</v>
      </c>
      <c r="P686" s="91"/>
      <c r="Q686" s="92">
        <f t="shared" si="155"/>
        <v>20.010588031136443</v>
      </c>
      <c r="R686" s="92"/>
      <c r="S686" s="107">
        <f t="shared" si="156"/>
        <v>6.3536290068551438E-2</v>
      </c>
      <c r="T686" s="82">
        <f t="shared" si="168"/>
        <v>1.002850142141934</v>
      </c>
      <c r="U686" s="82">
        <f t="shared" si="169"/>
        <v>7.6734974356874721</v>
      </c>
      <c r="V686" s="95">
        <f t="shared" si="157"/>
        <v>7.9294574012976904E-2</v>
      </c>
      <c r="W686" s="95">
        <f t="shared" si="158"/>
        <v>5.9629704232518232E-2</v>
      </c>
      <c r="X686" s="95">
        <f t="shared" si="159"/>
        <v>1.9664869780458671E-2</v>
      </c>
    </row>
    <row r="687" spans="1:24">
      <c r="A687" s="1">
        <v>1927.07</v>
      </c>
      <c r="B687" s="1">
        <f t="shared" si="160"/>
        <v>1927</v>
      </c>
      <c r="C687" s="1">
        <f t="shared" si="161"/>
        <v>6.9999999999936335E-2</v>
      </c>
      <c r="D687" s="77">
        <v>15.22</v>
      </c>
      <c r="E687" s="79">
        <v>0.73670000000000002</v>
      </c>
      <c r="F687" s="77">
        <v>1.1639999999999999</v>
      </c>
      <c r="G687" s="77">
        <v>17.3</v>
      </c>
      <c r="H687" s="79">
        <f t="shared" si="166"/>
        <v>1927.5416666666154</v>
      </c>
      <c r="I687" s="82">
        <f>I681*6/12+I693*6/12</f>
        <v>3.335</v>
      </c>
      <c r="J687" s="79">
        <f t="shared" si="162"/>
        <v>284.50226936416186</v>
      </c>
      <c r="K687" s="79">
        <f t="shared" si="163"/>
        <v>13.770881855491332</v>
      </c>
      <c r="L687" s="90">
        <f t="shared" si="167"/>
        <v>5574.8611223383277</v>
      </c>
      <c r="M687" s="79">
        <f t="shared" si="164"/>
        <v>21.758255028901736</v>
      </c>
      <c r="N687" s="90">
        <f t="shared" si="165"/>
        <v>426.35600173467896</v>
      </c>
      <c r="O687" s="106">
        <f t="shared" si="154"/>
        <v>15.820802594477746</v>
      </c>
      <c r="P687" s="91"/>
      <c r="Q687" s="92">
        <f t="shared" si="155"/>
        <v>20.854728675080459</v>
      </c>
      <c r="R687" s="92"/>
      <c r="S687" s="107">
        <f t="shared" si="156"/>
        <v>6.0442434969226293E-2</v>
      </c>
      <c r="T687" s="82">
        <f t="shared" si="168"/>
        <v>1.0028494504587229</v>
      </c>
      <c r="U687" s="82">
        <f t="shared" si="169"/>
        <v>7.8288136818639931</v>
      </c>
      <c r="V687" s="95">
        <f t="shared" si="157"/>
        <v>8.0569108078625717E-2</v>
      </c>
      <c r="W687" s="95">
        <f t="shared" si="158"/>
        <v>5.7100268759432193E-2</v>
      </c>
      <c r="X687" s="95">
        <f t="shared" si="159"/>
        <v>2.3468839319193524E-2</v>
      </c>
    </row>
    <row r="688" spans="1:24">
      <c r="A688" s="1">
        <v>1927.08</v>
      </c>
      <c r="B688" s="1">
        <f t="shared" si="160"/>
        <v>1927</v>
      </c>
      <c r="C688" s="1">
        <f t="shared" si="161"/>
        <v>7.999999999992724E-2</v>
      </c>
      <c r="D688" s="77">
        <v>16.03</v>
      </c>
      <c r="E688" s="79">
        <v>0.74329999999999996</v>
      </c>
      <c r="F688" s="77">
        <v>1.153</v>
      </c>
      <c r="G688" s="77">
        <v>17.2</v>
      </c>
      <c r="H688" s="79">
        <f t="shared" si="166"/>
        <v>1927.6249999999486</v>
      </c>
      <c r="I688" s="82">
        <f>I681*5/12+I693*7/12</f>
        <v>3.3341666666666665</v>
      </c>
      <c r="J688" s="79">
        <f t="shared" si="162"/>
        <v>301.38543546511636</v>
      </c>
      <c r="K688" s="79">
        <f t="shared" si="163"/>
        <v>13.975033947674421</v>
      </c>
      <c r="L688" s="90">
        <f t="shared" si="167"/>
        <v>5928.5093117285523</v>
      </c>
      <c r="M688" s="79">
        <f t="shared" si="164"/>
        <v>21.677941802325584</v>
      </c>
      <c r="N688" s="90">
        <f t="shared" si="165"/>
        <v>426.42365791784277</v>
      </c>
      <c r="O688" s="106">
        <f t="shared" si="154"/>
        <v>16.862861852763807</v>
      </c>
      <c r="P688" s="91"/>
      <c r="Q688" s="92">
        <f t="shared" si="155"/>
        <v>22.135608380554533</v>
      </c>
      <c r="R688" s="92"/>
      <c r="S688" s="107">
        <f t="shared" si="156"/>
        <v>5.4351821876082632E-2</v>
      </c>
      <c r="T688" s="82">
        <f t="shared" si="168"/>
        <v>1.0028487587756614</v>
      </c>
      <c r="U688" s="82">
        <f t="shared" si="169"/>
        <v>7.8967675538254616</v>
      </c>
      <c r="V688" s="95">
        <f t="shared" si="157"/>
        <v>7.5463992313564709E-2</v>
      </c>
      <c r="W688" s="95">
        <f t="shared" si="158"/>
        <v>5.6509414338211217E-2</v>
      </c>
      <c r="X688" s="95">
        <f t="shared" si="159"/>
        <v>1.8954577975353493E-2</v>
      </c>
    </row>
    <row r="689" spans="1:24">
      <c r="A689" s="1">
        <v>1927.09</v>
      </c>
      <c r="B689" s="1">
        <f t="shared" si="160"/>
        <v>1927</v>
      </c>
      <c r="C689" s="1">
        <f t="shared" si="161"/>
        <v>8.9999999999918145E-2</v>
      </c>
      <c r="D689" s="77">
        <v>16.940000000000001</v>
      </c>
      <c r="E689" s="79">
        <v>0.75</v>
      </c>
      <c r="F689" s="77">
        <v>1.143</v>
      </c>
      <c r="G689" s="77">
        <v>17.3</v>
      </c>
      <c r="H689" s="79">
        <f t="shared" si="166"/>
        <v>1927.7083333332819</v>
      </c>
      <c r="I689" s="82">
        <f>I681*4/12+I693*8/12</f>
        <v>3.3333333333333335</v>
      </c>
      <c r="J689" s="79">
        <f t="shared" si="162"/>
        <v>316.65364277456655</v>
      </c>
      <c r="K689" s="79">
        <f t="shared" si="163"/>
        <v>14.019494219653181</v>
      </c>
      <c r="L689" s="90">
        <f t="shared" si="167"/>
        <v>6251.8292964053426</v>
      </c>
      <c r="M689" s="79">
        <f t="shared" si="164"/>
        <v>21.365709190751446</v>
      </c>
      <c r="N689" s="90">
        <f t="shared" si="165"/>
        <v>421.83240175863671</v>
      </c>
      <c r="O689" s="106">
        <f t="shared" si="154"/>
        <v>17.81872371351642</v>
      </c>
      <c r="P689" s="91"/>
      <c r="Q689" s="92">
        <f t="shared" si="155"/>
        <v>23.29216969151669</v>
      </c>
      <c r="R689" s="92"/>
      <c r="S689" s="107">
        <f t="shared" si="156"/>
        <v>4.9430399146075624E-2</v>
      </c>
      <c r="T689" s="82">
        <f t="shared" si="168"/>
        <v>1.0028480670927502</v>
      </c>
      <c r="U689" s="82">
        <f t="shared" si="169"/>
        <v>7.8734874498689607</v>
      </c>
      <c r="V689" s="95">
        <f t="shared" si="157"/>
        <v>5.3306719320163287E-2</v>
      </c>
      <c r="W689" s="95">
        <f t="shared" si="158"/>
        <v>5.6416783900685719E-2</v>
      </c>
      <c r="X689" s="95">
        <f t="shared" si="159"/>
        <v>-3.1100645805224314E-3</v>
      </c>
    </row>
    <row r="690" spans="1:24">
      <c r="A690" s="1">
        <v>1927.1</v>
      </c>
      <c r="B690" s="1">
        <f t="shared" si="160"/>
        <v>1927</v>
      </c>
      <c r="C690" s="1">
        <f t="shared" si="161"/>
        <v>9.9999999999909051E-2</v>
      </c>
      <c r="D690" s="77">
        <v>16.68</v>
      </c>
      <c r="E690" s="79">
        <v>0.75670000000000004</v>
      </c>
      <c r="F690" s="77">
        <v>1.1319999999999999</v>
      </c>
      <c r="G690" s="77">
        <v>17.399999999999999</v>
      </c>
      <c r="H690" s="79">
        <f t="shared" si="166"/>
        <v>1927.7916666666151</v>
      </c>
      <c r="I690" s="82">
        <f>I681*3/12+I693*9/12</f>
        <v>3.3325</v>
      </c>
      <c r="J690" s="79">
        <f t="shared" si="162"/>
        <v>310.00163448275867</v>
      </c>
      <c r="K690" s="79">
        <f t="shared" si="163"/>
        <v>14.063443454022993</v>
      </c>
      <c r="L690" s="90">
        <f t="shared" si="167"/>
        <v>6143.6342160152635</v>
      </c>
      <c r="M690" s="79">
        <f t="shared" si="164"/>
        <v>21.03848022988506</v>
      </c>
      <c r="N690" s="90">
        <f t="shared" si="165"/>
        <v>416.94208228592794</v>
      </c>
      <c r="O690" s="106">
        <f t="shared" si="154"/>
        <v>17.537237852261082</v>
      </c>
      <c r="P690" s="91"/>
      <c r="Q690" s="92">
        <f t="shared" si="155"/>
        <v>22.835106977288746</v>
      </c>
      <c r="R690" s="92"/>
      <c r="S690" s="107">
        <f t="shared" si="156"/>
        <v>4.9399338657378486E-2</v>
      </c>
      <c r="T690" s="82">
        <f t="shared" si="168"/>
        <v>1.0028473754099891</v>
      </c>
      <c r="U690" s="82">
        <f t="shared" si="169"/>
        <v>7.8505328676767814</v>
      </c>
      <c r="V690" s="95">
        <f t="shared" si="157"/>
        <v>3.9241457614447528E-2</v>
      </c>
      <c r="W690" s="95">
        <f t="shared" si="158"/>
        <v>5.7046116745716802E-2</v>
      </c>
      <c r="X690" s="95">
        <f t="shared" si="159"/>
        <v>-1.7804659131269274E-2</v>
      </c>
    </row>
    <row r="691" spans="1:24">
      <c r="A691" s="1">
        <v>1927.11</v>
      </c>
      <c r="B691" s="1">
        <f t="shared" si="160"/>
        <v>1927</v>
      </c>
      <c r="C691" s="1">
        <f t="shared" si="161"/>
        <v>0.10999999999989996</v>
      </c>
      <c r="D691" s="77">
        <v>17.059999999999999</v>
      </c>
      <c r="E691" s="79">
        <v>0.76329999999999998</v>
      </c>
      <c r="F691" s="77">
        <v>1.121</v>
      </c>
      <c r="G691" s="77">
        <v>17.3</v>
      </c>
      <c r="H691" s="79">
        <f t="shared" si="166"/>
        <v>1927.8749999999484</v>
      </c>
      <c r="I691" s="82">
        <f>I681*2/12+I693*10/12</f>
        <v>3.3316666666666666</v>
      </c>
      <c r="J691" s="79">
        <f t="shared" si="162"/>
        <v>318.89676184971097</v>
      </c>
      <c r="K691" s="79">
        <f t="shared" si="163"/>
        <v>14.26810658381503</v>
      </c>
      <c r="L691" s="90">
        <f t="shared" si="167"/>
        <v>6343.4823381108072</v>
      </c>
      <c r="M691" s="79">
        <f t="shared" si="164"/>
        <v>20.954470693641621</v>
      </c>
      <c r="N691" s="90">
        <f t="shared" si="165"/>
        <v>416.82553933307247</v>
      </c>
      <c r="O691" s="106">
        <f t="shared" si="154"/>
        <v>18.131301434952423</v>
      </c>
      <c r="P691" s="91"/>
      <c r="Q691" s="92">
        <f t="shared" si="155"/>
        <v>23.520186815644784</v>
      </c>
      <c r="R691" s="92"/>
      <c r="S691" s="107">
        <f t="shared" si="156"/>
        <v>4.6948374092751669E-2</v>
      </c>
      <c r="T691" s="82">
        <f t="shared" si="168"/>
        <v>1.0028466837273777</v>
      </c>
      <c r="U691" s="82">
        <f t="shared" si="169"/>
        <v>7.9183942951097999</v>
      </c>
      <c r="V691" s="95">
        <f t="shared" si="157"/>
        <v>2.7735139391429575E-2</v>
      </c>
      <c r="W691" s="95">
        <f t="shared" si="158"/>
        <v>5.7182879262307029E-2</v>
      </c>
      <c r="X691" s="95">
        <f t="shared" si="159"/>
        <v>-2.9447739870877454E-2</v>
      </c>
    </row>
    <row r="692" spans="1:24">
      <c r="A692" s="1">
        <v>1927.12</v>
      </c>
      <c r="B692" s="1">
        <f t="shared" si="160"/>
        <v>1927</v>
      </c>
      <c r="C692" s="1">
        <f t="shared" si="161"/>
        <v>0.11999999999989086</v>
      </c>
      <c r="D692" s="77">
        <v>17.46</v>
      </c>
      <c r="E692" s="79">
        <v>0.77</v>
      </c>
      <c r="F692" s="77">
        <v>1.1100000000000001</v>
      </c>
      <c r="G692" s="77">
        <v>17.3</v>
      </c>
      <c r="H692" s="79">
        <f t="shared" si="166"/>
        <v>1927.9583333332816</v>
      </c>
      <c r="I692" s="82">
        <f>I681*1/12+I693*11/12</f>
        <v>3.3308333333333335</v>
      </c>
      <c r="J692" s="79">
        <f t="shared" si="162"/>
        <v>326.37382543352606</v>
      </c>
      <c r="K692" s="79">
        <f t="shared" si="163"/>
        <v>14.393347398843931</v>
      </c>
      <c r="L692" s="90">
        <f t="shared" si="167"/>
        <v>6516.0751313077471</v>
      </c>
      <c r="M692" s="79">
        <f t="shared" si="164"/>
        <v>20.748851445086707</v>
      </c>
      <c r="N692" s="90">
        <f t="shared" si="165"/>
        <v>414.25219906939287</v>
      </c>
      <c r="O692" s="106">
        <f t="shared" si="154"/>
        <v>18.64662402140252</v>
      </c>
      <c r="P692" s="91"/>
      <c r="Q692" s="92">
        <f t="shared" si="155"/>
        <v>24.099196924913041</v>
      </c>
      <c r="R692" s="92"/>
      <c r="S692" s="107">
        <f t="shared" si="156"/>
        <v>4.3926042689999521E-2</v>
      </c>
      <c r="T692" s="82">
        <f t="shared" si="168"/>
        <v>1.0028459920449164</v>
      </c>
      <c r="U692" s="82">
        <f t="shared" si="169"/>
        <v>7.9409354592966492</v>
      </c>
      <c r="V692" s="95">
        <f t="shared" si="157"/>
        <v>2.4646872331656189E-2</v>
      </c>
      <c r="W692" s="95">
        <f t="shared" si="158"/>
        <v>5.7933512952603072E-2</v>
      </c>
      <c r="X692" s="95">
        <f t="shared" si="159"/>
        <v>-3.3286640620946883E-2</v>
      </c>
    </row>
    <row r="693" spans="1:24">
      <c r="A693" s="1">
        <v>1928.01</v>
      </c>
      <c r="B693" s="1">
        <f t="shared" si="160"/>
        <v>1928</v>
      </c>
      <c r="C693" s="1">
        <f t="shared" si="161"/>
        <v>9.9999999999909051E-3</v>
      </c>
      <c r="D693" s="77">
        <v>17.53</v>
      </c>
      <c r="E693" s="79">
        <v>0.77669999999999995</v>
      </c>
      <c r="F693" s="77">
        <v>1.133</v>
      </c>
      <c r="G693" s="77">
        <v>17.3</v>
      </c>
      <c r="H693" s="79">
        <f t="shared" si="166"/>
        <v>1928.0416666666149</v>
      </c>
      <c r="I693" s="82">
        <v>3.33</v>
      </c>
      <c r="J693" s="79">
        <f t="shared" si="162"/>
        <v>327.68231156069368</v>
      </c>
      <c r="K693" s="79">
        <f t="shared" si="163"/>
        <v>14.518588213872832</v>
      </c>
      <c r="L693" s="90">
        <f t="shared" si="167"/>
        <v>6566.35452546957</v>
      </c>
      <c r="M693" s="79">
        <f t="shared" si="164"/>
        <v>21.178782601156072</v>
      </c>
      <c r="N693" s="90">
        <f t="shared" si="165"/>
        <v>424.3970152513989</v>
      </c>
      <c r="O693" s="106">
        <f t="shared" si="154"/>
        <v>18.806128571700764</v>
      </c>
      <c r="P693" s="91"/>
      <c r="Q693" s="92">
        <f t="shared" si="155"/>
        <v>24.220417357765477</v>
      </c>
      <c r="R693" s="92"/>
      <c r="S693" s="107">
        <f t="shared" si="156"/>
        <v>4.1264637828492753E-2</v>
      </c>
      <c r="T693" s="82">
        <f t="shared" si="168"/>
        <v>1.0008789768522124</v>
      </c>
      <c r="U693" s="82">
        <f t="shared" si="169"/>
        <v>7.9635352984430012</v>
      </c>
      <c r="V693" s="95">
        <f t="shared" si="157"/>
        <v>2.8558581777757164E-2</v>
      </c>
      <c r="W693" s="95">
        <f t="shared" si="158"/>
        <v>5.9432226320381032E-2</v>
      </c>
      <c r="X693" s="95">
        <f t="shared" si="159"/>
        <v>-3.0873644542623868E-2</v>
      </c>
    </row>
    <row r="694" spans="1:24">
      <c r="A694" s="1">
        <v>1928.02</v>
      </c>
      <c r="B694" s="1">
        <f t="shared" si="160"/>
        <v>1928</v>
      </c>
      <c r="C694" s="1">
        <f t="shared" si="161"/>
        <v>1.999999999998181E-2</v>
      </c>
      <c r="D694" s="77">
        <v>17.32</v>
      </c>
      <c r="E694" s="79">
        <v>0.7833</v>
      </c>
      <c r="F694" s="77">
        <v>1.155</v>
      </c>
      <c r="G694" s="77">
        <v>17.100000000000001</v>
      </c>
      <c r="H694" s="79">
        <f t="shared" si="166"/>
        <v>1928.1249999999482</v>
      </c>
      <c r="I694" s="82">
        <f>I693*11/12+I705*1/12</f>
        <v>3.3525</v>
      </c>
      <c r="J694" s="79">
        <f t="shared" si="162"/>
        <v>327.54348304093571</v>
      </c>
      <c r="K694" s="79">
        <f t="shared" si="163"/>
        <v>14.813210754385965</v>
      </c>
      <c r="L694" s="90">
        <f t="shared" si="167"/>
        <v>6588.3091298430609</v>
      </c>
      <c r="M694" s="79">
        <f t="shared" si="164"/>
        <v>21.842535964912283</v>
      </c>
      <c r="N694" s="90">
        <f t="shared" si="165"/>
        <v>439.3474044439223</v>
      </c>
      <c r="O694" s="106">
        <f t="shared" si="154"/>
        <v>18.868850519584033</v>
      </c>
      <c r="P694" s="91"/>
      <c r="Q694" s="92">
        <f t="shared" si="155"/>
        <v>24.221421773126767</v>
      </c>
      <c r="R694" s="92"/>
      <c r="S694" s="107">
        <f t="shared" si="156"/>
        <v>3.8950026927498264E-2</v>
      </c>
      <c r="T694" s="82">
        <f t="shared" si="168"/>
        <v>1.0008997359696088</v>
      </c>
      <c r="U694" s="82">
        <f t="shared" si="169"/>
        <v>8.0637576939319011</v>
      </c>
      <c r="V694" s="95">
        <f t="shared" si="157"/>
        <v>2.706696264617614E-2</v>
      </c>
      <c r="W694" s="95">
        <f t="shared" si="158"/>
        <v>5.9235920714716395E-2</v>
      </c>
      <c r="X694" s="95">
        <f t="shared" si="159"/>
        <v>-3.2168958068540254E-2</v>
      </c>
    </row>
    <row r="695" spans="1:24">
      <c r="A695" s="1">
        <v>1928.03</v>
      </c>
      <c r="B695" s="1">
        <f t="shared" si="160"/>
        <v>1928</v>
      </c>
      <c r="C695" s="1">
        <f t="shared" si="161"/>
        <v>2.9999999999972715E-2</v>
      </c>
      <c r="D695" s="77">
        <v>18.25</v>
      </c>
      <c r="E695" s="79">
        <v>0.79</v>
      </c>
      <c r="F695" s="77">
        <v>1.177</v>
      </c>
      <c r="G695" s="77">
        <v>17.100000000000001</v>
      </c>
      <c r="H695" s="79">
        <f t="shared" si="166"/>
        <v>1928.2083333332814</v>
      </c>
      <c r="I695" s="82">
        <f>I693*10/12+I705*2/12</f>
        <v>3.375</v>
      </c>
      <c r="J695" s="79">
        <f t="shared" si="162"/>
        <v>345.13097953216374</v>
      </c>
      <c r="K695" s="79">
        <f t="shared" si="163"/>
        <v>14.939916374269007</v>
      </c>
      <c r="L695" s="90">
        <f t="shared" si="167"/>
        <v>6967.1115456514926</v>
      </c>
      <c r="M695" s="79">
        <f t="shared" si="164"/>
        <v>22.258584269005851</v>
      </c>
      <c r="N695" s="90">
        <f t="shared" si="165"/>
        <v>449.33097475242784</v>
      </c>
      <c r="O695" s="106">
        <f t="shared" si="154"/>
        <v>19.943417799064534</v>
      </c>
      <c r="P695" s="91"/>
      <c r="Q695" s="92">
        <f t="shared" si="155"/>
        <v>25.513762948699398</v>
      </c>
      <c r="R695" s="92"/>
      <c r="S695" s="107">
        <f t="shared" si="156"/>
        <v>3.6595352942590399E-2</v>
      </c>
      <c r="T695" s="82">
        <f t="shared" si="168"/>
        <v>1.000920492144399</v>
      </c>
      <c r="U695" s="82">
        <f t="shared" si="169"/>
        <v>8.0710129467793408</v>
      </c>
      <c r="V695" s="95">
        <f t="shared" si="157"/>
        <v>1.5015754780042023E-2</v>
      </c>
      <c r="W695" s="95">
        <f t="shared" si="158"/>
        <v>5.9519234998288262E-2</v>
      </c>
      <c r="X695" s="95">
        <f t="shared" si="159"/>
        <v>-4.4503480218246239E-2</v>
      </c>
    </row>
    <row r="696" spans="1:24">
      <c r="A696" s="1">
        <v>1928.04</v>
      </c>
      <c r="B696" s="1">
        <f t="shared" si="160"/>
        <v>1928</v>
      </c>
      <c r="C696" s="1">
        <f t="shared" si="161"/>
        <v>3.999999999996362E-2</v>
      </c>
      <c r="D696" s="77">
        <v>19.399999999999999</v>
      </c>
      <c r="E696" s="79">
        <v>0.79669999999999996</v>
      </c>
      <c r="F696" s="77">
        <v>1.2</v>
      </c>
      <c r="G696" s="77">
        <v>17.100000000000001</v>
      </c>
      <c r="H696" s="79">
        <f t="shared" si="166"/>
        <v>1928.2916666666147</v>
      </c>
      <c r="I696" s="82">
        <f>I693*9/12+I705*3/12</f>
        <v>3.3975</v>
      </c>
      <c r="J696" s="79">
        <f t="shared" si="162"/>
        <v>366.87895906432749</v>
      </c>
      <c r="K696" s="79">
        <f t="shared" si="163"/>
        <v>15.066621994152046</v>
      </c>
      <c r="L696" s="90">
        <f t="shared" si="167"/>
        <v>7431.4806648223184</v>
      </c>
      <c r="M696" s="79">
        <f t="shared" si="164"/>
        <v>22.693543859649125</v>
      </c>
      <c r="N696" s="90">
        <f t="shared" si="165"/>
        <v>459.679216380762</v>
      </c>
      <c r="O696" s="106">
        <f t="shared" si="154"/>
        <v>21.257909249487486</v>
      </c>
      <c r="P696" s="91"/>
      <c r="Q696" s="92">
        <f t="shared" si="155"/>
        <v>27.098639189464791</v>
      </c>
      <c r="R696" s="92"/>
      <c r="S696" s="107">
        <f t="shared" si="156"/>
        <v>3.1823715303227126E-2</v>
      </c>
      <c r="T696" s="82">
        <f t="shared" si="168"/>
        <v>1.000941245381527</v>
      </c>
      <c r="U696" s="82">
        <f t="shared" si="169"/>
        <v>8.0784422507941933</v>
      </c>
      <c r="V696" s="95">
        <f t="shared" si="157"/>
        <v>4.238839007983497E-3</v>
      </c>
      <c r="W696" s="95">
        <f t="shared" si="158"/>
        <v>5.9050370510822514E-2</v>
      </c>
      <c r="X696" s="95">
        <f t="shared" si="159"/>
        <v>-5.4811531502839017E-2</v>
      </c>
    </row>
    <row r="697" spans="1:24">
      <c r="A697" s="1">
        <v>1928.05</v>
      </c>
      <c r="B697" s="1">
        <f t="shared" si="160"/>
        <v>1928</v>
      </c>
      <c r="C697" s="1">
        <f t="shared" si="161"/>
        <v>4.9999999999954525E-2</v>
      </c>
      <c r="D697" s="77">
        <v>20</v>
      </c>
      <c r="E697" s="79">
        <v>0.80330000000000001</v>
      </c>
      <c r="F697" s="77">
        <v>1.222</v>
      </c>
      <c r="G697" s="77">
        <v>17.2</v>
      </c>
      <c r="H697" s="79">
        <f t="shared" si="166"/>
        <v>1928.3749999999479</v>
      </c>
      <c r="I697" s="82">
        <f>I693*8/12+I705*4/12</f>
        <v>3.42</v>
      </c>
      <c r="J697" s="79">
        <f t="shared" si="162"/>
        <v>376.02674418604659</v>
      </c>
      <c r="K697" s="79">
        <f t="shared" si="163"/>
        <v>15.103114180232563</v>
      </c>
      <c r="L697" s="90">
        <f t="shared" si="167"/>
        <v>7642.2717030237272</v>
      </c>
      <c r="M697" s="79">
        <f t="shared" si="164"/>
        <v>22.975234069767446</v>
      </c>
      <c r="N697" s="90">
        <f t="shared" si="165"/>
        <v>466.94280105474968</v>
      </c>
      <c r="O697" s="106">
        <f t="shared" si="154"/>
        <v>21.832732178740024</v>
      </c>
      <c r="P697" s="91"/>
      <c r="Q697" s="92">
        <f t="shared" si="155"/>
        <v>27.733593696413873</v>
      </c>
      <c r="R697" s="92"/>
      <c r="S697" s="107">
        <f t="shared" si="156"/>
        <v>2.8825490853708981E-2</v>
      </c>
      <c r="T697" s="82">
        <f t="shared" si="168"/>
        <v>1.0009619956859277</v>
      </c>
      <c r="U697" s="82">
        <f t="shared" si="169"/>
        <v>8.0390341516291244</v>
      </c>
      <c r="V697" s="95">
        <f t="shared" si="157"/>
        <v>3.6793310603575602E-3</v>
      </c>
      <c r="W697" s="95">
        <f t="shared" si="158"/>
        <v>6.0693766160895501E-2</v>
      </c>
      <c r="X697" s="95">
        <f t="shared" si="159"/>
        <v>-5.7014435100537941E-2</v>
      </c>
    </row>
    <row r="698" spans="1:24">
      <c r="A698" s="1">
        <v>1928.06</v>
      </c>
      <c r="B698" s="1">
        <f t="shared" si="160"/>
        <v>1928</v>
      </c>
      <c r="C698" s="1">
        <f t="shared" si="161"/>
        <v>5.999999999994543E-2</v>
      </c>
      <c r="D698" s="77">
        <v>19.02</v>
      </c>
      <c r="E698" s="79">
        <v>0.81</v>
      </c>
      <c r="F698" s="77">
        <v>1.2450000000000001</v>
      </c>
      <c r="G698" s="77">
        <v>17.100000000000001</v>
      </c>
      <c r="H698" s="79">
        <f t="shared" si="166"/>
        <v>1928.4583333332812</v>
      </c>
      <c r="I698" s="82">
        <f>I693*7/12+I705*5/12</f>
        <v>3.4424999999999999</v>
      </c>
      <c r="J698" s="79">
        <f t="shared" si="162"/>
        <v>359.69267017543859</v>
      </c>
      <c r="K698" s="79">
        <f t="shared" si="163"/>
        <v>15.31814210526316</v>
      </c>
      <c r="L698" s="90">
        <f t="shared" si="167"/>
        <v>7336.2456475473809</v>
      </c>
      <c r="M698" s="79">
        <f t="shared" si="164"/>
        <v>23.544551754385967</v>
      </c>
      <c r="N698" s="90">
        <f t="shared" si="165"/>
        <v>480.21166304923719</v>
      </c>
      <c r="O698" s="106">
        <f t="shared" si="154"/>
        <v>20.913421576866703</v>
      </c>
      <c r="P698" s="91"/>
      <c r="Q698" s="92">
        <f t="shared" si="155"/>
        <v>26.482054104053233</v>
      </c>
      <c r="R698" s="92"/>
      <c r="S698" s="107">
        <f t="shared" si="156"/>
        <v>2.8629212973394984E-2</v>
      </c>
      <c r="T698" s="82">
        <f t="shared" si="168"/>
        <v>1.0009827430625267</v>
      </c>
      <c r="U698" s="82">
        <f t="shared" si="169"/>
        <v>8.0938247886663568</v>
      </c>
      <c r="V698" s="95">
        <f t="shared" si="157"/>
        <v>1.0696773439133445E-2</v>
      </c>
      <c r="W698" s="95">
        <f t="shared" si="158"/>
        <v>6.0348374848206321E-2</v>
      </c>
      <c r="X698" s="95">
        <f t="shared" si="159"/>
        <v>-4.9651601409072876E-2</v>
      </c>
    </row>
    <row r="699" spans="1:24">
      <c r="A699" s="1">
        <v>1928.07</v>
      </c>
      <c r="B699" s="1">
        <f t="shared" si="160"/>
        <v>1928</v>
      </c>
      <c r="C699" s="1">
        <f t="shared" si="161"/>
        <v>6.9999999999936335E-2</v>
      </c>
      <c r="D699" s="77">
        <v>19.16</v>
      </c>
      <c r="E699" s="79">
        <v>0.81669999999999998</v>
      </c>
      <c r="F699" s="77">
        <v>1.268</v>
      </c>
      <c r="G699" s="77">
        <v>17.100000000000001</v>
      </c>
      <c r="H699" s="79">
        <f t="shared" si="166"/>
        <v>1928.5416666666144</v>
      </c>
      <c r="I699" s="82">
        <f>I693*6/12+I705*6/12</f>
        <v>3.4649999999999999</v>
      </c>
      <c r="J699" s="79">
        <f t="shared" si="162"/>
        <v>362.34025029239768</v>
      </c>
      <c r="K699" s="79">
        <f t="shared" si="163"/>
        <v>15.444847725146198</v>
      </c>
      <c r="L699" s="90">
        <f t="shared" si="167"/>
        <v>7416.4962806889498</v>
      </c>
      <c r="M699" s="79">
        <f t="shared" si="164"/>
        <v>23.979511345029241</v>
      </c>
      <c r="N699" s="90">
        <f t="shared" si="165"/>
        <v>490.82031753202443</v>
      </c>
      <c r="O699" s="106">
        <f t="shared" si="154"/>
        <v>21.081905435296793</v>
      </c>
      <c r="P699" s="91"/>
      <c r="Q699" s="92">
        <f t="shared" si="155"/>
        <v>26.613845391227322</v>
      </c>
      <c r="R699" s="92"/>
      <c r="S699" s="107">
        <f t="shared" si="156"/>
        <v>2.5300092823006881E-2</v>
      </c>
      <c r="T699" s="82">
        <f t="shared" si="168"/>
        <v>1.0010034875162417</v>
      </c>
      <c r="U699" s="82">
        <f t="shared" si="169"/>
        <v>8.1017789388267243</v>
      </c>
      <c r="V699" s="95">
        <f t="shared" si="157"/>
        <v>2.8571206438092966E-2</v>
      </c>
      <c r="W699" s="95">
        <f t="shared" si="158"/>
        <v>6.0617812873735577E-2</v>
      </c>
      <c r="X699" s="95">
        <f t="shared" si="159"/>
        <v>-3.2046606435642611E-2</v>
      </c>
    </row>
    <row r="700" spans="1:24">
      <c r="A700" s="1">
        <v>1928.08</v>
      </c>
      <c r="B700" s="1">
        <f t="shared" si="160"/>
        <v>1928</v>
      </c>
      <c r="C700" s="1">
        <f t="shared" si="161"/>
        <v>7.999999999992724E-2</v>
      </c>
      <c r="D700" s="77">
        <v>19.78</v>
      </c>
      <c r="E700" s="79">
        <v>0.82330000000000003</v>
      </c>
      <c r="F700" s="77">
        <v>1.29</v>
      </c>
      <c r="G700" s="77">
        <v>17.100000000000001</v>
      </c>
      <c r="H700" s="79">
        <f t="shared" si="166"/>
        <v>1928.6249999999477</v>
      </c>
      <c r="I700" s="82">
        <f>I693*5/12+I705*7/12</f>
        <v>3.4874999999999998</v>
      </c>
      <c r="J700" s="79">
        <f t="shared" si="162"/>
        <v>374.06524795321639</v>
      </c>
      <c r="K700" s="79">
        <f t="shared" si="163"/>
        <v>15.569662216374269</v>
      </c>
      <c r="L700" s="90">
        <f t="shared" si="167"/>
        <v>7683.0443570468879</v>
      </c>
      <c r="M700" s="79">
        <f t="shared" si="164"/>
        <v>24.395559649122806</v>
      </c>
      <c r="N700" s="90">
        <f t="shared" si="165"/>
        <v>501.06811024218825</v>
      </c>
      <c r="O700" s="106">
        <f t="shared" si="154"/>
        <v>21.762131502579233</v>
      </c>
      <c r="P700" s="91"/>
      <c r="Q700" s="92">
        <f t="shared" si="155"/>
        <v>27.390718137541487</v>
      </c>
      <c r="R700" s="92"/>
      <c r="S700" s="107">
        <f t="shared" si="156"/>
        <v>2.1602490360549099E-2</v>
      </c>
      <c r="T700" s="82">
        <f t="shared" si="168"/>
        <v>1.0010242290519806</v>
      </c>
      <c r="U700" s="82">
        <f t="shared" si="169"/>
        <v>8.1099089728511871</v>
      </c>
      <c r="V700" s="95">
        <f t="shared" si="157"/>
        <v>2.6006191754111674E-2</v>
      </c>
      <c r="W700" s="95">
        <f t="shared" si="158"/>
        <v>6.088377622711727E-2</v>
      </c>
      <c r="X700" s="95">
        <f t="shared" si="159"/>
        <v>-3.4877584473005596E-2</v>
      </c>
    </row>
    <row r="701" spans="1:24">
      <c r="A701" s="1">
        <v>1928.09</v>
      </c>
      <c r="B701" s="1">
        <f t="shared" si="160"/>
        <v>1928</v>
      </c>
      <c r="C701" s="1">
        <f t="shared" si="161"/>
        <v>8.9999999999918145E-2</v>
      </c>
      <c r="D701" s="77">
        <v>21.17</v>
      </c>
      <c r="E701" s="79">
        <v>0.83</v>
      </c>
      <c r="F701" s="77">
        <v>1.3120000000000001</v>
      </c>
      <c r="G701" s="77">
        <v>17.3</v>
      </c>
      <c r="H701" s="79">
        <f t="shared" si="166"/>
        <v>1928.708333333281</v>
      </c>
      <c r="I701" s="82">
        <f>I693*4/12+I705*8/12</f>
        <v>3.51</v>
      </c>
      <c r="J701" s="79">
        <f t="shared" si="162"/>
        <v>395.72359017341051</v>
      </c>
      <c r="K701" s="79">
        <f t="shared" si="163"/>
        <v>15.514906936416185</v>
      </c>
      <c r="L701" s="90">
        <f t="shared" si="167"/>
        <v>8154.4473581499687</v>
      </c>
      <c r="M701" s="79">
        <f t="shared" si="164"/>
        <v>24.524768554913297</v>
      </c>
      <c r="N701" s="90">
        <f t="shared" si="165"/>
        <v>505.36773424150959</v>
      </c>
      <c r="O701" s="106">
        <f t="shared" si="154"/>
        <v>23.004649446159231</v>
      </c>
      <c r="P701" s="91"/>
      <c r="Q701" s="92">
        <f t="shared" si="155"/>
        <v>28.866481380789029</v>
      </c>
      <c r="R701" s="92"/>
      <c r="S701" s="107">
        <f t="shared" si="156"/>
        <v>1.8121294561627845E-2</v>
      </c>
      <c r="T701" s="82">
        <f t="shared" si="168"/>
        <v>1.0010449676746427</v>
      </c>
      <c r="U701" s="82">
        <f t="shared" si="169"/>
        <v>8.0243631763372658</v>
      </c>
      <c r="V701" s="95">
        <f t="shared" si="157"/>
        <v>1.5651364291484615E-2</v>
      </c>
      <c r="W701" s="95">
        <f t="shared" si="158"/>
        <v>6.2380885312701029E-2</v>
      </c>
      <c r="X701" s="95">
        <f t="shared" si="159"/>
        <v>-4.6729521021216414E-2</v>
      </c>
    </row>
    <row r="702" spans="1:24">
      <c r="A702" s="1">
        <v>1928.1</v>
      </c>
      <c r="B702" s="1">
        <f t="shared" si="160"/>
        <v>1928</v>
      </c>
      <c r="C702" s="1">
        <f t="shared" si="161"/>
        <v>9.9999999999909051E-2</v>
      </c>
      <c r="D702" s="77">
        <v>21.6</v>
      </c>
      <c r="E702" s="79">
        <v>0.8367</v>
      </c>
      <c r="F702" s="77">
        <v>1.335</v>
      </c>
      <c r="G702" s="77">
        <v>17.2</v>
      </c>
      <c r="H702" s="79">
        <f t="shared" si="166"/>
        <v>1928.7916666666142</v>
      </c>
      <c r="I702" s="82">
        <f>I693*3/12+I705*9/12</f>
        <v>3.5324999999999998</v>
      </c>
      <c r="J702" s="79">
        <f t="shared" si="162"/>
        <v>406.10888372093035</v>
      </c>
      <c r="K702" s="79">
        <f t="shared" si="163"/>
        <v>15.73107884302326</v>
      </c>
      <c r="L702" s="90">
        <f t="shared" si="167"/>
        <v>8395.4645388957979</v>
      </c>
      <c r="M702" s="79">
        <f t="shared" si="164"/>
        <v>25.099785174418606</v>
      </c>
      <c r="N702" s="90">
        <f t="shared" si="165"/>
        <v>518.88634997342069</v>
      </c>
      <c r="O702" s="106">
        <f t="shared" si="154"/>
        <v>23.578344239585036</v>
      </c>
      <c r="P702" s="91"/>
      <c r="Q702" s="92">
        <f t="shared" si="155"/>
        <v>29.500230182003222</v>
      </c>
      <c r="R702" s="92"/>
      <c r="S702" s="107">
        <f t="shared" si="156"/>
        <v>1.4345079847843743E-2</v>
      </c>
      <c r="T702" s="82">
        <f t="shared" si="168"/>
        <v>1.0010657033891182</v>
      </c>
      <c r="U702" s="82">
        <f t="shared" si="169"/>
        <v>8.0794504019107016</v>
      </c>
      <c r="V702" s="95">
        <f t="shared" si="157"/>
        <v>2.4584984968320844E-2</v>
      </c>
      <c r="W702" s="95">
        <f t="shared" si="158"/>
        <v>6.2780509152445818E-2</v>
      </c>
      <c r="X702" s="95">
        <f t="shared" si="159"/>
        <v>-3.8195524184124974E-2</v>
      </c>
    </row>
    <row r="703" spans="1:24">
      <c r="A703" s="1">
        <v>1928.11</v>
      </c>
      <c r="B703" s="1">
        <f t="shared" si="160"/>
        <v>1928</v>
      </c>
      <c r="C703" s="1">
        <f t="shared" si="161"/>
        <v>0.10999999999989996</v>
      </c>
      <c r="D703" s="77">
        <v>23.06</v>
      </c>
      <c r="E703" s="79">
        <v>0.84330000000000005</v>
      </c>
      <c r="F703" s="77">
        <v>1.357</v>
      </c>
      <c r="G703" s="77">
        <v>17.2</v>
      </c>
      <c r="H703" s="79">
        <f t="shared" si="166"/>
        <v>1928.8749999999475</v>
      </c>
      <c r="I703" s="82">
        <f>I693*2/12+I705*10/12</f>
        <v>3.5550000000000002</v>
      </c>
      <c r="J703" s="79">
        <f t="shared" si="162"/>
        <v>433.55883604651166</v>
      </c>
      <c r="K703" s="79">
        <f t="shared" si="163"/>
        <v>15.855167668604654</v>
      </c>
      <c r="L703" s="90">
        <f t="shared" si="167"/>
        <v>8990.2501637688874</v>
      </c>
      <c r="M703" s="79">
        <f t="shared" si="164"/>
        <v>25.51341459302326</v>
      </c>
      <c r="N703" s="90">
        <f t="shared" si="165"/>
        <v>529.04464320183786</v>
      </c>
      <c r="O703" s="106">
        <f t="shared" si="154"/>
        <v>25.121984571109586</v>
      </c>
      <c r="P703" s="91"/>
      <c r="Q703" s="92">
        <f t="shared" si="155"/>
        <v>31.338079943327816</v>
      </c>
      <c r="R703" s="92"/>
      <c r="S703" s="107">
        <f t="shared" si="156"/>
        <v>9.6446681414625174E-3</v>
      </c>
      <c r="T703" s="82">
        <f t="shared" si="168"/>
        <v>1.0010864362002887</v>
      </c>
      <c r="U703" s="82">
        <f t="shared" si="169"/>
        <v>8.0880606995862294</v>
      </c>
      <c r="V703" s="95">
        <f t="shared" si="157"/>
        <v>1.8036415439050657E-2</v>
      </c>
      <c r="W703" s="95">
        <f t="shared" si="158"/>
        <v>6.3036366658804743E-2</v>
      </c>
      <c r="X703" s="95">
        <f t="shared" si="159"/>
        <v>-4.4999951219754086E-2</v>
      </c>
    </row>
    <row r="704" spans="1:24">
      <c r="A704" s="1">
        <v>1928.12</v>
      </c>
      <c r="B704" s="1">
        <f t="shared" si="160"/>
        <v>1928</v>
      </c>
      <c r="C704" s="1">
        <f t="shared" si="161"/>
        <v>0.11999999999989086</v>
      </c>
      <c r="D704" s="77">
        <v>23.15</v>
      </c>
      <c r="E704" s="79">
        <v>0.85</v>
      </c>
      <c r="F704" s="77">
        <v>1.38</v>
      </c>
      <c r="G704" s="77">
        <v>17.100000000000001</v>
      </c>
      <c r="H704" s="79">
        <f t="shared" si="166"/>
        <v>1928.9583333332807</v>
      </c>
      <c r="I704" s="82">
        <f>I693*1/12+I705*11/12</f>
        <v>3.5775000000000001</v>
      </c>
      <c r="J704" s="79">
        <f t="shared" si="162"/>
        <v>437.79628362573095</v>
      </c>
      <c r="K704" s="79">
        <f t="shared" si="163"/>
        <v>16.074593567251462</v>
      </c>
      <c r="L704" s="90">
        <f t="shared" si="167"/>
        <v>9105.8944418045467</v>
      </c>
      <c r="M704" s="79">
        <f t="shared" si="164"/>
        <v>26.09757543859649</v>
      </c>
      <c r="N704" s="90">
        <f t="shared" si="165"/>
        <v>542.81357795638337</v>
      </c>
      <c r="O704" s="106">
        <f t="shared" si="154"/>
        <v>25.301591027426142</v>
      </c>
      <c r="P704" s="91"/>
      <c r="Q704" s="92">
        <f t="shared" si="155"/>
        <v>31.472825431435943</v>
      </c>
      <c r="R704" s="92"/>
      <c r="S704" s="107">
        <f t="shared" si="156"/>
        <v>7.3264009939585928E-3</v>
      </c>
      <c r="T704" s="82">
        <f t="shared" si="168"/>
        <v>1.0011071661130269</v>
      </c>
      <c r="U704" s="82">
        <f t="shared" si="169"/>
        <v>8.1441978490146614</v>
      </c>
      <c r="V704" s="95">
        <f t="shared" si="157"/>
        <v>1.407958398751874E-2</v>
      </c>
      <c r="W704" s="95">
        <f t="shared" si="158"/>
        <v>6.2668922020399531E-2</v>
      </c>
      <c r="X704" s="95">
        <f t="shared" si="159"/>
        <v>-4.8589338032880791E-2</v>
      </c>
    </row>
    <row r="705" spans="1:24">
      <c r="A705" s="1">
        <v>1929.01</v>
      </c>
      <c r="B705" s="1">
        <f t="shared" si="160"/>
        <v>1929</v>
      </c>
      <c r="C705" s="1">
        <f t="shared" si="161"/>
        <v>9.9999999999909051E-3</v>
      </c>
      <c r="D705" s="77">
        <v>24.86</v>
      </c>
      <c r="E705" s="79">
        <v>0.86</v>
      </c>
      <c r="F705" s="77">
        <v>1.399</v>
      </c>
      <c r="G705" s="77">
        <v>17.100000000000001</v>
      </c>
      <c r="H705" s="79">
        <f t="shared" si="166"/>
        <v>1929.041666666614</v>
      </c>
      <c r="I705" s="82">
        <v>3.6</v>
      </c>
      <c r="J705" s="79">
        <f t="shared" si="162"/>
        <v>470.13458362573101</v>
      </c>
      <c r="K705" s="79">
        <f t="shared" si="163"/>
        <v>16.263706432748538</v>
      </c>
      <c r="L705" s="90">
        <f t="shared" si="167"/>
        <v>9806.700860687848</v>
      </c>
      <c r="M705" s="79">
        <f t="shared" si="164"/>
        <v>26.456889883040937</v>
      </c>
      <c r="N705" s="90">
        <f t="shared" si="165"/>
        <v>551.87347160508045</v>
      </c>
      <c r="O705" s="106">
        <f t="shared" ref="O705:O768" si="170">J705/AVERAGE(M585:M704)</f>
        <v>27.083199620832772</v>
      </c>
      <c r="P705" s="91"/>
      <c r="Q705" s="92">
        <f t="shared" ref="Q705:Q768" si="171">L705/AVERAGE(N585:N704)</f>
        <v>33.590937699106405</v>
      </c>
      <c r="R705" s="92"/>
      <c r="S705" s="107">
        <f t="shared" ref="S705:S768" si="172">1/O705-(I705/100-(((G705/G585)^(1/10))-1))</f>
        <v>4.5014539849113563E-3</v>
      </c>
      <c r="T705" s="82">
        <f t="shared" si="168"/>
        <v>1.005154336235617</v>
      </c>
      <c r="U705" s="82">
        <f t="shared" si="169"/>
        <v>8.1532148288908761</v>
      </c>
      <c r="V705" s="95">
        <f t="shared" si="157"/>
        <v>5.4146710609990212E-3</v>
      </c>
      <c r="W705" s="95">
        <f t="shared" si="158"/>
        <v>6.2917657053549014E-2</v>
      </c>
      <c r="X705" s="95">
        <f t="shared" si="159"/>
        <v>-5.7502985992549993E-2</v>
      </c>
    </row>
    <row r="706" spans="1:24">
      <c r="A706" s="1">
        <v>1929.02</v>
      </c>
      <c r="B706" s="1">
        <f t="shared" si="160"/>
        <v>1929</v>
      </c>
      <c r="C706" s="1">
        <f t="shared" si="161"/>
        <v>1.999999999998181E-2</v>
      </c>
      <c r="D706" s="77">
        <v>24.99</v>
      </c>
      <c r="E706" s="79">
        <v>0.87</v>
      </c>
      <c r="F706" s="77">
        <v>1.4179999999999999</v>
      </c>
      <c r="G706" s="77">
        <v>17.100000000000001</v>
      </c>
      <c r="H706" s="79">
        <f t="shared" si="166"/>
        <v>1929.1249999999472</v>
      </c>
      <c r="I706" s="82">
        <f>I705*11/12+I717*1/12</f>
        <v>3.5741666666666667</v>
      </c>
      <c r="J706" s="79">
        <f t="shared" si="162"/>
        <v>472.59305087719298</v>
      </c>
      <c r="K706" s="79">
        <f t="shared" si="163"/>
        <v>16.452819298245615</v>
      </c>
      <c r="L706" s="90">
        <f t="shared" si="167"/>
        <v>9886.582474697876</v>
      </c>
      <c r="M706" s="79">
        <f t="shared" si="164"/>
        <v>26.816204327485377</v>
      </c>
      <c r="N706" s="90">
        <f t="shared" si="165"/>
        <v>560.99135450666608</v>
      </c>
      <c r="O706" s="106">
        <f t="shared" si="170"/>
        <v>27.131672798247379</v>
      </c>
      <c r="P706" s="91"/>
      <c r="Q706" s="92">
        <f t="shared" si="171"/>
        <v>33.555039532540263</v>
      </c>
      <c r="R706" s="92"/>
      <c r="S706" s="107">
        <f t="shared" si="172"/>
        <v>6.5369906477101419E-3</v>
      </c>
      <c r="T706" s="82">
        <f t="shared" si="168"/>
        <v>1.0051354231371381</v>
      </c>
      <c r="U706" s="82">
        <f t="shared" si="169"/>
        <v>8.1952392395201983</v>
      </c>
      <c r="V706" s="95">
        <f t="shared" ref="V706:V769" si="173">(($L826/$L706)^(1/10)-1)</f>
        <v>4.8608310280360278E-3</v>
      </c>
      <c r="W706" s="95">
        <f t="shared" ref="W706:W769" si="174">(($U826/$U706)^(1/10)-1)</f>
        <v>6.3459273342527656E-2</v>
      </c>
      <c r="X706" s="95">
        <f t="shared" ref="X706:X769" si="175">V706-W706</f>
        <v>-5.8598442314491628E-2</v>
      </c>
    </row>
    <row r="707" spans="1:24">
      <c r="A707" s="1">
        <v>1929.03</v>
      </c>
      <c r="B707" s="1">
        <f t="shared" si="160"/>
        <v>1929</v>
      </c>
      <c r="C707" s="1">
        <f t="shared" si="161"/>
        <v>2.9999999999972715E-2</v>
      </c>
      <c r="D707" s="77">
        <v>25.43</v>
      </c>
      <c r="E707" s="79">
        <v>0.88</v>
      </c>
      <c r="F707" s="77">
        <v>1.4379999999999999</v>
      </c>
      <c r="G707" s="77">
        <v>17</v>
      </c>
      <c r="H707" s="79">
        <f t="shared" si="166"/>
        <v>1929.2083333332805</v>
      </c>
      <c r="I707" s="82">
        <f>I705*10/12+I717*2/12</f>
        <v>3.5483333333333333</v>
      </c>
      <c r="J707" s="79">
        <f t="shared" si="162"/>
        <v>483.74292294117657</v>
      </c>
      <c r="K707" s="79">
        <f t="shared" si="163"/>
        <v>16.739825882352942</v>
      </c>
      <c r="L707" s="90">
        <f t="shared" si="167"/>
        <v>10149.019191895741</v>
      </c>
      <c r="M707" s="79">
        <f t="shared" si="164"/>
        <v>27.35439729411765</v>
      </c>
      <c r="N707" s="90">
        <f t="shared" si="165"/>
        <v>573.90049539701431</v>
      </c>
      <c r="O707" s="106">
        <f t="shared" si="170"/>
        <v>27.675748437861873</v>
      </c>
      <c r="P707" s="91"/>
      <c r="Q707" s="92">
        <f t="shared" si="171"/>
        <v>34.129290955610195</v>
      </c>
      <c r="R707" s="92"/>
      <c r="S707" s="107">
        <f t="shared" si="172"/>
        <v>4.2490483780684013E-3</v>
      </c>
      <c r="T707" s="82">
        <f t="shared" si="168"/>
        <v>1.0051165144351146</v>
      </c>
      <c r="U707" s="82">
        <f t="shared" si="169"/>
        <v>8.2857801152000672</v>
      </c>
      <c r="V707" s="95">
        <f t="shared" si="173"/>
        <v>2.500779898800376E-3</v>
      </c>
      <c r="W707" s="95">
        <f t="shared" si="174"/>
        <v>6.2616257629791949E-2</v>
      </c>
      <c r="X707" s="95">
        <f t="shared" si="175"/>
        <v>-6.0115477730991573E-2</v>
      </c>
    </row>
    <row r="708" spans="1:24">
      <c r="A708" s="1">
        <v>1929.04</v>
      </c>
      <c r="B708" s="1">
        <f t="shared" si="160"/>
        <v>1929</v>
      </c>
      <c r="C708" s="1">
        <f t="shared" si="161"/>
        <v>3.999999999996362E-2</v>
      </c>
      <c r="D708" s="77">
        <v>25.28</v>
      </c>
      <c r="E708" s="79">
        <v>0.89</v>
      </c>
      <c r="F708" s="77">
        <v>1.4570000000000001</v>
      </c>
      <c r="G708" s="77">
        <v>16.899999999999999</v>
      </c>
      <c r="H708" s="79">
        <f t="shared" si="166"/>
        <v>1929.2916666666138</v>
      </c>
      <c r="I708" s="82">
        <f>I705*9/12+I717*3/12</f>
        <v>3.5225</v>
      </c>
      <c r="J708" s="79">
        <f t="shared" si="162"/>
        <v>483.73504378698237</v>
      </c>
      <c r="K708" s="79">
        <f t="shared" si="163"/>
        <v>17.030228994082844</v>
      </c>
      <c r="L708" s="90">
        <f t="shared" si="167"/>
        <v>10178.628674623447</v>
      </c>
      <c r="M708" s="79">
        <f t="shared" si="164"/>
        <v>27.879824319526634</v>
      </c>
      <c r="N708" s="90">
        <f t="shared" si="165"/>
        <v>586.64010992588464</v>
      </c>
      <c r="O708" s="106">
        <f t="shared" si="170"/>
        <v>27.568454472898289</v>
      </c>
      <c r="P708" s="91"/>
      <c r="Q708" s="92">
        <f t="shared" si="171"/>
        <v>33.902563138115291</v>
      </c>
      <c r="R708" s="92"/>
      <c r="S708" s="107">
        <f t="shared" si="172"/>
        <v>2.2395419813420123E-3</v>
      </c>
      <c r="T708" s="82">
        <f t="shared" si="168"/>
        <v>1.0050976101380349</v>
      </c>
      <c r="U708" s="82">
        <f t="shared" si="169"/>
        <v>8.3774535673974242</v>
      </c>
      <c r="V708" s="95">
        <f t="shared" si="173"/>
        <v>-1.0075621235658971E-2</v>
      </c>
      <c r="W708" s="95">
        <f t="shared" si="174"/>
        <v>6.2538103166611236E-2</v>
      </c>
      <c r="X708" s="95">
        <f t="shared" si="175"/>
        <v>-7.2613724402270208E-2</v>
      </c>
    </row>
    <row r="709" spans="1:24">
      <c r="A709" s="1">
        <v>1929.05</v>
      </c>
      <c r="B709" s="1">
        <f t="shared" si="160"/>
        <v>1929</v>
      </c>
      <c r="C709" s="1">
        <f t="shared" si="161"/>
        <v>4.9999999999954525E-2</v>
      </c>
      <c r="D709" s="77">
        <v>25.66</v>
      </c>
      <c r="E709" s="79">
        <v>0.9</v>
      </c>
      <c r="F709" s="77">
        <v>1.476</v>
      </c>
      <c r="G709" s="77">
        <v>17</v>
      </c>
      <c r="H709" s="79">
        <f t="shared" si="166"/>
        <v>1929.374999999947</v>
      </c>
      <c r="I709" s="82">
        <f>I705*8/12+I717*4/12</f>
        <v>3.4966666666666666</v>
      </c>
      <c r="J709" s="79">
        <f t="shared" si="162"/>
        <v>488.11810470588244</v>
      </c>
      <c r="K709" s="79">
        <f t="shared" si="163"/>
        <v>17.120276470588237</v>
      </c>
      <c r="L709" s="90">
        <f t="shared" si="167"/>
        <v>10300.875956604248</v>
      </c>
      <c r="M709" s="79">
        <f t="shared" si="164"/>
        <v>28.077253411764708</v>
      </c>
      <c r="N709" s="90">
        <f t="shared" si="165"/>
        <v>592.52115790911409</v>
      </c>
      <c r="O709" s="106">
        <f t="shared" si="170"/>
        <v>27.698586875008125</v>
      </c>
      <c r="P709" s="91"/>
      <c r="Q709" s="92">
        <f t="shared" si="171"/>
        <v>33.970071523184785</v>
      </c>
      <c r="R709" s="92"/>
      <c r="S709" s="107">
        <f t="shared" si="172"/>
        <v>1.7264044494609415E-3</v>
      </c>
      <c r="T709" s="82">
        <f t="shared" si="168"/>
        <v>1.0050787102544052</v>
      </c>
      <c r="U709" s="82">
        <f t="shared" si="169"/>
        <v>8.3706282151650733</v>
      </c>
      <c r="V709" s="95">
        <f t="shared" si="173"/>
        <v>-7.2770535602361131E-3</v>
      </c>
      <c r="W709" s="95">
        <f t="shared" si="174"/>
        <v>6.2947552851443822E-2</v>
      </c>
      <c r="X709" s="95">
        <f t="shared" si="175"/>
        <v>-7.0224606411679935E-2</v>
      </c>
    </row>
    <row r="710" spans="1:24">
      <c r="A710" s="1">
        <v>1929.06</v>
      </c>
      <c r="B710" s="1">
        <f t="shared" si="160"/>
        <v>1929</v>
      </c>
      <c r="C710" s="1">
        <f t="shared" si="161"/>
        <v>5.999999999994543E-2</v>
      </c>
      <c r="D710" s="77">
        <v>26.15</v>
      </c>
      <c r="E710" s="79">
        <v>0.91</v>
      </c>
      <c r="F710" s="77">
        <v>1.4950000000000001</v>
      </c>
      <c r="G710" s="77">
        <v>17.100000000000001</v>
      </c>
      <c r="H710" s="79">
        <f t="shared" si="166"/>
        <v>1929.4583333332803</v>
      </c>
      <c r="I710" s="82">
        <f>I705*7/12+I717*5/12</f>
        <v>3.4708333333333332</v>
      </c>
      <c r="J710" s="79">
        <f t="shared" si="162"/>
        <v>494.53014327485374</v>
      </c>
      <c r="K710" s="79">
        <f t="shared" si="163"/>
        <v>17.20927076023392</v>
      </c>
      <c r="L710" s="90">
        <f t="shared" si="167"/>
        <v>10466.45506563368</v>
      </c>
      <c r="M710" s="79">
        <f t="shared" si="164"/>
        <v>28.27237339181287</v>
      </c>
      <c r="N710" s="90">
        <f t="shared" si="165"/>
        <v>598.36903721309204</v>
      </c>
      <c r="O710" s="106">
        <f t="shared" si="170"/>
        <v>27.935467830288676</v>
      </c>
      <c r="P710" s="91"/>
      <c r="Q710" s="92">
        <f t="shared" si="171"/>
        <v>34.169786393113874</v>
      </c>
      <c r="R710" s="92"/>
      <c r="S710" s="107">
        <f t="shared" si="172"/>
        <v>2.2656304519138026E-3</v>
      </c>
      <c r="T710" s="82">
        <f t="shared" si="168"/>
        <v>1.0050598147927496</v>
      </c>
      <c r="U710" s="82">
        <f t="shared" si="169"/>
        <v>8.3639405601633428</v>
      </c>
      <c r="V710" s="95">
        <f t="shared" si="173"/>
        <v>-6.7246569397464429E-3</v>
      </c>
      <c r="W710" s="95">
        <f t="shared" si="174"/>
        <v>6.3354446534160225E-2</v>
      </c>
      <c r="X710" s="95">
        <f t="shared" si="175"/>
        <v>-7.0079103473906668E-2</v>
      </c>
    </row>
    <row r="711" spans="1:24">
      <c r="A711" s="1">
        <v>1929.07</v>
      </c>
      <c r="B711" s="1">
        <f t="shared" si="160"/>
        <v>1929</v>
      </c>
      <c r="C711" s="1">
        <f t="shared" si="161"/>
        <v>6.9999999999936335E-2</v>
      </c>
      <c r="D711" s="77">
        <v>28.48</v>
      </c>
      <c r="E711" s="79">
        <v>0.92</v>
      </c>
      <c r="F711" s="77">
        <v>1.514</v>
      </c>
      <c r="G711" s="77">
        <v>17.3</v>
      </c>
      <c r="H711" s="79">
        <f t="shared" si="166"/>
        <v>1929.5416666666135</v>
      </c>
      <c r="I711" s="82">
        <f>I705*6/12+I717*6/12</f>
        <v>3.4450000000000003</v>
      </c>
      <c r="J711" s="79">
        <f t="shared" si="162"/>
        <v>532.36692716763002</v>
      </c>
      <c r="K711" s="79">
        <f t="shared" si="163"/>
        <v>17.197246242774568</v>
      </c>
      <c r="L711" s="90">
        <f t="shared" si="167"/>
        <v>11297.58036935681</v>
      </c>
      <c r="M711" s="79">
        <f t="shared" si="164"/>
        <v>28.300685664739884</v>
      </c>
      <c r="N711" s="90">
        <f t="shared" si="165"/>
        <v>600.58064182606086</v>
      </c>
      <c r="O711" s="106">
        <f t="shared" si="170"/>
        <v>29.933289406842189</v>
      </c>
      <c r="P711" s="91"/>
      <c r="Q711" s="92">
        <f t="shared" si="171"/>
        <v>36.510951968420407</v>
      </c>
      <c r="R711" s="92"/>
      <c r="S711" s="107">
        <f t="shared" si="172"/>
        <v>-1.6185829941180452E-3</v>
      </c>
      <c r="T711" s="82">
        <f t="shared" si="168"/>
        <v>1.0050409237616102</v>
      </c>
      <c r="U711" s="82">
        <f t="shared" si="169"/>
        <v>8.3090783474412859</v>
      </c>
      <c r="V711" s="95">
        <f t="shared" si="173"/>
        <v>-1.151812043731415E-2</v>
      </c>
      <c r="W711" s="95">
        <f t="shared" si="174"/>
        <v>6.4375675992686343E-2</v>
      </c>
      <c r="X711" s="95">
        <f t="shared" si="175"/>
        <v>-7.5893796430000493E-2</v>
      </c>
    </row>
    <row r="712" spans="1:24">
      <c r="A712" s="1">
        <v>1929.08</v>
      </c>
      <c r="B712" s="1">
        <f t="shared" si="160"/>
        <v>1929</v>
      </c>
      <c r="C712" s="1">
        <f t="shared" si="161"/>
        <v>7.999999999992724E-2</v>
      </c>
      <c r="D712" s="77">
        <v>30.1</v>
      </c>
      <c r="E712" s="79">
        <v>0.93</v>
      </c>
      <c r="F712" s="77">
        <v>1.5329999999999999</v>
      </c>
      <c r="G712" s="77">
        <v>17.3</v>
      </c>
      <c r="H712" s="79">
        <f t="shared" si="166"/>
        <v>1929.6249999999468</v>
      </c>
      <c r="I712" s="82">
        <f>I705*5/12+I717*7/12</f>
        <v>3.4191666666666665</v>
      </c>
      <c r="J712" s="79">
        <f t="shared" si="162"/>
        <v>562.64903468208092</v>
      </c>
      <c r="K712" s="79">
        <f t="shared" si="163"/>
        <v>17.384172832369945</v>
      </c>
      <c r="L712" s="90">
        <f t="shared" si="167"/>
        <v>11970.952654363244</v>
      </c>
      <c r="M712" s="79">
        <f t="shared" si="164"/>
        <v>28.6558461849711</v>
      </c>
      <c r="N712" s="90">
        <f t="shared" si="165"/>
        <v>609.68340262919776</v>
      </c>
      <c r="O712" s="106">
        <f t="shared" si="170"/>
        <v>31.480313247172987</v>
      </c>
      <c r="P712" s="91"/>
      <c r="Q712" s="92">
        <f t="shared" si="171"/>
        <v>38.29169555843724</v>
      </c>
      <c r="R712" s="92"/>
      <c r="S712" s="107">
        <f t="shared" si="172"/>
        <v>-4.7089853208238663E-3</v>
      </c>
      <c r="T712" s="82">
        <f t="shared" si="168"/>
        <v>1.0050220371695462</v>
      </c>
      <c r="U712" s="82">
        <f t="shared" si="169"/>
        <v>8.3509637779199846</v>
      </c>
      <c r="V712" s="95">
        <f t="shared" si="173"/>
        <v>-1.827144510165446E-2</v>
      </c>
      <c r="W712" s="95">
        <f t="shared" si="174"/>
        <v>6.4160723180495705E-2</v>
      </c>
      <c r="X712" s="95">
        <f t="shared" si="175"/>
        <v>-8.2432168282150164E-2</v>
      </c>
    </row>
    <row r="713" spans="1:24">
      <c r="A713" s="1">
        <v>1929.09</v>
      </c>
      <c r="B713" s="1">
        <f t="shared" si="160"/>
        <v>1929</v>
      </c>
      <c r="C713" s="1">
        <f t="shared" si="161"/>
        <v>8.9999999999918145E-2</v>
      </c>
      <c r="D713" s="77">
        <v>31.3</v>
      </c>
      <c r="E713" s="79">
        <v>0.94</v>
      </c>
      <c r="F713" s="77">
        <v>1.552</v>
      </c>
      <c r="G713" s="77">
        <v>17.3</v>
      </c>
      <c r="H713" s="79">
        <f t="shared" si="166"/>
        <v>1929.7083333332801</v>
      </c>
      <c r="I713" s="82">
        <f>I705*4/12+I717*8/12</f>
        <v>3.3933333333333335</v>
      </c>
      <c r="J713" s="79">
        <f t="shared" si="162"/>
        <v>585.08022543352604</v>
      </c>
      <c r="K713" s="79">
        <f t="shared" si="163"/>
        <v>17.571099421965318</v>
      </c>
      <c r="L713" s="90">
        <f t="shared" si="167"/>
        <v>12479.353578277785</v>
      </c>
      <c r="M713" s="79">
        <f t="shared" si="164"/>
        <v>29.011006705202316</v>
      </c>
      <c r="N713" s="90">
        <f t="shared" si="165"/>
        <v>618.78456081428521</v>
      </c>
      <c r="O713" s="106">
        <f t="shared" si="170"/>
        <v>32.563788598776689</v>
      </c>
      <c r="P713" s="91"/>
      <c r="Q713" s="92">
        <f t="shared" si="171"/>
        <v>39.500688697971889</v>
      </c>
      <c r="R713" s="92"/>
      <c r="S713" s="107">
        <f t="shared" si="172"/>
        <v>-6.0695163108649558E-3</v>
      </c>
      <c r="T713" s="82">
        <f t="shared" si="168"/>
        <v>1.0050031550251359</v>
      </c>
      <c r="U713" s="82">
        <f t="shared" si="169"/>
        <v>8.3929026284142321</v>
      </c>
      <c r="V713" s="95">
        <f t="shared" si="173"/>
        <v>-1.4156423600160895E-2</v>
      </c>
      <c r="W713" s="95">
        <f t="shared" si="174"/>
        <v>6.1661091802936552E-2</v>
      </c>
      <c r="X713" s="95">
        <f t="shared" si="175"/>
        <v>-7.5817515403097446E-2</v>
      </c>
    </row>
    <row r="714" spans="1:24">
      <c r="A714" s="1">
        <v>1929.1</v>
      </c>
      <c r="B714" s="1">
        <f t="shared" ref="B714:B777" si="176">INT(A714)</f>
        <v>1929</v>
      </c>
      <c r="C714" s="1">
        <f t="shared" ref="C714:C777" si="177">A714-B714</f>
        <v>9.9999999999909051E-2</v>
      </c>
      <c r="D714" s="77">
        <v>27.99</v>
      </c>
      <c r="E714" s="79">
        <v>0.95</v>
      </c>
      <c r="F714" s="77">
        <v>1.5720000000000001</v>
      </c>
      <c r="G714" s="77">
        <v>17.3</v>
      </c>
      <c r="H714" s="79">
        <f t="shared" si="166"/>
        <v>1929.7916666666133</v>
      </c>
      <c r="I714" s="82">
        <f>I705*3/12+I717*9/12</f>
        <v>3.3674999999999997</v>
      </c>
      <c r="J714" s="79">
        <f t="shared" ref="J714:J777" si="178">D714*$G$1864/G714</f>
        <v>523.20752427745663</v>
      </c>
      <c r="K714" s="79">
        <f t="shared" ref="K714:K777" si="179">E714*$G$1864/G714</f>
        <v>17.758026011560695</v>
      </c>
      <c r="L714" s="90">
        <f t="shared" si="167"/>
        <v>11191.21583006205</v>
      </c>
      <c r="M714" s="79">
        <f t="shared" ref="M714:M777" si="180">F714*$G$1864/G714</f>
        <v>29.38485988439307</v>
      </c>
      <c r="N714" s="90">
        <f t="shared" ref="N714:N777" si="181">M714*(L714/J714)</f>
        <v>628.53130706886566</v>
      </c>
      <c r="O714" s="106">
        <f t="shared" si="170"/>
        <v>28.961067164354777</v>
      </c>
      <c r="P714" s="91"/>
      <c r="Q714" s="92">
        <f t="shared" si="171"/>
        <v>35.047458190086374</v>
      </c>
      <c r="R714" s="92"/>
      <c r="S714" s="107">
        <f t="shared" si="172"/>
        <v>-3.6562270419569776E-3</v>
      </c>
      <c r="T714" s="82">
        <f t="shared" si="168"/>
        <v>1.0049842773369742</v>
      </c>
      <c r="U714" s="82">
        <f t="shared" si="169"/>
        <v>8.4348936213750587</v>
      </c>
      <c r="V714" s="95">
        <f t="shared" si="173"/>
        <v>-1.2635553549187328E-3</v>
      </c>
      <c r="W714" s="95">
        <f t="shared" si="174"/>
        <v>6.2204364033594972E-2</v>
      </c>
      <c r="X714" s="95">
        <f t="shared" si="175"/>
        <v>-6.3467919388513705E-2</v>
      </c>
    </row>
    <row r="715" spans="1:24">
      <c r="A715" s="1">
        <v>1929.11</v>
      </c>
      <c r="B715" s="1">
        <f t="shared" si="176"/>
        <v>1929</v>
      </c>
      <c r="C715" s="1">
        <f t="shared" si="177"/>
        <v>0.10999999999989996</v>
      </c>
      <c r="D715" s="77">
        <v>20.58</v>
      </c>
      <c r="E715" s="79">
        <v>0.96</v>
      </c>
      <c r="F715" s="77">
        <v>1.591</v>
      </c>
      <c r="G715" s="77">
        <v>17.3</v>
      </c>
      <c r="H715" s="79">
        <f t="shared" ref="H715:H778" si="182">H714+1/12</f>
        <v>1929.8749999999466</v>
      </c>
      <c r="I715" s="82">
        <f>I705*2/12+I717*10/12</f>
        <v>3.3416666666666668</v>
      </c>
      <c r="J715" s="79">
        <f t="shared" si="178"/>
        <v>384.69492138728322</v>
      </c>
      <c r="K715" s="79">
        <f t="shared" si="179"/>
        <v>17.944952601156071</v>
      </c>
      <c r="L715" s="90">
        <f t="shared" ref="L715:L778" si="183">L714*((J715+(K715/12))/J714)</f>
        <v>8260.4687048618071</v>
      </c>
      <c r="M715" s="79">
        <f t="shared" si="180"/>
        <v>29.740020404624282</v>
      </c>
      <c r="N715" s="90">
        <f t="shared" si="181"/>
        <v>638.60086051677058</v>
      </c>
      <c r="O715" s="106">
        <f t="shared" si="170"/>
        <v>21.171036000097025</v>
      </c>
      <c r="P715" s="91"/>
      <c r="Q715" s="92">
        <f t="shared" si="171"/>
        <v>25.588770763962735</v>
      </c>
      <c r="R715" s="92"/>
      <c r="S715" s="107">
        <f t="shared" si="172"/>
        <v>7.1336922722851012E-3</v>
      </c>
      <c r="T715" s="82">
        <f t="shared" ref="T715:T778" si="184">((I715/I716+I715/1200+((1+I716/1200)^(-119))*(1-I715/I716)))</f>
        <v>1.0049654041136753</v>
      </c>
      <c r="U715" s="82">
        <f t="shared" ref="U715:U778" si="185">U714*T714*G714/G715</f>
        <v>8.4769354704918669</v>
      </c>
      <c r="V715" s="95">
        <f t="shared" si="173"/>
        <v>2.8082333031989926E-2</v>
      </c>
      <c r="W715" s="95">
        <f t="shared" si="174"/>
        <v>6.1992738541376768E-2</v>
      </c>
      <c r="X715" s="95">
        <f t="shared" si="175"/>
        <v>-3.3910405509386843E-2</v>
      </c>
    </row>
    <row r="716" spans="1:24">
      <c r="A716" s="1">
        <v>1929.12</v>
      </c>
      <c r="B716" s="1">
        <f t="shared" si="176"/>
        <v>1929</v>
      </c>
      <c r="C716" s="1">
        <f t="shared" si="177"/>
        <v>0.11999999999989086</v>
      </c>
      <c r="D716" s="77">
        <v>21.4</v>
      </c>
      <c r="E716" s="79">
        <v>0.97</v>
      </c>
      <c r="F716" s="77">
        <v>1.61</v>
      </c>
      <c r="G716" s="77">
        <v>17.2</v>
      </c>
      <c r="H716" s="79">
        <f t="shared" si="182"/>
        <v>1929.9583333332798</v>
      </c>
      <c r="I716" s="82">
        <f>I705*1/12+I717*11/12</f>
        <v>3.315833333333333</v>
      </c>
      <c r="J716" s="79">
        <f t="shared" si="178"/>
        <v>402.3486162790698</v>
      </c>
      <c r="K716" s="79">
        <f t="shared" si="179"/>
        <v>18.237297093023258</v>
      </c>
      <c r="L716" s="90">
        <f t="shared" si="183"/>
        <v>8672.1763651357596</v>
      </c>
      <c r="M716" s="79">
        <f t="shared" si="180"/>
        <v>30.270152906976751</v>
      </c>
      <c r="N716" s="90">
        <f t="shared" si="181"/>
        <v>652.43943681628855</v>
      </c>
      <c r="O716" s="106">
        <f t="shared" si="170"/>
        <v>22.007373176418323</v>
      </c>
      <c r="P716" s="91"/>
      <c r="Q716" s="92">
        <f t="shared" si="171"/>
        <v>26.566024428345166</v>
      </c>
      <c r="R716" s="92"/>
      <c r="S716" s="107">
        <f t="shared" si="172"/>
        <v>2.9000080484937116E-3</v>
      </c>
      <c r="T716" s="82">
        <f t="shared" si="184"/>
        <v>1.0049465353638702</v>
      </c>
      <c r="U716" s="82">
        <f t="shared" si="185"/>
        <v>8.5685561067992708</v>
      </c>
      <c r="V716" s="95">
        <f t="shared" si="173"/>
        <v>2.107085626475147E-2</v>
      </c>
      <c r="W716" s="95">
        <f t="shared" si="174"/>
        <v>6.1166767981337911E-2</v>
      </c>
      <c r="X716" s="95">
        <f t="shared" si="175"/>
        <v>-4.0095911716586441E-2</v>
      </c>
    </row>
    <row r="717" spans="1:24">
      <c r="A717" s="1">
        <v>1930.01</v>
      </c>
      <c r="B717" s="1">
        <f t="shared" si="176"/>
        <v>1930</v>
      </c>
      <c r="C717" s="1">
        <f t="shared" si="177"/>
        <v>9.9999999999909051E-3</v>
      </c>
      <c r="D717" s="77">
        <v>21.71</v>
      </c>
      <c r="E717" s="79">
        <v>0.9708</v>
      </c>
      <c r="F717" s="77">
        <v>1.5569999999999999</v>
      </c>
      <c r="G717" s="77">
        <v>17.100000000000001</v>
      </c>
      <c r="H717" s="79">
        <f t="shared" si="182"/>
        <v>1930.0416666666131</v>
      </c>
      <c r="I717" s="82">
        <v>3.29</v>
      </c>
      <c r="J717" s="79">
        <f t="shared" si="178"/>
        <v>410.56403099415206</v>
      </c>
      <c r="K717" s="79">
        <f t="shared" si="179"/>
        <v>18.359076982456141</v>
      </c>
      <c r="L717" s="90">
        <f t="shared" si="183"/>
        <v>8882.2262688600131</v>
      </c>
      <c r="M717" s="79">
        <f t="shared" si="180"/>
        <v>29.444873157894737</v>
      </c>
      <c r="N717" s="90">
        <f t="shared" si="181"/>
        <v>637.01641182013088</v>
      </c>
      <c r="O717" s="106">
        <f t="shared" si="170"/>
        <v>22.310724294336836</v>
      </c>
      <c r="P717" s="91"/>
      <c r="Q717" s="92">
        <f t="shared" si="171"/>
        <v>26.898469896328539</v>
      </c>
      <c r="R717" s="92"/>
      <c r="S717" s="107">
        <f t="shared" si="172"/>
        <v>-1.0822635497038241E-4</v>
      </c>
      <c r="T717" s="82">
        <f t="shared" si="184"/>
        <v>1.0023895841277941</v>
      </c>
      <c r="U717" s="82">
        <f t="shared" si="185"/>
        <v>8.6612971513859858</v>
      </c>
      <c r="V717" s="95">
        <f t="shared" si="173"/>
        <v>1.9211684678503094E-2</v>
      </c>
      <c r="W717" s="95">
        <f t="shared" si="174"/>
        <v>6.1099191151374077E-2</v>
      </c>
      <c r="X717" s="95">
        <f t="shared" si="175"/>
        <v>-4.1887506472870983E-2</v>
      </c>
    </row>
    <row r="718" spans="1:24">
      <c r="A718" s="1">
        <v>1930.02</v>
      </c>
      <c r="B718" s="1">
        <f t="shared" si="176"/>
        <v>1930</v>
      </c>
      <c r="C718" s="1">
        <f t="shared" si="177"/>
        <v>1.999999999998181E-2</v>
      </c>
      <c r="D718" s="77">
        <v>23.07</v>
      </c>
      <c r="E718" s="79">
        <v>0.97170000000000001</v>
      </c>
      <c r="F718" s="77">
        <v>1.5029999999999999</v>
      </c>
      <c r="G718" s="77">
        <v>17</v>
      </c>
      <c r="H718" s="79">
        <f t="shared" si="182"/>
        <v>1930.1249999999463</v>
      </c>
      <c r="I718" s="82">
        <f>I717*11/12+I729*1/12</f>
        <v>3.2941666666666665</v>
      </c>
      <c r="J718" s="79">
        <f t="shared" si="178"/>
        <v>438.84975352941183</v>
      </c>
      <c r="K718" s="79">
        <f t="shared" si="179"/>
        <v>18.484191829411767</v>
      </c>
      <c r="L718" s="90">
        <f t="shared" si="183"/>
        <v>9527.489611292538</v>
      </c>
      <c r="M718" s="79">
        <f t="shared" si="180"/>
        <v>28.590861705882357</v>
      </c>
      <c r="N718" s="90">
        <f t="shared" si="181"/>
        <v>620.71161186704308</v>
      </c>
      <c r="O718" s="106">
        <f t="shared" si="170"/>
        <v>23.697117749335874</v>
      </c>
      <c r="P718" s="91"/>
      <c r="Q718" s="92">
        <f t="shared" si="171"/>
        <v>28.53359099168128</v>
      </c>
      <c r="R718" s="92"/>
      <c r="S718" s="107">
        <f t="shared" si="172"/>
        <v>-4.3688622144010605E-3</v>
      </c>
      <c r="T718" s="82">
        <f t="shared" si="184"/>
        <v>1.0023931255535405</v>
      </c>
      <c r="U718" s="82">
        <f t="shared" si="185"/>
        <v>8.7330646028179011</v>
      </c>
      <c r="V718" s="95">
        <f t="shared" si="173"/>
        <v>1.1135166996763202E-2</v>
      </c>
      <c r="W718" s="95">
        <f t="shared" si="174"/>
        <v>5.9863107018888639E-2</v>
      </c>
      <c r="X718" s="95">
        <f t="shared" si="175"/>
        <v>-4.8727940022125438E-2</v>
      </c>
    </row>
    <row r="719" spans="1:24">
      <c r="A719" s="1">
        <v>1930.03</v>
      </c>
      <c r="B719" s="1">
        <f t="shared" si="176"/>
        <v>1930</v>
      </c>
      <c r="C719" s="1">
        <f t="shared" si="177"/>
        <v>2.9999999999972715E-2</v>
      </c>
      <c r="D719" s="77">
        <v>23.94</v>
      </c>
      <c r="E719" s="79">
        <v>0.97250000000000003</v>
      </c>
      <c r="F719" s="77">
        <v>1.45</v>
      </c>
      <c r="G719" s="77">
        <v>16.899999999999999</v>
      </c>
      <c r="H719" s="79">
        <f t="shared" si="182"/>
        <v>1930.2083333332796</v>
      </c>
      <c r="I719" s="82">
        <f>I717*10/12+I729*2/12</f>
        <v>3.2983333333333333</v>
      </c>
      <c r="J719" s="79">
        <f t="shared" si="178"/>
        <v>458.09402485207113</v>
      </c>
      <c r="K719" s="79">
        <f t="shared" si="179"/>
        <v>18.60887381656805</v>
      </c>
      <c r="L719" s="90">
        <f t="shared" si="183"/>
        <v>9978.9522083216307</v>
      </c>
      <c r="M719" s="79">
        <f t="shared" si="180"/>
        <v>27.745878698224857</v>
      </c>
      <c r="N719" s="90">
        <f t="shared" si="181"/>
        <v>604.40604436367425</v>
      </c>
      <c r="O719" s="106">
        <f t="shared" si="170"/>
        <v>24.586607792668847</v>
      </c>
      <c r="P719" s="91"/>
      <c r="Q719" s="92">
        <f t="shared" si="171"/>
        <v>29.568429499384283</v>
      </c>
      <c r="R719" s="92"/>
      <c r="S719" s="107">
        <f t="shared" si="172"/>
        <v>-7.5243722051967984E-3</v>
      </c>
      <c r="T719" s="82">
        <f t="shared" si="184"/>
        <v>1.0023966669604922</v>
      </c>
      <c r="U719" s="82">
        <f t="shared" si="185"/>
        <v>8.8057625259735879</v>
      </c>
      <c r="V719" s="95">
        <f t="shared" si="173"/>
        <v>6.3205244586237441E-3</v>
      </c>
      <c r="W719" s="95">
        <f t="shared" si="174"/>
        <v>5.938187845837839E-2</v>
      </c>
      <c r="X719" s="95">
        <f t="shared" si="175"/>
        <v>-5.3061353999754646E-2</v>
      </c>
    </row>
    <row r="720" spans="1:24">
      <c r="A720" s="1">
        <v>1930.04</v>
      </c>
      <c r="B720" s="1">
        <f t="shared" si="176"/>
        <v>1930</v>
      </c>
      <c r="C720" s="1">
        <f t="shared" si="177"/>
        <v>3.999999999996362E-2</v>
      </c>
      <c r="D720" s="77">
        <v>25.46</v>
      </c>
      <c r="E720" s="79">
        <v>0.97330000000000005</v>
      </c>
      <c r="F720" s="77">
        <v>1.397</v>
      </c>
      <c r="G720" s="77">
        <v>17</v>
      </c>
      <c r="H720" s="79">
        <f t="shared" si="182"/>
        <v>1930.2916666666129</v>
      </c>
      <c r="I720" s="82">
        <f>I717*9/12+I729*3/12</f>
        <v>3.3024999999999998</v>
      </c>
      <c r="J720" s="79">
        <f t="shared" si="178"/>
        <v>484.31359882352945</v>
      </c>
      <c r="K720" s="79">
        <f t="shared" si="179"/>
        <v>18.514627876470591</v>
      </c>
      <c r="L720" s="90">
        <f t="shared" si="183"/>
        <v>10583.719445573952</v>
      </c>
      <c r="M720" s="79">
        <f t="shared" si="180"/>
        <v>26.574473588235296</v>
      </c>
      <c r="N720" s="90">
        <f t="shared" si="181"/>
        <v>580.7327598376595</v>
      </c>
      <c r="O720" s="106">
        <f t="shared" si="170"/>
        <v>25.843436862018304</v>
      </c>
      <c r="P720" s="91"/>
      <c r="Q720" s="92">
        <f t="shared" si="171"/>
        <v>31.040920119317025</v>
      </c>
      <c r="R720" s="92"/>
      <c r="S720" s="107">
        <f t="shared" si="172"/>
        <v>-1.1914769695241918E-2</v>
      </c>
      <c r="T720" s="82">
        <f t="shared" si="184"/>
        <v>1.0024002083486547</v>
      </c>
      <c r="U720" s="82">
        <f t="shared" si="185"/>
        <v>8.7749442589869329</v>
      </c>
      <c r="V720" s="95">
        <f t="shared" si="173"/>
        <v>1.8327063012248956E-3</v>
      </c>
      <c r="W720" s="95">
        <f t="shared" si="174"/>
        <v>6.0148981425597992E-2</v>
      </c>
      <c r="X720" s="95">
        <f t="shared" si="175"/>
        <v>-5.8316275124373096E-2</v>
      </c>
    </row>
    <row r="721" spans="1:24">
      <c r="A721" s="1">
        <v>1930.05</v>
      </c>
      <c r="B721" s="1">
        <f t="shared" si="176"/>
        <v>1930</v>
      </c>
      <c r="C721" s="1">
        <f t="shared" si="177"/>
        <v>4.9999999999954525E-2</v>
      </c>
      <c r="D721" s="77">
        <v>23.94</v>
      </c>
      <c r="E721" s="79">
        <v>0.97419999999999995</v>
      </c>
      <c r="F721" s="77">
        <v>1.343</v>
      </c>
      <c r="G721" s="77">
        <v>16.899999999999999</v>
      </c>
      <c r="H721" s="79">
        <f t="shared" si="182"/>
        <v>1930.3749999999461</v>
      </c>
      <c r="I721" s="82">
        <f>I717*8/12+I729*4/12</f>
        <v>3.3066666666666666</v>
      </c>
      <c r="J721" s="79">
        <f t="shared" si="178"/>
        <v>458.09402485207113</v>
      </c>
      <c r="K721" s="79">
        <f t="shared" si="179"/>
        <v>18.641403467455625</v>
      </c>
      <c r="L721" s="90">
        <f t="shared" si="183"/>
        <v>10044.68991285053</v>
      </c>
      <c r="M721" s="79">
        <f t="shared" si="180"/>
        <v>25.698424201183435</v>
      </c>
      <c r="N721" s="90">
        <f t="shared" si="181"/>
        <v>563.49283846943445</v>
      </c>
      <c r="O721" s="106">
        <f t="shared" si="170"/>
        <v>24.309760633908173</v>
      </c>
      <c r="P721" s="91"/>
      <c r="Q721" s="92">
        <f t="shared" si="171"/>
        <v>29.174802108989013</v>
      </c>
      <c r="R721" s="92"/>
      <c r="S721" s="107">
        <f t="shared" si="172"/>
        <v>-1.1533983314308077E-2</v>
      </c>
      <c r="T721" s="82">
        <f t="shared" si="184"/>
        <v>1.0024037497180343</v>
      </c>
      <c r="U721" s="82">
        <f t="shared" si="185"/>
        <v>8.8480533259619936</v>
      </c>
      <c r="V721" s="95">
        <f t="shared" si="173"/>
        <v>-7.2291765565831723E-3</v>
      </c>
      <c r="W721" s="95">
        <f t="shared" si="174"/>
        <v>5.9663488081115545E-2</v>
      </c>
      <c r="X721" s="95">
        <f t="shared" si="175"/>
        <v>-6.6892664637698718E-2</v>
      </c>
    </row>
    <row r="722" spans="1:24">
      <c r="A722" s="1">
        <v>1930.06</v>
      </c>
      <c r="B722" s="1">
        <f t="shared" si="176"/>
        <v>1930</v>
      </c>
      <c r="C722" s="1">
        <f t="shared" si="177"/>
        <v>5.999999999994543E-2</v>
      </c>
      <c r="D722" s="77">
        <v>21.52</v>
      </c>
      <c r="E722" s="79">
        <v>0.97499999999999998</v>
      </c>
      <c r="F722" s="77">
        <v>1.29</v>
      </c>
      <c r="G722" s="77">
        <v>16.8</v>
      </c>
      <c r="H722" s="79">
        <f t="shared" si="182"/>
        <v>1930.4583333332794</v>
      </c>
      <c r="I722" s="82">
        <f>I717*7/12+I729*5/12</f>
        <v>3.3108333333333331</v>
      </c>
      <c r="J722" s="79">
        <f t="shared" si="178"/>
        <v>414.23822380952384</v>
      </c>
      <c r="K722" s="79">
        <f t="shared" si="179"/>
        <v>18.767763392857141</v>
      </c>
      <c r="L722" s="90">
        <f t="shared" si="183"/>
        <v>9117.3514139052131</v>
      </c>
      <c r="M722" s="79">
        <f t="shared" si="180"/>
        <v>24.831194642857145</v>
      </c>
      <c r="N722" s="90">
        <f t="shared" si="181"/>
        <v>546.53268233911365</v>
      </c>
      <c r="O722" s="106">
        <f t="shared" si="170"/>
        <v>21.866899333389473</v>
      </c>
      <c r="P722" s="91"/>
      <c r="Q722" s="92">
        <f t="shared" si="171"/>
        <v>26.235846681571928</v>
      </c>
      <c r="R722" s="92"/>
      <c r="S722" s="107">
        <f t="shared" si="172"/>
        <v>-8.9774380694718769E-3</v>
      </c>
      <c r="T722" s="82">
        <f t="shared" si="184"/>
        <v>1.0024072910686364</v>
      </c>
      <c r="U722" s="82">
        <f t="shared" si="185"/>
        <v>8.92211541398067</v>
      </c>
      <c r="V722" s="95">
        <f t="shared" si="173"/>
        <v>-6.6933246127228729E-3</v>
      </c>
      <c r="W722" s="95">
        <f t="shared" si="174"/>
        <v>5.8418848065048268E-2</v>
      </c>
      <c r="X722" s="95">
        <f t="shared" si="175"/>
        <v>-6.5112172677771141E-2</v>
      </c>
    </row>
    <row r="723" spans="1:24">
      <c r="A723" s="1">
        <v>1930.07</v>
      </c>
      <c r="B723" s="1">
        <f t="shared" si="176"/>
        <v>1930</v>
      </c>
      <c r="C723" s="1">
        <f t="shared" si="177"/>
        <v>6.9999999999936335E-2</v>
      </c>
      <c r="D723" s="77">
        <v>21.06</v>
      </c>
      <c r="E723" s="79">
        <v>0.9758</v>
      </c>
      <c r="F723" s="77">
        <v>1.2370000000000001</v>
      </c>
      <c r="G723" s="77">
        <v>16.600000000000001</v>
      </c>
      <c r="H723" s="79">
        <f t="shared" si="182"/>
        <v>1930.5416666666126</v>
      </c>
      <c r="I723" s="82">
        <f>I717*6/12+I729*6/12</f>
        <v>3.3150000000000004</v>
      </c>
      <c r="J723" s="79">
        <f t="shared" si="178"/>
        <v>410.2678301204819</v>
      </c>
      <c r="K723" s="79">
        <f t="shared" si="179"/>
        <v>19.009465746987953</v>
      </c>
      <c r="L723" s="90">
        <f t="shared" si="183"/>
        <v>9064.8297609523761</v>
      </c>
      <c r="M723" s="79">
        <f t="shared" si="180"/>
        <v>24.097877771084342</v>
      </c>
      <c r="N723" s="90">
        <f t="shared" si="181"/>
        <v>532.44038054596831</v>
      </c>
      <c r="O723" s="106">
        <f t="shared" si="170"/>
        <v>21.548797592546638</v>
      </c>
      <c r="P723" s="91"/>
      <c r="Q723" s="92">
        <f t="shared" si="171"/>
        <v>25.853225798800086</v>
      </c>
      <c r="R723" s="92"/>
      <c r="S723" s="107">
        <f t="shared" si="172"/>
        <v>-9.0462645397373365E-3</v>
      </c>
      <c r="T723" s="82">
        <f t="shared" si="184"/>
        <v>1.002410832400467</v>
      </c>
      <c r="U723" s="82">
        <f t="shared" si="185"/>
        <v>9.0513476817991254</v>
      </c>
      <c r="V723" s="95">
        <f t="shared" si="173"/>
        <v>-1.6231278533329618E-3</v>
      </c>
      <c r="W723" s="95">
        <f t="shared" si="174"/>
        <v>5.8040156060954695E-2</v>
      </c>
      <c r="X723" s="95">
        <f t="shared" si="175"/>
        <v>-5.9663283914287657E-2</v>
      </c>
    </row>
    <row r="724" spans="1:24">
      <c r="A724" s="1">
        <v>1930.08</v>
      </c>
      <c r="B724" s="1">
        <f t="shared" si="176"/>
        <v>1930</v>
      </c>
      <c r="C724" s="1">
        <f t="shared" si="177"/>
        <v>7.999999999992724E-2</v>
      </c>
      <c r="D724" s="77">
        <v>20.79</v>
      </c>
      <c r="E724" s="79">
        <v>0.97670000000000001</v>
      </c>
      <c r="F724" s="77">
        <v>1.1830000000000001</v>
      </c>
      <c r="G724" s="77">
        <v>16.5</v>
      </c>
      <c r="H724" s="79">
        <f t="shared" si="182"/>
        <v>1930.6249999999459</v>
      </c>
      <c r="I724" s="82">
        <f>I717*5/12+I729*7/12</f>
        <v>3.3191666666666668</v>
      </c>
      <c r="J724" s="79">
        <f t="shared" si="178"/>
        <v>407.46258000000006</v>
      </c>
      <c r="K724" s="79">
        <f t="shared" si="179"/>
        <v>19.142313703030307</v>
      </c>
      <c r="L724" s="90">
        <f t="shared" si="183"/>
        <v>9038.0936565639058</v>
      </c>
      <c r="M724" s="79">
        <f t="shared" si="180"/>
        <v>23.185581151515155</v>
      </c>
      <c r="N724" s="90">
        <f t="shared" si="181"/>
        <v>514.28883096272727</v>
      </c>
      <c r="O724" s="106">
        <f t="shared" si="170"/>
        <v>21.300602241118145</v>
      </c>
      <c r="P724" s="91"/>
      <c r="Q724" s="92">
        <f t="shared" si="171"/>
        <v>25.558473871970453</v>
      </c>
      <c r="R724" s="92"/>
      <c r="S724" s="107">
        <f t="shared" si="172"/>
        <v>-6.7573794012129249E-3</v>
      </c>
      <c r="T724" s="82">
        <f t="shared" si="184"/>
        <v>1.0024143737135318</v>
      </c>
      <c r="U724" s="82">
        <f t="shared" si="185"/>
        <v>9.1281578668707741</v>
      </c>
      <c r="V724" s="95">
        <f t="shared" si="173"/>
        <v>1.2925554373266479E-3</v>
      </c>
      <c r="W724" s="95">
        <f t="shared" si="174"/>
        <v>5.7534360710560062E-2</v>
      </c>
      <c r="X724" s="95">
        <f t="shared" si="175"/>
        <v>-5.6241805273233414E-2</v>
      </c>
    </row>
    <row r="725" spans="1:24">
      <c r="A725" s="1">
        <v>1930.09</v>
      </c>
      <c r="B725" s="1">
        <f t="shared" si="176"/>
        <v>1930</v>
      </c>
      <c r="C725" s="1">
        <f t="shared" si="177"/>
        <v>8.9999999999918145E-2</v>
      </c>
      <c r="D725" s="77">
        <v>20.78</v>
      </c>
      <c r="E725" s="79">
        <v>0.97750000000000004</v>
      </c>
      <c r="F725" s="77">
        <v>1.1299999999999999</v>
      </c>
      <c r="G725" s="77">
        <v>16.600000000000001</v>
      </c>
      <c r="H725" s="79">
        <f t="shared" si="182"/>
        <v>1930.7083333332791</v>
      </c>
      <c r="I725" s="82">
        <f>I717*4/12+I729*8/12</f>
        <v>3.3233333333333333</v>
      </c>
      <c r="J725" s="79">
        <f t="shared" si="178"/>
        <v>404.81317710843376</v>
      </c>
      <c r="K725" s="79">
        <f t="shared" si="179"/>
        <v>19.042583283132529</v>
      </c>
      <c r="L725" s="90">
        <f t="shared" si="183"/>
        <v>9014.5254460304168</v>
      </c>
      <c r="M725" s="79">
        <f t="shared" si="180"/>
        <v>22.013421084337349</v>
      </c>
      <c r="N725" s="90">
        <f t="shared" si="181"/>
        <v>490.20277930771749</v>
      </c>
      <c r="O725" s="106">
        <f t="shared" si="170"/>
        <v>21.072581788447305</v>
      </c>
      <c r="P725" s="91"/>
      <c r="Q725" s="92">
        <f t="shared" si="171"/>
        <v>25.290051551861232</v>
      </c>
      <c r="R725" s="92"/>
      <c r="S725" s="107">
        <f t="shared" si="172"/>
        <v>-4.2387408222914758E-3</v>
      </c>
      <c r="T725" s="82">
        <f t="shared" si="184"/>
        <v>1.0024179150078369</v>
      </c>
      <c r="U725" s="82">
        <f t="shared" si="185"/>
        <v>9.0950749847035528</v>
      </c>
      <c r="V725" s="95">
        <f t="shared" si="173"/>
        <v>6.2252390717272288E-3</v>
      </c>
      <c r="W725" s="95">
        <f t="shared" si="174"/>
        <v>5.8304895814562441E-2</v>
      </c>
      <c r="X725" s="95">
        <f t="shared" si="175"/>
        <v>-5.2079656742835212E-2</v>
      </c>
    </row>
    <row r="726" spans="1:24">
      <c r="A726" s="1">
        <v>1930.1</v>
      </c>
      <c r="B726" s="1">
        <f t="shared" si="176"/>
        <v>1930</v>
      </c>
      <c r="C726" s="1">
        <f t="shared" si="177"/>
        <v>9.9999999999909051E-2</v>
      </c>
      <c r="D726" s="77">
        <v>17.920000000000002</v>
      </c>
      <c r="E726" s="79">
        <v>0.97829999999999995</v>
      </c>
      <c r="F726" s="77">
        <v>1.077</v>
      </c>
      <c r="G726" s="77">
        <v>16.5</v>
      </c>
      <c r="H726" s="79">
        <f t="shared" si="182"/>
        <v>1930.7916666666124</v>
      </c>
      <c r="I726" s="82">
        <f>I717*3/12+I729*9/12</f>
        <v>3.3275000000000001</v>
      </c>
      <c r="J726" s="79">
        <f t="shared" si="178"/>
        <v>351.21353696969703</v>
      </c>
      <c r="K726" s="79">
        <f t="shared" si="179"/>
        <v>19.173672054545456</v>
      </c>
      <c r="L726" s="90">
        <f t="shared" si="183"/>
        <v>7856.5298975867099</v>
      </c>
      <c r="M726" s="79">
        <f t="shared" si="180"/>
        <v>21.108090363636364</v>
      </c>
      <c r="N726" s="90">
        <f t="shared" si="181"/>
        <v>472.18095422437978</v>
      </c>
      <c r="O726" s="106">
        <f t="shared" si="170"/>
        <v>18.214870154658623</v>
      </c>
      <c r="P726" s="91"/>
      <c r="Q726" s="92">
        <f t="shared" si="171"/>
        <v>21.881118207635744</v>
      </c>
      <c r="R726" s="92"/>
      <c r="S726" s="107">
        <f t="shared" si="172"/>
        <v>3.0636907081038056E-3</v>
      </c>
      <c r="T726" s="82">
        <f t="shared" si="184"/>
        <v>1.0024214562833882</v>
      </c>
      <c r="U726" s="82">
        <f t="shared" si="185"/>
        <v>9.1723210490852978</v>
      </c>
      <c r="V726" s="95">
        <f t="shared" si="173"/>
        <v>2.1641346294053898E-2</v>
      </c>
      <c r="W726" s="95">
        <f t="shared" si="174"/>
        <v>5.7794849026483686E-2</v>
      </c>
      <c r="X726" s="95">
        <f t="shared" si="175"/>
        <v>-3.6153502732429788E-2</v>
      </c>
    </row>
    <row r="727" spans="1:24">
      <c r="A727" s="1">
        <v>1930.11</v>
      </c>
      <c r="B727" s="1">
        <f t="shared" si="176"/>
        <v>1930</v>
      </c>
      <c r="C727" s="1">
        <f t="shared" si="177"/>
        <v>0.10999999999989996</v>
      </c>
      <c r="D727" s="77">
        <v>16.62</v>
      </c>
      <c r="E727" s="79">
        <v>0.97919999999999996</v>
      </c>
      <c r="F727" s="77">
        <v>1.0229999999999999</v>
      </c>
      <c r="G727" s="77">
        <v>16.399999999999999</v>
      </c>
      <c r="H727" s="79">
        <f t="shared" si="182"/>
        <v>1930.8749999999457</v>
      </c>
      <c r="I727" s="82">
        <f>I717*2/12+I729*10/12</f>
        <v>3.3316666666666666</v>
      </c>
      <c r="J727" s="79">
        <f t="shared" si="178"/>
        <v>327.72106463414644</v>
      </c>
      <c r="K727" s="79">
        <f t="shared" si="179"/>
        <v>19.308331317073172</v>
      </c>
      <c r="L727" s="90">
        <f t="shared" si="183"/>
        <v>7367.0045244083267</v>
      </c>
      <c r="M727" s="79">
        <f t="shared" si="180"/>
        <v>20.172000548780488</v>
      </c>
      <c r="N727" s="90">
        <f t="shared" si="181"/>
        <v>453.45641567206479</v>
      </c>
      <c r="O727" s="106">
        <f t="shared" si="170"/>
        <v>16.939711377775161</v>
      </c>
      <c r="P727" s="91"/>
      <c r="Q727" s="92">
        <f t="shared" si="171"/>
        <v>20.377938385497821</v>
      </c>
      <c r="R727" s="92"/>
      <c r="S727" s="107">
        <f t="shared" si="172"/>
        <v>7.0525206827530065E-3</v>
      </c>
      <c r="T727" s="82">
        <f t="shared" si="184"/>
        <v>1.0024249975401915</v>
      </c>
      <c r="U727" s="82">
        <f t="shared" si="185"/>
        <v>9.2505956395199505</v>
      </c>
      <c r="V727" s="95">
        <f t="shared" si="173"/>
        <v>3.1128960962345964E-2</v>
      </c>
      <c r="W727" s="95">
        <f t="shared" si="174"/>
        <v>5.7279103473887094E-2</v>
      </c>
      <c r="X727" s="95">
        <f t="shared" si="175"/>
        <v>-2.615014251154113E-2</v>
      </c>
    </row>
    <row r="728" spans="1:24">
      <c r="A728" s="1">
        <v>1930.12</v>
      </c>
      <c r="B728" s="1">
        <f t="shared" si="176"/>
        <v>1930</v>
      </c>
      <c r="C728" s="1">
        <f t="shared" si="177"/>
        <v>0.11999999999989086</v>
      </c>
      <c r="D728" s="77">
        <v>15.51</v>
      </c>
      <c r="E728" s="79">
        <v>0.98</v>
      </c>
      <c r="F728" s="77">
        <v>0.97</v>
      </c>
      <c r="G728" s="77">
        <v>16.100000000000001</v>
      </c>
      <c r="H728" s="79">
        <f t="shared" si="182"/>
        <v>1930.9583333332789</v>
      </c>
      <c r="I728" s="82">
        <f>I717*1/12+I729*11/12</f>
        <v>3.3358333333333325</v>
      </c>
      <c r="J728" s="79">
        <f t="shared" si="178"/>
        <v>311.5323186335404</v>
      </c>
      <c r="K728" s="79">
        <f t="shared" si="179"/>
        <v>19.68418260869565</v>
      </c>
      <c r="L728" s="90">
        <f t="shared" si="183"/>
        <v>7039.9638748980005</v>
      </c>
      <c r="M728" s="79">
        <f t="shared" si="180"/>
        <v>19.483323602484472</v>
      </c>
      <c r="N728" s="90">
        <f t="shared" si="181"/>
        <v>440.28142866866926</v>
      </c>
      <c r="O728" s="106">
        <f t="shared" si="170"/>
        <v>16.05500185653132</v>
      </c>
      <c r="P728" s="91"/>
      <c r="Q728" s="92">
        <f t="shared" si="171"/>
        <v>19.349603578733866</v>
      </c>
      <c r="R728" s="92"/>
      <c r="S728" s="107">
        <f t="shared" si="172"/>
        <v>1.0454922060588373E-2</v>
      </c>
      <c r="T728" s="82">
        <f t="shared" si="184"/>
        <v>1.0024285387782521</v>
      </c>
      <c r="U728" s="82">
        <f t="shared" si="185"/>
        <v>9.4458176586045894</v>
      </c>
      <c r="V728" s="95">
        <f t="shared" si="173"/>
        <v>3.1307554402851379E-2</v>
      </c>
      <c r="W728" s="95">
        <f t="shared" si="174"/>
        <v>5.4702821402978552E-2</v>
      </c>
      <c r="X728" s="95">
        <f t="shared" si="175"/>
        <v>-2.3395267000127173E-2</v>
      </c>
    </row>
    <row r="729" spans="1:24">
      <c r="A729" s="1">
        <v>1931.01</v>
      </c>
      <c r="B729" s="1">
        <f t="shared" si="176"/>
        <v>1931</v>
      </c>
      <c r="C729" s="1">
        <f t="shared" si="177"/>
        <v>9.9999999999909051E-3</v>
      </c>
      <c r="D729" s="77">
        <v>15.98</v>
      </c>
      <c r="E729" s="79">
        <v>0.9667</v>
      </c>
      <c r="F729" s="77">
        <v>0.94</v>
      </c>
      <c r="G729" s="77">
        <v>15.9</v>
      </c>
      <c r="H729" s="79">
        <f t="shared" si="182"/>
        <v>1931.0416666666122</v>
      </c>
      <c r="I729" s="82">
        <v>3.34</v>
      </c>
      <c r="J729" s="79">
        <f t="shared" si="178"/>
        <v>325.01008427672957</v>
      </c>
      <c r="K729" s="79">
        <f t="shared" si="179"/>
        <v>19.661279628930821</v>
      </c>
      <c r="L729" s="90">
        <f t="shared" si="183"/>
        <v>7381.5577804762806</v>
      </c>
      <c r="M729" s="79">
        <f t="shared" si="180"/>
        <v>19.118240251572328</v>
      </c>
      <c r="N729" s="90">
        <f t="shared" si="181"/>
        <v>434.20928120448707</v>
      </c>
      <c r="O729" s="106">
        <f t="shared" si="170"/>
        <v>16.705478731547601</v>
      </c>
      <c r="P729" s="91"/>
      <c r="Q729" s="92">
        <f t="shared" si="171"/>
        <v>20.167540874417721</v>
      </c>
      <c r="R729" s="92"/>
      <c r="S729" s="107">
        <f t="shared" si="172"/>
        <v>8.8063099543580839E-3</v>
      </c>
      <c r="T729" s="82">
        <f t="shared" si="184"/>
        <v>1.0003975293854486</v>
      </c>
      <c r="U729" s="82">
        <f t="shared" si="185"/>
        <v>9.5878610571447194</v>
      </c>
      <c r="V729" s="95">
        <f t="shared" si="173"/>
        <v>2.717211210930448E-2</v>
      </c>
      <c r="W729" s="95">
        <f t="shared" si="174"/>
        <v>5.350778743929574E-2</v>
      </c>
      <c r="X729" s="95">
        <f t="shared" si="175"/>
        <v>-2.6335675329991259E-2</v>
      </c>
    </row>
    <row r="730" spans="1:24">
      <c r="A730" s="1">
        <v>1931.02</v>
      </c>
      <c r="B730" s="1">
        <f t="shared" si="176"/>
        <v>1931</v>
      </c>
      <c r="C730" s="1">
        <f t="shared" si="177"/>
        <v>1.999999999998181E-2</v>
      </c>
      <c r="D730" s="77">
        <v>17.2</v>
      </c>
      <c r="E730" s="79">
        <v>0.95330000000000004</v>
      </c>
      <c r="F730" s="77">
        <v>0.91</v>
      </c>
      <c r="G730" s="77">
        <v>15.7</v>
      </c>
      <c r="H730" s="79">
        <f t="shared" si="182"/>
        <v>1931.1249999999454</v>
      </c>
      <c r="I730" s="82">
        <f>I729*11/12+I741*1/12</f>
        <v>3.3683333333333327</v>
      </c>
      <c r="J730" s="79">
        <f t="shared" si="178"/>
        <v>354.27946496815292</v>
      </c>
      <c r="K730" s="79">
        <f t="shared" si="179"/>
        <v>19.635733369426756</v>
      </c>
      <c r="L730" s="90">
        <f t="shared" si="183"/>
        <v>8083.4810771514676</v>
      </c>
      <c r="M730" s="79">
        <f t="shared" si="180"/>
        <v>18.743855414012742</v>
      </c>
      <c r="N730" s="90">
        <f t="shared" si="181"/>
        <v>427.67254536092065</v>
      </c>
      <c r="O730" s="106">
        <f t="shared" si="170"/>
        <v>18.161492436976079</v>
      </c>
      <c r="P730" s="91"/>
      <c r="Q730" s="92">
        <f t="shared" si="171"/>
        <v>21.955007167462455</v>
      </c>
      <c r="R730" s="92"/>
      <c r="S730" s="107">
        <f t="shared" si="172"/>
        <v>5.6344747348847021E-3</v>
      </c>
      <c r="T730" s="82">
        <f t="shared" si="184"/>
        <v>1.000424322533243</v>
      </c>
      <c r="U730" s="82">
        <f t="shared" si="185"/>
        <v>9.7138594246605532</v>
      </c>
      <c r="V730" s="95">
        <f t="shared" si="173"/>
        <v>1.1904383362798976E-2</v>
      </c>
      <c r="W730" s="95">
        <f t="shared" si="174"/>
        <v>5.1901915980160584E-2</v>
      </c>
      <c r="X730" s="95">
        <f t="shared" si="175"/>
        <v>-3.9997532617361609E-2</v>
      </c>
    </row>
    <row r="731" spans="1:24">
      <c r="A731" s="1">
        <v>1931.03</v>
      </c>
      <c r="B731" s="1">
        <f t="shared" si="176"/>
        <v>1931</v>
      </c>
      <c r="C731" s="1">
        <f t="shared" si="177"/>
        <v>2.9999999999972715E-2</v>
      </c>
      <c r="D731" s="77">
        <v>17.53</v>
      </c>
      <c r="E731" s="79">
        <v>0.94</v>
      </c>
      <c r="F731" s="77">
        <v>0.88</v>
      </c>
      <c r="G731" s="77">
        <v>15.6</v>
      </c>
      <c r="H731" s="79">
        <f t="shared" si="182"/>
        <v>1931.2083333332787</v>
      </c>
      <c r="I731" s="82">
        <f>I729*10/12+I741*2/12</f>
        <v>3.3966666666666665</v>
      </c>
      <c r="J731" s="79">
        <f t="shared" si="178"/>
        <v>363.39128141025645</v>
      </c>
      <c r="K731" s="79">
        <f t="shared" si="179"/>
        <v>19.485898717948722</v>
      </c>
      <c r="L731" s="90">
        <f t="shared" si="183"/>
        <v>8328.432766893091</v>
      </c>
      <c r="M731" s="79">
        <f t="shared" si="180"/>
        <v>18.242117948717951</v>
      </c>
      <c r="N731" s="90">
        <f t="shared" si="181"/>
        <v>418.08447432207186</v>
      </c>
      <c r="O731" s="106">
        <f t="shared" si="170"/>
        <v>18.579561032791272</v>
      </c>
      <c r="P731" s="91"/>
      <c r="Q731" s="92">
        <f t="shared" si="171"/>
        <v>22.489225916378579</v>
      </c>
      <c r="R731" s="92"/>
      <c r="S731" s="107">
        <f t="shared" si="172"/>
        <v>4.0196372856970697E-3</v>
      </c>
      <c r="T731" s="82">
        <f t="shared" si="184"/>
        <v>1.0004511098145998</v>
      </c>
      <c r="U731" s="82">
        <f t="shared" si="185"/>
        <v>9.7802759855998271</v>
      </c>
      <c r="V731" s="95">
        <f t="shared" si="173"/>
        <v>9.3583552266789383E-3</v>
      </c>
      <c r="W731" s="95">
        <f t="shared" si="174"/>
        <v>5.0216361408996768E-2</v>
      </c>
      <c r="X731" s="95">
        <f t="shared" si="175"/>
        <v>-4.085800618231783E-2</v>
      </c>
    </row>
    <row r="732" spans="1:24">
      <c r="A732" s="1">
        <v>1931.04</v>
      </c>
      <c r="B732" s="1">
        <f t="shared" si="176"/>
        <v>1931</v>
      </c>
      <c r="C732" s="1">
        <f t="shared" si="177"/>
        <v>3.999999999996362E-2</v>
      </c>
      <c r="D732" s="77">
        <v>15.86</v>
      </c>
      <c r="E732" s="79">
        <v>0.92669999999999997</v>
      </c>
      <c r="F732" s="77">
        <v>0.85</v>
      </c>
      <c r="G732" s="77">
        <v>15.5</v>
      </c>
      <c r="H732" s="79">
        <f t="shared" si="182"/>
        <v>1931.2916666666119</v>
      </c>
      <c r="I732" s="82">
        <f>I729*9/12+I741*3/12</f>
        <v>3.4249999999999998</v>
      </c>
      <c r="J732" s="79">
        <f t="shared" si="178"/>
        <v>330.89383096774196</v>
      </c>
      <c r="K732" s="79">
        <f t="shared" si="179"/>
        <v>19.334130716129035</v>
      </c>
      <c r="L732" s="90">
        <f t="shared" si="183"/>
        <v>7620.5614989684946</v>
      </c>
      <c r="M732" s="79">
        <f t="shared" si="180"/>
        <v>17.733906451612906</v>
      </c>
      <c r="N732" s="90">
        <f t="shared" si="181"/>
        <v>408.41596936464191</v>
      </c>
      <c r="O732" s="106">
        <f t="shared" si="170"/>
        <v>16.872315331609659</v>
      </c>
      <c r="P732" s="91"/>
      <c r="Q732" s="92">
        <f t="shared" si="171"/>
        <v>20.459812584802656</v>
      </c>
      <c r="R732" s="92"/>
      <c r="S732" s="107">
        <f t="shared" si="172"/>
        <v>9.6311143517871234E-3</v>
      </c>
      <c r="T732" s="82">
        <f t="shared" si="184"/>
        <v>1.0004778912419263</v>
      </c>
      <c r="U732" s="82">
        <f t="shared" si="185"/>
        <v>9.8478149832095649</v>
      </c>
      <c r="V732" s="95">
        <f t="shared" si="173"/>
        <v>1.5031281808771224E-2</v>
      </c>
      <c r="W732" s="95">
        <f t="shared" si="174"/>
        <v>4.853613387295086E-2</v>
      </c>
      <c r="X732" s="95">
        <f t="shared" si="175"/>
        <v>-3.3504852064179635E-2</v>
      </c>
    </row>
    <row r="733" spans="1:24">
      <c r="A733" s="1">
        <v>1931.05</v>
      </c>
      <c r="B733" s="1">
        <f t="shared" si="176"/>
        <v>1931</v>
      </c>
      <c r="C733" s="1">
        <f t="shared" si="177"/>
        <v>4.9999999999954525E-2</v>
      </c>
      <c r="D733" s="77">
        <v>14.33</v>
      </c>
      <c r="E733" s="79">
        <v>0.9133</v>
      </c>
      <c r="F733" s="77">
        <v>0.82</v>
      </c>
      <c r="G733" s="77">
        <v>15.3</v>
      </c>
      <c r="H733" s="79">
        <f t="shared" si="182"/>
        <v>1931.3749999999452</v>
      </c>
      <c r="I733" s="82">
        <f>I729*8/12+I741*4/12</f>
        <v>3.4533333333333331</v>
      </c>
      <c r="J733" s="79">
        <f t="shared" si="178"/>
        <v>302.88094052287585</v>
      </c>
      <c r="K733" s="79">
        <f t="shared" si="179"/>
        <v>19.303640124183005</v>
      </c>
      <c r="L733" s="90">
        <f t="shared" si="183"/>
        <v>7012.4654245152533</v>
      </c>
      <c r="M733" s="79">
        <f t="shared" si="180"/>
        <v>17.331637908496731</v>
      </c>
      <c r="N733" s="90">
        <f t="shared" si="181"/>
        <v>401.2715734893585</v>
      </c>
      <c r="O733" s="106">
        <f t="shared" si="170"/>
        <v>15.401539999110106</v>
      </c>
      <c r="P733" s="91"/>
      <c r="Q733" s="92">
        <f t="shared" si="171"/>
        <v>18.720726910122234</v>
      </c>
      <c r="R733" s="92"/>
      <c r="S733" s="107">
        <f t="shared" si="172"/>
        <v>1.5929703538700643E-2</v>
      </c>
      <c r="T733" s="82">
        <f t="shared" si="184"/>
        <v>1.0005046668276012</v>
      </c>
      <c r="U733" s="82">
        <f t="shared" si="185"/>
        <v>9.9813122941178651</v>
      </c>
      <c r="V733" s="95">
        <f t="shared" si="173"/>
        <v>2.1161915537703635E-2</v>
      </c>
      <c r="W733" s="95">
        <f t="shared" si="174"/>
        <v>4.6179312085233848E-2</v>
      </c>
      <c r="X733" s="95">
        <f t="shared" si="175"/>
        <v>-2.5017396547530213E-2</v>
      </c>
    </row>
    <row r="734" spans="1:24">
      <c r="A734" s="1">
        <v>1931.06</v>
      </c>
      <c r="B734" s="1">
        <f t="shared" si="176"/>
        <v>1931</v>
      </c>
      <c r="C734" s="1">
        <f t="shared" si="177"/>
        <v>5.999999999994543E-2</v>
      </c>
      <c r="D734" s="77">
        <v>13.87</v>
      </c>
      <c r="E734" s="79">
        <v>0.9</v>
      </c>
      <c r="F734" s="77">
        <v>0.79</v>
      </c>
      <c r="G734" s="77">
        <v>15.1</v>
      </c>
      <c r="H734" s="79">
        <f t="shared" si="182"/>
        <v>1931.4583333332785</v>
      </c>
      <c r="I734" s="82">
        <f>I729*7/12+I741*5/12</f>
        <v>3.4816666666666665</v>
      </c>
      <c r="J734" s="79">
        <f t="shared" si="178"/>
        <v>297.0412059602649</v>
      </c>
      <c r="K734" s="79">
        <f t="shared" si="179"/>
        <v>19.274483443708611</v>
      </c>
      <c r="L734" s="90">
        <f t="shared" si="183"/>
        <v>6914.4484745864393</v>
      </c>
      <c r="M734" s="79">
        <f t="shared" si="180"/>
        <v>16.918713245033118</v>
      </c>
      <c r="N734" s="90">
        <f t="shared" si="181"/>
        <v>393.82943726916284</v>
      </c>
      <c r="O734" s="106">
        <f t="shared" si="170"/>
        <v>15.062476074643241</v>
      </c>
      <c r="P734" s="91"/>
      <c r="Q734" s="92">
        <f t="shared" si="171"/>
        <v>18.355604584013701</v>
      </c>
      <c r="R734" s="92"/>
      <c r="S734" s="107">
        <f t="shared" si="172"/>
        <v>1.6369824995931787E-2</v>
      </c>
      <c r="T734" s="82">
        <f t="shared" si="184"/>
        <v>1.0005314365839755</v>
      </c>
      <c r="U734" s="82">
        <f t="shared" si="185"/>
        <v>10.118619061544909</v>
      </c>
      <c r="V734" s="95">
        <f t="shared" si="173"/>
        <v>2.4611829397280571E-2</v>
      </c>
      <c r="W734" s="95">
        <f t="shared" si="174"/>
        <v>4.2387777931171877E-2</v>
      </c>
      <c r="X734" s="95">
        <f t="shared" si="175"/>
        <v>-1.7775948533891306E-2</v>
      </c>
    </row>
    <row r="735" spans="1:24">
      <c r="A735" s="1">
        <v>1931.07</v>
      </c>
      <c r="B735" s="1">
        <f t="shared" si="176"/>
        <v>1931</v>
      </c>
      <c r="C735" s="1">
        <f t="shared" si="177"/>
        <v>6.9999999999936335E-2</v>
      </c>
      <c r="D735" s="77">
        <v>14.33</v>
      </c>
      <c r="E735" s="79">
        <v>0.88670000000000004</v>
      </c>
      <c r="F735" s="77">
        <v>0.76</v>
      </c>
      <c r="G735" s="77">
        <v>15.1</v>
      </c>
      <c r="H735" s="79">
        <f t="shared" si="182"/>
        <v>1931.5416666666117</v>
      </c>
      <c r="I735" s="82">
        <f>I729*6/12+I741*6/12</f>
        <v>3.51</v>
      </c>
      <c r="J735" s="79">
        <f t="shared" si="178"/>
        <v>306.89260860927158</v>
      </c>
      <c r="K735" s="79">
        <f t="shared" si="179"/>
        <v>18.98964941059603</v>
      </c>
      <c r="L735" s="90">
        <f t="shared" si="183"/>
        <v>7180.6032273029323</v>
      </c>
      <c r="M735" s="79">
        <f t="shared" si="180"/>
        <v>16.276230463576162</v>
      </c>
      <c r="N735" s="90">
        <f t="shared" si="181"/>
        <v>380.82752636079749</v>
      </c>
      <c r="O735" s="106">
        <f t="shared" si="170"/>
        <v>15.516750095516313</v>
      </c>
      <c r="P735" s="91"/>
      <c r="Q735" s="92">
        <f t="shared" si="171"/>
        <v>18.95524228818746</v>
      </c>
      <c r="R735" s="92"/>
      <c r="S735" s="107">
        <f t="shared" si="172"/>
        <v>1.3585027838757334E-2</v>
      </c>
      <c r="T735" s="82">
        <f t="shared" si="184"/>
        <v>1.0005582005233711</v>
      </c>
      <c r="U735" s="82">
        <f t="shared" si="185"/>
        <v>10.123996465893525</v>
      </c>
      <c r="V735" s="95">
        <f t="shared" si="173"/>
        <v>2.6437859148649379E-2</v>
      </c>
      <c r="W735" s="95">
        <f t="shared" si="174"/>
        <v>4.2125786651003194E-2</v>
      </c>
      <c r="X735" s="95">
        <f t="shared" si="175"/>
        <v>-1.5687927502353816E-2</v>
      </c>
    </row>
    <row r="736" spans="1:24">
      <c r="A736" s="1">
        <v>1931.08</v>
      </c>
      <c r="B736" s="1">
        <f t="shared" si="176"/>
        <v>1931</v>
      </c>
      <c r="C736" s="1">
        <f t="shared" si="177"/>
        <v>7.999999999992724E-2</v>
      </c>
      <c r="D736" s="77">
        <v>13.9</v>
      </c>
      <c r="E736" s="79">
        <v>0.87329999999999997</v>
      </c>
      <c r="F736" s="77">
        <v>0.73</v>
      </c>
      <c r="G736" s="77">
        <v>15.1</v>
      </c>
      <c r="H736" s="79">
        <f t="shared" si="182"/>
        <v>1931.624999999945</v>
      </c>
      <c r="I736" s="82">
        <f>I729*5/12+I741*7/12</f>
        <v>3.5383333333333336</v>
      </c>
      <c r="J736" s="79">
        <f t="shared" si="178"/>
        <v>297.68368874172188</v>
      </c>
      <c r="K736" s="79">
        <f t="shared" si="179"/>
        <v>18.702673768211923</v>
      </c>
      <c r="L736" s="90">
        <f t="shared" si="183"/>
        <v>7001.6017626920948</v>
      </c>
      <c r="M736" s="79">
        <f t="shared" si="180"/>
        <v>15.633747682119209</v>
      </c>
      <c r="N736" s="90">
        <f t="shared" si="181"/>
        <v>367.71002063059211</v>
      </c>
      <c r="O736" s="106">
        <f t="shared" si="170"/>
        <v>15.006276602886533</v>
      </c>
      <c r="P736" s="91"/>
      <c r="Q736" s="92">
        <f t="shared" si="171"/>
        <v>18.380525991208909</v>
      </c>
      <c r="R736" s="92"/>
      <c r="S736" s="107">
        <f t="shared" si="172"/>
        <v>1.5493991974094207E-2</v>
      </c>
      <c r="T736" s="82">
        <f t="shared" si="184"/>
        <v>1.0005849586580824</v>
      </c>
      <c r="U736" s="82">
        <f t="shared" si="185"/>
        <v>10.129647686019393</v>
      </c>
      <c r="V736" s="95">
        <f t="shared" si="173"/>
        <v>2.7723308433181826E-2</v>
      </c>
      <c r="W736" s="95">
        <f t="shared" si="174"/>
        <v>4.0458580692494639E-2</v>
      </c>
      <c r="X736" s="95">
        <f t="shared" si="175"/>
        <v>-1.2735272259312813E-2</v>
      </c>
    </row>
    <row r="737" spans="1:24">
      <c r="A737" s="1">
        <v>1931.09</v>
      </c>
      <c r="B737" s="1">
        <f t="shared" si="176"/>
        <v>1931</v>
      </c>
      <c r="C737" s="1">
        <f t="shared" si="177"/>
        <v>8.9999999999918145E-2</v>
      </c>
      <c r="D737" s="77">
        <v>11.83</v>
      </c>
      <c r="E737" s="79">
        <v>0.86</v>
      </c>
      <c r="F737" s="77">
        <v>0.7</v>
      </c>
      <c r="G737" s="77">
        <v>15</v>
      </c>
      <c r="H737" s="79">
        <f t="shared" si="182"/>
        <v>1931.7083333332782</v>
      </c>
      <c r="I737" s="82">
        <f>I729*4/12+I741*8/12</f>
        <v>3.5666666666666669</v>
      </c>
      <c r="J737" s="79">
        <f t="shared" si="178"/>
        <v>255.0413926666667</v>
      </c>
      <c r="K737" s="79">
        <f t="shared" si="179"/>
        <v>18.540625333333335</v>
      </c>
      <c r="L737" s="90">
        <f t="shared" si="183"/>
        <v>6034.9833463589302</v>
      </c>
      <c r="M737" s="79">
        <f t="shared" si="180"/>
        <v>15.091206666666666</v>
      </c>
      <c r="N737" s="90">
        <f t="shared" si="181"/>
        <v>357.09960629342777</v>
      </c>
      <c r="O737" s="106">
        <f t="shared" si="170"/>
        <v>12.817745261106881</v>
      </c>
      <c r="P737" s="91"/>
      <c r="Q737" s="92">
        <f t="shared" si="171"/>
        <v>15.756886512834591</v>
      </c>
      <c r="R737" s="92"/>
      <c r="S737" s="107">
        <f t="shared" si="172"/>
        <v>2.705331082436041E-2</v>
      </c>
      <c r="T737" s="82">
        <f t="shared" si="184"/>
        <v>1.0006117110003754</v>
      </c>
      <c r="U737" s="82">
        <f t="shared" si="185"/>
        <v>10.203143598544234</v>
      </c>
      <c r="V737" s="95">
        <f t="shared" si="173"/>
        <v>4.2613614380621723E-2</v>
      </c>
      <c r="W737" s="95">
        <f t="shared" si="174"/>
        <v>3.8124454191790891E-2</v>
      </c>
      <c r="X737" s="95">
        <f t="shared" si="175"/>
        <v>4.4891601888308319E-3</v>
      </c>
    </row>
    <row r="738" spans="1:24">
      <c r="A738" s="1">
        <v>1931.1</v>
      </c>
      <c r="B738" s="1">
        <f t="shared" si="176"/>
        <v>1931</v>
      </c>
      <c r="C738" s="1">
        <f t="shared" si="177"/>
        <v>9.9999999999909051E-2</v>
      </c>
      <c r="D738" s="77">
        <v>10.25</v>
      </c>
      <c r="E738" s="79">
        <v>0.84670000000000001</v>
      </c>
      <c r="F738" s="77">
        <v>0.67</v>
      </c>
      <c r="G738" s="77">
        <v>14.9</v>
      </c>
      <c r="H738" s="79">
        <f t="shared" si="182"/>
        <v>1931.7916666666115</v>
      </c>
      <c r="I738" s="82">
        <f>I729*3/12+I741*9/12</f>
        <v>3.5950000000000002</v>
      </c>
      <c r="J738" s="79">
        <f t="shared" si="178"/>
        <v>222.46145973154364</v>
      </c>
      <c r="K738" s="79">
        <f t="shared" si="179"/>
        <v>18.376401751677854</v>
      </c>
      <c r="L738" s="90">
        <f t="shared" si="183"/>
        <v>5300.2885679218916</v>
      </c>
      <c r="M738" s="79">
        <f t="shared" si="180"/>
        <v>14.541383221476513</v>
      </c>
      <c r="N738" s="90">
        <f t="shared" si="181"/>
        <v>346.45788687879684</v>
      </c>
      <c r="O738" s="106">
        <f t="shared" si="170"/>
        <v>11.145926407660927</v>
      </c>
      <c r="P738" s="91"/>
      <c r="Q738" s="92">
        <f t="shared" si="171"/>
        <v>13.764337388796354</v>
      </c>
      <c r="R738" s="92"/>
      <c r="S738" s="107">
        <f t="shared" si="172"/>
        <v>3.7813566467066746E-2</v>
      </c>
      <c r="T738" s="82">
        <f t="shared" si="184"/>
        <v>1.0006384575624876</v>
      </c>
      <c r="U738" s="82">
        <f t="shared" si="185"/>
        <v>10.277904335961615</v>
      </c>
      <c r="V738" s="95">
        <f t="shared" si="173"/>
        <v>5.1170424960345073E-2</v>
      </c>
      <c r="W738" s="95">
        <f t="shared" si="174"/>
        <v>3.5810836052996731E-2</v>
      </c>
      <c r="X738" s="95">
        <f t="shared" si="175"/>
        <v>1.5359588907348343E-2</v>
      </c>
    </row>
    <row r="739" spans="1:24">
      <c r="A739" s="1">
        <v>1931.11</v>
      </c>
      <c r="B739" s="1">
        <f t="shared" si="176"/>
        <v>1931</v>
      </c>
      <c r="C739" s="1">
        <f t="shared" si="177"/>
        <v>0.10999999999989996</v>
      </c>
      <c r="D739" s="77">
        <v>10.39</v>
      </c>
      <c r="E739" s="79">
        <v>0.83330000000000004</v>
      </c>
      <c r="F739" s="77">
        <v>0.64</v>
      </c>
      <c r="G739" s="77">
        <v>14.7</v>
      </c>
      <c r="H739" s="79">
        <f t="shared" si="182"/>
        <v>1931.8749999999447</v>
      </c>
      <c r="I739" s="82">
        <f>I729*2/12+I741*10/12</f>
        <v>3.6233333333333335</v>
      </c>
      <c r="J739" s="79">
        <f t="shared" si="178"/>
        <v>228.56798435374156</v>
      </c>
      <c r="K739" s="79">
        <f t="shared" si="179"/>
        <v>18.331636319727895</v>
      </c>
      <c r="L739" s="90">
        <f t="shared" si="183"/>
        <v>5482.1774048841589</v>
      </c>
      <c r="M739" s="79">
        <f t="shared" si="180"/>
        <v>14.079259863945582</v>
      </c>
      <c r="N739" s="90">
        <f t="shared" si="181"/>
        <v>337.68946478593472</v>
      </c>
      <c r="O739" s="106">
        <f t="shared" si="170"/>
        <v>11.415600295644673</v>
      </c>
      <c r="P739" s="91"/>
      <c r="Q739" s="92">
        <f t="shared" si="171"/>
        <v>14.160676478302932</v>
      </c>
      <c r="R739" s="92"/>
      <c r="S739" s="107">
        <f t="shared" si="172"/>
        <v>3.4645190862895074E-2</v>
      </c>
      <c r="T739" s="82">
        <f t="shared" si="184"/>
        <v>1.0006651983566295</v>
      </c>
      <c r="U739" s="82">
        <f t="shared" si="185"/>
        <v>10.424391053843564</v>
      </c>
      <c r="V739" s="95">
        <f t="shared" si="173"/>
        <v>4.2594783036157047E-2</v>
      </c>
      <c r="W739" s="95">
        <f t="shared" si="174"/>
        <v>3.3485331501043714E-2</v>
      </c>
      <c r="X739" s="95">
        <f t="shared" si="175"/>
        <v>9.1094515351133332E-3</v>
      </c>
    </row>
    <row r="740" spans="1:24">
      <c r="A740" s="1">
        <v>1931.12</v>
      </c>
      <c r="B740" s="1">
        <f t="shared" si="176"/>
        <v>1931</v>
      </c>
      <c r="C740" s="1">
        <f t="shared" si="177"/>
        <v>0.11999999999989086</v>
      </c>
      <c r="D740" s="77">
        <v>8.44</v>
      </c>
      <c r="E740" s="79">
        <v>0.82</v>
      </c>
      <c r="F740" s="77">
        <v>0.61</v>
      </c>
      <c r="G740" s="77">
        <v>14.6</v>
      </c>
      <c r="H740" s="79">
        <f t="shared" si="182"/>
        <v>1931.958333333278</v>
      </c>
      <c r="I740" s="82">
        <f>I729*1/12+I741*11/12</f>
        <v>3.6516666666666668</v>
      </c>
      <c r="J740" s="79">
        <f t="shared" si="178"/>
        <v>186.94195342465756</v>
      </c>
      <c r="K740" s="79">
        <f t="shared" si="179"/>
        <v>18.162606849315068</v>
      </c>
      <c r="L740" s="90">
        <f t="shared" si="183"/>
        <v>4520.0840736770988</v>
      </c>
      <c r="M740" s="79">
        <f t="shared" si="180"/>
        <v>13.511207534246577</v>
      </c>
      <c r="N740" s="90">
        <f t="shared" si="181"/>
        <v>326.68854087002728</v>
      </c>
      <c r="O740" s="106">
        <f t="shared" si="170"/>
        <v>9.306032867968316</v>
      </c>
      <c r="P740" s="91"/>
      <c r="Q740" s="92">
        <f t="shared" si="171"/>
        <v>11.613199088567852</v>
      </c>
      <c r="R740" s="92"/>
      <c r="S740" s="107">
        <f t="shared" si="172"/>
        <v>5.4115164894184165E-2</v>
      </c>
      <c r="T740" s="82">
        <f t="shared" si="184"/>
        <v>1.0006919333949829</v>
      </c>
      <c r="U740" s="82">
        <f t="shared" si="185"/>
        <v>10.502772775488301</v>
      </c>
      <c r="V740" s="95">
        <f t="shared" si="173"/>
        <v>5.580545834392292E-2</v>
      </c>
      <c r="W740" s="95">
        <f t="shared" si="174"/>
        <v>3.1860940414411676E-2</v>
      </c>
      <c r="X740" s="95">
        <f t="shared" si="175"/>
        <v>2.3944517929511244E-2</v>
      </c>
    </row>
    <row r="741" spans="1:24">
      <c r="A741" s="1">
        <v>1932.01</v>
      </c>
      <c r="B741" s="1">
        <f t="shared" si="176"/>
        <v>1932</v>
      </c>
      <c r="C741" s="1">
        <f t="shared" si="177"/>
        <v>9.9999999999909051E-3</v>
      </c>
      <c r="D741" s="77">
        <v>8.3000000000000007</v>
      </c>
      <c r="E741" s="79">
        <v>0.79330000000000001</v>
      </c>
      <c r="F741" s="77">
        <v>0.59330000000000005</v>
      </c>
      <c r="G741" s="77">
        <v>14.3</v>
      </c>
      <c r="H741" s="79">
        <f t="shared" si="182"/>
        <v>1932.0416666666113</v>
      </c>
      <c r="I741" s="82">
        <v>3.68</v>
      </c>
      <c r="J741" s="79">
        <f t="shared" si="178"/>
        <v>187.6978251748252</v>
      </c>
      <c r="K741" s="79">
        <f t="shared" si="179"/>
        <v>17.939841531468534</v>
      </c>
      <c r="L741" s="90">
        <f t="shared" si="183"/>
        <v>4574.5077579946974</v>
      </c>
      <c r="M741" s="79">
        <f t="shared" si="180"/>
        <v>13.417002370629373</v>
      </c>
      <c r="N741" s="90">
        <f t="shared" si="181"/>
        <v>326.99463286966915</v>
      </c>
      <c r="O741" s="106">
        <f t="shared" si="170"/>
        <v>9.3124064551778414</v>
      </c>
      <c r="P741" s="91"/>
      <c r="Q741" s="92">
        <f t="shared" si="171"/>
        <v>11.690735613244435</v>
      </c>
      <c r="R741" s="92"/>
      <c r="S741" s="107">
        <f t="shared" si="172"/>
        <v>5.401698211852568E-2</v>
      </c>
      <c r="T741" s="82">
        <f t="shared" si="184"/>
        <v>1.0056289406128645</v>
      </c>
      <c r="U741" s="82">
        <f t="shared" si="185"/>
        <v>10.730530344250981</v>
      </c>
      <c r="V741" s="95">
        <f t="shared" si="173"/>
        <v>5.5908218810185373E-2</v>
      </c>
      <c r="W741" s="95">
        <f t="shared" si="174"/>
        <v>2.8153148068261746E-2</v>
      </c>
      <c r="X741" s="95">
        <f t="shared" si="175"/>
        <v>2.7755070741923626E-2</v>
      </c>
    </row>
    <row r="742" spans="1:24">
      <c r="A742" s="1">
        <v>1932.02</v>
      </c>
      <c r="B742" s="1">
        <f t="shared" si="176"/>
        <v>1932</v>
      </c>
      <c r="C742" s="1">
        <f t="shared" si="177"/>
        <v>1.999999999998181E-2</v>
      </c>
      <c r="D742" s="77">
        <v>8.23</v>
      </c>
      <c r="E742" s="79">
        <v>0.76670000000000005</v>
      </c>
      <c r="F742" s="77">
        <v>0.57669999999999999</v>
      </c>
      <c r="G742" s="77">
        <v>14.1</v>
      </c>
      <c r="H742" s="79">
        <f t="shared" si="182"/>
        <v>1932.1249999999445</v>
      </c>
      <c r="I742" s="82">
        <f>I741*11/12+I753*1/12</f>
        <v>3.6491666666666669</v>
      </c>
      <c r="J742" s="79">
        <f t="shared" si="178"/>
        <v>188.7547581560284</v>
      </c>
      <c r="K742" s="79">
        <f t="shared" si="179"/>
        <v>17.584237312056743</v>
      </c>
      <c r="L742" s="90">
        <f t="shared" si="183"/>
        <v>4635.9800594362086</v>
      </c>
      <c r="M742" s="79">
        <f t="shared" si="180"/>
        <v>13.226594049645392</v>
      </c>
      <c r="N742" s="90">
        <f t="shared" si="181"/>
        <v>324.85658569585195</v>
      </c>
      <c r="O742" s="106">
        <f t="shared" si="170"/>
        <v>9.3369322510084007</v>
      </c>
      <c r="P742" s="91"/>
      <c r="Q742" s="92">
        <f t="shared" si="171"/>
        <v>11.788158853263367</v>
      </c>
      <c r="R742" s="92"/>
      <c r="S742" s="107">
        <f t="shared" si="172"/>
        <v>5.2659080112653231E-2</v>
      </c>
      <c r="T742" s="82">
        <f t="shared" si="184"/>
        <v>1.0056069534178527</v>
      </c>
      <c r="U742" s="82">
        <f t="shared" si="185"/>
        <v>10.943994725598394</v>
      </c>
      <c r="V742" s="95">
        <f t="shared" si="173"/>
        <v>5.1181432415602135E-2</v>
      </c>
      <c r="W742" s="95">
        <f t="shared" si="174"/>
        <v>2.5681119639839212E-2</v>
      </c>
      <c r="X742" s="95">
        <f t="shared" si="175"/>
        <v>2.5500312775762923E-2</v>
      </c>
    </row>
    <row r="743" spans="1:24">
      <c r="A743" s="1">
        <v>1932.03</v>
      </c>
      <c r="B743" s="1">
        <f t="shared" si="176"/>
        <v>1932</v>
      </c>
      <c r="C743" s="1">
        <f t="shared" si="177"/>
        <v>2.9999999999972715E-2</v>
      </c>
      <c r="D743" s="77">
        <v>8.26</v>
      </c>
      <c r="E743" s="79">
        <v>0.74</v>
      </c>
      <c r="F743" s="77">
        <v>0.56000000000000005</v>
      </c>
      <c r="G743" s="77">
        <v>14</v>
      </c>
      <c r="H743" s="79">
        <f t="shared" si="182"/>
        <v>1932.2083333332778</v>
      </c>
      <c r="I743" s="82">
        <f>I741*10/12+I753*2/12</f>
        <v>3.6183333333333336</v>
      </c>
      <c r="J743" s="79">
        <f t="shared" si="178"/>
        <v>190.79597000000004</v>
      </c>
      <c r="K743" s="79">
        <f t="shared" si="179"/>
        <v>17.09310142857143</v>
      </c>
      <c r="L743" s="90">
        <f t="shared" si="183"/>
        <v>4721.0990996699984</v>
      </c>
      <c r="M743" s="79">
        <f t="shared" si="180"/>
        <v>12.935320000000003</v>
      </c>
      <c r="N743" s="90">
        <f t="shared" si="181"/>
        <v>320.07451523186432</v>
      </c>
      <c r="O743" s="106">
        <f t="shared" si="170"/>
        <v>9.4130650280122108</v>
      </c>
      <c r="P743" s="91"/>
      <c r="Q743" s="92">
        <f t="shared" si="171"/>
        <v>11.947423933156466</v>
      </c>
      <c r="R743" s="92"/>
      <c r="S743" s="107">
        <f t="shared" si="172"/>
        <v>5.2571439292668699E-2</v>
      </c>
      <c r="T743" s="82">
        <f t="shared" si="184"/>
        <v>1.0055849736590832</v>
      </c>
      <c r="U743" s="82">
        <f t="shared" si="185"/>
        <v>11.083966888474549</v>
      </c>
      <c r="V743" s="95">
        <f t="shared" si="173"/>
        <v>4.2843570261301256E-2</v>
      </c>
      <c r="W743" s="95">
        <f t="shared" si="174"/>
        <v>2.3292830544147769E-2</v>
      </c>
      <c r="X743" s="95">
        <f t="shared" si="175"/>
        <v>1.9550739717153487E-2</v>
      </c>
    </row>
    <row r="744" spans="1:24">
      <c r="A744" s="1">
        <v>1932.04</v>
      </c>
      <c r="B744" s="1">
        <f t="shared" si="176"/>
        <v>1932</v>
      </c>
      <c r="C744" s="1">
        <f t="shared" si="177"/>
        <v>3.999999999996362E-2</v>
      </c>
      <c r="D744" s="77">
        <v>6.28</v>
      </c>
      <c r="E744" s="79">
        <v>0.71330000000000005</v>
      </c>
      <c r="F744" s="77">
        <v>0.54330000000000001</v>
      </c>
      <c r="G744" s="77">
        <v>13.9</v>
      </c>
      <c r="H744" s="79">
        <f t="shared" si="182"/>
        <v>1932.291666666611</v>
      </c>
      <c r="I744" s="82">
        <f>I741*9/12+I753*3/12</f>
        <v>3.5875000000000004</v>
      </c>
      <c r="J744" s="79">
        <f t="shared" si="178"/>
        <v>146.10397410071946</v>
      </c>
      <c r="K744" s="79">
        <f t="shared" si="179"/>
        <v>16.594898841726621</v>
      </c>
      <c r="L744" s="90">
        <f t="shared" si="183"/>
        <v>3649.4491336313222</v>
      </c>
      <c r="M744" s="79">
        <f t="shared" si="180"/>
        <v>12.639854956834535</v>
      </c>
      <c r="N744" s="90">
        <f t="shared" si="181"/>
        <v>315.72383985699003</v>
      </c>
      <c r="O744" s="106">
        <f t="shared" si="170"/>
        <v>7.1922331961154855</v>
      </c>
      <c r="P744" s="91"/>
      <c r="Q744" s="92">
        <f t="shared" si="171"/>
        <v>9.1947482135846013</v>
      </c>
      <c r="R744" s="92"/>
      <c r="S744" s="107">
        <f t="shared" si="172"/>
        <v>8.4979257652761278E-2</v>
      </c>
      <c r="T744" s="82">
        <f t="shared" si="184"/>
        <v>1.0055630013536887</v>
      </c>
      <c r="U744" s="82">
        <f t="shared" si="185"/>
        <v>11.226056670660979</v>
      </c>
      <c r="V744" s="95">
        <f t="shared" si="173"/>
        <v>6.5612261049461384E-2</v>
      </c>
      <c r="W744" s="95">
        <f t="shared" si="174"/>
        <v>2.1555497583524819E-2</v>
      </c>
      <c r="X744" s="95">
        <f t="shared" si="175"/>
        <v>4.4056763465936566E-2</v>
      </c>
    </row>
    <row r="745" spans="1:24">
      <c r="A745" s="1">
        <v>1932.05</v>
      </c>
      <c r="B745" s="1">
        <f t="shared" si="176"/>
        <v>1932</v>
      </c>
      <c r="C745" s="1">
        <f t="shared" si="177"/>
        <v>4.9999999999954525E-2</v>
      </c>
      <c r="D745" s="77">
        <v>5.51</v>
      </c>
      <c r="E745" s="79">
        <v>0.68669999999999998</v>
      </c>
      <c r="F745" s="77">
        <v>0.52669999999999995</v>
      </c>
      <c r="G745" s="77">
        <v>13.7</v>
      </c>
      <c r="H745" s="79">
        <f t="shared" si="182"/>
        <v>1932.3749999999443</v>
      </c>
      <c r="I745" s="82">
        <f>I741*8/12+I753*4/12</f>
        <v>3.5566666666666666</v>
      </c>
      <c r="J745" s="79">
        <f t="shared" si="178"/>
        <v>130.0613379562044</v>
      </c>
      <c r="K745" s="79">
        <f t="shared" si="179"/>
        <v>16.209277817518249</v>
      </c>
      <c r="L745" s="90">
        <f t="shared" si="183"/>
        <v>3282.4693372126881</v>
      </c>
      <c r="M745" s="79">
        <f t="shared" si="180"/>
        <v>12.432542051094892</v>
      </c>
      <c r="N745" s="90">
        <f t="shared" si="181"/>
        <v>313.77070778764482</v>
      </c>
      <c r="O745" s="106">
        <f t="shared" si="170"/>
        <v>6.3908572898814411</v>
      </c>
      <c r="P745" s="91"/>
      <c r="Q745" s="92">
        <f t="shared" si="171"/>
        <v>8.2363186649334086</v>
      </c>
      <c r="R745" s="92"/>
      <c r="S745" s="107">
        <f t="shared" si="172"/>
        <v>0.10130033260620139</v>
      </c>
      <c r="T745" s="82">
        <f t="shared" si="184"/>
        <v>1.0055410365188449</v>
      </c>
      <c r="U745" s="82">
        <f t="shared" si="185"/>
        <v>11.453302965234942</v>
      </c>
      <c r="V745" s="95">
        <f t="shared" si="173"/>
        <v>7.7621177749994885E-2</v>
      </c>
      <c r="W745" s="95">
        <f t="shared" si="174"/>
        <v>1.8453711549973661E-2</v>
      </c>
      <c r="X745" s="95">
        <f t="shared" si="175"/>
        <v>5.9167466200021224E-2</v>
      </c>
    </row>
    <row r="746" spans="1:24">
      <c r="A746" s="1">
        <v>1932.06</v>
      </c>
      <c r="B746" s="1">
        <f t="shared" si="176"/>
        <v>1932</v>
      </c>
      <c r="C746" s="1">
        <f t="shared" si="177"/>
        <v>5.999999999994543E-2</v>
      </c>
      <c r="D746" s="77">
        <v>4.7699999999999996</v>
      </c>
      <c r="E746" s="79">
        <v>0.66</v>
      </c>
      <c r="F746" s="77">
        <v>0.51</v>
      </c>
      <c r="G746" s="77">
        <v>13.6</v>
      </c>
      <c r="H746" s="79">
        <f t="shared" si="182"/>
        <v>1932.4583333332776</v>
      </c>
      <c r="I746" s="82">
        <f>I741*7/12+I753*5/12</f>
        <v>3.5258333333333338</v>
      </c>
      <c r="J746" s="79">
        <f t="shared" si="178"/>
        <v>113.42183161764706</v>
      </c>
      <c r="K746" s="79">
        <f t="shared" si="179"/>
        <v>15.693586764705886</v>
      </c>
      <c r="L746" s="90">
        <f t="shared" si="183"/>
        <v>2895.5299103648672</v>
      </c>
      <c r="M746" s="79">
        <f t="shared" si="180"/>
        <v>12.126862500000003</v>
      </c>
      <c r="N746" s="90">
        <f t="shared" si="181"/>
        <v>309.58495896982862</v>
      </c>
      <c r="O746" s="106">
        <f t="shared" si="170"/>
        <v>5.5650593715289629</v>
      </c>
      <c r="P746" s="91"/>
      <c r="Q746" s="92">
        <f t="shared" si="171"/>
        <v>7.2376339262945901</v>
      </c>
      <c r="R746" s="92"/>
      <c r="S746" s="107">
        <f t="shared" si="172"/>
        <v>0.12410976098602775</v>
      </c>
      <c r="T746" s="82">
        <f t="shared" si="184"/>
        <v>1.0055190791717696</v>
      </c>
      <c r="U746" s="82">
        <f t="shared" si="185"/>
        <v>11.601448239162194</v>
      </c>
      <c r="V746" s="95">
        <f t="shared" si="173"/>
        <v>9.7327764672307637E-2</v>
      </c>
      <c r="W746" s="95">
        <f t="shared" si="174"/>
        <v>1.7346825473075311E-2</v>
      </c>
      <c r="X746" s="95">
        <f t="shared" si="175"/>
        <v>7.9980939199232326E-2</v>
      </c>
    </row>
    <row r="747" spans="1:24">
      <c r="A747" s="1">
        <v>1932.07</v>
      </c>
      <c r="B747" s="1">
        <f t="shared" si="176"/>
        <v>1932</v>
      </c>
      <c r="C747" s="1">
        <f t="shared" si="177"/>
        <v>6.9999999999936335E-2</v>
      </c>
      <c r="D747" s="77">
        <v>5.01</v>
      </c>
      <c r="E747" s="79">
        <v>0.63329999999999997</v>
      </c>
      <c r="F747" s="77">
        <v>0.49330000000000002</v>
      </c>
      <c r="G747" s="77">
        <v>13.6</v>
      </c>
      <c r="H747" s="79">
        <f t="shared" si="182"/>
        <v>1932.5416666666108</v>
      </c>
      <c r="I747" s="82">
        <f>I741*6/12+I753*6/12</f>
        <v>3.4950000000000001</v>
      </c>
      <c r="J747" s="79">
        <f t="shared" si="178"/>
        <v>119.12859044117648</v>
      </c>
      <c r="K747" s="79">
        <f t="shared" si="179"/>
        <v>15.058709845588238</v>
      </c>
      <c r="L747" s="90">
        <f t="shared" si="183"/>
        <v>3073.2529228401454</v>
      </c>
      <c r="M747" s="79">
        <f t="shared" si="180"/>
        <v>11.729767198529414</v>
      </c>
      <c r="N747" s="90">
        <f t="shared" si="181"/>
        <v>302.601929508392</v>
      </c>
      <c r="O747" s="106">
        <f t="shared" si="170"/>
        <v>5.8387636718511997</v>
      </c>
      <c r="P747" s="91"/>
      <c r="Q747" s="92">
        <f t="shared" si="171"/>
        <v>7.6548840141455994</v>
      </c>
      <c r="R747" s="92"/>
      <c r="S747" s="107">
        <f t="shared" si="172"/>
        <v>0.11540991841757045</v>
      </c>
      <c r="T747" s="82">
        <f t="shared" si="184"/>
        <v>1.0054971293297246</v>
      </c>
      <c r="U747" s="82">
        <f t="shared" si="185"/>
        <v>11.665477550501317</v>
      </c>
      <c r="V747" s="95">
        <f t="shared" si="173"/>
        <v>9.4814718317846713E-2</v>
      </c>
      <c r="W747" s="95">
        <f t="shared" si="174"/>
        <v>1.6366386145706846E-2</v>
      </c>
      <c r="X747" s="95">
        <f t="shared" si="175"/>
        <v>7.8448332172139867E-2</v>
      </c>
    </row>
    <row r="748" spans="1:24">
      <c r="A748" s="1">
        <v>1932.08</v>
      </c>
      <c r="B748" s="1">
        <f t="shared" si="176"/>
        <v>1932</v>
      </c>
      <c r="C748" s="1">
        <f t="shared" si="177"/>
        <v>7.999999999992724E-2</v>
      </c>
      <c r="D748" s="77">
        <v>7.53</v>
      </c>
      <c r="E748" s="79">
        <v>0.60670000000000002</v>
      </c>
      <c r="F748" s="77">
        <v>0.47670000000000001</v>
      </c>
      <c r="G748" s="77">
        <v>13.5</v>
      </c>
      <c r="H748" s="79">
        <f t="shared" si="182"/>
        <v>1932.6249999999441</v>
      </c>
      <c r="I748" s="82">
        <f>I741*5/12+I753*7/12</f>
        <v>3.4641666666666668</v>
      </c>
      <c r="J748" s="79">
        <f t="shared" si="178"/>
        <v>180.37585111111113</v>
      </c>
      <c r="K748" s="79">
        <f t="shared" si="179"/>
        <v>14.533071562962967</v>
      </c>
      <c r="L748" s="90">
        <f t="shared" si="183"/>
        <v>4684.5395659585374</v>
      </c>
      <c r="M748" s="79">
        <f t="shared" si="180"/>
        <v>11.419013044444446</v>
      </c>
      <c r="N748" s="90">
        <f t="shared" si="181"/>
        <v>296.56308248239503</v>
      </c>
      <c r="O748" s="106">
        <f t="shared" si="170"/>
        <v>8.8346532051812119</v>
      </c>
      <c r="P748" s="91"/>
      <c r="Q748" s="92">
        <f t="shared" si="171"/>
        <v>11.631377927995505</v>
      </c>
      <c r="R748" s="92"/>
      <c r="S748" s="107">
        <f t="shared" si="172"/>
        <v>5.8089853396922964E-2</v>
      </c>
      <c r="T748" s="82">
        <f t="shared" si="184"/>
        <v>1.0054751870100134</v>
      </c>
      <c r="U748" s="82">
        <f t="shared" si="185"/>
        <v>11.816490146247121</v>
      </c>
      <c r="V748" s="95">
        <f t="shared" si="173"/>
        <v>4.9019876474370783E-2</v>
      </c>
      <c r="W748" s="95">
        <f t="shared" si="174"/>
        <v>1.4643859788938451E-2</v>
      </c>
      <c r="X748" s="95">
        <f t="shared" si="175"/>
        <v>3.4376016685432331E-2</v>
      </c>
    </row>
    <row r="749" spans="1:24">
      <c r="A749" s="1">
        <v>1932.09</v>
      </c>
      <c r="B749" s="1">
        <f t="shared" si="176"/>
        <v>1932</v>
      </c>
      <c r="C749" s="1">
        <f t="shared" si="177"/>
        <v>8.9999999999918145E-2</v>
      </c>
      <c r="D749" s="77">
        <v>8.26</v>
      </c>
      <c r="E749" s="79">
        <v>0.57999999999999996</v>
      </c>
      <c r="F749" s="77">
        <v>0.46</v>
      </c>
      <c r="G749" s="77">
        <v>13.4</v>
      </c>
      <c r="H749" s="79">
        <f t="shared" si="182"/>
        <v>1932.7083333332773</v>
      </c>
      <c r="I749" s="82">
        <f>I741*4/12+I753*8/12</f>
        <v>3.4333333333333336</v>
      </c>
      <c r="J749" s="79">
        <f t="shared" si="178"/>
        <v>199.33907313432837</v>
      </c>
      <c r="K749" s="79">
        <f t="shared" si="179"/>
        <v>13.997174626865672</v>
      </c>
      <c r="L749" s="90">
        <f t="shared" si="183"/>
        <v>5207.3266046939052</v>
      </c>
      <c r="M749" s="79">
        <f t="shared" si="180"/>
        <v>11.101207462686569</v>
      </c>
      <c r="N749" s="90">
        <f t="shared" si="181"/>
        <v>289.99639687157344</v>
      </c>
      <c r="O749" s="106">
        <f t="shared" si="170"/>
        <v>9.7611685640637074</v>
      </c>
      <c r="P749" s="91"/>
      <c r="Q749" s="92">
        <f t="shared" si="171"/>
        <v>12.893505025072658</v>
      </c>
      <c r="R749" s="92"/>
      <c r="S749" s="107">
        <f t="shared" si="172"/>
        <v>4.6926287026324988E-2</v>
      </c>
      <c r="T749" s="82">
        <f t="shared" si="184"/>
        <v>1.0054532522299842</v>
      </c>
      <c r="U749" s="82">
        <f t="shared" si="185"/>
        <v>11.969853218999802</v>
      </c>
      <c r="V749" s="95">
        <f t="shared" si="173"/>
        <v>3.9679126868177983E-2</v>
      </c>
      <c r="W749" s="95">
        <f t="shared" si="174"/>
        <v>1.3536922209771429E-2</v>
      </c>
      <c r="X749" s="95">
        <f t="shared" si="175"/>
        <v>2.6142204658406554E-2</v>
      </c>
    </row>
    <row r="750" spans="1:24">
      <c r="A750" s="1">
        <v>1932.1</v>
      </c>
      <c r="B750" s="1">
        <f t="shared" si="176"/>
        <v>1932</v>
      </c>
      <c r="C750" s="1">
        <f t="shared" si="177"/>
        <v>9.9999999999909051E-2</v>
      </c>
      <c r="D750" s="77">
        <v>7.12</v>
      </c>
      <c r="E750" s="79">
        <v>0.55330000000000001</v>
      </c>
      <c r="F750" s="77">
        <v>0.44330000000000003</v>
      </c>
      <c r="G750" s="77">
        <v>13.3</v>
      </c>
      <c r="H750" s="79">
        <f t="shared" si="182"/>
        <v>1932.7916666666106</v>
      </c>
      <c r="I750" s="82">
        <f>I741*3/12+I753*9/12</f>
        <v>3.4024999999999999</v>
      </c>
      <c r="J750" s="79">
        <f t="shared" si="178"/>
        <v>173.11932030075189</v>
      </c>
      <c r="K750" s="79">
        <f t="shared" si="179"/>
        <v>13.453219090225565</v>
      </c>
      <c r="L750" s="90">
        <f t="shared" si="183"/>
        <v>4551.6755459067517</v>
      </c>
      <c r="M750" s="79">
        <f t="shared" si="180"/>
        <v>10.778622849624062</v>
      </c>
      <c r="N750" s="90">
        <f t="shared" si="181"/>
        <v>283.39294515455947</v>
      </c>
      <c r="O750" s="106">
        <f t="shared" si="170"/>
        <v>8.4786066076890823</v>
      </c>
      <c r="P750" s="91"/>
      <c r="Q750" s="92">
        <f t="shared" si="171"/>
        <v>11.242814157261988</v>
      </c>
      <c r="R750" s="92"/>
      <c r="S750" s="107">
        <f t="shared" si="172"/>
        <v>6.1411595330276653E-2</v>
      </c>
      <c r="T750" s="82">
        <f t="shared" si="184"/>
        <v>1.0054313250070273</v>
      </c>
      <c r="U750" s="82">
        <f t="shared" si="185"/>
        <v>12.125617530824751</v>
      </c>
      <c r="V750" s="95">
        <f t="shared" si="173"/>
        <v>6.0586935659509455E-2</v>
      </c>
      <c r="W750" s="95">
        <f t="shared" si="174"/>
        <v>1.1208760058187384E-2</v>
      </c>
      <c r="X750" s="95">
        <f t="shared" si="175"/>
        <v>4.9378175601322072E-2</v>
      </c>
    </row>
    <row r="751" spans="1:24">
      <c r="A751" s="1">
        <v>1932.11</v>
      </c>
      <c r="B751" s="1">
        <f t="shared" si="176"/>
        <v>1932</v>
      </c>
      <c r="C751" s="1">
        <f t="shared" si="177"/>
        <v>0.10999999999989996</v>
      </c>
      <c r="D751" s="77">
        <v>7.05</v>
      </c>
      <c r="E751" s="79">
        <v>0.52669999999999995</v>
      </c>
      <c r="F751" s="77">
        <v>0.42670000000000002</v>
      </c>
      <c r="G751" s="77">
        <v>13.2</v>
      </c>
      <c r="H751" s="79">
        <f t="shared" si="182"/>
        <v>1932.8749999999438</v>
      </c>
      <c r="I751" s="82">
        <f>I741*2/12+I753*10/12</f>
        <v>3.3716666666666666</v>
      </c>
      <c r="J751" s="79">
        <f t="shared" si="178"/>
        <v>172.71592045454548</v>
      </c>
      <c r="K751" s="79">
        <f t="shared" si="179"/>
        <v>12.903471674242425</v>
      </c>
      <c r="L751" s="90">
        <f t="shared" si="183"/>
        <v>4569.3409504337133</v>
      </c>
      <c r="M751" s="79">
        <f t="shared" si="180"/>
        <v>10.453600462121214</v>
      </c>
      <c r="N751" s="90">
        <f t="shared" si="181"/>
        <v>276.55855085816535</v>
      </c>
      <c r="O751" s="106">
        <f t="shared" si="170"/>
        <v>8.4633095671228986</v>
      </c>
      <c r="P751" s="91"/>
      <c r="Q751" s="92">
        <f t="shared" si="171"/>
        <v>11.262911076993207</v>
      </c>
      <c r="R751" s="92"/>
      <c r="S751" s="107">
        <f t="shared" si="172"/>
        <v>6.0612686165571465E-2</v>
      </c>
      <c r="T751" s="82">
        <f t="shared" si="184"/>
        <v>1.0054094053585769</v>
      </c>
      <c r="U751" s="82">
        <f t="shared" si="185"/>
        <v>12.283835364943643</v>
      </c>
      <c r="V751" s="95">
        <f t="shared" si="173"/>
        <v>6.1795471835996096E-2</v>
      </c>
      <c r="W751" s="95">
        <f t="shared" si="174"/>
        <v>9.4959151758744476E-3</v>
      </c>
      <c r="X751" s="95">
        <f t="shared" si="175"/>
        <v>5.2299556660121649E-2</v>
      </c>
    </row>
    <row r="752" spans="1:24">
      <c r="A752" s="1">
        <v>1932.12</v>
      </c>
      <c r="B752" s="1">
        <f t="shared" si="176"/>
        <v>1932</v>
      </c>
      <c r="C752" s="1">
        <f t="shared" si="177"/>
        <v>0.11999999999989086</v>
      </c>
      <c r="D752" s="77">
        <v>6.82</v>
      </c>
      <c r="E752" s="79">
        <v>0.5</v>
      </c>
      <c r="F752" s="77">
        <v>0.41</v>
      </c>
      <c r="G752" s="77">
        <v>13.1</v>
      </c>
      <c r="H752" s="79">
        <f t="shared" si="182"/>
        <v>1932.9583333332771</v>
      </c>
      <c r="I752" s="82">
        <f>I741*1/12+I753*11/12</f>
        <v>3.3408333333333338</v>
      </c>
      <c r="J752" s="79">
        <f t="shared" si="178"/>
        <v>168.35664580152675</v>
      </c>
      <c r="K752" s="79">
        <f t="shared" si="179"/>
        <v>12.342862595419849</v>
      </c>
      <c r="L752" s="90">
        <f t="shared" si="183"/>
        <v>4481.2244842681303</v>
      </c>
      <c r="M752" s="79">
        <f t="shared" si="180"/>
        <v>10.121147328244275</v>
      </c>
      <c r="N752" s="90">
        <f t="shared" si="181"/>
        <v>269.39912588708694</v>
      </c>
      <c r="O752" s="106">
        <f t="shared" si="170"/>
        <v>8.2570739991006796</v>
      </c>
      <c r="P752" s="91"/>
      <c r="Q752" s="92">
        <f t="shared" si="171"/>
        <v>11.026422344303811</v>
      </c>
      <c r="R752" s="92"/>
      <c r="S752" s="107">
        <f t="shared" si="172"/>
        <v>6.2551431453469114E-2</v>
      </c>
      <c r="T752" s="82">
        <f t="shared" si="184"/>
        <v>1.0053874933021107</v>
      </c>
      <c r="U752" s="82">
        <f t="shared" si="185"/>
        <v>12.444560583911183</v>
      </c>
      <c r="V752" s="95">
        <f t="shared" si="173"/>
        <v>6.4342065904339218E-2</v>
      </c>
      <c r="W752" s="95">
        <f t="shared" si="174"/>
        <v>7.7860255456307925E-3</v>
      </c>
      <c r="X752" s="95">
        <f t="shared" si="175"/>
        <v>5.6556040358708426E-2</v>
      </c>
    </row>
    <row r="753" spans="1:24">
      <c r="A753" s="1">
        <v>1933.01</v>
      </c>
      <c r="B753" s="1">
        <f t="shared" si="176"/>
        <v>1933</v>
      </c>
      <c r="C753" s="1">
        <f t="shared" si="177"/>
        <v>9.9999999999909051E-3</v>
      </c>
      <c r="D753" s="77">
        <v>7.09</v>
      </c>
      <c r="E753" s="79">
        <v>0.495</v>
      </c>
      <c r="F753" s="77">
        <v>0.41249999999999998</v>
      </c>
      <c r="G753" s="77">
        <v>12.9</v>
      </c>
      <c r="H753" s="79">
        <f t="shared" si="182"/>
        <v>1933.0416666666104</v>
      </c>
      <c r="I753" s="82">
        <v>3.31</v>
      </c>
      <c r="J753" s="79">
        <f t="shared" si="178"/>
        <v>177.735307751938</v>
      </c>
      <c r="K753" s="79">
        <f t="shared" si="179"/>
        <v>12.408882558139535</v>
      </c>
      <c r="L753" s="90">
        <f t="shared" si="183"/>
        <v>4758.3849434520671</v>
      </c>
      <c r="M753" s="79">
        <f t="shared" si="180"/>
        <v>10.340735465116278</v>
      </c>
      <c r="N753" s="90">
        <f t="shared" si="181"/>
        <v>276.84538634329721</v>
      </c>
      <c r="O753" s="106">
        <f t="shared" si="170"/>
        <v>8.7280461628135289</v>
      </c>
      <c r="P753" s="91"/>
      <c r="Q753" s="92">
        <f t="shared" si="171"/>
        <v>11.691967993175682</v>
      </c>
      <c r="R753" s="92"/>
      <c r="S753" s="107">
        <f t="shared" si="172"/>
        <v>5.5403850574037315E-2</v>
      </c>
      <c r="T753" s="82">
        <f t="shared" si="184"/>
        <v>1.0040962469810495</v>
      </c>
      <c r="U753" s="82">
        <f t="shared" si="185"/>
        <v>12.705583951645876</v>
      </c>
      <c r="V753" s="95">
        <f t="shared" si="173"/>
        <v>6.466130799872527E-2</v>
      </c>
      <c r="W753" s="95">
        <f t="shared" si="174"/>
        <v>5.8956312347697715E-3</v>
      </c>
      <c r="X753" s="95">
        <f t="shared" si="175"/>
        <v>5.8765676763955499E-2</v>
      </c>
    </row>
    <row r="754" spans="1:24">
      <c r="A754" s="1">
        <v>1933.02</v>
      </c>
      <c r="B754" s="1">
        <f t="shared" si="176"/>
        <v>1933</v>
      </c>
      <c r="C754" s="1">
        <f t="shared" si="177"/>
        <v>1.999999999998181E-2</v>
      </c>
      <c r="D754" s="77">
        <v>6.25</v>
      </c>
      <c r="E754" s="79">
        <v>0.49</v>
      </c>
      <c r="F754" s="77">
        <v>0.41499999999999998</v>
      </c>
      <c r="G754" s="77">
        <v>12.7</v>
      </c>
      <c r="H754" s="79">
        <f t="shared" si="182"/>
        <v>1933.1249999999436</v>
      </c>
      <c r="I754" s="82">
        <f>I753*11/12+I765*1/12</f>
        <v>3.2941666666666674</v>
      </c>
      <c r="J754" s="79">
        <f t="shared" si="178"/>
        <v>159.14517716535434</v>
      </c>
      <c r="K754" s="79">
        <f t="shared" si="179"/>
        <v>12.476981889763781</v>
      </c>
      <c r="L754" s="90">
        <f t="shared" si="183"/>
        <v>4288.5206549624763</v>
      </c>
      <c r="M754" s="79">
        <f t="shared" si="180"/>
        <v>10.567239763779529</v>
      </c>
      <c r="N754" s="90">
        <f t="shared" si="181"/>
        <v>284.75777148950846</v>
      </c>
      <c r="O754" s="106">
        <f t="shared" si="170"/>
        <v>7.8260517513165953</v>
      </c>
      <c r="P754" s="91"/>
      <c r="Q754" s="92">
        <f t="shared" si="171"/>
        <v>10.523079525637057</v>
      </c>
      <c r="R754" s="92"/>
      <c r="S754" s="107">
        <f t="shared" si="172"/>
        <v>6.7246747628507519E-2</v>
      </c>
      <c r="T754" s="82">
        <f t="shared" si="184"/>
        <v>1.0040840524872445</v>
      </c>
      <c r="U754" s="82">
        <f t="shared" si="185"/>
        <v>12.958536707401464</v>
      </c>
      <c r="V754" s="95">
        <f t="shared" si="173"/>
        <v>8.2516736198060547E-2</v>
      </c>
      <c r="W754" s="95">
        <f t="shared" si="174"/>
        <v>4.1137524297429895E-3</v>
      </c>
      <c r="X754" s="95">
        <f t="shared" si="175"/>
        <v>7.8402983768317558E-2</v>
      </c>
    </row>
    <row r="755" spans="1:24">
      <c r="A755" s="1">
        <v>1933.03</v>
      </c>
      <c r="B755" s="1">
        <f t="shared" si="176"/>
        <v>1933</v>
      </c>
      <c r="C755" s="1">
        <f t="shared" si="177"/>
        <v>2.9999999999972715E-2</v>
      </c>
      <c r="D755" s="77">
        <v>6.23</v>
      </c>
      <c r="E755" s="79">
        <v>0.48499999999999999</v>
      </c>
      <c r="F755" s="77">
        <v>0.41749999999999998</v>
      </c>
      <c r="G755" s="77">
        <v>12.6</v>
      </c>
      <c r="H755" s="79">
        <f t="shared" si="182"/>
        <v>1933.2083333332769</v>
      </c>
      <c r="I755" s="82">
        <f>I753*10/12+I765*2/12</f>
        <v>3.2783333333333333</v>
      </c>
      <c r="J755" s="79">
        <f t="shared" si="178"/>
        <v>159.89492777777781</v>
      </c>
      <c r="K755" s="79">
        <f t="shared" si="179"/>
        <v>12.447678968253969</v>
      </c>
      <c r="L755" s="90">
        <f t="shared" si="183"/>
        <v>4336.676884518175</v>
      </c>
      <c r="M755" s="79">
        <f t="shared" si="180"/>
        <v>10.71527003968254</v>
      </c>
      <c r="N755" s="90">
        <f t="shared" si="181"/>
        <v>290.6199998854475</v>
      </c>
      <c r="O755" s="106">
        <f t="shared" si="170"/>
        <v>7.8746813229431671</v>
      </c>
      <c r="P755" s="91"/>
      <c r="Q755" s="92">
        <f t="shared" si="171"/>
        <v>10.626790503904557</v>
      </c>
      <c r="R755" s="92"/>
      <c r="S755" s="107">
        <f t="shared" si="172"/>
        <v>6.5847590379326276E-2</v>
      </c>
      <c r="T755" s="82">
        <f t="shared" si="184"/>
        <v>1.0040718590262971</v>
      </c>
      <c r="U755" s="82">
        <f t="shared" si="185"/>
        <v>13.114725607436442</v>
      </c>
      <c r="V755" s="95">
        <f t="shared" si="173"/>
        <v>8.3664740445822394E-2</v>
      </c>
      <c r="W755" s="95">
        <f t="shared" si="174"/>
        <v>1.346936196712667E-3</v>
      </c>
      <c r="X755" s="95">
        <f t="shared" si="175"/>
        <v>8.2317804249109727E-2</v>
      </c>
    </row>
    <row r="756" spans="1:24">
      <c r="A756" s="1">
        <v>1933.04</v>
      </c>
      <c r="B756" s="1">
        <f t="shared" si="176"/>
        <v>1933</v>
      </c>
      <c r="C756" s="1">
        <f t="shared" si="177"/>
        <v>3.999999999996362E-2</v>
      </c>
      <c r="D756" s="77">
        <v>6.89</v>
      </c>
      <c r="E756" s="79">
        <v>0.48</v>
      </c>
      <c r="F756" s="77">
        <v>0.42</v>
      </c>
      <c r="G756" s="77">
        <v>12.6</v>
      </c>
      <c r="H756" s="79">
        <f t="shared" si="182"/>
        <v>1933.2916666666101</v>
      </c>
      <c r="I756" s="82">
        <f>I753*9/12+I765*3/12</f>
        <v>3.2624999999999997</v>
      </c>
      <c r="J756" s="79">
        <f t="shared" si="178"/>
        <v>176.8340373015873</v>
      </c>
      <c r="K756" s="79">
        <f t="shared" si="179"/>
        <v>12.319352380952383</v>
      </c>
      <c r="L756" s="90">
        <f t="shared" si="183"/>
        <v>4823.9439501943734</v>
      </c>
      <c r="M756" s="79">
        <f t="shared" si="180"/>
        <v>10.779433333333335</v>
      </c>
      <c r="N756" s="90">
        <f t="shared" si="181"/>
        <v>294.05754123100689</v>
      </c>
      <c r="O756" s="106">
        <f t="shared" si="170"/>
        <v>8.7231016460681108</v>
      </c>
      <c r="P756" s="91"/>
      <c r="Q756" s="92">
        <f t="shared" si="171"/>
        <v>11.805335595835256</v>
      </c>
      <c r="R756" s="92"/>
      <c r="S756" s="107">
        <f t="shared" si="172"/>
        <v>5.3078308378454668E-2</v>
      </c>
      <c r="T756" s="82">
        <f t="shared" si="184"/>
        <v>1.0040596665994306</v>
      </c>
      <c r="U756" s="82">
        <f t="shared" si="185"/>
        <v>13.168126921278493</v>
      </c>
      <c r="V756" s="95">
        <f t="shared" si="173"/>
        <v>7.4935571651532085E-2</v>
      </c>
      <c r="W756" s="95">
        <f t="shared" si="174"/>
        <v>-1.7958247594429544E-5</v>
      </c>
      <c r="X756" s="95">
        <f t="shared" si="175"/>
        <v>7.4953529899126514E-2</v>
      </c>
    </row>
    <row r="757" spans="1:24">
      <c r="A757" s="1">
        <v>1933.05</v>
      </c>
      <c r="B757" s="1">
        <f t="shared" si="176"/>
        <v>1933</v>
      </c>
      <c r="C757" s="1">
        <f t="shared" si="177"/>
        <v>4.9999999999954525E-2</v>
      </c>
      <c r="D757" s="77">
        <v>8.8699999999999992</v>
      </c>
      <c r="E757" s="79">
        <v>0.47499999999999998</v>
      </c>
      <c r="F757" s="77">
        <v>0.42249999999999999</v>
      </c>
      <c r="G757" s="77">
        <v>12.6</v>
      </c>
      <c r="H757" s="79">
        <f t="shared" si="182"/>
        <v>1933.3749999999434</v>
      </c>
      <c r="I757" s="82">
        <f>I753*8/12+I765*4/12</f>
        <v>3.2466666666666666</v>
      </c>
      <c r="J757" s="79">
        <f t="shared" si="178"/>
        <v>227.65136587301589</v>
      </c>
      <c r="K757" s="79">
        <f t="shared" si="179"/>
        <v>12.191025793650795</v>
      </c>
      <c r="L757" s="90">
        <f t="shared" si="183"/>
        <v>6237.9289723637085</v>
      </c>
      <c r="M757" s="79">
        <f t="shared" si="180"/>
        <v>10.843596626984128</v>
      </c>
      <c r="N757" s="90">
        <f t="shared" si="181"/>
        <v>297.1279583792184</v>
      </c>
      <c r="O757" s="106">
        <f t="shared" si="170"/>
        <v>11.249651251932445</v>
      </c>
      <c r="P757" s="91"/>
      <c r="Q757" s="92">
        <f t="shared" si="171"/>
        <v>15.24680814253283</v>
      </c>
      <c r="R757" s="92"/>
      <c r="S757" s="107">
        <f t="shared" si="172"/>
        <v>2.749016316258681E-2</v>
      </c>
      <c r="T757" s="82">
        <f t="shared" si="184"/>
        <v>1.0040474752078703</v>
      </c>
      <c r="U757" s="82">
        <f t="shared" si="185"/>
        <v>13.221585126317869</v>
      </c>
      <c r="V757" s="95">
        <f t="shared" si="173"/>
        <v>5.1536946445796428E-2</v>
      </c>
      <c r="W757" s="95">
        <f t="shared" si="174"/>
        <v>-7.9732999982817798E-4</v>
      </c>
      <c r="X757" s="95">
        <f t="shared" si="175"/>
        <v>5.2334276445624606E-2</v>
      </c>
    </row>
    <row r="758" spans="1:24">
      <c r="A758" s="1">
        <v>1933.06</v>
      </c>
      <c r="B758" s="1">
        <f t="shared" si="176"/>
        <v>1933</v>
      </c>
      <c r="C758" s="1">
        <f t="shared" si="177"/>
        <v>5.999999999994543E-2</v>
      </c>
      <c r="D758" s="77">
        <v>10.39</v>
      </c>
      <c r="E758" s="79">
        <v>0.47</v>
      </c>
      <c r="F758" s="77">
        <v>0.42499999999999999</v>
      </c>
      <c r="G758" s="77">
        <v>12.7</v>
      </c>
      <c r="H758" s="79">
        <f t="shared" si="182"/>
        <v>1933.4583333332766</v>
      </c>
      <c r="I758" s="82">
        <f>I753*7/12+I765*5/12</f>
        <v>3.2308333333333334</v>
      </c>
      <c r="J758" s="79">
        <f t="shared" si="178"/>
        <v>264.56294251968512</v>
      </c>
      <c r="K758" s="79">
        <f t="shared" si="179"/>
        <v>11.967717322834647</v>
      </c>
      <c r="L758" s="90">
        <f t="shared" si="183"/>
        <v>7276.6793441209793</v>
      </c>
      <c r="M758" s="79">
        <f t="shared" si="180"/>
        <v>10.821872047244096</v>
      </c>
      <c r="N758" s="90">
        <f t="shared" si="181"/>
        <v>297.65050252660404</v>
      </c>
      <c r="O758" s="106">
        <f t="shared" si="170"/>
        <v>13.098875517269523</v>
      </c>
      <c r="P758" s="91"/>
      <c r="Q758" s="92">
        <f t="shared" si="171"/>
        <v>17.76566412357991</v>
      </c>
      <c r="R758" s="92"/>
      <c r="S758" s="107">
        <f t="shared" si="172"/>
        <v>1.5294045467209812E-2</v>
      </c>
      <c r="T758" s="82">
        <f t="shared" si="184"/>
        <v>1.0040352848528435</v>
      </c>
      <c r="U758" s="82">
        <f t="shared" si="185"/>
        <v>13.170570824448809</v>
      </c>
      <c r="V758" s="95">
        <f t="shared" si="173"/>
        <v>3.7699766046815908E-2</v>
      </c>
      <c r="W758" s="95">
        <f t="shared" si="174"/>
        <v>-2.1244585716229114E-4</v>
      </c>
      <c r="X758" s="95">
        <f t="shared" si="175"/>
        <v>3.7912211903978199E-2</v>
      </c>
    </row>
    <row r="759" spans="1:24">
      <c r="A759" s="1">
        <v>1933.07</v>
      </c>
      <c r="B759" s="1">
        <f t="shared" si="176"/>
        <v>1933</v>
      </c>
      <c r="C759" s="1">
        <f t="shared" si="177"/>
        <v>6.9999999999936335E-2</v>
      </c>
      <c r="D759" s="77">
        <v>11.23</v>
      </c>
      <c r="E759" s="79">
        <v>0.46500000000000002</v>
      </c>
      <c r="F759" s="77">
        <v>0.42749999999999999</v>
      </c>
      <c r="G759" s="77">
        <v>13.1</v>
      </c>
      <c r="H759" s="79">
        <f t="shared" si="182"/>
        <v>1933.5416666666099</v>
      </c>
      <c r="I759" s="82">
        <f>I753*6/12+I765*6/12</f>
        <v>3.2149999999999999</v>
      </c>
      <c r="J759" s="79">
        <f t="shared" si="178"/>
        <v>277.22069389312981</v>
      </c>
      <c r="K759" s="79">
        <f t="shared" si="179"/>
        <v>11.478862213740461</v>
      </c>
      <c r="L759" s="90">
        <f t="shared" si="183"/>
        <v>7651.134903350282</v>
      </c>
      <c r="M759" s="79">
        <f t="shared" si="180"/>
        <v>10.553147519083971</v>
      </c>
      <c r="N759" s="90">
        <f t="shared" si="181"/>
        <v>291.260923524688</v>
      </c>
      <c r="O759" s="106">
        <f t="shared" si="170"/>
        <v>13.754304493874532</v>
      </c>
      <c r="P759" s="91"/>
      <c r="Q759" s="92">
        <f t="shared" si="171"/>
        <v>18.661295964763003</v>
      </c>
      <c r="R759" s="92"/>
      <c r="S759" s="107">
        <f t="shared" si="172"/>
        <v>1.3692183456504525E-2</v>
      </c>
      <c r="T759" s="82">
        <f t="shared" si="184"/>
        <v>1.0040230955355782</v>
      </c>
      <c r="U759" s="82">
        <f t="shared" si="185"/>
        <v>12.819940185754209</v>
      </c>
      <c r="V759" s="95">
        <f t="shared" si="173"/>
        <v>3.5626183953910484E-2</v>
      </c>
      <c r="W759" s="95">
        <f t="shared" si="174"/>
        <v>3.2628797449480995E-3</v>
      </c>
      <c r="X759" s="95">
        <f t="shared" si="175"/>
        <v>3.2363304208962385E-2</v>
      </c>
    </row>
    <row r="760" spans="1:24">
      <c r="A760" s="1">
        <v>1933.08</v>
      </c>
      <c r="B760" s="1">
        <f t="shared" si="176"/>
        <v>1933</v>
      </c>
      <c r="C760" s="1">
        <f t="shared" si="177"/>
        <v>7.999999999992724E-2</v>
      </c>
      <c r="D760" s="77">
        <v>10.67</v>
      </c>
      <c r="E760" s="79">
        <v>0.46</v>
      </c>
      <c r="F760" s="77">
        <v>0.43</v>
      </c>
      <c r="G760" s="77">
        <v>13.2</v>
      </c>
      <c r="H760" s="79">
        <f t="shared" si="182"/>
        <v>1933.6249999999432</v>
      </c>
      <c r="I760" s="82">
        <f>I753*5/12+I765*7/12</f>
        <v>3.1991666666666667</v>
      </c>
      <c r="J760" s="79">
        <f t="shared" si="178"/>
        <v>261.40125833333337</v>
      </c>
      <c r="K760" s="79">
        <f t="shared" si="179"/>
        <v>11.269407575757578</v>
      </c>
      <c r="L760" s="90">
        <f t="shared" si="183"/>
        <v>7240.4465062213285</v>
      </c>
      <c r="M760" s="79">
        <f t="shared" si="180"/>
        <v>10.534446212121214</v>
      </c>
      <c r="N760" s="90">
        <f t="shared" si="181"/>
        <v>291.78931562091577</v>
      </c>
      <c r="O760" s="106">
        <f t="shared" si="170"/>
        <v>12.999527050367734</v>
      </c>
      <c r="P760" s="91"/>
      <c r="Q760" s="92">
        <f t="shared" si="171"/>
        <v>17.646361139482369</v>
      </c>
      <c r="R760" s="92"/>
      <c r="S760" s="107">
        <f t="shared" si="172"/>
        <v>1.9380219800860909E-2</v>
      </c>
      <c r="T760" s="82">
        <f t="shared" si="184"/>
        <v>1.0040109072573054</v>
      </c>
      <c r="U760" s="82">
        <f t="shared" si="185"/>
        <v>12.774004544807035</v>
      </c>
      <c r="V760" s="95">
        <f t="shared" si="173"/>
        <v>3.7129647950889799E-2</v>
      </c>
      <c r="W760" s="95">
        <f t="shared" si="174"/>
        <v>4.4012848661523218E-3</v>
      </c>
      <c r="X760" s="95">
        <f t="shared" si="175"/>
        <v>3.2728363084737477E-2</v>
      </c>
    </row>
    <row r="761" spans="1:24">
      <c r="A761" s="1">
        <v>1933.09</v>
      </c>
      <c r="B761" s="1">
        <f t="shared" si="176"/>
        <v>1933</v>
      </c>
      <c r="C761" s="1">
        <f t="shared" si="177"/>
        <v>8.9999999999918145E-2</v>
      </c>
      <c r="D761" s="77">
        <v>10.58</v>
      </c>
      <c r="E761" s="79">
        <v>0.45500000000000002</v>
      </c>
      <c r="F761" s="77">
        <v>0.4325</v>
      </c>
      <c r="G761" s="77">
        <v>13.2</v>
      </c>
      <c r="H761" s="79">
        <f t="shared" si="182"/>
        <v>1933.7083333332764</v>
      </c>
      <c r="I761" s="82">
        <f>I753*4/12+I765*8/12</f>
        <v>3.1833333333333336</v>
      </c>
      <c r="J761" s="79">
        <f t="shared" si="178"/>
        <v>259.19637424242427</v>
      </c>
      <c r="K761" s="79">
        <f t="shared" si="179"/>
        <v>11.146914015151518</v>
      </c>
      <c r="L761" s="90">
        <f t="shared" si="183"/>
        <v>7205.1038081083307</v>
      </c>
      <c r="M761" s="79">
        <f t="shared" si="180"/>
        <v>10.595692992424246</v>
      </c>
      <c r="N761" s="90">
        <f t="shared" si="181"/>
        <v>294.53756115376689</v>
      </c>
      <c r="O761" s="106">
        <f t="shared" si="170"/>
        <v>12.922920614885989</v>
      </c>
      <c r="P761" s="91"/>
      <c r="Q761" s="92">
        <f t="shared" si="171"/>
        <v>17.550453640523475</v>
      </c>
      <c r="R761" s="92"/>
      <c r="S761" s="107">
        <f t="shared" si="172"/>
        <v>1.9426539845217083E-2</v>
      </c>
      <c r="T761" s="82">
        <f t="shared" si="184"/>
        <v>1.0039987200192555</v>
      </c>
      <c r="U761" s="82">
        <f t="shared" si="185"/>
        <v>12.825239892340653</v>
      </c>
      <c r="V761" s="95">
        <f t="shared" si="173"/>
        <v>3.9659400079868457E-2</v>
      </c>
      <c r="W761" s="95">
        <f t="shared" si="174"/>
        <v>3.6203071778433404E-3</v>
      </c>
      <c r="X761" s="95">
        <f t="shared" si="175"/>
        <v>3.6039092902025116E-2</v>
      </c>
    </row>
    <row r="762" spans="1:24">
      <c r="A762" s="1">
        <v>1933.1</v>
      </c>
      <c r="B762" s="1">
        <f t="shared" si="176"/>
        <v>1933</v>
      </c>
      <c r="C762" s="1">
        <f t="shared" si="177"/>
        <v>9.9999999999909051E-2</v>
      </c>
      <c r="D762" s="77">
        <v>9.5500000000000007</v>
      </c>
      <c r="E762" s="79">
        <v>0.45</v>
      </c>
      <c r="F762" s="77">
        <v>0.435</v>
      </c>
      <c r="G762" s="77">
        <v>13.2</v>
      </c>
      <c r="H762" s="79">
        <f t="shared" si="182"/>
        <v>1933.7916666666097</v>
      </c>
      <c r="I762" s="82">
        <f>I753*3/12+I765*9/12</f>
        <v>3.1675000000000004</v>
      </c>
      <c r="J762" s="79">
        <f t="shared" si="178"/>
        <v>233.96270075757582</v>
      </c>
      <c r="K762" s="79">
        <f t="shared" si="179"/>
        <v>11.024420454545456</v>
      </c>
      <c r="L762" s="90">
        <f t="shared" si="183"/>
        <v>6529.1996937843696</v>
      </c>
      <c r="M762" s="79">
        <f t="shared" si="180"/>
        <v>10.656939772727275</v>
      </c>
      <c r="N762" s="90">
        <f t="shared" si="181"/>
        <v>297.40333683729853</v>
      </c>
      <c r="O762" s="106">
        <f t="shared" si="170"/>
        <v>11.696253568143694</v>
      </c>
      <c r="P762" s="91"/>
      <c r="Q762" s="92">
        <f t="shared" si="171"/>
        <v>15.896625559601665</v>
      </c>
      <c r="R762" s="92"/>
      <c r="S762" s="107">
        <f t="shared" si="172"/>
        <v>2.7136042354103738E-2</v>
      </c>
      <c r="T762" s="82">
        <f t="shared" si="184"/>
        <v>1.0039865338226626</v>
      </c>
      <c r="U762" s="82">
        <f t="shared" si="185"/>
        <v>12.876524435849911</v>
      </c>
      <c r="V762" s="95">
        <f t="shared" si="173"/>
        <v>4.9427041432104968E-2</v>
      </c>
      <c r="W762" s="95">
        <f t="shared" si="174"/>
        <v>3.4193985238579749E-3</v>
      </c>
      <c r="X762" s="95">
        <f t="shared" si="175"/>
        <v>4.6007642908246993E-2</v>
      </c>
    </row>
    <row r="763" spans="1:24">
      <c r="A763" s="1">
        <v>1933.11</v>
      </c>
      <c r="B763" s="1">
        <f t="shared" si="176"/>
        <v>1933</v>
      </c>
      <c r="C763" s="1">
        <f t="shared" si="177"/>
        <v>0.10999999999989996</v>
      </c>
      <c r="D763" s="77">
        <v>9.7799999999999994</v>
      </c>
      <c r="E763" s="79">
        <v>0.44500000000000001</v>
      </c>
      <c r="F763" s="77">
        <v>0.4375</v>
      </c>
      <c r="G763" s="77">
        <v>13.2</v>
      </c>
      <c r="H763" s="79">
        <f t="shared" si="182"/>
        <v>1933.8749999999429</v>
      </c>
      <c r="I763" s="82">
        <f>I753*2/12+I765*10/12</f>
        <v>3.1516666666666668</v>
      </c>
      <c r="J763" s="79">
        <f t="shared" si="178"/>
        <v>239.59740454545459</v>
      </c>
      <c r="K763" s="79">
        <f t="shared" si="179"/>
        <v>10.901926893939395</v>
      </c>
      <c r="L763" s="90">
        <f t="shared" si="183"/>
        <v>6711.8007846969249</v>
      </c>
      <c r="M763" s="79">
        <f t="shared" si="180"/>
        <v>10.718186553030305</v>
      </c>
      <c r="N763" s="90">
        <f t="shared" si="181"/>
        <v>300.24671199436654</v>
      </c>
      <c r="O763" s="106">
        <f t="shared" si="170"/>
        <v>12.011766193389938</v>
      </c>
      <c r="P763" s="91"/>
      <c r="Q763" s="92">
        <f t="shared" si="171"/>
        <v>16.3349838814935</v>
      </c>
      <c r="R763" s="92"/>
      <c r="S763" s="107">
        <f t="shared" si="172"/>
        <v>2.5048616954833264E-2</v>
      </c>
      <c r="T763" s="82">
        <f t="shared" si="184"/>
        <v>1.0039743486687611</v>
      </c>
      <c r="U763" s="82">
        <f t="shared" si="185"/>
        <v>12.927857136031767</v>
      </c>
      <c r="V763" s="95">
        <f t="shared" si="173"/>
        <v>4.2051162884508386E-2</v>
      </c>
      <c r="W763" s="95">
        <f t="shared" si="174"/>
        <v>3.2198175913822347E-3</v>
      </c>
      <c r="X763" s="95">
        <f t="shared" si="175"/>
        <v>3.8831345293126152E-2</v>
      </c>
    </row>
    <row r="764" spans="1:24">
      <c r="A764" s="1">
        <v>1933.12</v>
      </c>
      <c r="B764" s="1">
        <f t="shared" si="176"/>
        <v>1933</v>
      </c>
      <c r="C764" s="1">
        <f t="shared" si="177"/>
        <v>0.11999999999989086</v>
      </c>
      <c r="D764" s="77">
        <v>9.9700000000000006</v>
      </c>
      <c r="E764" s="79">
        <v>0.44</v>
      </c>
      <c r="F764" s="77">
        <v>0.44</v>
      </c>
      <c r="G764" s="77">
        <v>13.2</v>
      </c>
      <c r="H764" s="79">
        <f t="shared" si="182"/>
        <v>1933.9583333332762</v>
      </c>
      <c r="I764" s="82">
        <f>I753*1/12+I765*11/12</f>
        <v>3.1358333333333333</v>
      </c>
      <c r="J764" s="79">
        <f t="shared" si="178"/>
        <v>244.25215984848489</v>
      </c>
      <c r="K764" s="79">
        <f t="shared" si="179"/>
        <v>10.779433333333335</v>
      </c>
      <c r="L764" s="90">
        <f t="shared" si="183"/>
        <v>6867.357176434959</v>
      </c>
      <c r="M764" s="79">
        <f t="shared" si="180"/>
        <v>10.779433333333335</v>
      </c>
      <c r="N764" s="90">
        <f t="shared" si="181"/>
        <v>303.07293456683874</v>
      </c>
      <c r="O764" s="106">
        <f t="shared" si="170"/>
        <v>12.281801622601114</v>
      </c>
      <c r="P764" s="91"/>
      <c r="Q764" s="92">
        <f t="shared" si="171"/>
        <v>16.709206885291177</v>
      </c>
      <c r="R764" s="92"/>
      <c r="S764" s="107">
        <f t="shared" si="172"/>
        <v>2.3376525873983561E-2</v>
      </c>
      <c r="T764" s="82">
        <f t="shared" si="184"/>
        <v>1.0039621645587875</v>
      </c>
      <c r="U764" s="82">
        <f t="shared" si="185"/>
        <v>12.979236947830289</v>
      </c>
      <c r="V764" s="95">
        <f t="shared" si="173"/>
        <v>4.1494697632946664E-2</v>
      </c>
      <c r="W764" s="95">
        <f t="shared" si="174"/>
        <v>3.0215635146513264E-3</v>
      </c>
      <c r="X764" s="95">
        <f t="shared" si="175"/>
        <v>3.8473134118295338E-2</v>
      </c>
    </row>
    <row r="765" spans="1:24">
      <c r="A765" s="1">
        <v>1934.01</v>
      </c>
      <c r="B765" s="1">
        <f t="shared" si="176"/>
        <v>1934</v>
      </c>
      <c r="C765" s="1">
        <f t="shared" si="177"/>
        <v>9.9999999999909051E-3</v>
      </c>
      <c r="D765" s="77">
        <v>10.54</v>
      </c>
      <c r="E765" s="79">
        <v>0.44080000000000003</v>
      </c>
      <c r="F765" s="77">
        <v>0.44419999999999998</v>
      </c>
      <c r="G765" s="77">
        <v>13.2</v>
      </c>
      <c r="H765" s="79">
        <f t="shared" si="182"/>
        <v>1934.0416666666094</v>
      </c>
      <c r="I765" s="82">
        <v>3.12</v>
      </c>
      <c r="J765" s="79">
        <f t="shared" si="178"/>
        <v>258.21642575757579</v>
      </c>
      <c r="K765" s="79">
        <f t="shared" si="179"/>
        <v>10.799032303030305</v>
      </c>
      <c r="L765" s="90">
        <f t="shared" si="183"/>
        <v>7285.2763851459895</v>
      </c>
      <c r="M765" s="79">
        <f t="shared" si="180"/>
        <v>10.882327924242427</v>
      </c>
      <c r="N765" s="90">
        <f t="shared" si="181"/>
        <v>307.03223626962512</v>
      </c>
      <c r="O765" s="106">
        <f t="shared" si="170"/>
        <v>13.025119828332379</v>
      </c>
      <c r="P765" s="91"/>
      <c r="Q765" s="92">
        <f t="shared" si="171"/>
        <v>17.723577324689636</v>
      </c>
      <c r="R765" s="92"/>
      <c r="S765" s="107">
        <f t="shared" si="172"/>
        <v>1.8888305469469721E-2</v>
      </c>
      <c r="T765" s="82">
        <f t="shared" si="184"/>
        <v>1.0049460002047168</v>
      </c>
      <c r="U765" s="82">
        <f t="shared" si="185"/>
        <v>13.030662820465087</v>
      </c>
      <c r="V765" s="95">
        <f t="shared" si="173"/>
        <v>3.9096748092132483E-2</v>
      </c>
      <c r="W765" s="95">
        <f t="shared" si="174"/>
        <v>2.8246354331062928E-3</v>
      </c>
      <c r="X765" s="95">
        <f t="shared" si="175"/>
        <v>3.627211265902619E-2</v>
      </c>
    </row>
    <row r="766" spans="1:24">
      <c r="A766" s="1">
        <v>1934.02</v>
      </c>
      <c r="B766" s="1">
        <f t="shared" si="176"/>
        <v>1934</v>
      </c>
      <c r="C766" s="1">
        <f t="shared" si="177"/>
        <v>1.999999999998181E-2</v>
      </c>
      <c r="D766" s="77">
        <v>11.32</v>
      </c>
      <c r="E766" s="79">
        <v>0.44169999999999998</v>
      </c>
      <c r="F766" s="77">
        <v>0.44829999999999998</v>
      </c>
      <c r="G766" s="77">
        <v>13.3</v>
      </c>
      <c r="H766" s="79">
        <f t="shared" si="182"/>
        <v>1934.1249999999427</v>
      </c>
      <c r="I766" s="82">
        <f>I765*11/12+I777*1/12</f>
        <v>3.0924999999999998</v>
      </c>
      <c r="J766" s="79">
        <f t="shared" si="178"/>
        <v>275.24026766917297</v>
      </c>
      <c r="K766" s="79">
        <f t="shared" si="179"/>
        <v>10.739719631578948</v>
      </c>
      <c r="L766" s="90">
        <f t="shared" si="183"/>
        <v>7790.8350274022705</v>
      </c>
      <c r="M766" s="79">
        <f t="shared" si="180"/>
        <v>10.900195406015037</v>
      </c>
      <c r="N766" s="90">
        <f t="shared" si="181"/>
        <v>308.53633770180539</v>
      </c>
      <c r="O766" s="106">
        <f t="shared" si="170"/>
        <v>13.926922904274294</v>
      </c>
      <c r="P766" s="91"/>
      <c r="Q766" s="92">
        <f t="shared" si="171"/>
        <v>18.949402441246832</v>
      </c>
      <c r="R766" s="92"/>
      <c r="S766" s="107">
        <f t="shared" si="172"/>
        <v>1.5491638140697567E-2</v>
      </c>
      <c r="T766" s="82">
        <f t="shared" si="184"/>
        <v>1.0049261411367563</v>
      </c>
      <c r="U766" s="82">
        <f t="shared" si="185"/>
        <v>12.996652989101028</v>
      </c>
      <c r="V766" s="95">
        <f t="shared" si="173"/>
        <v>3.1899028624557291E-2</v>
      </c>
      <c r="W766" s="95">
        <f t="shared" si="174"/>
        <v>3.3744785010205725E-3</v>
      </c>
      <c r="X766" s="95">
        <f t="shared" si="175"/>
        <v>2.8524550123536718E-2</v>
      </c>
    </row>
    <row r="767" spans="1:24">
      <c r="A767" s="1">
        <v>1934.03</v>
      </c>
      <c r="B767" s="1">
        <f t="shared" si="176"/>
        <v>1934</v>
      </c>
      <c r="C767" s="1">
        <f t="shared" si="177"/>
        <v>2.9999999999972715E-2</v>
      </c>
      <c r="D767" s="77">
        <v>10.74</v>
      </c>
      <c r="E767" s="79">
        <v>0.4425</v>
      </c>
      <c r="F767" s="77">
        <v>0.45250000000000001</v>
      </c>
      <c r="G767" s="77">
        <v>13.3</v>
      </c>
      <c r="H767" s="79">
        <f t="shared" si="182"/>
        <v>1934.208333333276</v>
      </c>
      <c r="I767" s="82">
        <f>I765*10/12+I777*2/12</f>
        <v>3.0649999999999999</v>
      </c>
      <c r="J767" s="79">
        <f t="shared" si="178"/>
        <v>261.1378511278196</v>
      </c>
      <c r="K767" s="79">
        <f t="shared" si="179"/>
        <v>10.759171240601503</v>
      </c>
      <c r="L767" s="90">
        <f t="shared" si="183"/>
        <v>7417.0366816197738</v>
      </c>
      <c r="M767" s="79">
        <f t="shared" si="180"/>
        <v>11.00231635338346</v>
      </c>
      <c r="N767" s="90">
        <f t="shared" si="181"/>
        <v>312.49619166042339</v>
      </c>
      <c r="O767" s="106">
        <f t="shared" si="170"/>
        <v>13.254537629740085</v>
      </c>
      <c r="P767" s="91"/>
      <c r="Q767" s="92">
        <f t="shared" si="171"/>
        <v>18.036493561971533</v>
      </c>
      <c r="R767" s="92"/>
      <c r="S767" s="107">
        <f t="shared" si="172"/>
        <v>1.9977583686114603E-2</v>
      </c>
      <c r="T767" s="82">
        <f t="shared" si="184"/>
        <v>1.0049062875674284</v>
      </c>
      <c r="U767" s="82">
        <f t="shared" si="185"/>
        <v>13.060676336030784</v>
      </c>
      <c r="V767" s="95">
        <f t="shared" si="173"/>
        <v>4.0299764715348463E-2</v>
      </c>
      <c r="W767" s="95">
        <f t="shared" si="174"/>
        <v>3.1684800054778695E-3</v>
      </c>
      <c r="X767" s="95">
        <f t="shared" si="175"/>
        <v>3.7131284709870593E-2</v>
      </c>
    </row>
    <row r="768" spans="1:24">
      <c r="A768" s="1">
        <v>1934.04</v>
      </c>
      <c r="B768" s="1">
        <f t="shared" si="176"/>
        <v>1934</v>
      </c>
      <c r="C768" s="1">
        <f t="shared" si="177"/>
        <v>3.999999999996362E-2</v>
      </c>
      <c r="D768" s="77">
        <v>10.92</v>
      </c>
      <c r="E768" s="79">
        <v>0.44330000000000003</v>
      </c>
      <c r="F768" s="77">
        <v>0.45669999999999999</v>
      </c>
      <c r="G768" s="77">
        <v>13.3</v>
      </c>
      <c r="H768" s="79">
        <f t="shared" si="182"/>
        <v>1934.2916666666092</v>
      </c>
      <c r="I768" s="82">
        <f>I765*9/12+I777*3/12</f>
        <v>3.0375000000000005</v>
      </c>
      <c r="J768" s="79">
        <f t="shared" si="178"/>
        <v>265.51446315789474</v>
      </c>
      <c r="K768" s="79">
        <f t="shared" si="179"/>
        <v>10.778622849624062</v>
      </c>
      <c r="L768" s="90">
        <f t="shared" si="183"/>
        <v>7566.8564487928079</v>
      </c>
      <c r="M768" s="79">
        <f t="shared" si="180"/>
        <v>11.104437300751879</v>
      </c>
      <c r="N768" s="90">
        <f t="shared" si="181"/>
        <v>316.46367583916441</v>
      </c>
      <c r="O768" s="106">
        <f t="shared" si="170"/>
        <v>13.518389284490093</v>
      </c>
      <c r="P768" s="91"/>
      <c r="Q768" s="92">
        <f t="shared" si="171"/>
        <v>18.396276947912703</v>
      </c>
      <c r="R768" s="92"/>
      <c r="S768" s="107">
        <f t="shared" si="172"/>
        <v>1.9352156359813778E-2</v>
      </c>
      <c r="T768" s="82">
        <f t="shared" si="184"/>
        <v>1.0048864395080688</v>
      </c>
      <c r="U768" s="82">
        <f t="shared" si="185"/>
        <v>13.124755769960458</v>
      </c>
      <c r="V768" s="95">
        <f t="shared" si="173"/>
        <v>3.626321252539344E-2</v>
      </c>
      <c r="W768" s="95">
        <f t="shared" si="174"/>
        <v>2.3891754671763188E-3</v>
      </c>
      <c r="X768" s="95">
        <f t="shared" si="175"/>
        <v>3.3874037058217121E-2</v>
      </c>
    </row>
    <row r="769" spans="1:24">
      <c r="A769" s="1">
        <v>1934.05</v>
      </c>
      <c r="B769" s="1">
        <f t="shared" si="176"/>
        <v>1934</v>
      </c>
      <c r="C769" s="1">
        <f t="shared" si="177"/>
        <v>4.9999999999954525E-2</v>
      </c>
      <c r="D769" s="77">
        <v>9.81</v>
      </c>
      <c r="E769" s="79">
        <v>0.44419999999999998</v>
      </c>
      <c r="F769" s="77">
        <v>0.46079999999999999</v>
      </c>
      <c r="G769" s="77">
        <v>13.3</v>
      </c>
      <c r="H769" s="79">
        <f t="shared" si="182"/>
        <v>1934.3749999999425</v>
      </c>
      <c r="I769" s="82">
        <f>I765*8/12+I777*4/12</f>
        <v>3.0100000000000002</v>
      </c>
      <c r="J769" s="79">
        <f t="shared" si="178"/>
        <v>238.5253556390978</v>
      </c>
      <c r="K769" s="79">
        <f t="shared" si="179"/>
        <v>10.800505909774436</v>
      </c>
      <c r="L769" s="90">
        <f t="shared" si="183"/>
        <v>6823.348128712174</v>
      </c>
      <c r="M769" s="79">
        <f t="shared" si="180"/>
        <v>11.204126796992483</v>
      </c>
      <c r="N769" s="90">
        <f t="shared" si="181"/>
        <v>320.5095634771223</v>
      </c>
      <c r="O769" s="106">
        <f t="shared" ref="O769:O832" si="186">J769/AVERAGE(M649:M768)</f>
        <v>12.181583235024025</v>
      </c>
      <c r="P769" s="91"/>
      <c r="Q769" s="92">
        <f t="shared" ref="Q769:Q832" si="187">L769/AVERAGE(N649:N768)</f>
        <v>16.58394257610227</v>
      </c>
      <c r="R769" s="92"/>
      <c r="S769" s="107">
        <f t="shared" ref="S769:S832" si="188">1/O769-(I769/100-(((G769/G649)^(1/10))-1))</f>
        <v>2.7744981955740003E-2</v>
      </c>
      <c r="T769" s="82">
        <f t="shared" si="184"/>
        <v>1.0048665969700379</v>
      </c>
      <c r="U769" s="82">
        <f t="shared" si="185"/>
        <v>13.188889095088546</v>
      </c>
      <c r="V769" s="95">
        <f t="shared" si="173"/>
        <v>4.932316947008708E-2</v>
      </c>
      <c r="W769" s="95">
        <f t="shared" si="174"/>
        <v>2.1858826627716432E-3</v>
      </c>
      <c r="X769" s="95">
        <f t="shared" si="175"/>
        <v>4.7137286807315437E-2</v>
      </c>
    </row>
    <row r="770" spans="1:24">
      <c r="A770" s="1">
        <v>1934.06</v>
      </c>
      <c r="B770" s="1">
        <f t="shared" si="176"/>
        <v>1934</v>
      </c>
      <c r="C770" s="1">
        <f t="shared" si="177"/>
        <v>5.999999999994543E-2</v>
      </c>
      <c r="D770" s="77">
        <v>9.94</v>
      </c>
      <c r="E770" s="79">
        <v>0.44500000000000001</v>
      </c>
      <c r="F770" s="77">
        <v>0.46500000000000002</v>
      </c>
      <c r="G770" s="77">
        <v>13.4</v>
      </c>
      <c r="H770" s="79">
        <f t="shared" si="182"/>
        <v>1934.4583333332757</v>
      </c>
      <c r="I770" s="82">
        <f>I765*7/12+I777*5/12</f>
        <v>2.9824999999999999</v>
      </c>
      <c r="J770" s="79">
        <f t="shared" si="178"/>
        <v>239.88261343283583</v>
      </c>
      <c r="K770" s="79">
        <f t="shared" si="179"/>
        <v>10.73921156716418</v>
      </c>
      <c r="L770" s="90">
        <f t="shared" si="183"/>
        <v>6887.7752025067466</v>
      </c>
      <c r="M770" s="79">
        <f t="shared" si="180"/>
        <v>11.221872761194032</v>
      </c>
      <c r="N770" s="90">
        <f t="shared" si="181"/>
        <v>322.21483593215669</v>
      </c>
      <c r="O770" s="106">
        <f t="shared" si="186"/>
        <v>12.287726483952428</v>
      </c>
      <c r="P770" s="91"/>
      <c r="Q770" s="92">
        <f t="shared" si="187"/>
        <v>16.734478982141674</v>
      </c>
      <c r="R770" s="92"/>
      <c r="S770" s="107">
        <f t="shared" si="188"/>
        <v>2.804204524269345E-2</v>
      </c>
      <c r="T770" s="82">
        <f t="shared" si="184"/>
        <v>1.0048467599647228</v>
      </c>
      <c r="U770" s="82">
        <f t="shared" si="185"/>
        <v>13.154170564716297</v>
      </c>
      <c r="V770" s="95">
        <f t="shared" ref="V770:V833" si="189">(($L890/$L770)^(1/10)-1)</f>
        <v>5.300968567713471E-2</v>
      </c>
      <c r="W770" s="95">
        <f t="shared" ref="W770:W833" si="190">(($U890/$U770)^(1/10)-1)</f>
        <v>2.163518598120362E-3</v>
      </c>
      <c r="X770" s="95">
        <f t="shared" ref="X770:X833" si="191">V770-W770</f>
        <v>5.0846167079014348E-2</v>
      </c>
    </row>
    <row r="771" spans="1:24">
      <c r="A771" s="1">
        <v>1934.07</v>
      </c>
      <c r="B771" s="1">
        <f t="shared" si="176"/>
        <v>1934</v>
      </c>
      <c r="C771" s="1">
        <f t="shared" si="177"/>
        <v>6.9999999999936335E-2</v>
      </c>
      <c r="D771" s="77">
        <v>9.4700000000000006</v>
      </c>
      <c r="E771" s="79">
        <v>0.44579999999999997</v>
      </c>
      <c r="F771" s="77">
        <v>0.46920000000000001</v>
      </c>
      <c r="G771" s="77">
        <v>13.4</v>
      </c>
      <c r="H771" s="79">
        <f t="shared" si="182"/>
        <v>1934.541666666609</v>
      </c>
      <c r="I771" s="82">
        <f>I765*6/12+I777*6/12</f>
        <v>2.9550000000000001</v>
      </c>
      <c r="J771" s="79">
        <f t="shared" si="178"/>
        <v>228.54007537313436</v>
      </c>
      <c r="K771" s="79">
        <f t="shared" si="179"/>
        <v>10.758518014925373</v>
      </c>
      <c r="L771" s="90">
        <f t="shared" si="183"/>
        <v>6587.8382310374263</v>
      </c>
      <c r="M771" s="79">
        <f t="shared" si="180"/>
        <v>11.323231611940299</v>
      </c>
      <c r="N771" s="90">
        <f t="shared" si="181"/>
        <v>326.4006016898374</v>
      </c>
      <c r="O771" s="106">
        <f t="shared" si="186"/>
        <v>11.741524229318246</v>
      </c>
      <c r="P771" s="91"/>
      <c r="Q771" s="92">
        <f t="shared" si="187"/>
        <v>15.999498232451339</v>
      </c>
      <c r="R771" s="92"/>
      <c r="S771" s="107">
        <f t="shared" si="188"/>
        <v>3.1530291351625724E-2</v>
      </c>
      <c r="T771" s="82">
        <f t="shared" si="184"/>
        <v>1.0048269285035347</v>
      </c>
      <c r="U771" s="82">
        <f t="shared" si="185"/>
        <v>13.217925671978501</v>
      </c>
      <c r="V771" s="95">
        <f t="shared" si="189"/>
        <v>6.0260403895487924E-2</v>
      </c>
      <c r="W771" s="95">
        <f t="shared" si="190"/>
        <v>1.3952474012906002E-3</v>
      </c>
      <c r="X771" s="95">
        <f t="shared" si="191"/>
        <v>5.8865156494197324E-2</v>
      </c>
    </row>
    <row r="772" spans="1:24">
      <c r="A772" s="1">
        <v>1934.08</v>
      </c>
      <c r="B772" s="1">
        <f t="shared" si="176"/>
        <v>1934</v>
      </c>
      <c r="C772" s="1">
        <f t="shared" si="177"/>
        <v>7.999999999992724E-2</v>
      </c>
      <c r="D772" s="77">
        <v>9.1</v>
      </c>
      <c r="E772" s="79">
        <v>0.44669999999999999</v>
      </c>
      <c r="F772" s="77">
        <v>0.4733</v>
      </c>
      <c r="G772" s="77">
        <v>13.4</v>
      </c>
      <c r="H772" s="79">
        <f t="shared" si="182"/>
        <v>1934.6249999999422</v>
      </c>
      <c r="I772" s="82">
        <f>I765*5/12+I777*7/12</f>
        <v>2.9275000000000002</v>
      </c>
      <c r="J772" s="79">
        <f t="shared" si="178"/>
        <v>219.61084328358208</v>
      </c>
      <c r="K772" s="79">
        <f t="shared" si="179"/>
        <v>10.780237768656718</v>
      </c>
      <c r="L772" s="90">
        <f t="shared" si="183"/>
        <v>6356.3421521215359</v>
      </c>
      <c r="M772" s="79">
        <f t="shared" si="180"/>
        <v>11.422177156716419</v>
      </c>
      <c r="N772" s="90">
        <f t="shared" si="181"/>
        <v>330.59964182407947</v>
      </c>
      <c r="O772" s="106">
        <f t="shared" si="186"/>
        <v>11.315025981829049</v>
      </c>
      <c r="P772" s="91"/>
      <c r="Q772" s="92">
        <f t="shared" si="187"/>
        <v>15.429440235825345</v>
      </c>
      <c r="R772" s="92"/>
      <c r="S772" s="107">
        <f t="shared" si="188"/>
        <v>3.5588081455892699E-2</v>
      </c>
      <c r="T772" s="82">
        <f t="shared" si="184"/>
        <v>1.0048071025979108</v>
      </c>
      <c r="U772" s="82">
        <f t="shared" si="185"/>
        <v>13.281727654162175</v>
      </c>
      <c r="V772" s="95">
        <f t="shared" si="189"/>
        <v>6.2933728437971403E-2</v>
      </c>
      <c r="W772" s="95">
        <f t="shared" si="190"/>
        <v>1.1959038505688913E-3</v>
      </c>
      <c r="X772" s="95">
        <f t="shared" si="191"/>
        <v>6.1737824587402512E-2</v>
      </c>
    </row>
    <row r="773" spans="1:24">
      <c r="A773" s="1">
        <v>1934.09</v>
      </c>
      <c r="B773" s="1">
        <f t="shared" si="176"/>
        <v>1934</v>
      </c>
      <c r="C773" s="1">
        <f t="shared" si="177"/>
        <v>8.9999999999918145E-2</v>
      </c>
      <c r="D773" s="77">
        <v>8.8800000000000008</v>
      </c>
      <c r="E773" s="79">
        <v>0.44750000000000001</v>
      </c>
      <c r="F773" s="77">
        <v>0.47749999999999998</v>
      </c>
      <c r="G773" s="77">
        <v>13.6</v>
      </c>
      <c r="H773" s="79">
        <f t="shared" si="182"/>
        <v>1934.7083333332755</v>
      </c>
      <c r="I773" s="82">
        <f>I765*4/12+I777*8/12</f>
        <v>2.9000000000000004</v>
      </c>
      <c r="J773" s="79">
        <f t="shared" si="178"/>
        <v>211.15007647058826</v>
      </c>
      <c r="K773" s="79">
        <f t="shared" si="179"/>
        <v>10.640727389705884</v>
      </c>
      <c r="L773" s="90">
        <f t="shared" si="183"/>
        <v>6137.1217074028673</v>
      </c>
      <c r="M773" s="79">
        <f t="shared" si="180"/>
        <v>11.35407224264706</v>
      </c>
      <c r="N773" s="90">
        <f t="shared" si="181"/>
        <v>330.00851523478258</v>
      </c>
      <c r="O773" s="106">
        <f t="shared" si="186"/>
        <v>10.909954083288845</v>
      </c>
      <c r="P773" s="91"/>
      <c r="Q773" s="92">
        <f t="shared" si="187"/>
        <v>14.889060036884629</v>
      </c>
      <c r="R773" s="92"/>
      <c r="S773" s="107">
        <f t="shared" si="188"/>
        <v>4.0018781641811461E-2</v>
      </c>
      <c r="T773" s="82">
        <f t="shared" si="184"/>
        <v>1.0047872822593136</v>
      </c>
      <c r="U773" s="82">
        <f t="shared" si="185"/>
        <v>13.14931583635452</v>
      </c>
      <c r="V773" s="95">
        <f t="shared" si="189"/>
        <v>6.5359107854913168E-2</v>
      </c>
      <c r="W773" s="95">
        <f t="shared" si="190"/>
        <v>2.4819339375721228E-3</v>
      </c>
      <c r="X773" s="95">
        <f t="shared" si="191"/>
        <v>6.2877173917341045E-2</v>
      </c>
    </row>
    <row r="774" spans="1:24">
      <c r="A774" s="1">
        <v>1934.1</v>
      </c>
      <c r="B774" s="1">
        <f t="shared" si="176"/>
        <v>1934</v>
      </c>
      <c r="C774" s="1">
        <f t="shared" si="177"/>
        <v>9.9999999999909051E-2</v>
      </c>
      <c r="D774" s="77">
        <v>8.9499999999999993</v>
      </c>
      <c r="E774" s="79">
        <v>0.44829999999999998</v>
      </c>
      <c r="F774" s="77">
        <v>0.48170000000000002</v>
      </c>
      <c r="G774" s="77">
        <v>13.5</v>
      </c>
      <c r="H774" s="79">
        <f t="shared" si="182"/>
        <v>1934.7916666666088</v>
      </c>
      <c r="I774" s="82">
        <f>I765*3/12+I777*9/12</f>
        <v>2.8724999999999996</v>
      </c>
      <c r="J774" s="79">
        <f t="shared" si="178"/>
        <v>214.39095185185184</v>
      </c>
      <c r="K774" s="79">
        <f t="shared" si="179"/>
        <v>10.738711029629631</v>
      </c>
      <c r="L774" s="90">
        <f t="shared" si="183"/>
        <v>6257.3286795798249</v>
      </c>
      <c r="M774" s="79">
        <f t="shared" si="180"/>
        <v>11.538784525925928</v>
      </c>
      <c r="N774" s="90">
        <f t="shared" si="181"/>
        <v>336.77712010654778</v>
      </c>
      <c r="O774" s="106">
        <f t="shared" si="186"/>
        <v>11.108352605351726</v>
      </c>
      <c r="P774" s="91"/>
      <c r="Q774" s="92">
        <f t="shared" si="187"/>
        <v>15.171974636031146</v>
      </c>
      <c r="R774" s="92"/>
      <c r="S774" s="107">
        <f t="shared" si="188"/>
        <v>3.7366377272122289E-2</v>
      </c>
      <c r="T774" s="82">
        <f t="shared" si="184"/>
        <v>1.0047674674992313</v>
      </c>
      <c r="U774" s="82">
        <f t="shared" si="185"/>
        <v>13.310133954800603</v>
      </c>
      <c r="V774" s="95">
        <f t="shared" si="189"/>
        <v>6.6321618655603043E-2</v>
      </c>
      <c r="W774" s="95">
        <f t="shared" si="190"/>
        <v>1.5454486364046005E-3</v>
      </c>
      <c r="X774" s="95">
        <f t="shared" si="191"/>
        <v>6.4776170019198442E-2</v>
      </c>
    </row>
    <row r="775" spans="1:24">
      <c r="A775" s="1">
        <v>1934.11</v>
      </c>
      <c r="B775" s="1">
        <f t="shared" si="176"/>
        <v>1934</v>
      </c>
      <c r="C775" s="1">
        <f t="shared" si="177"/>
        <v>0.10999999999989996</v>
      </c>
      <c r="D775" s="77">
        <v>9.1999999999999993</v>
      </c>
      <c r="E775" s="79">
        <v>0.44919999999999999</v>
      </c>
      <c r="F775" s="77">
        <v>0.48580000000000001</v>
      </c>
      <c r="G775" s="77">
        <v>13.5</v>
      </c>
      <c r="H775" s="79">
        <f t="shared" si="182"/>
        <v>1934.874999999942</v>
      </c>
      <c r="I775" s="82">
        <f>I765*2/12+I777*10/12</f>
        <v>2.8449999999999998</v>
      </c>
      <c r="J775" s="79">
        <f t="shared" si="178"/>
        <v>220.37952592592592</v>
      </c>
      <c r="K775" s="79">
        <f t="shared" si="179"/>
        <v>10.760269896296299</v>
      </c>
      <c r="L775" s="90">
        <f t="shared" si="183"/>
        <v>6458.2856449579131</v>
      </c>
      <c r="M775" s="79">
        <f t="shared" si="180"/>
        <v>11.636997140740743</v>
      </c>
      <c r="N775" s="90">
        <f t="shared" si="181"/>
        <v>341.02556155658203</v>
      </c>
      <c r="O775" s="106">
        <f t="shared" si="186"/>
        <v>11.448808690205702</v>
      </c>
      <c r="P775" s="91"/>
      <c r="Q775" s="92">
        <f t="shared" si="187"/>
        <v>15.647600135571393</v>
      </c>
      <c r="R775" s="92"/>
      <c r="S775" s="107">
        <f t="shared" si="188"/>
        <v>3.4964360171844865E-2</v>
      </c>
      <c r="T775" s="82">
        <f t="shared" si="184"/>
        <v>1.0047476583291777</v>
      </c>
      <c r="U775" s="82">
        <f t="shared" si="185"/>
        <v>13.373589585840531</v>
      </c>
      <c r="V775" s="95">
        <f t="shared" si="189"/>
        <v>6.2653955849599319E-2</v>
      </c>
      <c r="W775" s="95">
        <f t="shared" si="190"/>
        <v>1.3498189515908088E-3</v>
      </c>
      <c r="X775" s="95">
        <f t="shared" si="191"/>
        <v>6.130413689800851E-2</v>
      </c>
    </row>
    <row r="776" spans="1:24">
      <c r="A776" s="1">
        <v>1934.12</v>
      </c>
      <c r="B776" s="1">
        <f t="shared" si="176"/>
        <v>1934</v>
      </c>
      <c r="C776" s="1">
        <f t="shared" si="177"/>
        <v>0.11999999999989086</v>
      </c>
      <c r="D776" s="77">
        <v>9.26</v>
      </c>
      <c r="E776" s="79">
        <v>0.45</v>
      </c>
      <c r="F776" s="77">
        <v>0.49</v>
      </c>
      <c r="G776" s="77">
        <v>13.4</v>
      </c>
      <c r="H776" s="79">
        <f t="shared" si="182"/>
        <v>1934.9583333332753</v>
      </c>
      <c r="I776" s="82">
        <f>I765*1/12+I777*11/12</f>
        <v>2.8174999999999999</v>
      </c>
      <c r="J776" s="79">
        <f t="shared" si="178"/>
        <v>223.4721328358209</v>
      </c>
      <c r="K776" s="79">
        <f t="shared" si="179"/>
        <v>10.859876865671643</v>
      </c>
      <c r="L776" s="90">
        <f t="shared" si="183"/>
        <v>6575.4363691105509</v>
      </c>
      <c r="M776" s="79">
        <f t="shared" si="180"/>
        <v>11.825199253731343</v>
      </c>
      <c r="N776" s="90">
        <f t="shared" si="181"/>
        <v>347.94425711276131</v>
      </c>
      <c r="O776" s="106">
        <f t="shared" si="186"/>
        <v>11.639337566475886</v>
      </c>
      <c r="P776" s="91"/>
      <c r="Q776" s="92">
        <f t="shared" si="187"/>
        <v>15.918287827037336</v>
      </c>
      <c r="R776" s="92"/>
      <c r="S776" s="107">
        <f t="shared" si="188"/>
        <v>3.2518880399899787E-2</v>
      </c>
      <c r="T776" s="82">
        <f t="shared" si="184"/>
        <v>1.0047278547606919</v>
      </c>
      <c r="U776" s="82">
        <f t="shared" si="185"/>
        <v>13.537359557290159</v>
      </c>
      <c r="V776" s="95">
        <f t="shared" si="189"/>
        <v>6.2872662065975637E-2</v>
      </c>
      <c r="W776" s="95">
        <f t="shared" si="190"/>
        <v>-1.520609469868317E-4</v>
      </c>
      <c r="X776" s="95">
        <f t="shared" si="191"/>
        <v>6.3024723012962469E-2</v>
      </c>
    </row>
    <row r="777" spans="1:24">
      <c r="A777" s="1">
        <v>1935.01</v>
      </c>
      <c r="B777" s="1">
        <f t="shared" si="176"/>
        <v>1935</v>
      </c>
      <c r="C777" s="1">
        <f t="shared" si="177"/>
        <v>9.9999999999909051E-3</v>
      </c>
      <c r="D777" s="77">
        <v>9.26</v>
      </c>
      <c r="E777" s="79">
        <v>0.45</v>
      </c>
      <c r="F777" s="77">
        <v>0.56999999999999995</v>
      </c>
      <c r="G777" s="77">
        <v>13.6</v>
      </c>
      <c r="H777" s="79">
        <f t="shared" si="182"/>
        <v>1935.0416666666085</v>
      </c>
      <c r="I777" s="82">
        <v>2.79</v>
      </c>
      <c r="J777" s="79">
        <f t="shared" si="178"/>
        <v>220.1857779411765</v>
      </c>
      <c r="K777" s="79">
        <f t="shared" si="179"/>
        <v>10.700172794117648</v>
      </c>
      <c r="L777" s="90">
        <f t="shared" si="183"/>
        <v>6504.9755685442742</v>
      </c>
      <c r="M777" s="79">
        <f t="shared" si="180"/>
        <v>13.553552205882355</v>
      </c>
      <c r="N777" s="90">
        <f t="shared" si="181"/>
        <v>400.41426285855681</v>
      </c>
      <c r="O777" s="106">
        <f t="shared" si="186"/>
        <v>11.4959079682016</v>
      </c>
      <c r="P777" s="91"/>
      <c r="Q777" s="92">
        <f t="shared" si="187"/>
        <v>15.731975583272805</v>
      </c>
      <c r="R777" s="92"/>
      <c r="S777" s="107">
        <f t="shared" si="188"/>
        <v>3.5311025162538541E-2</v>
      </c>
      <c r="T777" s="82">
        <f t="shared" si="184"/>
        <v>1.0033352317261985</v>
      </c>
      <c r="U777" s="82">
        <f t="shared" si="185"/>
        <v>13.401342194368524</v>
      </c>
      <c r="V777" s="95">
        <f t="shared" si="189"/>
        <v>6.7567749593123505E-2</v>
      </c>
      <c r="W777" s="95">
        <f t="shared" si="190"/>
        <v>1.1372253044716896E-3</v>
      </c>
      <c r="X777" s="95">
        <f t="shared" si="191"/>
        <v>6.6430524288651815E-2</v>
      </c>
    </row>
    <row r="778" spans="1:24">
      <c r="A778" s="1">
        <v>1935.02</v>
      </c>
      <c r="B778" s="1">
        <f t="shared" ref="B778:B841" si="192">INT(A778)</f>
        <v>1935</v>
      </c>
      <c r="C778" s="1">
        <f t="shared" ref="C778:C841" si="193">A778-B778</f>
        <v>1.999999999998181E-2</v>
      </c>
      <c r="D778" s="77">
        <v>8.98</v>
      </c>
      <c r="E778" s="79">
        <v>0.45</v>
      </c>
      <c r="F778" s="77">
        <v>0.65</v>
      </c>
      <c r="G778" s="77">
        <v>13.7</v>
      </c>
      <c r="H778" s="79">
        <f t="shared" si="182"/>
        <v>1935.1249999999418</v>
      </c>
      <c r="I778" s="82">
        <f>I777*11/12+I789*1/12</f>
        <v>2.7783333333333333</v>
      </c>
      <c r="J778" s="79">
        <f t="shared" ref="J778:J841" si="194">D778*$G$1864/G778</f>
        <v>211.96929489051098</v>
      </c>
      <c r="K778" s="79">
        <f t="shared" ref="K778:K841" si="195">E778*$G$1864/G778</f>
        <v>10.622069343065695</v>
      </c>
      <c r="L778" s="90">
        <f t="shared" si="183"/>
        <v>6288.3857559799844</v>
      </c>
      <c r="M778" s="79">
        <f t="shared" ref="M778:M841" si="196">F778*$G$1864/G778</f>
        <v>15.342989051094893</v>
      </c>
      <c r="N778" s="90">
        <f t="shared" ref="N778:N841" si="197">M778*(L778/J778)</f>
        <v>455.17268835044433</v>
      </c>
      <c r="O778" s="106">
        <f t="shared" si="186"/>
        <v>11.08781215905557</v>
      </c>
      <c r="P778" s="91"/>
      <c r="Q778" s="92">
        <f t="shared" si="187"/>
        <v>15.179973139310741</v>
      </c>
      <c r="R778" s="92"/>
      <c r="S778" s="107">
        <f t="shared" si="188"/>
        <v>3.9911290060126496E-2</v>
      </c>
      <c r="T778" s="82">
        <f t="shared" si="184"/>
        <v>1.0033260709525895</v>
      </c>
      <c r="U778" s="82">
        <f t="shared" si="185"/>
        <v>13.347892507590659</v>
      </c>
      <c r="V778" s="95">
        <f t="shared" si="189"/>
        <v>7.51244594148337E-2</v>
      </c>
      <c r="W778" s="95">
        <f t="shared" si="190"/>
        <v>1.8674549898307635E-3</v>
      </c>
      <c r="X778" s="95">
        <f t="shared" si="191"/>
        <v>7.3257004425002936E-2</v>
      </c>
    </row>
    <row r="779" spans="1:24">
      <c r="A779" s="1">
        <v>1935.03</v>
      </c>
      <c r="B779" s="1">
        <f t="shared" si="192"/>
        <v>1935</v>
      </c>
      <c r="C779" s="1">
        <f t="shared" si="193"/>
        <v>2.9999999999972715E-2</v>
      </c>
      <c r="D779" s="77">
        <v>8.41</v>
      </c>
      <c r="E779" s="79">
        <v>0.45</v>
      </c>
      <c r="F779" s="77">
        <v>0.73</v>
      </c>
      <c r="G779" s="77">
        <v>13.7</v>
      </c>
      <c r="H779" s="79">
        <f t="shared" ref="H779:H842" si="198">H778+1/12</f>
        <v>1935.208333333275</v>
      </c>
      <c r="I779" s="82">
        <f>I777*10/12+I789*2/12</f>
        <v>2.7666666666666666</v>
      </c>
      <c r="J779" s="79">
        <f t="shared" si="194"/>
        <v>198.51467372262778</v>
      </c>
      <c r="K779" s="79">
        <f t="shared" si="195"/>
        <v>10.622069343065695</v>
      </c>
      <c r="L779" s="90">
        <f t="shared" ref="L779:L842" si="199">L778*((J779+(K779/12))/J778)</f>
        <v>5915.4942843698127</v>
      </c>
      <c r="M779" s="79">
        <f t="shared" si="196"/>
        <v>17.231356934306572</v>
      </c>
      <c r="N779" s="90">
        <f t="shared" si="197"/>
        <v>513.47334454101815</v>
      </c>
      <c r="O779" s="106">
        <f t="shared" si="186"/>
        <v>10.398272404790038</v>
      </c>
      <c r="P779" s="91"/>
      <c r="Q779" s="92">
        <f t="shared" si="187"/>
        <v>14.241120748641002</v>
      </c>
      <c r="R779" s="92"/>
      <c r="S779" s="107">
        <f t="shared" si="188"/>
        <v>4.5442152824976191E-2</v>
      </c>
      <c r="T779" s="82">
        <f t="shared" ref="T779:T842" si="200">((I779/I780+I779/1200+((1+I780/1200)^(-119))*(1-I779/I780)))</f>
        <v>1.0033169106083266</v>
      </c>
      <c r="U779" s="82">
        <f t="shared" ref="U779:U842" si="201">U778*T778*G778/G779</f>
        <v>13.392288545138442</v>
      </c>
      <c r="V779" s="95">
        <f t="shared" si="189"/>
        <v>8.2058990207008797E-2</v>
      </c>
      <c r="W779" s="95">
        <f t="shared" si="190"/>
        <v>1.8637406386492472E-3</v>
      </c>
      <c r="X779" s="95">
        <f t="shared" si="191"/>
        <v>8.019524956835955E-2</v>
      </c>
    </row>
    <row r="780" spans="1:24">
      <c r="A780" s="1">
        <v>1935.04</v>
      </c>
      <c r="B780" s="1">
        <f t="shared" si="192"/>
        <v>1935</v>
      </c>
      <c r="C780" s="1">
        <f t="shared" si="193"/>
        <v>3.999999999996362E-2</v>
      </c>
      <c r="D780" s="77">
        <v>9.0399999999999991</v>
      </c>
      <c r="E780" s="79">
        <v>0.44666699999999998</v>
      </c>
      <c r="F780" s="77">
        <v>0.75666699999999998</v>
      </c>
      <c r="G780" s="77">
        <v>13.8</v>
      </c>
      <c r="H780" s="79">
        <f t="shared" si="198"/>
        <v>1935.2916666666083</v>
      </c>
      <c r="I780" s="82">
        <f>I777*9/12+I789*3/12</f>
        <v>2.7549999999999999</v>
      </c>
      <c r="J780" s="79">
        <f t="shared" si="194"/>
        <v>211.83929855072464</v>
      </c>
      <c r="K780" s="79">
        <f t="shared" si="195"/>
        <v>10.46699380152174</v>
      </c>
      <c r="L780" s="90">
        <f t="shared" si="199"/>
        <v>6338.5437611217139</v>
      </c>
      <c r="M780" s="79">
        <f t="shared" si="196"/>
        <v>17.731394526159423</v>
      </c>
      <c r="N780" s="90">
        <f t="shared" si="197"/>
        <v>530.54943496644739</v>
      </c>
      <c r="O780" s="106">
        <f t="shared" si="186"/>
        <v>11.10421020714953</v>
      </c>
      <c r="P780" s="91"/>
      <c r="Q780" s="92">
        <f t="shared" si="187"/>
        <v>15.203114450417104</v>
      </c>
      <c r="R780" s="92"/>
      <c r="S780" s="107">
        <f t="shared" si="188"/>
        <v>4.0722612186610822E-2</v>
      </c>
      <c r="T780" s="82">
        <f t="shared" si="200"/>
        <v>1.0033077506937862</v>
      </c>
      <c r="U780" s="82">
        <f t="shared" si="201"/>
        <v>13.339342108438048</v>
      </c>
      <c r="V780" s="95">
        <f t="shared" si="189"/>
        <v>7.7688443169169563E-2</v>
      </c>
      <c r="W780" s="95">
        <f t="shared" si="190"/>
        <v>2.588681703337592E-3</v>
      </c>
      <c r="X780" s="95">
        <f t="shared" si="191"/>
        <v>7.5099761465831971E-2</v>
      </c>
    </row>
    <row r="781" spans="1:24">
      <c r="A781" s="1">
        <v>1935.05</v>
      </c>
      <c r="B781" s="1">
        <f t="shared" si="192"/>
        <v>1935</v>
      </c>
      <c r="C781" s="1">
        <f t="shared" si="193"/>
        <v>4.9999999999954525E-2</v>
      </c>
      <c r="D781" s="77">
        <v>9.75</v>
      </c>
      <c r="E781" s="79">
        <v>0.44333299999999998</v>
      </c>
      <c r="F781" s="77">
        <v>0.78333299999999995</v>
      </c>
      <c r="G781" s="77">
        <v>13.8</v>
      </c>
      <c r="H781" s="79">
        <f t="shared" si="198"/>
        <v>1935.3749999999416</v>
      </c>
      <c r="I781" s="82">
        <f>I777*8/12+I789*4/12</f>
        <v>2.7433333333333332</v>
      </c>
      <c r="J781" s="79">
        <f t="shared" si="194"/>
        <v>228.47711956521741</v>
      </c>
      <c r="K781" s="79">
        <f t="shared" si="195"/>
        <v>10.388866343405798</v>
      </c>
      <c r="L781" s="90">
        <f t="shared" si="199"/>
        <v>6862.2760478658738</v>
      </c>
      <c r="M781" s="79">
        <f t="shared" si="196"/>
        <v>18.35627358978261</v>
      </c>
      <c r="N781" s="90">
        <f t="shared" si="197"/>
        <v>551.32792650286342</v>
      </c>
      <c r="O781" s="106">
        <f t="shared" si="186"/>
        <v>11.985576683480103</v>
      </c>
      <c r="P781" s="91"/>
      <c r="Q781" s="92">
        <f t="shared" si="187"/>
        <v>16.397052898465695</v>
      </c>
      <c r="R781" s="92"/>
      <c r="S781" s="107">
        <f t="shared" si="188"/>
        <v>3.3650043199486106E-2</v>
      </c>
      <c r="T781" s="82">
        <f t="shared" si="200"/>
        <v>1.0032985912093437</v>
      </c>
      <c r="U781" s="82">
        <f t="shared" si="201"/>
        <v>13.383465326551885</v>
      </c>
      <c r="V781" s="95">
        <f t="shared" si="189"/>
        <v>7.2932738673130437E-2</v>
      </c>
      <c r="W781" s="95">
        <f t="shared" si="190"/>
        <v>2.0229719690421089E-3</v>
      </c>
      <c r="X781" s="95">
        <f t="shared" si="191"/>
        <v>7.0909766704088328E-2</v>
      </c>
    </row>
    <row r="782" spans="1:24">
      <c r="A782" s="1">
        <v>1935.06</v>
      </c>
      <c r="B782" s="1">
        <f t="shared" si="192"/>
        <v>1935</v>
      </c>
      <c r="C782" s="1">
        <f t="shared" si="193"/>
        <v>5.999999999994543E-2</v>
      </c>
      <c r="D782" s="77">
        <v>10.119999999999999</v>
      </c>
      <c r="E782" s="79">
        <v>0.44</v>
      </c>
      <c r="F782" s="77">
        <v>0.81</v>
      </c>
      <c r="G782" s="77">
        <v>13.7</v>
      </c>
      <c r="H782" s="79">
        <f t="shared" si="198"/>
        <v>1935.4583333332748</v>
      </c>
      <c r="I782" s="82">
        <f>I777*7/12+I789*5/12</f>
        <v>2.7316666666666669</v>
      </c>
      <c r="J782" s="79">
        <f t="shared" si="194"/>
        <v>238.87853722627739</v>
      </c>
      <c r="K782" s="79">
        <f t="shared" si="195"/>
        <v>10.386023357664234</v>
      </c>
      <c r="L782" s="90">
        <f t="shared" si="199"/>
        <v>7200.6762898819134</v>
      </c>
      <c r="M782" s="79">
        <f t="shared" si="196"/>
        <v>19.119724817518254</v>
      </c>
      <c r="N782" s="90">
        <f t="shared" si="197"/>
        <v>576.33871490161573</v>
      </c>
      <c r="O782" s="106">
        <f t="shared" si="186"/>
        <v>12.539519324443894</v>
      </c>
      <c r="P782" s="91"/>
      <c r="Q782" s="92">
        <f t="shared" si="187"/>
        <v>17.136505102037553</v>
      </c>
      <c r="R782" s="92"/>
      <c r="S782" s="107">
        <f t="shared" si="188"/>
        <v>2.8247919232257182E-2</v>
      </c>
      <c r="T782" s="82">
        <f t="shared" si="200"/>
        <v>1.0032894321553765</v>
      </c>
      <c r="U782" s="82">
        <f t="shared" si="201"/>
        <v>13.525623673377721</v>
      </c>
      <c r="V782" s="95">
        <f t="shared" si="189"/>
        <v>6.8905102537112795E-2</v>
      </c>
      <c r="W782" s="95">
        <f t="shared" si="190"/>
        <v>1.781255406505533E-4</v>
      </c>
      <c r="X782" s="95">
        <f t="shared" si="191"/>
        <v>6.8726976996462241E-2</v>
      </c>
    </row>
    <row r="783" spans="1:24">
      <c r="A783" s="1">
        <v>1935.07</v>
      </c>
      <c r="B783" s="1">
        <f t="shared" si="192"/>
        <v>1935</v>
      </c>
      <c r="C783" s="1">
        <f t="shared" si="193"/>
        <v>6.9999999999936335E-2</v>
      </c>
      <c r="D783" s="77">
        <v>10.65</v>
      </c>
      <c r="E783" s="79">
        <v>0.44</v>
      </c>
      <c r="F783" s="77">
        <v>0.79333299999999995</v>
      </c>
      <c r="G783" s="77">
        <v>13.7</v>
      </c>
      <c r="H783" s="79">
        <f t="shared" si="198"/>
        <v>1935.5416666666081</v>
      </c>
      <c r="I783" s="82">
        <f>I777*6/12+I789*6/12</f>
        <v>2.72</v>
      </c>
      <c r="J783" s="79">
        <f t="shared" si="194"/>
        <v>251.38897445255478</v>
      </c>
      <c r="K783" s="79">
        <f t="shared" si="195"/>
        <v>10.386023357664234</v>
      </c>
      <c r="L783" s="90">
        <f t="shared" si="199"/>
        <v>7603.8762138871589</v>
      </c>
      <c r="M783" s="79">
        <f t="shared" si="196"/>
        <v>18.726306973649635</v>
      </c>
      <c r="N783" s="90">
        <f t="shared" si="197"/>
        <v>566.42309186776902</v>
      </c>
      <c r="O783" s="106">
        <f t="shared" si="186"/>
        <v>13.202137936511013</v>
      </c>
      <c r="P783" s="91"/>
      <c r="Q783" s="92">
        <f t="shared" si="187"/>
        <v>18.01698950979717</v>
      </c>
      <c r="R783" s="92"/>
      <c r="S783" s="107">
        <f t="shared" si="188"/>
        <v>2.3253755404172988E-2</v>
      </c>
      <c r="T783" s="82">
        <f t="shared" si="200"/>
        <v>1.0032802735322615</v>
      </c>
      <c r="U783" s="82">
        <f t="shared" si="201"/>
        <v>13.570115294810451</v>
      </c>
      <c r="V783" s="95">
        <f t="shared" si="189"/>
        <v>6.128293189719769E-2</v>
      </c>
      <c r="W783" s="95">
        <f t="shared" si="190"/>
        <v>1.7346680865371056E-4</v>
      </c>
      <c r="X783" s="95">
        <f t="shared" si="191"/>
        <v>6.1109465088543979E-2</v>
      </c>
    </row>
    <row r="784" spans="1:24">
      <c r="A784" s="1">
        <v>1935.08</v>
      </c>
      <c r="B784" s="1">
        <f t="shared" si="192"/>
        <v>1935</v>
      </c>
      <c r="C784" s="1">
        <f t="shared" si="193"/>
        <v>7.999999999992724E-2</v>
      </c>
      <c r="D784" s="77">
        <v>11.37</v>
      </c>
      <c r="E784" s="79">
        <v>0.44</v>
      </c>
      <c r="F784" s="77">
        <v>0.776667</v>
      </c>
      <c r="G784" s="77">
        <v>13.7</v>
      </c>
      <c r="H784" s="79">
        <f t="shared" si="198"/>
        <v>1935.6249999999413</v>
      </c>
      <c r="I784" s="82">
        <f>I777*5/12+I789*7/12</f>
        <v>2.708333333333333</v>
      </c>
      <c r="J784" s="79">
        <f t="shared" si="194"/>
        <v>268.38428540145986</v>
      </c>
      <c r="K784" s="79">
        <f t="shared" si="195"/>
        <v>10.386023357664234</v>
      </c>
      <c r="L784" s="90">
        <f t="shared" si="199"/>
        <v>8144.1203142165441</v>
      </c>
      <c r="M784" s="79">
        <f t="shared" si="196"/>
        <v>18.332912734379565</v>
      </c>
      <c r="N784" s="90">
        <f t="shared" si="197"/>
        <v>556.31218048211269</v>
      </c>
      <c r="O784" s="106">
        <f t="shared" si="186"/>
        <v>14.105056846668955</v>
      </c>
      <c r="P784" s="91"/>
      <c r="Q784" s="92">
        <f t="shared" si="187"/>
        <v>19.21922654042147</v>
      </c>
      <c r="R784" s="92"/>
      <c r="S784" s="107">
        <f t="shared" si="188"/>
        <v>1.8521673753049431E-2</v>
      </c>
      <c r="T784" s="82">
        <f t="shared" si="200"/>
        <v>1.0032711153403759</v>
      </c>
      <c r="U784" s="82">
        <f t="shared" si="201"/>
        <v>13.614628984841755</v>
      </c>
      <c r="V784" s="95">
        <f t="shared" si="189"/>
        <v>5.47678787068131E-2</v>
      </c>
      <c r="W784" s="95">
        <f t="shared" si="190"/>
        <v>1.6857055472474514E-4</v>
      </c>
      <c r="X784" s="95">
        <f t="shared" si="191"/>
        <v>5.4599308152088355E-2</v>
      </c>
    </row>
    <row r="785" spans="1:24">
      <c r="A785" s="1">
        <v>1935.09</v>
      </c>
      <c r="B785" s="1">
        <f t="shared" si="192"/>
        <v>1935</v>
      </c>
      <c r="C785" s="1">
        <f t="shared" si="193"/>
        <v>8.9999999999918145E-2</v>
      </c>
      <c r="D785" s="77">
        <v>11.61</v>
      </c>
      <c r="E785" s="79">
        <v>0.44</v>
      </c>
      <c r="F785" s="77">
        <v>0.76</v>
      </c>
      <c r="G785" s="77">
        <v>13.7</v>
      </c>
      <c r="H785" s="79">
        <f t="shared" si="198"/>
        <v>1935.7083333332746</v>
      </c>
      <c r="I785" s="82">
        <f>I777*4/12+I789*8/12</f>
        <v>2.6966666666666668</v>
      </c>
      <c r="J785" s="79">
        <f t="shared" si="194"/>
        <v>274.04938905109492</v>
      </c>
      <c r="K785" s="79">
        <f t="shared" si="195"/>
        <v>10.386023357664234</v>
      </c>
      <c r="L785" s="90">
        <f t="shared" si="199"/>
        <v>8342.2915209242474</v>
      </c>
      <c r="M785" s="79">
        <f t="shared" si="196"/>
        <v>17.939494890510954</v>
      </c>
      <c r="N785" s="90">
        <f t="shared" si="197"/>
        <v>546.09315726980435</v>
      </c>
      <c r="O785" s="106">
        <f t="shared" si="186"/>
        <v>14.418891702707436</v>
      </c>
      <c r="P785" s="91"/>
      <c r="Q785" s="92">
        <f t="shared" si="187"/>
        <v>19.615521489913753</v>
      </c>
      <c r="R785" s="92"/>
      <c r="S785" s="107">
        <f t="shared" si="188"/>
        <v>1.7095239052496797E-2</v>
      </c>
      <c r="T785" s="82">
        <f t="shared" si="200"/>
        <v>1.0032619575800976</v>
      </c>
      <c r="U785" s="82">
        <f t="shared" si="201"/>
        <v>13.659164006567597</v>
      </c>
      <c r="V785" s="95">
        <f t="shared" si="189"/>
        <v>5.9557952849232043E-2</v>
      </c>
      <c r="W785" s="95">
        <f t="shared" si="190"/>
        <v>1.6343682892983047E-4</v>
      </c>
      <c r="X785" s="95">
        <f t="shared" si="191"/>
        <v>5.9394516020302213E-2</v>
      </c>
    </row>
    <row r="786" spans="1:24">
      <c r="A786" s="1">
        <v>1935.1</v>
      </c>
      <c r="B786" s="1">
        <f t="shared" si="192"/>
        <v>1935</v>
      </c>
      <c r="C786" s="1">
        <f t="shared" si="193"/>
        <v>9.9999999999909051E-2</v>
      </c>
      <c r="D786" s="77">
        <v>11.92</v>
      </c>
      <c r="E786" s="79">
        <v>0.45</v>
      </c>
      <c r="F786" s="77">
        <v>0.76</v>
      </c>
      <c r="G786" s="77">
        <v>13.7</v>
      </c>
      <c r="H786" s="79">
        <f t="shared" si="198"/>
        <v>1935.7916666666079</v>
      </c>
      <c r="I786" s="82">
        <f>I777*3/12+I789*9/12</f>
        <v>2.6850000000000001</v>
      </c>
      <c r="J786" s="79">
        <f t="shared" si="194"/>
        <v>281.3668145985402</v>
      </c>
      <c r="K786" s="79">
        <f t="shared" si="195"/>
        <v>10.622069343065695</v>
      </c>
      <c r="L786" s="90">
        <f t="shared" si="199"/>
        <v>8591.9854316495857</v>
      </c>
      <c r="M786" s="79">
        <f t="shared" si="196"/>
        <v>17.939494890510954</v>
      </c>
      <c r="N786" s="90">
        <f t="shared" si="197"/>
        <v>547.81115168235613</v>
      </c>
      <c r="O786" s="106">
        <f t="shared" si="186"/>
        <v>14.82623262711409</v>
      </c>
      <c r="P786" s="91"/>
      <c r="Q786" s="92">
        <f t="shared" si="187"/>
        <v>20.137764924493005</v>
      </c>
      <c r="R786" s="92"/>
      <c r="S786" s="107">
        <f t="shared" si="188"/>
        <v>1.5306465382436352E-2</v>
      </c>
      <c r="T786" s="82">
        <f t="shared" si="200"/>
        <v>1.0032528002518044</v>
      </c>
      <c r="U786" s="82">
        <f t="shared" si="201"/>
        <v>13.703719620136617</v>
      </c>
      <c r="V786" s="95">
        <f t="shared" si="189"/>
        <v>6.1112179384519072E-2</v>
      </c>
      <c r="W786" s="95">
        <f t="shared" si="190"/>
        <v>1.5806568157428202E-4</v>
      </c>
      <c r="X786" s="95">
        <f t="shared" si="191"/>
        <v>6.095411370294479E-2</v>
      </c>
    </row>
    <row r="787" spans="1:24">
      <c r="A787" s="1">
        <v>1935.11</v>
      </c>
      <c r="B787" s="1">
        <f t="shared" si="192"/>
        <v>1935</v>
      </c>
      <c r="C787" s="1">
        <f t="shared" si="193"/>
        <v>0.10999999999989996</v>
      </c>
      <c r="D787" s="77">
        <v>13.04</v>
      </c>
      <c r="E787" s="79">
        <v>0.46</v>
      </c>
      <c r="F787" s="77">
        <v>0.76</v>
      </c>
      <c r="G787" s="77">
        <v>13.8</v>
      </c>
      <c r="H787" s="79">
        <f t="shared" si="198"/>
        <v>1935.8749999999411</v>
      </c>
      <c r="I787" s="82">
        <f>I777*2/12+I789*10/12</f>
        <v>2.6733333333333333</v>
      </c>
      <c r="J787" s="79">
        <f t="shared" si="194"/>
        <v>305.57350144927534</v>
      </c>
      <c r="K787" s="79">
        <f t="shared" si="195"/>
        <v>10.779433333333335</v>
      </c>
      <c r="L787" s="90">
        <f t="shared" si="199"/>
        <v>9358.6059098246951</v>
      </c>
      <c r="M787" s="79">
        <f t="shared" si="196"/>
        <v>17.809498550724641</v>
      </c>
      <c r="N787" s="90">
        <f t="shared" si="197"/>
        <v>545.44022173824931</v>
      </c>
      <c r="O787" s="106">
        <f t="shared" si="186"/>
        <v>16.129605163251139</v>
      </c>
      <c r="P787" s="91"/>
      <c r="Q787" s="92">
        <f t="shared" si="187"/>
        <v>21.868060170749086</v>
      </c>
      <c r="R787" s="92"/>
      <c r="S787" s="107">
        <f t="shared" si="188"/>
        <v>9.0440330830283272E-3</v>
      </c>
      <c r="T787" s="82">
        <f t="shared" si="200"/>
        <v>1.0032436433558753</v>
      </c>
      <c r="U787" s="82">
        <f t="shared" si="201"/>
        <v>13.648669756080931</v>
      </c>
      <c r="V787" s="95">
        <f t="shared" si="189"/>
        <v>5.5815546898600799E-2</v>
      </c>
      <c r="W787" s="95">
        <f t="shared" si="190"/>
        <v>8.8010854413123063E-4</v>
      </c>
      <c r="X787" s="95">
        <f t="shared" si="191"/>
        <v>5.4935438354469568E-2</v>
      </c>
    </row>
    <row r="788" spans="1:24">
      <c r="A788" s="1">
        <v>1935.12</v>
      </c>
      <c r="B788" s="1">
        <f t="shared" si="192"/>
        <v>1935</v>
      </c>
      <c r="C788" s="1">
        <f t="shared" si="193"/>
        <v>0.11999999999989086</v>
      </c>
      <c r="D788" s="77">
        <v>13.04</v>
      </c>
      <c r="E788" s="79">
        <v>0.47</v>
      </c>
      <c r="F788" s="77">
        <v>0.76</v>
      </c>
      <c r="G788" s="77">
        <v>13.8</v>
      </c>
      <c r="H788" s="79">
        <f t="shared" si="198"/>
        <v>1935.9583333332744</v>
      </c>
      <c r="I788" s="82">
        <f>I777*1/12+I789*11/12</f>
        <v>2.6616666666666666</v>
      </c>
      <c r="J788" s="79">
        <f t="shared" si="194"/>
        <v>305.57350144927534</v>
      </c>
      <c r="K788" s="79">
        <f t="shared" si="195"/>
        <v>11.01376884057971</v>
      </c>
      <c r="L788" s="90">
        <f t="shared" si="199"/>
        <v>9386.7152194976097</v>
      </c>
      <c r="M788" s="79">
        <f t="shared" si="196"/>
        <v>17.809498550724641</v>
      </c>
      <c r="N788" s="90">
        <f t="shared" si="197"/>
        <v>547.07849438789765</v>
      </c>
      <c r="O788" s="106">
        <f t="shared" si="186"/>
        <v>16.159192714615326</v>
      </c>
      <c r="P788" s="91"/>
      <c r="Q788" s="92">
        <f t="shared" si="187"/>
        <v>21.869913075541866</v>
      </c>
      <c r="R788" s="92"/>
      <c r="S788" s="107">
        <f t="shared" si="188"/>
        <v>9.5898296415088263E-3</v>
      </c>
      <c r="T788" s="82">
        <f t="shared" si="200"/>
        <v>1.0032344868926886</v>
      </c>
      <c r="U788" s="82">
        <f t="shared" si="201"/>
        <v>13.69294117305178</v>
      </c>
      <c r="V788" s="95">
        <f t="shared" si="189"/>
        <v>5.7034186856732338E-2</v>
      </c>
      <c r="W788" s="95">
        <f t="shared" si="190"/>
        <v>3.2296307136503444E-4</v>
      </c>
      <c r="X788" s="95">
        <f t="shared" si="191"/>
        <v>5.6711223785367304E-2</v>
      </c>
    </row>
    <row r="789" spans="1:24">
      <c r="A789" s="1">
        <v>1936.01</v>
      </c>
      <c r="B789" s="1">
        <f t="shared" si="192"/>
        <v>1936</v>
      </c>
      <c r="C789" s="1">
        <f t="shared" si="193"/>
        <v>9.9999999999909051E-3</v>
      </c>
      <c r="D789" s="77">
        <v>13.76</v>
      </c>
      <c r="E789" s="79">
        <v>0.48</v>
      </c>
      <c r="F789" s="77">
        <v>0.77</v>
      </c>
      <c r="G789" s="77">
        <v>13.8</v>
      </c>
      <c r="H789" s="79">
        <f t="shared" si="198"/>
        <v>1936.0416666666076</v>
      </c>
      <c r="I789" s="82">
        <v>2.65</v>
      </c>
      <c r="J789" s="79">
        <f t="shared" si="194"/>
        <v>322.44565797101455</v>
      </c>
      <c r="K789" s="79">
        <f t="shared" si="195"/>
        <v>11.248104347826088</v>
      </c>
      <c r="L789" s="90">
        <f t="shared" si="199"/>
        <v>9933.7937138855086</v>
      </c>
      <c r="M789" s="79">
        <f t="shared" si="196"/>
        <v>18.043834057971015</v>
      </c>
      <c r="N789" s="90">
        <f t="shared" si="197"/>
        <v>555.88816567527908</v>
      </c>
      <c r="O789" s="106">
        <f t="shared" si="186"/>
        <v>17.087359845997245</v>
      </c>
      <c r="P789" s="91"/>
      <c r="Q789" s="92">
        <f t="shared" si="187"/>
        <v>23.082290704692618</v>
      </c>
      <c r="R789" s="92"/>
      <c r="S789" s="107">
        <f t="shared" si="188"/>
        <v>6.3450083552025124E-3</v>
      </c>
      <c r="T789" s="82">
        <f t="shared" si="200"/>
        <v>1.0019905526047752</v>
      </c>
      <c r="U789" s="82">
        <f t="shared" si="201"/>
        <v>13.737230811798373</v>
      </c>
      <c r="V789" s="95">
        <f t="shared" si="189"/>
        <v>5.5499892268091156E-2</v>
      </c>
      <c r="W789" s="95">
        <f t="shared" si="190"/>
        <v>3.1687889094023092E-4</v>
      </c>
      <c r="X789" s="95">
        <f t="shared" si="191"/>
        <v>5.5183013377150925E-2</v>
      </c>
    </row>
    <row r="790" spans="1:24">
      <c r="A790" s="1">
        <v>1936.02</v>
      </c>
      <c r="B790" s="1">
        <f t="shared" si="192"/>
        <v>1936</v>
      </c>
      <c r="C790" s="1">
        <f t="shared" si="193"/>
        <v>1.999999999998181E-2</v>
      </c>
      <c r="D790" s="77">
        <v>14.55</v>
      </c>
      <c r="E790" s="79">
        <v>0.49</v>
      </c>
      <c r="F790" s="77">
        <v>0.78</v>
      </c>
      <c r="G790" s="77">
        <v>13.8</v>
      </c>
      <c r="H790" s="79">
        <f t="shared" si="198"/>
        <v>1936.1249999999409</v>
      </c>
      <c r="I790" s="82">
        <f>I789*11/12+I801*1/12</f>
        <v>2.6524999999999999</v>
      </c>
      <c r="J790" s="79">
        <f t="shared" si="194"/>
        <v>340.95816304347829</v>
      </c>
      <c r="K790" s="79">
        <f t="shared" si="195"/>
        <v>11.482439855072464</v>
      </c>
      <c r="L790" s="90">
        <f t="shared" si="199"/>
        <v>10533.599451091408</v>
      </c>
      <c r="M790" s="79">
        <f t="shared" si="196"/>
        <v>18.278169565217393</v>
      </c>
      <c r="N790" s="90">
        <f t="shared" si="197"/>
        <v>564.68780562551876</v>
      </c>
      <c r="O790" s="106">
        <f t="shared" si="186"/>
        <v>18.104536459517789</v>
      </c>
      <c r="P790" s="91"/>
      <c r="Q790" s="92">
        <f t="shared" si="187"/>
        <v>24.406816425328515</v>
      </c>
      <c r="R790" s="92"/>
      <c r="S790" s="107">
        <f t="shared" si="188"/>
        <v>3.0319918323534548E-3</v>
      </c>
      <c r="T790" s="82">
        <f t="shared" si="200"/>
        <v>1.0019926619203892</v>
      </c>
      <c r="U790" s="82">
        <f t="shared" si="201"/>
        <v>13.764575492373197</v>
      </c>
      <c r="V790" s="95">
        <f t="shared" si="189"/>
        <v>5.0524761402348961E-2</v>
      </c>
      <c r="W790" s="95">
        <f t="shared" si="190"/>
        <v>8.0714572315154776E-4</v>
      </c>
      <c r="X790" s="95">
        <f t="shared" si="191"/>
        <v>4.9717615679197413E-2</v>
      </c>
    </row>
    <row r="791" spans="1:24">
      <c r="A791" s="1">
        <v>1936.03</v>
      </c>
      <c r="B791" s="1">
        <f t="shared" si="192"/>
        <v>1936</v>
      </c>
      <c r="C791" s="1">
        <f t="shared" si="193"/>
        <v>2.9999999999972715E-2</v>
      </c>
      <c r="D791" s="77">
        <v>14.86</v>
      </c>
      <c r="E791" s="79">
        <v>0.5</v>
      </c>
      <c r="F791" s="77">
        <v>0.79</v>
      </c>
      <c r="G791" s="77">
        <v>13.7</v>
      </c>
      <c r="H791" s="79">
        <f t="shared" si="198"/>
        <v>1936.2083333332741</v>
      </c>
      <c r="I791" s="82">
        <f>I789*10/12+I801*2/12</f>
        <v>2.6550000000000002</v>
      </c>
      <c r="J791" s="79">
        <f t="shared" si="194"/>
        <v>350.76433430656937</v>
      </c>
      <c r="K791" s="79">
        <f t="shared" si="195"/>
        <v>11.802299270072995</v>
      </c>
      <c r="L791" s="90">
        <f t="shared" si="199"/>
        <v>10866.937526880831</v>
      </c>
      <c r="M791" s="79">
        <f t="shared" si="196"/>
        <v>18.647632846715332</v>
      </c>
      <c r="N791" s="90">
        <f t="shared" si="197"/>
        <v>577.71740553404152</v>
      </c>
      <c r="O791" s="106">
        <f t="shared" si="186"/>
        <v>18.660478203926015</v>
      </c>
      <c r="P791" s="91"/>
      <c r="Q791" s="92">
        <f t="shared" si="187"/>
        <v>25.104585822781523</v>
      </c>
      <c r="R791" s="92"/>
      <c r="S791" s="107">
        <f t="shared" si="188"/>
        <v>1.1986641291622108E-3</v>
      </c>
      <c r="T791" s="82">
        <f t="shared" si="200"/>
        <v>1.0019947712317432</v>
      </c>
      <c r="U791" s="82">
        <f t="shared" si="201"/>
        <v>13.892675197207225</v>
      </c>
      <c r="V791" s="95">
        <f t="shared" si="189"/>
        <v>4.3274381012652574E-2</v>
      </c>
      <c r="W791" s="95">
        <f t="shared" si="190"/>
        <v>-1.0795426547715037E-3</v>
      </c>
      <c r="X791" s="95">
        <f t="shared" si="191"/>
        <v>4.4353923667424078E-2</v>
      </c>
    </row>
    <row r="792" spans="1:24">
      <c r="A792" s="1">
        <v>1936.04</v>
      </c>
      <c r="B792" s="1">
        <f t="shared" si="192"/>
        <v>1936</v>
      </c>
      <c r="C792" s="1">
        <f t="shared" si="193"/>
        <v>3.999999999996362E-2</v>
      </c>
      <c r="D792" s="77">
        <v>14.88</v>
      </c>
      <c r="E792" s="79">
        <v>0.51666699999999999</v>
      </c>
      <c r="F792" s="77">
        <v>0.82</v>
      </c>
      <c r="G792" s="77">
        <v>13.7</v>
      </c>
      <c r="H792" s="79">
        <f t="shared" si="198"/>
        <v>1936.2916666666074</v>
      </c>
      <c r="I792" s="82">
        <f>I789*9/12+I801*3/12</f>
        <v>2.6574999999999998</v>
      </c>
      <c r="J792" s="79">
        <f t="shared" si="194"/>
        <v>351.23642627737235</v>
      </c>
      <c r="K792" s="79">
        <f t="shared" si="195"/>
        <v>12.195717113941607</v>
      </c>
      <c r="L792" s="90">
        <f t="shared" si="199"/>
        <v>10913.049309169148</v>
      </c>
      <c r="M792" s="79">
        <f t="shared" si="196"/>
        <v>19.355770802919707</v>
      </c>
      <c r="N792" s="90">
        <f t="shared" si="197"/>
        <v>601.3911581665792</v>
      </c>
      <c r="O792" s="106">
        <f t="shared" si="186"/>
        <v>18.718999665151493</v>
      </c>
      <c r="P792" s="91"/>
      <c r="Q792" s="92">
        <f t="shared" si="187"/>
        <v>25.132351826424649</v>
      </c>
      <c r="R792" s="92"/>
      <c r="S792" s="107">
        <f t="shared" si="188"/>
        <v>4.6053132009860748E-4</v>
      </c>
      <c r="T792" s="82">
        <f t="shared" si="200"/>
        <v>1.0019968805388375</v>
      </c>
      <c r="U792" s="82">
        <f t="shared" si="201"/>
        <v>13.920387906022567</v>
      </c>
      <c r="V792" s="95">
        <f t="shared" si="189"/>
        <v>4.9113882159924627E-2</v>
      </c>
      <c r="W792" s="95">
        <f t="shared" si="190"/>
        <v>-1.6842079616904426E-3</v>
      </c>
      <c r="X792" s="95">
        <f t="shared" si="191"/>
        <v>5.0798090121615069E-2</v>
      </c>
    </row>
    <row r="793" spans="1:24">
      <c r="A793" s="1">
        <v>1936.05</v>
      </c>
      <c r="B793" s="1">
        <f t="shared" si="192"/>
        <v>1936</v>
      </c>
      <c r="C793" s="1">
        <f t="shared" si="193"/>
        <v>4.9999999999954525E-2</v>
      </c>
      <c r="D793" s="77">
        <v>14.09</v>
      </c>
      <c r="E793" s="79">
        <v>0.53333299999999995</v>
      </c>
      <c r="F793" s="77">
        <v>0.85</v>
      </c>
      <c r="G793" s="77">
        <v>13.7</v>
      </c>
      <c r="H793" s="79">
        <f t="shared" si="198"/>
        <v>1936.3749999999407</v>
      </c>
      <c r="I793" s="82">
        <f>I789*8/12+I801*4/12</f>
        <v>2.66</v>
      </c>
      <c r="J793" s="79">
        <f t="shared" si="194"/>
        <v>332.58879343065695</v>
      </c>
      <c r="K793" s="79">
        <f t="shared" si="195"/>
        <v>12.589111353211679</v>
      </c>
      <c r="L793" s="90">
        <f t="shared" si="199"/>
        <v>10366.255972902813</v>
      </c>
      <c r="M793" s="79">
        <f t="shared" si="196"/>
        <v>20.063908759124089</v>
      </c>
      <c r="N793" s="90">
        <f t="shared" si="197"/>
        <v>625.35965769818245</v>
      </c>
      <c r="O793" s="106">
        <f t="shared" si="186"/>
        <v>17.750192519328635</v>
      </c>
      <c r="P793" s="91"/>
      <c r="Q793" s="92">
        <f t="shared" si="187"/>
        <v>23.787637409301318</v>
      </c>
      <c r="R793" s="92"/>
      <c r="S793" s="107">
        <f t="shared" si="188"/>
        <v>3.8968865356358157E-3</v>
      </c>
      <c r="T793" s="82">
        <f t="shared" si="200"/>
        <v>1.0019989898416737</v>
      </c>
      <c r="U793" s="82">
        <f t="shared" si="201"/>
        <v>13.948185257725171</v>
      </c>
      <c r="V793" s="95">
        <f t="shared" si="189"/>
        <v>5.4493881619503082E-2</v>
      </c>
      <c r="W793" s="95">
        <f t="shared" si="190"/>
        <v>-2.2853445081115753E-3</v>
      </c>
      <c r="X793" s="95">
        <f t="shared" si="191"/>
        <v>5.6779226127614657E-2</v>
      </c>
    </row>
    <row r="794" spans="1:24">
      <c r="A794" s="1">
        <v>1936.06</v>
      </c>
      <c r="B794" s="1">
        <f t="shared" si="192"/>
        <v>1936</v>
      </c>
      <c r="C794" s="1">
        <f t="shared" si="193"/>
        <v>5.999999999994543E-2</v>
      </c>
      <c r="D794" s="77">
        <v>14.69</v>
      </c>
      <c r="E794" s="79">
        <v>0.55000000000000004</v>
      </c>
      <c r="F794" s="77">
        <v>0.88</v>
      </c>
      <c r="G794" s="77">
        <v>13.8</v>
      </c>
      <c r="H794" s="79">
        <f t="shared" si="198"/>
        <v>1936.4583333332739</v>
      </c>
      <c r="I794" s="82">
        <f>I789*7/12+I801*5/12</f>
        <v>2.6625000000000001</v>
      </c>
      <c r="J794" s="79">
        <f t="shared" si="194"/>
        <v>344.23886014492757</v>
      </c>
      <c r="K794" s="79">
        <f t="shared" si="195"/>
        <v>12.888452898550728</v>
      </c>
      <c r="L794" s="90">
        <f t="shared" si="199"/>
        <v>10762.84577514595</v>
      </c>
      <c r="M794" s="79">
        <f t="shared" si="196"/>
        <v>20.621524637681159</v>
      </c>
      <c r="N794" s="90">
        <f t="shared" si="197"/>
        <v>644.74501580179947</v>
      </c>
      <c r="O794" s="106">
        <f t="shared" si="186"/>
        <v>18.393001065831342</v>
      </c>
      <c r="P794" s="91"/>
      <c r="Q794" s="92">
        <f t="shared" si="187"/>
        <v>24.600188642602639</v>
      </c>
      <c r="R794" s="92"/>
      <c r="S794" s="107">
        <f t="shared" si="188"/>
        <v>3.1610941699746695E-3</v>
      </c>
      <c r="T794" s="82">
        <f t="shared" si="200"/>
        <v>1.0020010991402517</v>
      </c>
      <c r="U794" s="82">
        <f t="shared" si="201"/>
        <v>13.874791686637861</v>
      </c>
      <c r="V794" s="95">
        <f t="shared" si="189"/>
        <v>4.905732523340478E-2</v>
      </c>
      <c r="W794" s="95">
        <f t="shared" si="190"/>
        <v>-2.6924410509663321E-3</v>
      </c>
      <c r="X794" s="95">
        <f t="shared" si="191"/>
        <v>5.1749766284371113E-2</v>
      </c>
    </row>
    <row r="795" spans="1:24">
      <c r="A795" s="1">
        <v>1936.07</v>
      </c>
      <c r="B795" s="1">
        <f t="shared" si="192"/>
        <v>1936</v>
      </c>
      <c r="C795" s="1">
        <f t="shared" si="193"/>
        <v>6.9999999999936335E-2</v>
      </c>
      <c r="D795" s="77">
        <v>15.56</v>
      </c>
      <c r="E795" s="79">
        <v>0.56999999999999995</v>
      </c>
      <c r="F795" s="77">
        <v>0.9</v>
      </c>
      <c r="G795" s="77">
        <v>13.9</v>
      </c>
      <c r="H795" s="79">
        <f t="shared" si="198"/>
        <v>1936.5416666666072</v>
      </c>
      <c r="I795" s="82">
        <f>I789*6/12+I801*6/12</f>
        <v>2.665</v>
      </c>
      <c r="J795" s="79">
        <f t="shared" si="194"/>
        <v>362.0028402877698</v>
      </c>
      <c r="K795" s="79">
        <f t="shared" si="195"/>
        <v>13.261029496402879</v>
      </c>
      <c r="L795" s="90">
        <f t="shared" si="199"/>
        <v>11352.799060737972</v>
      </c>
      <c r="M795" s="79">
        <f t="shared" si="196"/>
        <v>20.938467625899282</v>
      </c>
      <c r="N795" s="90">
        <f t="shared" si="197"/>
        <v>656.65290197070533</v>
      </c>
      <c r="O795" s="106">
        <f t="shared" si="186"/>
        <v>19.36046451231913</v>
      </c>
      <c r="P795" s="91"/>
      <c r="Q795" s="92">
        <f t="shared" si="187"/>
        <v>25.838977130610239</v>
      </c>
      <c r="R795" s="92"/>
      <c r="S795" s="107">
        <f t="shared" si="188"/>
        <v>2.2336429359787607E-3</v>
      </c>
      <c r="T795" s="82">
        <f t="shared" si="200"/>
        <v>1.0020032084345729</v>
      </c>
      <c r="U795" s="82">
        <f t="shared" si="201"/>
        <v>13.802538128120407</v>
      </c>
      <c r="V795" s="95">
        <f t="shared" si="189"/>
        <v>3.4854338574694221E-2</v>
      </c>
      <c r="W795" s="95">
        <f t="shared" si="190"/>
        <v>-7.7198294386580102E-3</v>
      </c>
      <c r="X795" s="95">
        <f t="shared" si="191"/>
        <v>4.2574168013352232E-2</v>
      </c>
    </row>
    <row r="796" spans="1:24">
      <c r="A796" s="1">
        <v>1936.08</v>
      </c>
      <c r="B796" s="1">
        <f t="shared" si="192"/>
        <v>1936</v>
      </c>
      <c r="C796" s="1">
        <f t="shared" si="193"/>
        <v>7.999999999992724E-2</v>
      </c>
      <c r="D796" s="77">
        <v>15.87</v>
      </c>
      <c r="E796" s="79">
        <v>0.59</v>
      </c>
      <c r="F796" s="77">
        <v>0.92</v>
      </c>
      <c r="G796" s="77">
        <v>14</v>
      </c>
      <c r="H796" s="79">
        <f t="shared" si="198"/>
        <v>1936.6249999999404</v>
      </c>
      <c r="I796" s="82">
        <f>I789*5/12+I801*7/12</f>
        <v>2.6675000000000004</v>
      </c>
      <c r="J796" s="79">
        <f t="shared" si="194"/>
        <v>366.57772928571433</v>
      </c>
      <c r="K796" s="79">
        <f t="shared" si="195"/>
        <v>13.628283571428572</v>
      </c>
      <c r="L796" s="90">
        <f t="shared" si="199"/>
        <v>11531.888979511556</v>
      </c>
      <c r="M796" s="79">
        <f t="shared" si="196"/>
        <v>21.250882857142862</v>
      </c>
      <c r="N796" s="90">
        <f t="shared" si="197"/>
        <v>668.5153031600903</v>
      </c>
      <c r="O796" s="106">
        <f t="shared" si="186"/>
        <v>19.623060162983759</v>
      </c>
      <c r="P796" s="91"/>
      <c r="Q796" s="92">
        <f t="shared" si="187"/>
        <v>26.133390803641127</v>
      </c>
      <c r="R796" s="92"/>
      <c r="S796" s="107">
        <f t="shared" si="188"/>
        <v>2.7788018202817774E-3</v>
      </c>
      <c r="T796" s="82">
        <f t="shared" si="200"/>
        <v>1.002005317724638</v>
      </c>
      <c r="U796" s="82">
        <f t="shared" si="201"/>
        <v>13.731400435424906</v>
      </c>
      <c r="V796" s="95">
        <f t="shared" si="189"/>
        <v>2.9486460079607646E-2</v>
      </c>
      <c r="W796" s="95">
        <f t="shared" si="190"/>
        <v>-9.0514624694493229E-3</v>
      </c>
      <c r="X796" s="95">
        <f t="shared" si="191"/>
        <v>3.8537922549056969E-2</v>
      </c>
    </row>
    <row r="797" spans="1:24">
      <c r="A797" s="1">
        <v>1936.09</v>
      </c>
      <c r="B797" s="1">
        <f t="shared" si="192"/>
        <v>1936</v>
      </c>
      <c r="C797" s="1">
        <f t="shared" si="193"/>
        <v>8.9999999999918145E-2</v>
      </c>
      <c r="D797" s="77">
        <v>16.05</v>
      </c>
      <c r="E797" s="79">
        <v>0.61</v>
      </c>
      <c r="F797" s="77">
        <v>0.94</v>
      </c>
      <c r="G797" s="77">
        <v>14</v>
      </c>
      <c r="H797" s="79">
        <f t="shared" si="198"/>
        <v>1936.7083333332737</v>
      </c>
      <c r="I797" s="82">
        <f>I789*4/12+I801*8/12</f>
        <v>2.67</v>
      </c>
      <c r="J797" s="79">
        <f t="shared" si="194"/>
        <v>370.73551071428579</v>
      </c>
      <c r="K797" s="79">
        <f t="shared" si="195"/>
        <v>14.090259285714286</v>
      </c>
      <c r="L797" s="90">
        <f t="shared" si="199"/>
        <v>11699.623344525458</v>
      </c>
      <c r="M797" s="79">
        <f t="shared" si="196"/>
        <v>21.712858571428573</v>
      </c>
      <c r="N797" s="90">
        <f t="shared" si="197"/>
        <v>685.21158528684919</v>
      </c>
      <c r="O797" s="106">
        <f t="shared" si="186"/>
        <v>19.862024243287639</v>
      </c>
      <c r="P797" s="91"/>
      <c r="Q797" s="92">
        <f t="shared" si="187"/>
        <v>26.395710211981672</v>
      </c>
      <c r="R797" s="92"/>
      <c r="S797" s="107">
        <f t="shared" si="188"/>
        <v>1.5801041292270793E-3</v>
      </c>
      <c r="T797" s="82">
        <f t="shared" si="200"/>
        <v>1.0020074270104475</v>
      </c>
      <c r="U797" s="82">
        <f t="shared" si="201"/>
        <v>13.758936256102166</v>
      </c>
      <c r="V797" s="95">
        <f t="shared" si="189"/>
        <v>1.1119267030271995E-2</v>
      </c>
      <c r="W797" s="95">
        <f t="shared" si="190"/>
        <v>-1.0086155877858771E-2</v>
      </c>
      <c r="X797" s="95">
        <f t="shared" si="191"/>
        <v>2.1205422908130767E-2</v>
      </c>
    </row>
    <row r="798" spans="1:24">
      <c r="A798" s="1">
        <v>1936.1</v>
      </c>
      <c r="B798" s="1">
        <f t="shared" si="192"/>
        <v>1936</v>
      </c>
      <c r="C798" s="1">
        <f t="shared" si="193"/>
        <v>9.9999999999909051E-2</v>
      </c>
      <c r="D798" s="77">
        <v>16.89</v>
      </c>
      <c r="E798" s="79">
        <v>0.64666699999999999</v>
      </c>
      <c r="F798" s="77">
        <v>0.96666700000000005</v>
      </c>
      <c r="G798" s="77">
        <v>14</v>
      </c>
      <c r="H798" s="79">
        <f t="shared" si="198"/>
        <v>1936.7916666666069</v>
      </c>
      <c r="I798" s="82">
        <f>I789*3/12+I801*9/12</f>
        <v>2.6725000000000003</v>
      </c>
      <c r="J798" s="79">
        <f t="shared" si="194"/>
        <v>390.13849071428575</v>
      </c>
      <c r="K798" s="79">
        <f t="shared" si="195"/>
        <v>14.937222461500001</v>
      </c>
      <c r="L798" s="90">
        <f t="shared" si="199"/>
        <v>12351.2223250143</v>
      </c>
      <c r="M798" s="79">
        <f t="shared" si="196"/>
        <v>22.328833890071433</v>
      </c>
      <c r="N798" s="90">
        <f t="shared" si="197"/>
        <v>706.8986993045944</v>
      </c>
      <c r="O798" s="106">
        <f t="shared" si="186"/>
        <v>20.913091852533125</v>
      </c>
      <c r="P798" s="91"/>
      <c r="Q798" s="92">
        <f t="shared" si="187"/>
        <v>27.733337274008381</v>
      </c>
      <c r="R798" s="92"/>
      <c r="S798" s="107">
        <f t="shared" si="188"/>
        <v>-1.5323636777370905E-3</v>
      </c>
      <c r="T798" s="82">
        <f t="shared" si="200"/>
        <v>1.0020095362920027</v>
      </c>
      <c r="U798" s="82">
        <f t="shared" si="201"/>
        <v>13.786556316377689</v>
      </c>
      <c r="V798" s="95">
        <f t="shared" si="189"/>
        <v>1.8118004661058507E-3</v>
      </c>
      <c r="W798" s="95">
        <f t="shared" si="190"/>
        <v>-1.2065044998046281E-2</v>
      </c>
      <c r="X798" s="95">
        <f t="shared" si="191"/>
        <v>1.3876845464152132E-2</v>
      </c>
    </row>
    <row r="799" spans="1:24">
      <c r="A799" s="1">
        <v>1936.11</v>
      </c>
      <c r="B799" s="1">
        <f t="shared" si="192"/>
        <v>1936</v>
      </c>
      <c r="C799" s="1">
        <f t="shared" si="193"/>
        <v>0.10999999999989996</v>
      </c>
      <c r="D799" s="77">
        <v>17.36</v>
      </c>
      <c r="E799" s="79">
        <v>0.68333299999999997</v>
      </c>
      <c r="F799" s="77">
        <v>0.99333300000000002</v>
      </c>
      <c r="G799" s="77">
        <v>14</v>
      </c>
      <c r="H799" s="79">
        <f t="shared" si="198"/>
        <v>1936.8749999999402</v>
      </c>
      <c r="I799" s="82">
        <f>I789*2/12+I801*10/12</f>
        <v>2.6749999999999998</v>
      </c>
      <c r="J799" s="79">
        <f t="shared" si="194"/>
        <v>400.99492000000004</v>
      </c>
      <c r="K799" s="79">
        <f t="shared" si="195"/>
        <v>15.7841625385</v>
      </c>
      <c r="L799" s="90">
        <f t="shared" si="199"/>
        <v>12736.563215670012</v>
      </c>
      <c r="M799" s="79">
        <f t="shared" si="196"/>
        <v>22.944786109928575</v>
      </c>
      <c r="N799" s="90">
        <f t="shared" si="197"/>
        <v>728.7815984280611</v>
      </c>
      <c r="O799" s="106">
        <f t="shared" si="186"/>
        <v>21.499765341024162</v>
      </c>
      <c r="P799" s="91"/>
      <c r="Q799" s="92">
        <f t="shared" si="187"/>
        <v>28.451474941810417</v>
      </c>
      <c r="R799" s="92"/>
      <c r="S799" s="107">
        <f t="shared" si="188"/>
        <v>-3.4157639075073215E-3</v>
      </c>
      <c r="T799" s="82">
        <f t="shared" si="200"/>
        <v>1.0020116455693042</v>
      </c>
      <c r="U799" s="82">
        <f t="shared" si="201"/>
        <v>13.814260901637189</v>
      </c>
      <c r="V799" s="95">
        <f t="shared" si="189"/>
        <v>-3.6402044854962901E-3</v>
      </c>
      <c r="W799" s="95">
        <f t="shared" si="190"/>
        <v>-1.4467184715541426E-2</v>
      </c>
      <c r="X799" s="95">
        <f t="shared" si="191"/>
        <v>1.0826980230045136E-2</v>
      </c>
    </row>
    <row r="800" spans="1:24">
      <c r="A800" s="1">
        <v>1936.12</v>
      </c>
      <c r="B800" s="1">
        <f t="shared" si="192"/>
        <v>1936</v>
      </c>
      <c r="C800" s="1">
        <f t="shared" si="193"/>
        <v>0.11999999999989086</v>
      </c>
      <c r="D800" s="77">
        <v>17.059999999999999</v>
      </c>
      <c r="E800" s="79">
        <v>0.72</v>
      </c>
      <c r="F800" s="77">
        <v>1.02</v>
      </c>
      <c r="G800" s="77">
        <v>14</v>
      </c>
      <c r="H800" s="79">
        <f t="shared" si="198"/>
        <v>1936.9583333332735</v>
      </c>
      <c r="I800" s="82">
        <f>I789*1/12+I801*11/12</f>
        <v>2.6774999999999998</v>
      </c>
      <c r="J800" s="79">
        <f t="shared" si="194"/>
        <v>394.06528428571431</v>
      </c>
      <c r="K800" s="79">
        <f t="shared" si="195"/>
        <v>16.631125714285716</v>
      </c>
      <c r="L800" s="90">
        <f t="shared" si="199"/>
        <v>12560.481696559367</v>
      </c>
      <c r="M800" s="79">
        <f t="shared" si="196"/>
        <v>23.560761428571432</v>
      </c>
      <c r="N800" s="90">
        <f t="shared" si="197"/>
        <v>750.97838982945814</v>
      </c>
      <c r="O800" s="106">
        <f t="shared" si="186"/>
        <v>21.125663548155448</v>
      </c>
      <c r="P800" s="91"/>
      <c r="Q800" s="92">
        <f t="shared" si="187"/>
        <v>27.90276107739038</v>
      </c>
      <c r="R800" s="92"/>
      <c r="S800" s="107">
        <f t="shared" si="188"/>
        <v>-2.617108202557894E-3</v>
      </c>
      <c r="T800" s="82">
        <f t="shared" si="200"/>
        <v>1.0020137548423524</v>
      </c>
      <c r="U800" s="82">
        <f t="shared" si="201"/>
        <v>13.842050298373179</v>
      </c>
      <c r="V800" s="95">
        <f t="shared" si="189"/>
        <v>1.5225947387853545E-4</v>
      </c>
      <c r="W800" s="95">
        <f t="shared" si="190"/>
        <v>-1.5445724749782119E-2</v>
      </c>
      <c r="X800" s="95">
        <f t="shared" si="191"/>
        <v>1.5597984223660655E-2</v>
      </c>
    </row>
    <row r="801" spans="1:24">
      <c r="A801" s="1">
        <v>1937.01</v>
      </c>
      <c r="B801" s="1">
        <f t="shared" si="192"/>
        <v>1937</v>
      </c>
      <c r="C801" s="1">
        <f t="shared" si="193"/>
        <v>9.9999999999909051E-3</v>
      </c>
      <c r="D801" s="77">
        <v>17.59</v>
      </c>
      <c r="E801" s="79">
        <v>0.73</v>
      </c>
      <c r="F801" s="77">
        <v>1.05</v>
      </c>
      <c r="G801" s="77">
        <v>14.1</v>
      </c>
      <c r="H801" s="79">
        <f t="shared" si="198"/>
        <v>1937.0416666666067</v>
      </c>
      <c r="I801" s="82">
        <v>2.68</v>
      </c>
      <c r="J801" s="79">
        <f t="shared" si="194"/>
        <v>403.42602624113482</v>
      </c>
      <c r="K801" s="79">
        <f t="shared" si="195"/>
        <v>16.742524113475181</v>
      </c>
      <c r="L801" s="90">
        <f t="shared" si="199"/>
        <v>12903.318143610562</v>
      </c>
      <c r="M801" s="79">
        <f t="shared" si="196"/>
        <v>24.081712765957452</v>
      </c>
      <c r="N801" s="90">
        <f t="shared" si="197"/>
        <v>770.23786530932864</v>
      </c>
      <c r="O801" s="106">
        <f t="shared" si="186"/>
        <v>21.618741582953515</v>
      </c>
      <c r="P801" s="91"/>
      <c r="Q801" s="92">
        <f t="shared" si="187"/>
        <v>28.495637926638683</v>
      </c>
      <c r="R801" s="92"/>
      <c r="S801" s="107">
        <f t="shared" si="188"/>
        <v>-1.9147817965586705E-3</v>
      </c>
      <c r="T801" s="82">
        <f t="shared" si="200"/>
        <v>1.0031037291014482</v>
      </c>
      <c r="U801" s="82">
        <f t="shared" si="201"/>
        <v>13.771556533237916</v>
      </c>
      <c r="V801" s="95">
        <f t="shared" si="189"/>
        <v>-1.6219133904044059E-3</v>
      </c>
      <c r="W801" s="95">
        <f t="shared" si="190"/>
        <v>-1.4802451668775474E-2</v>
      </c>
      <c r="X801" s="95">
        <f t="shared" si="191"/>
        <v>1.3180538278371068E-2</v>
      </c>
    </row>
    <row r="802" spans="1:24">
      <c r="A802" s="1">
        <v>1937.02</v>
      </c>
      <c r="B802" s="1">
        <f t="shared" si="192"/>
        <v>1937</v>
      </c>
      <c r="C802" s="1">
        <f t="shared" si="193"/>
        <v>1.999999999998181E-2</v>
      </c>
      <c r="D802" s="77">
        <v>18.11</v>
      </c>
      <c r="E802" s="79">
        <v>0.74</v>
      </c>
      <c r="F802" s="77">
        <v>1.08</v>
      </c>
      <c r="G802" s="77">
        <v>14.1</v>
      </c>
      <c r="H802" s="79">
        <f t="shared" si="198"/>
        <v>1937.12499999994</v>
      </c>
      <c r="I802" s="82">
        <f>I801*11/12+I813*1/12</f>
        <v>2.67</v>
      </c>
      <c r="J802" s="79">
        <f t="shared" si="194"/>
        <v>415.3522078014185</v>
      </c>
      <c r="K802" s="79">
        <f t="shared" si="195"/>
        <v>16.97187375886525</v>
      </c>
      <c r="L802" s="90">
        <f t="shared" si="199"/>
        <v>13330.005468996205</v>
      </c>
      <c r="M802" s="79">
        <f t="shared" si="196"/>
        <v>24.769761702127667</v>
      </c>
      <c r="N802" s="90">
        <f t="shared" si="197"/>
        <v>794.94234712953642</v>
      </c>
      <c r="O802" s="106">
        <f t="shared" si="186"/>
        <v>22.244221552805161</v>
      </c>
      <c r="P802" s="91"/>
      <c r="Q802" s="92">
        <f t="shared" si="187"/>
        <v>29.256928436697727</v>
      </c>
      <c r="R802" s="92"/>
      <c r="S802" s="107">
        <f t="shared" si="188"/>
        <v>-2.5544665829974958E-3</v>
      </c>
      <c r="T802" s="82">
        <f t="shared" si="200"/>
        <v>1.0030958111779831</v>
      </c>
      <c r="U802" s="82">
        <f t="shared" si="201"/>
        <v>13.814299714022365</v>
      </c>
      <c r="V802" s="95">
        <f t="shared" si="189"/>
        <v>-6.933345052345663E-4</v>
      </c>
      <c r="W802" s="95">
        <f t="shared" si="190"/>
        <v>-1.5061434916469607E-2</v>
      </c>
      <c r="X802" s="95">
        <f t="shared" si="191"/>
        <v>1.4368100411235041E-2</v>
      </c>
    </row>
    <row r="803" spans="1:24">
      <c r="A803" s="1">
        <v>1937.03</v>
      </c>
      <c r="B803" s="1">
        <f t="shared" si="192"/>
        <v>1937</v>
      </c>
      <c r="C803" s="1">
        <f t="shared" si="193"/>
        <v>2.9999999999972715E-2</v>
      </c>
      <c r="D803" s="77">
        <v>18.09</v>
      </c>
      <c r="E803" s="79">
        <v>0.75</v>
      </c>
      <c r="F803" s="77">
        <v>1.1100000000000001</v>
      </c>
      <c r="G803" s="77">
        <v>14.2</v>
      </c>
      <c r="H803" s="79">
        <f t="shared" si="198"/>
        <v>1937.2083333332732</v>
      </c>
      <c r="I803" s="82">
        <f>I801*10/12+I813*2/12</f>
        <v>2.66</v>
      </c>
      <c r="J803" s="79">
        <f t="shared" si="194"/>
        <v>411.9717232394367</v>
      </c>
      <c r="K803" s="79">
        <f t="shared" si="195"/>
        <v>17.080088028169016</v>
      </c>
      <c r="L803" s="90">
        <f t="shared" si="199"/>
        <v>13267.1943455524</v>
      </c>
      <c r="M803" s="79">
        <f t="shared" si="196"/>
        <v>25.278530281690145</v>
      </c>
      <c r="N803" s="90">
        <f t="shared" si="197"/>
        <v>814.07328488464145</v>
      </c>
      <c r="O803" s="106">
        <f t="shared" si="186"/>
        <v>22.042197016050569</v>
      </c>
      <c r="P803" s="91"/>
      <c r="Q803" s="92">
        <f t="shared" si="187"/>
        <v>28.928361986280812</v>
      </c>
      <c r="R803" s="92"/>
      <c r="S803" s="107">
        <f t="shared" si="188"/>
        <v>-7.8524098742352444E-4</v>
      </c>
      <c r="T803" s="82">
        <f t="shared" si="200"/>
        <v>1.0030878935270666</v>
      </c>
      <c r="U803" s="82">
        <f t="shared" si="201"/>
        <v>13.759481204412108</v>
      </c>
      <c r="V803" s="95">
        <f t="shared" si="189"/>
        <v>-5.7877751376486097E-3</v>
      </c>
      <c r="W803" s="95">
        <f t="shared" si="190"/>
        <v>-1.6436775195656006E-2</v>
      </c>
      <c r="X803" s="95">
        <f t="shared" si="191"/>
        <v>1.0649000058007396E-2</v>
      </c>
    </row>
    <row r="804" spans="1:24">
      <c r="A804" s="1">
        <v>1937.04</v>
      </c>
      <c r="B804" s="1">
        <f t="shared" si="192"/>
        <v>1937</v>
      </c>
      <c r="C804" s="1">
        <f t="shared" si="193"/>
        <v>3.999999999996362E-2</v>
      </c>
      <c r="D804" s="77">
        <v>17.010000000000002</v>
      </c>
      <c r="E804" s="79">
        <v>0.78</v>
      </c>
      <c r="F804" s="77">
        <v>1.1299999999999999</v>
      </c>
      <c r="G804" s="77">
        <v>14.3</v>
      </c>
      <c r="H804" s="79">
        <f t="shared" si="198"/>
        <v>1937.2916666666065</v>
      </c>
      <c r="I804" s="82">
        <f>I801*9/12+I813*3/12</f>
        <v>2.6500000000000004</v>
      </c>
      <c r="J804" s="79">
        <f t="shared" si="194"/>
        <v>384.66747062937071</v>
      </c>
      <c r="K804" s="79">
        <f t="shared" si="195"/>
        <v>17.63907272727273</v>
      </c>
      <c r="L804" s="90">
        <f t="shared" si="199"/>
        <v>12435.222013453951</v>
      </c>
      <c r="M804" s="79">
        <f t="shared" si="196"/>
        <v>25.554041258741258</v>
      </c>
      <c r="N804" s="90">
        <f t="shared" si="197"/>
        <v>826.09058643168498</v>
      </c>
      <c r="O804" s="106">
        <f t="shared" si="186"/>
        <v>20.55657945743285</v>
      </c>
      <c r="P804" s="91"/>
      <c r="Q804" s="92">
        <f t="shared" si="187"/>
        <v>26.928946868209682</v>
      </c>
      <c r="R804" s="92"/>
      <c r="S804" s="107">
        <f t="shared" si="188"/>
        <v>3.2817335242659312E-3</v>
      </c>
      <c r="T804" s="82">
        <f t="shared" si="200"/>
        <v>1.0030799761489029</v>
      </c>
      <c r="U804" s="82">
        <f t="shared" si="201"/>
        <v>13.705451751503347</v>
      </c>
      <c r="V804" s="95">
        <f t="shared" si="189"/>
        <v>-2.6710585636944284E-3</v>
      </c>
      <c r="W804" s="95">
        <f t="shared" si="190"/>
        <v>-1.6000686562638533E-2</v>
      </c>
      <c r="X804" s="95">
        <f t="shared" si="191"/>
        <v>1.3329627998944105E-2</v>
      </c>
    </row>
    <row r="805" spans="1:24">
      <c r="A805" s="1">
        <v>1937.05</v>
      </c>
      <c r="B805" s="1">
        <f t="shared" si="192"/>
        <v>1937</v>
      </c>
      <c r="C805" s="1">
        <f t="shared" si="193"/>
        <v>4.9999999999954525E-2</v>
      </c>
      <c r="D805" s="77">
        <v>16.25</v>
      </c>
      <c r="E805" s="79">
        <v>0.81</v>
      </c>
      <c r="F805" s="77">
        <v>1.1499999999999999</v>
      </c>
      <c r="G805" s="77">
        <v>14.4</v>
      </c>
      <c r="H805" s="79">
        <f t="shared" si="198"/>
        <v>1937.3749999999397</v>
      </c>
      <c r="I805" s="82">
        <f>I801*8/12+I813*4/12</f>
        <v>2.64</v>
      </c>
      <c r="J805" s="79">
        <f t="shared" si="194"/>
        <v>364.92873263888896</v>
      </c>
      <c r="K805" s="79">
        <f t="shared" si="195"/>
        <v>18.190293750000002</v>
      </c>
      <c r="L805" s="90">
        <f t="shared" si="199"/>
        <v>11846.127332879549</v>
      </c>
      <c r="M805" s="79">
        <f t="shared" si="196"/>
        <v>25.825725694444444</v>
      </c>
      <c r="N805" s="90">
        <f t="shared" si="197"/>
        <v>838.34131894224481</v>
      </c>
      <c r="O805" s="106">
        <f t="shared" si="186"/>
        <v>19.474174686572102</v>
      </c>
      <c r="P805" s="91"/>
      <c r="Q805" s="92">
        <f t="shared" si="187"/>
        <v>25.4726024669142</v>
      </c>
      <c r="R805" s="92"/>
      <c r="S805" s="107">
        <f t="shared" si="188"/>
        <v>6.2037965103382206E-3</v>
      </c>
      <c r="T805" s="82">
        <f t="shared" si="200"/>
        <v>1.0030720590436968</v>
      </c>
      <c r="U805" s="82">
        <f t="shared" si="201"/>
        <v>13.652194325618973</v>
      </c>
      <c r="V805" s="95">
        <f t="shared" si="189"/>
        <v>8.1499102665261169E-4</v>
      </c>
      <c r="W805" s="95">
        <f t="shared" si="190"/>
        <v>-1.5567038605830974E-2</v>
      </c>
      <c r="X805" s="95">
        <f t="shared" si="191"/>
        <v>1.6382029632483586E-2</v>
      </c>
    </row>
    <row r="806" spans="1:24">
      <c r="A806" s="1">
        <v>1937.06</v>
      </c>
      <c r="B806" s="1">
        <f t="shared" si="192"/>
        <v>1937</v>
      </c>
      <c r="C806" s="1">
        <f t="shared" si="193"/>
        <v>5.999999999994543E-2</v>
      </c>
      <c r="D806" s="77">
        <v>15.64</v>
      </c>
      <c r="E806" s="79">
        <v>0.84</v>
      </c>
      <c r="F806" s="77">
        <v>1.17</v>
      </c>
      <c r="G806" s="77">
        <v>14.4</v>
      </c>
      <c r="H806" s="79">
        <f t="shared" si="198"/>
        <v>1937.458333333273</v>
      </c>
      <c r="I806" s="82">
        <f>I801*7/12+I813*5/12</f>
        <v>2.63</v>
      </c>
      <c r="J806" s="79">
        <f t="shared" si="194"/>
        <v>351.22986944444449</v>
      </c>
      <c r="K806" s="79">
        <f t="shared" si="195"/>
        <v>18.864008333333334</v>
      </c>
      <c r="L806" s="90">
        <f t="shared" si="199"/>
        <v>11452.471409202321</v>
      </c>
      <c r="M806" s="79">
        <f t="shared" si="196"/>
        <v>26.27486875</v>
      </c>
      <c r="N806" s="90">
        <f t="shared" si="197"/>
        <v>856.73859007459805</v>
      </c>
      <c r="O806" s="106">
        <f t="shared" si="186"/>
        <v>18.711659960364955</v>
      </c>
      <c r="P806" s="91"/>
      <c r="Q806" s="92">
        <f t="shared" si="187"/>
        <v>24.446563497204863</v>
      </c>
      <c r="R806" s="92"/>
      <c r="S806" s="107">
        <f t="shared" si="188"/>
        <v>7.2755469322765554E-3</v>
      </c>
      <c r="T806" s="82">
        <f t="shared" si="200"/>
        <v>1.0030641422116537</v>
      </c>
      <c r="U806" s="82">
        <f t="shared" si="201"/>
        <v>13.694134672663296</v>
      </c>
      <c r="V806" s="95">
        <f t="shared" si="189"/>
        <v>7.620720744647258E-3</v>
      </c>
      <c r="W806" s="95">
        <f t="shared" si="190"/>
        <v>-1.6265375639800128E-2</v>
      </c>
      <c r="X806" s="95">
        <f t="shared" si="191"/>
        <v>2.3886096384447386E-2</v>
      </c>
    </row>
    <row r="807" spans="1:24">
      <c r="A807" s="1">
        <v>1937.07</v>
      </c>
      <c r="B807" s="1">
        <f t="shared" si="192"/>
        <v>1937</v>
      </c>
      <c r="C807" s="1">
        <f t="shared" si="193"/>
        <v>6.9999999999936335E-2</v>
      </c>
      <c r="D807" s="77">
        <v>16.57</v>
      </c>
      <c r="E807" s="79">
        <v>0.81666700000000003</v>
      </c>
      <c r="F807" s="77">
        <v>1.1866699999999999</v>
      </c>
      <c r="G807" s="77">
        <v>14.5</v>
      </c>
      <c r="H807" s="79">
        <f t="shared" si="198"/>
        <v>1937.5416666666063</v>
      </c>
      <c r="I807" s="82">
        <f>I801*6/12+I813*6/12</f>
        <v>2.62</v>
      </c>
      <c r="J807" s="79">
        <f t="shared" si="194"/>
        <v>369.54871103448278</v>
      </c>
      <c r="K807" s="79">
        <f t="shared" si="195"/>
        <v>18.213532721448278</v>
      </c>
      <c r="L807" s="90">
        <f t="shared" si="199"/>
        <v>12099.280027202372</v>
      </c>
      <c r="M807" s="79">
        <f t="shared" si="196"/>
        <v>26.465441697241381</v>
      </c>
      <c r="N807" s="90">
        <f t="shared" si="197"/>
        <v>866.49683946169228</v>
      </c>
      <c r="O807" s="106">
        <f t="shared" si="186"/>
        <v>19.64672327960762</v>
      </c>
      <c r="P807" s="91"/>
      <c r="Q807" s="92">
        <f t="shared" si="187"/>
        <v>25.628756089453574</v>
      </c>
      <c r="R807" s="92"/>
      <c r="S807" s="107">
        <f t="shared" si="188"/>
        <v>7.198237782659947E-3</v>
      </c>
      <c r="T807" s="82">
        <f t="shared" si="200"/>
        <v>1.0030562256529789</v>
      </c>
      <c r="U807" s="82">
        <f t="shared" si="201"/>
        <v>13.641363756015766</v>
      </c>
      <c r="V807" s="95">
        <f t="shared" si="189"/>
        <v>7.7067329721860478E-3</v>
      </c>
      <c r="W807" s="95">
        <f t="shared" si="190"/>
        <v>-1.6722484634776547E-2</v>
      </c>
      <c r="X807" s="95">
        <f t="shared" si="191"/>
        <v>2.4429217606962594E-2</v>
      </c>
    </row>
    <row r="808" spans="1:24">
      <c r="A808" s="1">
        <v>1937.08</v>
      </c>
      <c r="B808" s="1">
        <f t="shared" si="192"/>
        <v>1937</v>
      </c>
      <c r="C808" s="1">
        <f t="shared" si="193"/>
        <v>7.999999999992724E-2</v>
      </c>
      <c r="D808" s="77">
        <v>16.739999999999998</v>
      </c>
      <c r="E808" s="79">
        <v>0.79333299999999995</v>
      </c>
      <c r="F808" s="77">
        <v>1.20333</v>
      </c>
      <c r="G808" s="77">
        <v>14.5</v>
      </c>
      <c r="H808" s="79">
        <f t="shared" si="198"/>
        <v>1937.6249999999395</v>
      </c>
      <c r="I808" s="82">
        <f>I801*5/12+I813*7/12</f>
        <v>2.6100000000000003</v>
      </c>
      <c r="J808" s="79">
        <f t="shared" si="194"/>
        <v>373.34009793103445</v>
      </c>
      <c r="K808" s="79">
        <f t="shared" si="195"/>
        <v>17.693131416482757</v>
      </c>
      <c r="L808" s="90">
        <f t="shared" si="199"/>
        <v>12271.68643123231</v>
      </c>
      <c r="M808" s="79">
        <f t="shared" si="196"/>
        <v>26.836997613103453</v>
      </c>
      <c r="N808" s="90">
        <f t="shared" si="197"/>
        <v>882.13192552537521</v>
      </c>
      <c r="O808" s="106">
        <f t="shared" si="186"/>
        <v>19.806982577380953</v>
      </c>
      <c r="P808" s="91"/>
      <c r="Q808" s="92">
        <f t="shared" si="187"/>
        <v>25.793551964451098</v>
      </c>
      <c r="R808" s="92"/>
      <c r="S808" s="107">
        <f t="shared" si="188"/>
        <v>7.4561422622181003E-3</v>
      </c>
      <c r="T808" s="82">
        <f t="shared" si="200"/>
        <v>1.0030483093678773</v>
      </c>
      <c r="U808" s="82">
        <f t="shared" si="201"/>
        <v>13.683054841868518</v>
      </c>
      <c r="V808" s="95">
        <f t="shared" si="189"/>
        <v>3.359865816855212E-3</v>
      </c>
      <c r="W808" s="95">
        <f t="shared" si="190"/>
        <v>-1.8286541991184957E-2</v>
      </c>
      <c r="X808" s="95">
        <f t="shared" si="191"/>
        <v>2.1646407808040169E-2</v>
      </c>
    </row>
    <row r="809" spans="1:24">
      <c r="A809" s="1">
        <v>1937.09</v>
      </c>
      <c r="B809" s="1">
        <f t="shared" si="192"/>
        <v>1937</v>
      </c>
      <c r="C809" s="1">
        <f t="shared" si="193"/>
        <v>8.9999999999918145E-2</v>
      </c>
      <c r="D809" s="77">
        <v>14.37</v>
      </c>
      <c r="E809" s="79">
        <v>0.77</v>
      </c>
      <c r="F809" s="77">
        <v>1.22</v>
      </c>
      <c r="G809" s="77">
        <v>14.6</v>
      </c>
      <c r="H809" s="79">
        <f t="shared" si="198"/>
        <v>1937.7083333332728</v>
      </c>
      <c r="I809" s="82">
        <f>I801*4/12+I813*8/12</f>
        <v>2.6</v>
      </c>
      <c r="J809" s="79">
        <f t="shared" si="194"/>
        <v>318.28861027397261</v>
      </c>
      <c r="K809" s="79">
        <f t="shared" si="195"/>
        <v>17.05513082191781</v>
      </c>
      <c r="L809" s="90">
        <f t="shared" si="199"/>
        <v>10508.861249519019</v>
      </c>
      <c r="M809" s="79">
        <f t="shared" si="196"/>
        <v>27.022415068493153</v>
      </c>
      <c r="N809" s="90">
        <f t="shared" si="197"/>
        <v>892.19281311156601</v>
      </c>
      <c r="O809" s="106">
        <f t="shared" si="186"/>
        <v>16.847882862705802</v>
      </c>
      <c r="P809" s="91"/>
      <c r="Q809" s="92">
        <f t="shared" si="187"/>
        <v>21.913400533669691</v>
      </c>
      <c r="R809" s="92"/>
      <c r="S809" s="107">
        <f t="shared" si="188"/>
        <v>1.6529295513579942E-2</v>
      </c>
      <c r="T809" s="82">
        <f t="shared" si="200"/>
        <v>1.0030403933565546</v>
      </c>
      <c r="U809" s="82">
        <f t="shared" si="201"/>
        <v>13.630759786219205</v>
      </c>
      <c r="V809" s="95">
        <f t="shared" si="189"/>
        <v>1.4584059864123367E-2</v>
      </c>
      <c r="W809" s="95">
        <f t="shared" si="190"/>
        <v>-2.0010888104683655E-2</v>
      </c>
      <c r="X809" s="95">
        <f t="shared" si="191"/>
        <v>3.4594947968807022E-2</v>
      </c>
    </row>
    <row r="810" spans="1:24">
      <c r="A810" s="1">
        <v>1937.1</v>
      </c>
      <c r="B810" s="1">
        <f t="shared" si="192"/>
        <v>1937</v>
      </c>
      <c r="C810" s="1">
        <f t="shared" si="193"/>
        <v>9.9999999999909051E-2</v>
      </c>
      <c r="D810" s="77">
        <v>12.28</v>
      </c>
      <c r="E810" s="79">
        <v>0.78</v>
      </c>
      <c r="F810" s="77">
        <v>1.19</v>
      </c>
      <c r="G810" s="77">
        <v>14.6</v>
      </c>
      <c r="H810" s="79">
        <f t="shared" si="198"/>
        <v>1937.791666666606</v>
      </c>
      <c r="I810" s="82">
        <f>I801*3/12+I813*9/12</f>
        <v>2.59</v>
      </c>
      <c r="J810" s="79">
        <f t="shared" si="194"/>
        <v>271.99611232876714</v>
      </c>
      <c r="K810" s="79">
        <f t="shared" si="195"/>
        <v>17.276626027397263</v>
      </c>
      <c r="L810" s="90">
        <f t="shared" si="199"/>
        <v>9027.9674408707233</v>
      </c>
      <c r="M810" s="79">
        <f t="shared" si="196"/>
        <v>26.357929452054798</v>
      </c>
      <c r="N810" s="90">
        <f t="shared" si="197"/>
        <v>874.86003702248865</v>
      </c>
      <c r="O810" s="106">
        <f t="shared" si="186"/>
        <v>14.361659574753356</v>
      </c>
      <c r="P810" s="91"/>
      <c r="Q810" s="92">
        <f t="shared" si="187"/>
        <v>18.67277487158367</v>
      </c>
      <c r="R810" s="92"/>
      <c r="S810" s="107">
        <f t="shared" si="188"/>
        <v>2.6337983197570601E-2</v>
      </c>
      <c r="T810" s="82">
        <f t="shared" si="200"/>
        <v>1.0030324776192163</v>
      </c>
      <c r="U810" s="82">
        <f t="shared" si="201"/>
        <v>13.672202657718017</v>
      </c>
      <c r="V810" s="95">
        <f t="shared" si="189"/>
        <v>3.3197872148313268E-2</v>
      </c>
      <c r="W810" s="95">
        <f t="shared" si="190"/>
        <v>-2.0251145661065006E-2</v>
      </c>
      <c r="X810" s="95">
        <f t="shared" si="191"/>
        <v>5.3449017809378274E-2</v>
      </c>
    </row>
    <row r="811" spans="1:24">
      <c r="A811" s="1">
        <v>1937.11</v>
      </c>
      <c r="B811" s="1">
        <f t="shared" si="192"/>
        <v>1937</v>
      </c>
      <c r="C811" s="1">
        <f t="shared" si="193"/>
        <v>0.10999999999989996</v>
      </c>
      <c r="D811" s="77">
        <v>11.2</v>
      </c>
      <c r="E811" s="79">
        <v>0.79</v>
      </c>
      <c r="F811" s="77">
        <v>1.1599999999999999</v>
      </c>
      <c r="G811" s="77">
        <v>14.5</v>
      </c>
      <c r="H811" s="79">
        <f t="shared" si="198"/>
        <v>1937.8749999999393</v>
      </c>
      <c r="I811" s="82">
        <f>I801*2/12+I813*10/12</f>
        <v>2.58</v>
      </c>
      <c r="J811" s="79">
        <f t="shared" si="194"/>
        <v>249.7854896551724</v>
      </c>
      <c r="K811" s="79">
        <f t="shared" si="195"/>
        <v>17.618797931034486</v>
      </c>
      <c r="L811" s="90">
        <f t="shared" si="199"/>
        <v>8339.4957727906167</v>
      </c>
      <c r="M811" s="79">
        <f t="shared" si="196"/>
        <v>25.870640000000002</v>
      </c>
      <c r="N811" s="90">
        <f t="shared" si="197"/>
        <v>863.73349075331396</v>
      </c>
      <c r="O811" s="106">
        <f t="shared" si="186"/>
        <v>13.158119166486063</v>
      </c>
      <c r="P811" s="91"/>
      <c r="Q811" s="92">
        <f t="shared" si="187"/>
        <v>17.113718043460686</v>
      </c>
      <c r="R811" s="92"/>
      <c r="S811" s="107">
        <f t="shared" si="188"/>
        <v>3.2697868622299439E-2</v>
      </c>
      <c r="T811" s="82">
        <f t="shared" si="200"/>
        <v>1.0030245621560687</v>
      </c>
      <c r="U811" s="82">
        <f t="shared" si="201"/>
        <v>13.808240294602131</v>
      </c>
      <c r="V811" s="95">
        <f t="shared" si="189"/>
        <v>4.0221589119463719E-2</v>
      </c>
      <c r="W811" s="95">
        <f t="shared" si="190"/>
        <v>-2.1586717669969002E-2</v>
      </c>
      <c r="X811" s="95">
        <f t="shared" si="191"/>
        <v>6.1808306789432721E-2</v>
      </c>
    </row>
    <row r="812" spans="1:24">
      <c r="A812" s="1">
        <v>1937.12</v>
      </c>
      <c r="B812" s="1">
        <f t="shared" si="192"/>
        <v>1937</v>
      </c>
      <c r="C812" s="1">
        <f t="shared" si="193"/>
        <v>0.11999999999989086</v>
      </c>
      <c r="D812" s="77">
        <v>11.02</v>
      </c>
      <c r="E812" s="79">
        <v>0.8</v>
      </c>
      <c r="F812" s="77">
        <v>1.1299999999999999</v>
      </c>
      <c r="G812" s="77">
        <v>14.4</v>
      </c>
      <c r="H812" s="79">
        <f t="shared" si="198"/>
        <v>1937.9583333332725</v>
      </c>
      <c r="I812" s="82">
        <f>I801*1/12+I813*11/12</f>
        <v>2.57</v>
      </c>
      <c r="J812" s="79">
        <f t="shared" si="194"/>
        <v>247.47782361111115</v>
      </c>
      <c r="K812" s="79">
        <f t="shared" si="195"/>
        <v>17.965722222222222</v>
      </c>
      <c r="L812" s="90">
        <f t="shared" si="199"/>
        <v>8312.4351569604241</v>
      </c>
      <c r="M812" s="79">
        <f t="shared" si="196"/>
        <v>25.376582638888891</v>
      </c>
      <c r="N812" s="90">
        <f t="shared" si="197"/>
        <v>852.36404059576046</v>
      </c>
      <c r="O812" s="106">
        <f t="shared" si="186"/>
        <v>13.008483033706138</v>
      </c>
      <c r="P812" s="91"/>
      <c r="Q812" s="92">
        <f t="shared" si="187"/>
        <v>16.928806001197071</v>
      </c>
      <c r="R812" s="92"/>
      <c r="S812" s="107">
        <f t="shared" si="188"/>
        <v>3.2992381382444008E-2</v>
      </c>
      <c r="T812" s="82">
        <f t="shared" si="200"/>
        <v>1.0030166469673172</v>
      </c>
      <c r="U812" s="82">
        <f t="shared" si="201"/>
        <v>13.946184760192136</v>
      </c>
      <c r="V812" s="95">
        <f t="shared" si="189"/>
        <v>3.8055128799596272E-2</v>
      </c>
      <c r="W812" s="95">
        <f t="shared" si="190"/>
        <v>-2.3759462054063318E-2</v>
      </c>
      <c r="X812" s="95">
        <f t="shared" si="191"/>
        <v>6.181459085365959E-2</v>
      </c>
    </row>
    <row r="813" spans="1:24">
      <c r="A813" s="1">
        <v>1938.01</v>
      </c>
      <c r="B813" s="1">
        <f t="shared" si="192"/>
        <v>1938</v>
      </c>
      <c r="C813" s="1">
        <f t="shared" si="193"/>
        <v>9.9999999999909051E-3</v>
      </c>
      <c r="D813" s="77">
        <v>11.31</v>
      </c>
      <c r="E813" s="79">
        <v>0.79333299999999995</v>
      </c>
      <c r="F813" s="77">
        <v>1.07667</v>
      </c>
      <c r="G813" s="77">
        <v>14.2</v>
      </c>
      <c r="H813" s="79">
        <f t="shared" si="198"/>
        <v>1938.0416666666058</v>
      </c>
      <c r="I813" s="82">
        <v>2.56</v>
      </c>
      <c r="J813" s="79">
        <f t="shared" si="194"/>
        <v>257.56772746478879</v>
      </c>
      <c r="K813" s="79">
        <f t="shared" si="195"/>
        <v>18.066929967535213</v>
      </c>
      <c r="L813" s="90">
        <f t="shared" si="199"/>
        <v>8701.9112135915184</v>
      </c>
      <c r="M813" s="79">
        <f t="shared" si="196"/>
        <v>24.519491169718314</v>
      </c>
      <c r="N813" s="90">
        <f t="shared" si="197"/>
        <v>828.38963274425987</v>
      </c>
      <c r="O813" s="106">
        <f t="shared" si="186"/>
        <v>13.511461918562413</v>
      </c>
      <c r="P813" s="91"/>
      <c r="Q813" s="92">
        <f t="shared" si="187"/>
        <v>17.59120204742214</v>
      </c>
      <c r="R813" s="92"/>
      <c r="S813" s="107">
        <f t="shared" si="188"/>
        <v>2.8858466812653652E-2</v>
      </c>
      <c r="T813" s="82">
        <f t="shared" si="200"/>
        <v>1.0035927963643612</v>
      </c>
      <c r="U813" s="82">
        <f t="shared" si="201"/>
        <v>14.185273158917358</v>
      </c>
      <c r="V813" s="95">
        <f t="shared" si="189"/>
        <v>3.1103047120271787E-2</v>
      </c>
      <c r="W813" s="95">
        <f t="shared" si="190"/>
        <v>-2.6597243407654902E-2</v>
      </c>
      <c r="X813" s="95">
        <f t="shared" si="191"/>
        <v>5.770029052792669E-2</v>
      </c>
    </row>
    <row r="814" spans="1:24">
      <c r="A814" s="1">
        <v>1938.02</v>
      </c>
      <c r="B814" s="1">
        <f t="shared" si="192"/>
        <v>1938</v>
      </c>
      <c r="C814" s="1">
        <f t="shared" si="193"/>
        <v>1.999999999998181E-2</v>
      </c>
      <c r="D814" s="77">
        <v>11.04</v>
      </c>
      <c r="E814" s="79">
        <v>0.78666700000000001</v>
      </c>
      <c r="F814" s="77">
        <v>1.0233300000000001</v>
      </c>
      <c r="G814" s="77">
        <v>14.1</v>
      </c>
      <c r="H814" s="79">
        <f t="shared" si="198"/>
        <v>1938.1249999999391</v>
      </c>
      <c r="I814" s="82">
        <f>I813*11/12+I825*1/12</f>
        <v>2.5433333333333334</v>
      </c>
      <c r="J814" s="79">
        <f t="shared" si="194"/>
        <v>253.20200851063831</v>
      </c>
      <c r="K814" s="79">
        <f t="shared" si="195"/>
        <v>18.042179749007097</v>
      </c>
      <c r="L814" s="90">
        <f t="shared" si="199"/>
        <v>8605.2118129664032</v>
      </c>
      <c r="M814" s="79">
        <f t="shared" si="196"/>
        <v>23.470037261702135</v>
      </c>
      <c r="N814" s="90">
        <f t="shared" si="197"/>
        <v>797.64233736982897</v>
      </c>
      <c r="O814" s="106">
        <f t="shared" si="186"/>
        <v>13.263076236460865</v>
      </c>
      <c r="P814" s="91"/>
      <c r="Q814" s="92">
        <f t="shared" si="187"/>
        <v>17.278131157697949</v>
      </c>
      <c r="R814" s="92"/>
      <c r="S814" s="107">
        <f t="shared" si="188"/>
        <v>3.0858458141780912E-2</v>
      </c>
      <c r="T814" s="82">
        <f t="shared" si="200"/>
        <v>1.0035800712783167</v>
      </c>
      <c r="U814" s="82">
        <f t="shared" si="201"/>
        <v>14.337204183393803</v>
      </c>
      <c r="V814" s="95">
        <f t="shared" si="189"/>
        <v>2.844246273098916E-2</v>
      </c>
      <c r="W814" s="95">
        <f t="shared" si="190"/>
        <v>-2.6518995026350467E-2</v>
      </c>
      <c r="X814" s="95">
        <f t="shared" si="191"/>
        <v>5.4961457757339627E-2</v>
      </c>
    </row>
    <row r="815" spans="1:24">
      <c r="A815" s="1">
        <v>1938.03</v>
      </c>
      <c r="B815" s="1">
        <f t="shared" si="192"/>
        <v>1938</v>
      </c>
      <c r="C815" s="1">
        <f t="shared" si="193"/>
        <v>2.9999999999972715E-2</v>
      </c>
      <c r="D815" s="77">
        <v>10.31</v>
      </c>
      <c r="E815" s="79">
        <v>0.78</v>
      </c>
      <c r="F815" s="77">
        <v>0.97</v>
      </c>
      <c r="G815" s="77">
        <v>14.1</v>
      </c>
      <c r="H815" s="79">
        <f t="shared" si="198"/>
        <v>1938.2083333332723</v>
      </c>
      <c r="I815" s="82">
        <f>I813*10/12+I825*2/12</f>
        <v>2.5266666666666664</v>
      </c>
      <c r="J815" s="79">
        <f t="shared" si="194"/>
        <v>236.45948439716318</v>
      </c>
      <c r="K815" s="79">
        <f t="shared" si="195"/>
        <v>17.889272340425535</v>
      </c>
      <c r="L815" s="90">
        <f t="shared" si="199"/>
        <v>8086.8725144498594</v>
      </c>
      <c r="M815" s="79">
        <f t="shared" si="196"/>
        <v>22.246915602836879</v>
      </c>
      <c r="N815" s="90">
        <f t="shared" si="197"/>
        <v>760.84057604426391</v>
      </c>
      <c r="O815" s="106">
        <f t="shared" si="186"/>
        <v>12.377286234697687</v>
      </c>
      <c r="P815" s="91"/>
      <c r="Q815" s="92">
        <f t="shared" si="187"/>
        <v>16.140609995378345</v>
      </c>
      <c r="R815" s="92"/>
      <c r="S815" s="107">
        <f t="shared" si="188"/>
        <v>3.6420989784192101E-2</v>
      </c>
      <c r="T815" s="82">
        <f t="shared" si="200"/>
        <v>1.0035673474667679</v>
      </c>
      <c r="U815" s="82">
        <f t="shared" si="201"/>
        <v>14.388532396302134</v>
      </c>
      <c r="V815" s="95">
        <f t="shared" si="189"/>
        <v>3.7264658511913407E-2</v>
      </c>
      <c r="W815" s="95">
        <f t="shared" si="190"/>
        <v>-2.61621543400955E-2</v>
      </c>
      <c r="X815" s="95">
        <f t="shared" si="191"/>
        <v>6.3426812852008907E-2</v>
      </c>
    </row>
    <row r="816" spans="1:24">
      <c r="A816" s="1">
        <v>1938.04</v>
      </c>
      <c r="B816" s="1">
        <f t="shared" si="192"/>
        <v>1938</v>
      </c>
      <c r="C816" s="1">
        <f t="shared" si="193"/>
        <v>3.999999999996362E-2</v>
      </c>
      <c r="D816" s="77">
        <v>9.89</v>
      </c>
      <c r="E816" s="79">
        <v>0.76666699999999999</v>
      </c>
      <c r="F816" s="77">
        <v>0.90333300000000005</v>
      </c>
      <c r="G816" s="77">
        <v>14.2</v>
      </c>
      <c r="H816" s="79">
        <f t="shared" si="198"/>
        <v>1938.2916666666056</v>
      </c>
      <c r="I816" s="82">
        <f>I813*9/12+I825*3/12</f>
        <v>2.5099999999999998</v>
      </c>
      <c r="J816" s="79">
        <f t="shared" si="194"/>
        <v>225.22942746478876</v>
      </c>
      <c r="K816" s="79">
        <f t="shared" si="195"/>
        <v>17.459653131056339</v>
      </c>
      <c r="L816" s="90">
        <f t="shared" si="199"/>
        <v>7752.5663089186637</v>
      </c>
      <c r="M816" s="79">
        <f t="shared" si="196"/>
        <v>20.572009545000007</v>
      </c>
      <c r="N816" s="90">
        <f t="shared" si="197"/>
        <v>708.10404262228769</v>
      </c>
      <c r="O816" s="106">
        <f t="shared" si="186"/>
        <v>11.789517720684183</v>
      </c>
      <c r="P816" s="91"/>
      <c r="Q816" s="92">
        <f t="shared" si="187"/>
        <v>15.39361014319843</v>
      </c>
      <c r="R816" s="92"/>
      <c r="S816" s="107">
        <f t="shared" si="188"/>
        <v>4.1309073176831648E-2</v>
      </c>
      <c r="T816" s="82">
        <f t="shared" si="200"/>
        <v>1.0035546249313114</v>
      </c>
      <c r="U816" s="82">
        <f t="shared" si="201"/>
        <v>14.338172126876191</v>
      </c>
      <c r="V816" s="95">
        <f t="shared" si="189"/>
        <v>4.8104893599344223E-2</v>
      </c>
      <c r="W816" s="95">
        <f t="shared" si="190"/>
        <v>-2.7181975581121565E-2</v>
      </c>
      <c r="X816" s="95">
        <f t="shared" si="191"/>
        <v>7.5286869180465787E-2</v>
      </c>
    </row>
    <row r="817" spans="1:24">
      <c r="A817" s="1">
        <v>1938.05</v>
      </c>
      <c r="B817" s="1">
        <f t="shared" si="192"/>
        <v>1938</v>
      </c>
      <c r="C817" s="1">
        <f t="shared" si="193"/>
        <v>4.9999999999954525E-2</v>
      </c>
      <c r="D817" s="77">
        <v>9.98</v>
      </c>
      <c r="E817" s="79">
        <v>0.75333300000000003</v>
      </c>
      <c r="F817" s="77">
        <v>0.83666700000000005</v>
      </c>
      <c r="G817" s="77">
        <v>14.1</v>
      </c>
      <c r="H817" s="79">
        <f t="shared" si="198"/>
        <v>1938.3749999999388</v>
      </c>
      <c r="I817" s="82">
        <f>I813*8/12+I825*4/12</f>
        <v>2.4933333333333332</v>
      </c>
      <c r="J817" s="79">
        <f t="shared" si="194"/>
        <v>228.89094609929083</v>
      </c>
      <c r="K817" s="79">
        <f t="shared" si="195"/>
        <v>17.277665641063834</v>
      </c>
      <c r="L817" s="90">
        <f t="shared" si="199"/>
        <v>7928.1577217694885</v>
      </c>
      <c r="M817" s="79">
        <f t="shared" si="196"/>
        <v>19.188927975957451</v>
      </c>
      <c r="N817" s="90">
        <f t="shared" si="197"/>
        <v>664.65209785568265</v>
      </c>
      <c r="O817" s="106">
        <f t="shared" si="186"/>
        <v>11.992275930545691</v>
      </c>
      <c r="P817" s="91"/>
      <c r="Q817" s="92">
        <f t="shared" si="187"/>
        <v>15.677821270315905</v>
      </c>
      <c r="R817" s="92"/>
      <c r="S817" s="107">
        <f t="shared" si="188"/>
        <v>3.8776390744273193E-2</v>
      </c>
      <c r="T817" s="82">
        <f t="shared" si="200"/>
        <v>1.0035419036735465</v>
      </c>
      <c r="U817" s="82">
        <f t="shared" si="201"/>
        <v>14.491189581845889</v>
      </c>
      <c r="V817" s="95">
        <f t="shared" si="189"/>
        <v>5.0764082631583385E-2</v>
      </c>
      <c r="W817" s="95">
        <f t="shared" si="190"/>
        <v>-2.8334194709689453E-2</v>
      </c>
      <c r="X817" s="95">
        <f t="shared" si="191"/>
        <v>7.9098277341272838E-2</v>
      </c>
    </row>
    <row r="818" spans="1:24">
      <c r="A818" s="1">
        <v>1938.06</v>
      </c>
      <c r="B818" s="1">
        <f t="shared" si="192"/>
        <v>1938</v>
      </c>
      <c r="C818" s="1">
        <f t="shared" si="193"/>
        <v>5.999999999994543E-2</v>
      </c>
      <c r="D818" s="77">
        <v>10.210000000000001</v>
      </c>
      <c r="E818" s="79">
        <v>0.74</v>
      </c>
      <c r="F818" s="77">
        <v>0.77</v>
      </c>
      <c r="G818" s="77">
        <v>14.1</v>
      </c>
      <c r="H818" s="79">
        <f t="shared" si="198"/>
        <v>1938.4583333332721</v>
      </c>
      <c r="I818" s="82">
        <f>I813*7/12+I825*5/12</f>
        <v>2.4766666666666666</v>
      </c>
      <c r="J818" s="79">
        <f t="shared" si="194"/>
        <v>234.16598794326248</v>
      </c>
      <c r="K818" s="79">
        <f t="shared" si="195"/>
        <v>16.97187375886525</v>
      </c>
      <c r="L818" s="90">
        <f t="shared" si="199"/>
        <v>8159.859057993548</v>
      </c>
      <c r="M818" s="79">
        <f t="shared" si="196"/>
        <v>17.659922695035462</v>
      </c>
      <c r="N818" s="90">
        <f t="shared" si="197"/>
        <v>615.38604061263766</v>
      </c>
      <c r="O818" s="106">
        <f t="shared" si="186"/>
        <v>12.288966307788126</v>
      </c>
      <c r="P818" s="91"/>
      <c r="Q818" s="92">
        <f t="shared" si="187"/>
        <v>16.083606052598878</v>
      </c>
      <c r="R818" s="92"/>
      <c r="S818" s="107">
        <f t="shared" si="188"/>
        <v>3.7501644440433184E-2</v>
      </c>
      <c r="T818" s="82">
        <f t="shared" si="200"/>
        <v>1.0035291836950739</v>
      </c>
      <c r="U818" s="82">
        <f t="shared" si="201"/>
        <v>14.542515979459887</v>
      </c>
      <c r="V818" s="95">
        <f t="shared" si="189"/>
        <v>5.1574684693842077E-2</v>
      </c>
      <c r="W818" s="95">
        <f t="shared" si="190"/>
        <v>-2.9200565630217001E-2</v>
      </c>
      <c r="X818" s="95">
        <f t="shared" si="191"/>
        <v>8.0775250324059078E-2</v>
      </c>
    </row>
    <row r="819" spans="1:24">
      <c r="A819" s="1">
        <v>1938.07</v>
      </c>
      <c r="B819" s="1">
        <f t="shared" si="192"/>
        <v>1938</v>
      </c>
      <c r="C819" s="1">
        <f t="shared" si="193"/>
        <v>6.9999999999936335E-2</v>
      </c>
      <c r="D819" s="77">
        <v>12.24</v>
      </c>
      <c r="E819" s="79">
        <v>0.71333299999999999</v>
      </c>
      <c r="F819" s="77">
        <v>0.72</v>
      </c>
      <c r="G819" s="77">
        <v>14.1</v>
      </c>
      <c r="H819" s="79">
        <f t="shared" si="198"/>
        <v>1938.5416666666054</v>
      </c>
      <c r="I819" s="82">
        <f>I813*6/12+I825*6/12</f>
        <v>2.46</v>
      </c>
      <c r="J819" s="79">
        <f t="shared" si="194"/>
        <v>280.72396595744686</v>
      </c>
      <c r="K819" s="79">
        <f t="shared" si="195"/>
        <v>16.360267059503549</v>
      </c>
      <c r="L819" s="90">
        <f t="shared" si="199"/>
        <v>9829.7485731269007</v>
      </c>
      <c r="M819" s="79">
        <f t="shared" si="196"/>
        <v>16.513174468085108</v>
      </c>
      <c r="N819" s="90">
        <f t="shared" si="197"/>
        <v>578.22050430158231</v>
      </c>
      <c r="O819" s="106">
        <f t="shared" si="186"/>
        <v>14.77032801749206</v>
      </c>
      <c r="P819" s="91"/>
      <c r="Q819" s="92">
        <f t="shared" si="187"/>
        <v>19.332142114203577</v>
      </c>
      <c r="R819" s="92"/>
      <c r="S819" s="107">
        <f t="shared" si="188"/>
        <v>2.3997805336053404E-2</v>
      </c>
      <c r="T819" s="82">
        <f t="shared" si="200"/>
        <v>1.0035164649974975</v>
      </c>
      <c r="U819" s="82">
        <f t="shared" si="201"/>
        <v>14.593839189739949</v>
      </c>
      <c r="V819" s="95">
        <f t="shared" si="189"/>
        <v>2.8868789327310074E-2</v>
      </c>
      <c r="W819" s="95">
        <f t="shared" si="190"/>
        <v>-3.0457331358398787E-2</v>
      </c>
      <c r="X819" s="95">
        <f t="shared" si="191"/>
        <v>5.9326120685708861E-2</v>
      </c>
    </row>
    <row r="820" spans="1:24">
      <c r="A820" s="1">
        <v>1938.08</v>
      </c>
      <c r="B820" s="1">
        <f t="shared" si="192"/>
        <v>1938</v>
      </c>
      <c r="C820" s="1">
        <f t="shared" si="193"/>
        <v>7.999999999992724E-2</v>
      </c>
      <c r="D820" s="77">
        <v>12.31</v>
      </c>
      <c r="E820" s="79">
        <v>0.68666700000000003</v>
      </c>
      <c r="F820" s="77">
        <v>0.67</v>
      </c>
      <c r="G820" s="77">
        <v>14.1</v>
      </c>
      <c r="H820" s="79">
        <f t="shared" si="198"/>
        <v>1938.6249999999386</v>
      </c>
      <c r="I820" s="82">
        <f>I813*5/12+I825*7/12</f>
        <v>2.4433333333333334</v>
      </c>
      <c r="J820" s="79">
        <f t="shared" si="194"/>
        <v>282.32941347517738</v>
      </c>
      <c r="K820" s="79">
        <f t="shared" si="195"/>
        <v>15.748683295106385</v>
      </c>
      <c r="L820" s="90">
        <f t="shared" si="199"/>
        <v>9931.9187308399323</v>
      </c>
      <c r="M820" s="79">
        <f t="shared" si="196"/>
        <v>15.366426241134755</v>
      </c>
      <c r="N820" s="90">
        <f t="shared" si="197"/>
        <v>540.56746950956574</v>
      </c>
      <c r="O820" s="106">
        <f t="shared" si="186"/>
        <v>14.903588512604363</v>
      </c>
      <c r="P820" s="91"/>
      <c r="Q820" s="92">
        <f t="shared" si="187"/>
        <v>19.505140465262329</v>
      </c>
      <c r="R820" s="92"/>
      <c r="S820" s="107">
        <f t="shared" si="188"/>
        <v>2.355910264939684E-2</v>
      </c>
      <c r="T820" s="82">
        <f t="shared" si="200"/>
        <v>1.0035037475824222</v>
      </c>
      <c r="U820" s="82">
        <f t="shared" si="201"/>
        <v>14.645157914429776</v>
      </c>
      <c r="V820" s="95">
        <f t="shared" si="189"/>
        <v>2.4802991904072424E-2</v>
      </c>
      <c r="W820" s="95">
        <f t="shared" si="190"/>
        <v>-3.0909865462287356E-2</v>
      </c>
      <c r="X820" s="95">
        <f t="shared" si="191"/>
        <v>5.571285736635978E-2</v>
      </c>
    </row>
    <row r="821" spans="1:24">
      <c r="A821" s="1">
        <v>1938.09</v>
      </c>
      <c r="B821" s="1">
        <f t="shared" si="192"/>
        <v>1938</v>
      </c>
      <c r="C821" s="1">
        <f t="shared" si="193"/>
        <v>8.9999999999918145E-2</v>
      </c>
      <c r="D821" s="77">
        <v>11.75</v>
      </c>
      <c r="E821" s="79">
        <v>0.66</v>
      </c>
      <c r="F821" s="77">
        <v>0.62</v>
      </c>
      <c r="G821" s="77">
        <v>14.1</v>
      </c>
      <c r="H821" s="79">
        <f t="shared" si="198"/>
        <v>1938.7083333332719</v>
      </c>
      <c r="I821" s="82">
        <f>I813*4/12+I825*8/12</f>
        <v>2.4266666666666667</v>
      </c>
      <c r="J821" s="79">
        <f t="shared" si="194"/>
        <v>269.4858333333334</v>
      </c>
      <c r="K821" s="79">
        <f t="shared" si="195"/>
        <v>15.137076595744684</v>
      </c>
      <c r="L821" s="90">
        <f t="shared" si="199"/>
        <v>9524.4760859110793</v>
      </c>
      <c r="M821" s="79">
        <f t="shared" si="196"/>
        <v>14.219678014184399</v>
      </c>
      <c r="N821" s="90">
        <f t="shared" si="197"/>
        <v>502.56809985232928</v>
      </c>
      <c r="O821" s="106">
        <f t="shared" si="186"/>
        <v>14.282330508639966</v>
      </c>
      <c r="P821" s="91"/>
      <c r="Q821" s="92">
        <f t="shared" si="187"/>
        <v>18.692886470097662</v>
      </c>
      <c r="R821" s="92"/>
      <c r="S821" s="107">
        <f t="shared" si="188"/>
        <v>2.5504494672704131E-2</v>
      </c>
      <c r="T821" s="82">
        <f t="shared" si="200"/>
        <v>1.0034910314514565</v>
      </c>
      <c r="U821" s="82">
        <f t="shared" si="201"/>
        <v>14.696470851066652</v>
      </c>
      <c r="V821" s="95">
        <f t="shared" si="189"/>
        <v>2.8408621378166909E-2</v>
      </c>
      <c r="W821" s="95">
        <f t="shared" si="190"/>
        <v>-3.0965532034229248E-2</v>
      </c>
      <c r="X821" s="95">
        <f t="shared" si="191"/>
        <v>5.9374153412396158E-2</v>
      </c>
    </row>
    <row r="822" spans="1:24">
      <c r="A822" s="1">
        <v>1938.1</v>
      </c>
      <c r="B822" s="1">
        <f t="shared" si="192"/>
        <v>1938</v>
      </c>
      <c r="C822" s="1">
        <f t="shared" si="193"/>
        <v>9.9999999999909051E-2</v>
      </c>
      <c r="D822" s="77">
        <v>13.06</v>
      </c>
      <c r="E822" s="79">
        <v>0.61</v>
      </c>
      <c r="F822" s="77">
        <v>0.62666699999999997</v>
      </c>
      <c r="G822" s="77">
        <v>14</v>
      </c>
      <c r="H822" s="79">
        <f t="shared" si="198"/>
        <v>1938.7916666666051</v>
      </c>
      <c r="I822" s="82">
        <f>I813*3/12+I825*9/12</f>
        <v>2.4099999999999997</v>
      </c>
      <c r="J822" s="79">
        <f t="shared" si="194"/>
        <v>301.67014142857153</v>
      </c>
      <c r="K822" s="79">
        <f t="shared" si="195"/>
        <v>14.090259285714286</v>
      </c>
      <c r="L822" s="90">
        <f t="shared" si="199"/>
        <v>10703.470161402787</v>
      </c>
      <c r="M822" s="79">
        <f t="shared" si="196"/>
        <v>14.475246747214287</v>
      </c>
      <c r="N822" s="90">
        <f t="shared" si="197"/>
        <v>513.592001197228</v>
      </c>
      <c r="O822" s="106">
        <f t="shared" si="186"/>
        <v>16.061147643333438</v>
      </c>
      <c r="P822" s="91"/>
      <c r="Q822" s="92">
        <f t="shared" si="187"/>
        <v>21.007760685339591</v>
      </c>
      <c r="R822" s="92"/>
      <c r="S822" s="107">
        <f t="shared" si="188"/>
        <v>1.7787274932387666E-2</v>
      </c>
      <c r="T822" s="82">
        <f t="shared" si="200"/>
        <v>1.0034783166062096</v>
      </c>
      <c r="U822" s="82">
        <f t="shared" si="201"/>
        <v>14.853117955126233</v>
      </c>
      <c r="V822" s="95">
        <f t="shared" si="189"/>
        <v>2.0099522250726087E-2</v>
      </c>
      <c r="W822" s="95">
        <f t="shared" si="190"/>
        <v>-3.1314104024488087E-2</v>
      </c>
      <c r="X822" s="95">
        <f t="shared" si="191"/>
        <v>5.1413626275214175E-2</v>
      </c>
    </row>
    <row r="823" spans="1:24">
      <c r="A823" s="1">
        <v>1938.11</v>
      </c>
      <c r="B823" s="1">
        <f t="shared" si="192"/>
        <v>1938</v>
      </c>
      <c r="C823" s="1">
        <f t="shared" si="193"/>
        <v>0.10999999999989996</v>
      </c>
      <c r="D823" s="77">
        <v>13.07</v>
      </c>
      <c r="E823" s="79">
        <v>0.56000000000000005</v>
      </c>
      <c r="F823" s="77">
        <v>0.63333300000000003</v>
      </c>
      <c r="G823" s="77">
        <v>14</v>
      </c>
      <c r="H823" s="79">
        <f t="shared" si="198"/>
        <v>1938.8749999999384</v>
      </c>
      <c r="I823" s="82">
        <f>I813*2/12+I825*10/12</f>
        <v>2.3933333333333331</v>
      </c>
      <c r="J823" s="79">
        <f t="shared" si="194"/>
        <v>301.90112928571432</v>
      </c>
      <c r="K823" s="79">
        <f t="shared" si="195"/>
        <v>12.935320000000003</v>
      </c>
      <c r="L823" s="90">
        <f t="shared" si="199"/>
        <v>10749.911966595189</v>
      </c>
      <c r="M823" s="79">
        <f t="shared" si="196"/>
        <v>14.629223252785717</v>
      </c>
      <c r="N823" s="90">
        <f t="shared" si="197"/>
        <v>520.90849239017837</v>
      </c>
      <c r="O823" s="106">
        <f t="shared" si="186"/>
        <v>16.149571800715499</v>
      </c>
      <c r="P823" s="91"/>
      <c r="Q823" s="92">
        <f t="shared" si="187"/>
        <v>21.100739467650815</v>
      </c>
      <c r="R823" s="92"/>
      <c r="S823" s="107">
        <f t="shared" si="188"/>
        <v>1.7613036620319114E-2</v>
      </c>
      <c r="T823" s="82">
        <f t="shared" si="200"/>
        <v>1.0034656030482938</v>
      </c>
      <c r="U823" s="82">
        <f t="shared" si="201"/>
        <v>14.904781801963539</v>
      </c>
      <c r="V823" s="95">
        <f t="shared" si="189"/>
        <v>1.517961078111485E-2</v>
      </c>
      <c r="W823" s="95">
        <f t="shared" si="190"/>
        <v>-3.0571380380393531E-2</v>
      </c>
      <c r="X823" s="95">
        <f t="shared" si="191"/>
        <v>4.5750991161508381E-2</v>
      </c>
    </row>
    <row r="824" spans="1:24">
      <c r="A824" s="1">
        <v>1938.12</v>
      </c>
      <c r="B824" s="1">
        <f t="shared" si="192"/>
        <v>1938</v>
      </c>
      <c r="C824" s="1">
        <f t="shared" si="193"/>
        <v>0.11999999999989086</v>
      </c>
      <c r="D824" s="77">
        <v>12.69</v>
      </c>
      <c r="E824" s="79">
        <v>0.51</v>
      </c>
      <c r="F824" s="77">
        <v>0.64</v>
      </c>
      <c r="G824" s="77">
        <v>14</v>
      </c>
      <c r="H824" s="79">
        <f t="shared" si="198"/>
        <v>1938.9583333332716</v>
      </c>
      <c r="I824" s="82">
        <f>I813*1/12+I825*11/12</f>
        <v>2.3766666666666665</v>
      </c>
      <c r="J824" s="79">
        <f t="shared" si="194"/>
        <v>293.12359071428574</v>
      </c>
      <c r="K824" s="79">
        <f t="shared" si="195"/>
        <v>11.780380714285716</v>
      </c>
      <c r="L824" s="90">
        <f t="shared" si="199"/>
        <v>10472.32242652435</v>
      </c>
      <c r="M824" s="79">
        <f t="shared" si="196"/>
        <v>14.78322285714286</v>
      </c>
      <c r="N824" s="90">
        <f t="shared" si="197"/>
        <v>528.15495295315873</v>
      </c>
      <c r="O824" s="106">
        <f t="shared" si="186"/>
        <v>15.756484438993992</v>
      </c>
      <c r="P824" s="91"/>
      <c r="Q824" s="92">
        <f t="shared" si="187"/>
        <v>20.558601794186639</v>
      </c>
      <c r="R824" s="92"/>
      <c r="S824" s="107">
        <f t="shared" si="188"/>
        <v>1.9895869007101642E-2</v>
      </c>
      <c r="T824" s="82">
        <f t="shared" si="200"/>
        <v>1.0034528907793234</v>
      </c>
      <c r="U824" s="82">
        <f t="shared" si="201"/>
        <v>14.956435859210577</v>
      </c>
      <c r="V824" s="95">
        <f t="shared" si="189"/>
        <v>1.8110587085912844E-2</v>
      </c>
      <c r="W824" s="95">
        <f t="shared" si="190"/>
        <v>-3.0224374065182524E-2</v>
      </c>
      <c r="X824" s="95">
        <f t="shared" si="191"/>
        <v>4.8334961151095368E-2</v>
      </c>
    </row>
    <row r="825" spans="1:24">
      <c r="A825" s="1">
        <v>1939.01</v>
      </c>
      <c r="B825" s="1">
        <f t="shared" si="192"/>
        <v>1939</v>
      </c>
      <c r="C825" s="1">
        <f t="shared" si="193"/>
        <v>9.9999999999909051E-3</v>
      </c>
      <c r="D825" s="77">
        <v>12.5</v>
      </c>
      <c r="E825" s="79">
        <v>0.51333300000000004</v>
      </c>
      <c r="F825" s="77">
        <v>0.66333299999999995</v>
      </c>
      <c r="G825" s="77">
        <v>14</v>
      </c>
      <c r="H825" s="79">
        <f t="shared" si="198"/>
        <v>1939.0416666666049</v>
      </c>
      <c r="I825" s="82">
        <v>2.36</v>
      </c>
      <c r="J825" s="79">
        <f t="shared" si="194"/>
        <v>288.73482142857148</v>
      </c>
      <c r="K825" s="79">
        <f t="shared" si="195"/>
        <v>11.857368967071432</v>
      </c>
      <c r="L825" s="90">
        <f t="shared" si="199"/>
        <v>10350.828425708089</v>
      </c>
      <c r="M825" s="79">
        <f t="shared" si="196"/>
        <v>15.322186824214286</v>
      </c>
      <c r="N825" s="90">
        <f t="shared" si="197"/>
        <v>549.2836857688178</v>
      </c>
      <c r="O825" s="106">
        <f t="shared" si="186"/>
        <v>15.59963441091927</v>
      </c>
      <c r="P825" s="91"/>
      <c r="Q825" s="92">
        <f t="shared" si="187"/>
        <v>20.324966524351197</v>
      </c>
      <c r="R825" s="92"/>
      <c r="S825" s="107">
        <f t="shared" si="188"/>
        <v>2.0700668161540925E-2</v>
      </c>
      <c r="T825" s="82">
        <f t="shared" si="200"/>
        <v>1.0030715805683288</v>
      </c>
      <c r="U825" s="82">
        <f t="shared" si="201"/>
        <v>15.008078798680387</v>
      </c>
      <c r="V825" s="95">
        <f t="shared" si="189"/>
        <v>2.1381882689988307E-2</v>
      </c>
      <c r="W825" s="95">
        <f t="shared" si="190"/>
        <v>-2.987516925474043E-2</v>
      </c>
      <c r="X825" s="95">
        <f t="shared" si="191"/>
        <v>5.1257051944728738E-2</v>
      </c>
    </row>
    <row r="826" spans="1:24">
      <c r="A826" s="1">
        <v>1939.02</v>
      </c>
      <c r="B826" s="1">
        <f t="shared" si="192"/>
        <v>1939</v>
      </c>
      <c r="C826" s="1">
        <f t="shared" si="193"/>
        <v>1.999999999998181E-2</v>
      </c>
      <c r="D826" s="77">
        <v>12.4</v>
      </c>
      <c r="E826" s="79">
        <v>0.51666699999999999</v>
      </c>
      <c r="F826" s="77">
        <v>0.68666700000000003</v>
      </c>
      <c r="G826" s="77">
        <v>13.9</v>
      </c>
      <c r="H826" s="79">
        <f t="shared" si="198"/>
        <v>1939.1249999999382</v>
      </c>
      <c r="I826" s="82">
        <f>I825*11/12+I837*1/12</f>
        <v>2.3474999999999997</v>
      </c>
      <c r="J826" s="79">
        <f t="shared" si="194"/>
        <v>288.48555395683456</v>
      </c>
      <c r="K826" s="79">
        <f t="shared" si="195"/>
        <v>12.020239169856115</v>
      </c>
      <c r="L826" s="90">
        <f t="shared" si="199"/>
        <v>10377.801830704193</v>
      </c>
      <c r="M826" s="79">
        <f t="shared" si="196"/>
        <v>15.975283054748203</v>
      </c>
      <c r="N826" s="90">
        <f t="shared" si="197"/>
        <v>574.68500400678681</v>
      </c>
      <c r="O826" s="106">
        <f t="shared" si="186"/>
        <v>15.664696928954754</v>
      </c>
      <c r="P826" s="91"/>
      <c r="Q826" s="92">
        <f t="shared" si="187"/>
        <v>20.378795316805142</v>
      </c>
      <c r="R826" s="92"/>
      <c r="S826" s="107">
        <f t="shared" si="188"/>
        <v>1.9857014083435195E-2</v>
      </c>
      <c r="T826" s="82">
        <f t="shared" si="200"/>
        <v>1.0030618269304661</v>
      </c>
      <c r="U826" s="82">
        <f t="shared" si="201"/>
        <v>15.162480755856766</v>
      </c>
      <c r="V826" s="95">
        <f t="shared" si="189"/>
        <v>1.8527802313304864E-2</v>
      </c>
      <c r="W826" s="95">
        <f t="shared" si="190"/>
        <v>-2.987687810634021E-2</v>
      </c>
      <c r="X826" s="95">
        <f t="shared" si="191"/>
        <v>4.8404680419645074E-2</v>
      </c>
    </row>
    <row r="827" spans="1:24">
      <c r="A827" s="1">
        <v>1939.03</v>
      </c>
      <c r="B827" s="1">
        <f t="shared" si="192"/>
        <v>1939</v>
      </c>
      <c r="C827" s="1">
        <f t="shared" si="193"/>
        <v>2.9999999999972715E-2</v>
      </c>
      <c r="D827" s="77">
        <v>12.39</v>
      </c>
      <c r="E827" s="79">
        <v>0.52</v>
      </c>
      <c r="F827" s="77">
        <v>0.71</v>
      </c>
      <c r="G827" s="77">
        <v>13.9</v>
      </c>
      <c r="H827" s="79">
        <f t="shared" si="198"/>
        <v>1939.2083333332714</v>
      </c>
      <c r="I827" s="82">
        <f>I825*10/12+I837*2/12</f>
        <v>2.335</v>
      </c>
      <c r="J827" s="79">
        <f t="shared" si="194"/>
        <v>288.25290431654679</v>
      </c>
      <c r="K827" s="79">
        <f t="shared" si="195"/>
        <v>12.09778129496403</v>
      </c>
      <c r="L827" s="90">
        <f t="shared" si="199"/>
        <v>10405.699147453397</v>
      </c>
      <c r="M827" s="79">
        <f t="shared" si="196"/>
        <v>16.518124460431654</v>
      </c>
      <c r="N827" s="90">
        <f t="shared" si="197"/>
        <v>596.29107301791043</v>
      </c>
      <c r="O827" s="106">
        <f t="shared" si="186"/>
        <v>15.729223743214211</v>
      </c>
      <c r="P827" s="91"/>
      <c r="Q827" s="92">
        <f t="shared" si="187"/>
        <v>20.428999210181139</v>
      </c>
      <c r="R827" s="92"/>
      <c r="S827" s="107">
        <f t="shared" si="188"/>
        <v>2.0294782447704926E-2</v>
      </c>
      <c r="T827" s="82">
        <f t="shared" si="200"/>
        <v>1.0030520738380837</v>
      </c>
      <c r="U827" s="82">
        <f t="shared" si="201"/>
        <v>15.208905647767722</v>
      </c>
      <c r="V827" s="95">
        <f t="shared" si="189"/>
        <v>1.9772370842840337E-2</v>
      </c>
      <c r="W827" s="95">
        <f t="shared" si="190"/>
        <v>-2.9993960539809184E-2</v>
      </c>
      <c r="X827" s="95">
        <f t="shared" si="191"/>
        <v>4.976633138264952E-2</v>
      </c>
    </row>
    <row r="828" spans="1:24">
      <c r="A828" s="1">
        <v>1939.04</v>
      </c>
      <c r="B828" s="1">
        <f t="shared" si="192"/>
        <v>1939</v>
      </c>
      <c r="C828" s="1">
        <f t="shared" si="193"/>
        <v>3.999999999996362E-2</v>
      </c>
      <c r="D828" s="77">
        <v>10.83</v>
      </c>
      <c r="E828" s="79">
        <v>0.52333300000000005</v>
      </c>
      <c r="F828" s="77">
        <v>0.72666699999999995</v>
      </c>
      <c r="G828" s="77">
        <v>13.8</v>
      </c>
      <c r="H828" s="79">
        <f t="shared" si="198"/>
        <v>1939.2916666666047</v>
      </c>
      <c r="I828" s="82">
        <f>I825*9/12+I837*3/12</f>
        <v>2.3224999999999998</v>
      </c>
      <c r="J828" s="79">
        <f t="shared" si="194"/>
        <v>253.78535434782609</v>
      </c>
      <c r="K828" s="79">
        <f t="shared" si="195"/>
        <v>12.263550401376815</v>
      </c>
      <c r="L828" s="90">
        <f t="shared" si="199"/>
        <v>9198.3402086546084</v>
      </c>
      <c r="M828" s="79">
        <f t="shared" si="196"/>
        <v>17.02838800442029</v>
      </c>
      <c r="N828" s="90">
        <f t="shared" si="197"/>
        <v>617.18654518951234</v>
      </c>
      <c r="O828" s="106">
        <f t="shared" si="186"/>
        <v>13.916994579812391</v>
      </c>
      <c r="P828" s="91"/>
      <c r="Q828" s="92">
        <f t="shared" si="187"/>
        <v>18.052037760640435</v>
      </c>
      <c r="R828" s="92"/>
      <c r="S828" s="107">
        <f t="shared" si="188"/>
        <v>2.8569036467798251E-2</v>
      </c>
      <c r="T828" s="82">
        <f t="shared" si="200"/>
        <v>1.0030423212916948</v>
      </c>
      <c r="U828" s="82">
        <f t="shared" si="201"/>
        <v>15.365870179430152</v>
      </c>
      <c r="V828" s="95">
        <f t="shared" si="189"/>
        <v>3.2428061099180505E-2</v>
      </c>
      <c r="W828" s="95">
        <f t="shared" si="190"/>
        <v>-3.1216334501771414E-2</v>
      </c>
      <c r="X828" s="95">
        <f t="shared" si="191"/>
        <v>6.364439560095192E-2</v>
      </c>
    </row>
    <row r="829" spans="1:24">
      <c r="A829" s="1">
        <v>1939.05</v>
      </c>
      <c r="B829" s="1">
        <f t="shared" si="192"/>
        <v>1939</v>
      </c>
      <c r="C829" s="1">
        <f t="shared" si="193"/>
        <v>4.9999999999954525E-2</v>
      </c>
      <c r="D829" s="77">
        <v>11.23</v>
      </c>
      <c r="E829" s="79">
        <v>0.526667</v>
      </c>
      <c r="F829" s="77">
        <v>0.74333300000000002</v>
      </c>
      <c r="G829" s="77">
        <v>13.8</v>
      </c>
      <c r="H829" s="79">
        <f t="shared" si="198"/>
        <v>1939.3749999999379</v>
      </c>
      <c r="I829" s="82">
        <f>I825*8/12+I837*4/12</f>
        <v>2.31</v>
      </c>
      <c r="J829" s="79">
        <f t="shared" si="194"/>
        <v>263.15877463768118</v>
      </c>
      <c r="K829" s="79">
        <f t="shared" si="195"/>
        <v>12.341677859492755</v>
      </c>
      <c r="L829" s="90">
        <f t="shared" si="199"/>
        <v>9575.3523296473286</v>
      </c>
      <c r="M829" s="79">
        <f t="shared" si="196"/>
        <v>17.418931560797102</v>
      </c>
      <c r="N829" s="90">
        <f t="shared" si="197"/>
        <v>633.8090270038947</v>
      </c>
      <c r="O829" s="106">
        <f t="shared" si="186"/>
        <v>14.502929499657762</v>
      </c>
      <c r="P829" s="91"/>
      <c r="Q829" s="92">
        <f t="shared" si="187"/>
        <v>18.782552949801346</v>
      </c>
      <c r="R829" s="92"/>
      <c r="S829" s="107">
        <f t="shared" si="188"/>
        <v>2.5213062237963726E-2</v>
      </c>
      <c r="T829" s="82">
        <f t="shared" si="200"/>
        <v>1.0030325692918127</v>
      </c>
      <c r="U829" s="82">
        <f t="shared" si="201"/>
        <v>15.41261809344245</v>
      </c>
      <c r="V829" s="95">
        <f t="shared" si="189"/>
        <v>2.8539893194471144E-2</v>
      </c>
      <c r="W829" s="95">
        <f t="shared" si="190"/>
        <v>-3.0925000541305869E-2</v>
      </c>
      <c r="X829" s="95">
        <f t="shared" si="191"/>
        <v>5.9464893735777014E-2</v>
      </c>
    </row>
    <row r="830" spans="1:24">
      <c r="A830" s="1">
        <v>1939.06</v>
      </c>
      <c r="B830" s="1">
        <f t="shared" si="192"/>
        <v>1939</v>
      </c>
      <c r="C830" s="1">
        <f t="shared" si="193"/>
        <v>5.999999999994543E-2</v>
      </c>
      <c r="D830" s="77">
        <v>11.43</v>
      </c>
      <c r="E830" s="79">
        <v>0.53</v>
      </c>
      <c r="F830" s="77">
        <v>0.76</v>
      </c>
      <c r="G830" s="77">
        <v>13.8</v>
      </c>
      <c r="H830" s="79">
        <f t="shared" si="198"/>
        <v>1939.4583333332712</v>
      </c>
      <c r="I830" s="82">
        <f>I825*7/12+I837*5/12</f>
        <v>2.2975000000000003</v>
      </c>
      <c r="J830" s="79">
        <f t="shared" si="194"/>
        <v>267.84548478260871</v>
      </c>
      <c r="K830" s="79">
        <f t="shared" si="195"/>
        <v>12.419781884057972</v>
      </c>
      <c r="L830" s="90">
        <f t="shared" si="199"/>
        <v>9783.5430563159734</v>
      </c>
      <c r="M830" s="79">
        <f t="shared" si="196"/>
        <v>17.809498550724641</v>
      </c>
      <c r="N830" s="90">
        <f t="shared" si="197"/>
        <v>650.52429770779884</v>
      </c>
      <c r="O830" s="106">
        <f t="shared" si="186"/>
        <v>14.833828921489781</v>
      </c>
      <c r="P830" s="91"/>
      <c r="Q830" s="92">
        <f t="shared" si="187"/>
        <v>19.177986644847653</v>
      </c>
      <c r="R830" s="92"/>
      <c r="S830" s="107">
        <f t="shared" si="188"/>
        <v>2.3225714827656556E-2</v>
      </c>
      <c r="T830" s="82">
        <f t="shared" si="200"/>
        <v>1.0030228178389522</v>
      </c>
      <c r="U830" s="82">
        <f t="shared" si="201"/>
        <v>15.459357925779061</v>
      </c>
      <c r="V830" s="95">
        <f t="shared" si="189"/>
        <v>2.0752726070569549E-2</v>
      </c>
      <c r="W830" s="95">
        <f t="shared" si="190"/>
        <v>-3.1445116215023328E-2</v>
      </c>
      <c r="X830" s="95">
        <f t="shared" si="191"/>
        <v>5.2197842285592877E-2</v>
      </c>
    </row>
    <row r="831" spans="1:24">
      <c r="A831" s="1">
        <v>1939.07</v>
      </c>
      <c r="B831" s="1">
        <f t="shared" si="192"/>
        <v>1939</v>
      </c>
      <c r="C831" s="1">
        <f t="shared" si="193"/>
        <v>6.9999999999936335E-2</v>
      </c>
      <c r="D831" s="77">
        <v>11.71</v>
      </c>
      <c r="E831" s="79">
        <v>0.54</v>
      </c>
      <c r="F831" s="77">
        <v>0.776667</v>
      </c>
      <c r="G831" s="77">
        <v>13.8</v>
      </c>
      <c r="H831" s="79">
        <f t="shared" si="198"/>
        <v>1939.5416666666044</v>
      </c>
      <c r="I831" s="82">
        <f>I825*6/12+I837*6/12</f>
        <v>2.2850000000000001</v>
      </c>
      <c r="J831" s="79">
        <f t="shared" si="194"/>
        <v>274.40687898550732</v>
      </c>
      <c r="K831" s="79">
        <f t="shared" si="195"/>
        <v>12.65411739130435</v>
      </c>
      <c r="L831" s="90">
        <f t="shared" si="199"/>
        <v>10061.727788888389</v>
      </c>
      <c r="M831" s="79">
        <f t="shared" si="196"/>
        <v>18.200065540652176</v>
      </c>
      <c r="N831" s="90">
        <f t="shared" si="197"/>
        <v>667.34516965094599</v>
      </c>
      <c r="O831" s="106">
        <f t="shared" si="186"/>
        <v>15.270952598570249</v>
      </c>
      <c r="P831" s="91"/>
      <c r="Q831" s="92">
        <f t="shared" si="187"/>
        <v>19.706503149702861</v>
      </c>
      <c r="R831" s="92"/>
      <c r="S831" s="107">
        <f t="shared" si="188"/>
        <v>2.0283560367290863E-2</v>
      </c>
      <c r="T831" s="82">
        <f t="shared" si="200"/>
        <v>1.0030130669336272</v>
      </c>
      <c r="U831" s="82">
        <f t="shared" si="201"/>
        <v>15.506088748695856</v>
      </c>
      <c r="V831" s="95">
        <f t="shared" si="189"/>
        <v>2.4962247495403656E-2</v>
      </c>
      <c r="W831" s="95">
        <f t="shared" si="190"/>
        <v>-3.0743809729687599E-2</v>
      </c>
      <c r="X831" s="95">
        <f t="shared" si="191"/>
        <v>5.5706057225091254E-2</v>
      </c>
    </row>
    <row r="832" spans="1:24">
      <c r="A832" s="1">
        <v>1939.08</v>
      </c>
      <c r="B832" s="1">
        <f t="shared" si="192"/>
        <v>1939</v>
      </c>
      <c r="C832" s="1">
        <f t="shared" si="193"/>
        <v>7.999999999992724E-2</v>
      </c>
      <c r="D832" s="77">
        <v>11.54</v>
      </c>
      <c r="E832" s="79">
        <v>0.55000000000000004</v>
      </c>
      <c r="F832" s="77">
        <v>0.79333299999999995</v>
      </c>
      <c r="G832" s="77">
        <v>13.8</v>
      </c>
      <c r="H832" s="79">
        <f t="shared" si="198"/>
        <v>1939.6249999999377</v>
      </c>
      <c r="I832" s="82">
        <f>I825*5/12+I837*7/12</f>
        <v>2.2725</v>
      </c>
      <c r="J832" s="79">
        <f t="shared" si="194"/>
        <v>270.42317536231883</v>
      </c>
      <c r="K832" s="79">
        <f t="shared" si="195"/>
        <v>12.888452898550728</v>
      </c>
      <c r="L832" s="90">
        <f t="shared" si="199"/>
        <v>9955.0385318043864</v>
      </c>
      <c r="M832" s="79">
        <f t="shared" si="196"/>
        <v>18.590609097028985</v>
      </c>
      <c r="N832" s="90">
        <f t="shared" si="197"/>
        <v>684.37266755216376</v>
      </c>
      <c r="O832" s="106">
        <f t="shared" si="186"/>
        <v>15.120082343333976</v>
      </c>
      <c r="P832" s="91"/>
      <c r="Q832" s="92">
        <f t="shared" si="187"/>
        <v>19.476322694888793</v>
      </c>
      <c r="R832" s="92"/>
      <c r="S832" s="107">
        <f t="shared" si="188"/>
        <v>2.1061966700567203E-2</v>
      </c>
      <c r="T832" s="82">
        <f t="shared" si="200"/>
        <v>1.0030033165763537</v>
      </c>
      <c r="U832" s="82">
        <f t="shared" si="201"/>
        <v>15.552809631974441</v>
      </c>
      <c r="V832" s="95">
        <f t="shared" si="189"/>
        <v>2.9826313231360535E-2</v>
      </c>
      <c r="W832" s="95">
        <f t="shared" si="190"/>
        <v>-3.126371444582321E-2</v>
      </c>
      <c r="X832" s="95">
        <f t="shared" si="191"/>
        <v>6.1090027677183745E-2</v>
      </c>
    </row>
    <row r="833" spans="1:24">
      <c r="A833" s="1">
        <v>1939.09</v>
      </c>
      <c r="B833" s="1">
        <f t="shared" si="192"/>
        <v>1939</v>
      </c>
      <c r="C833" s="1">
        <f t="shared" si="193"/>
        <v>8.9999999999918145E-2</v>
      </c>
      <c r="D833" s="77">
        <v>12.77</v>
      </c>
      <c r="E833" s="79">
        <v>0.56000000000000005</v>
      </c>
      <c r="F833" s="77">
        <v>0.81</v>
      </c>
      <c r="G833" s="77">
        <v>14.1</v>
      </c>
      <c r="H833" s="79">
        <f t="shared" si="198"/>
        <v>1939.708333333271</v>
      </c>
      <c r="I833" s="82">
        <f>I825*4/12+I837*8/12</f>
        <v>2.2599999999999998</v>
      </c>
      <c r="J833" s="79">
        <f t="shared" si="194"/>
        <v>292.87949716312056</v>
      </c>
      <c r="K833" s="79">
        <f t="shared" si="195"/>
        <v>12.843580141843974</v>
      </c>
      <c r="L833" s="90">
        <f t="shared" si="199"/>
        <v>10821.11966468922</v>
      </c>
      <c r="M833" s="79">
        <f t="shared" si="196"/>
        <v>18.577321276595747</v>
      </c>
      <c r="N833" s="90">
        <f t="shared" si="197"/>
        <v>686.38268820659903</v>
      </c>
      <c r="O833" s="106">
        <f t="shared" ref="O833:O896" si="202">J833/AVERAGE(M713:M832)</f>
        <v>16.452835577060956</v>
      </c>
      <c r="P833" s="91"/>
      <c r="Q833" s="92">
        <f t="shared" ref="Q833:Q896" si="203">L833/AVERAGE(N713:N832)</f>
        <v>21.145000339724785</v>
      </c>
      <c r="R833" s="92"/>
      <c r="S833" s="107">
        <f t="shared" ref="S833:S896" si="204">1/O833-(I833/100-(((G833/G713)^(1/10))-1))</f>
        <v>1.7934373511527449E-2</v>
      </c>
      <c r="T833" s="82">
        <f t="shared" si="200"/>
        <v>1.0029935667676464</v>
      </c>
      <c r="U833" s="82">
        <f t="shared" si="201"/>
        <v>15.267614969696748</v>
      </c>
      <c r="V833" s="95">
        <f t="shared" si="189"/>
        <v>2.2741005106948764E-2</v>
      </c>
      <c r="W833" s="95">
        <f t="shared" si="190"/>
        <v>-2.9696109196251541E-2</v>
      </c>
      <c r="X833" s="95">
        <f t="shared" si="191"/>
        <v>5.2437114303200305E-2</v>
      </c>
    </row>
    <row r="834" spans="1:24">
      <c r="A834" s="1">
        <v>1939.1</v>
      </c>
      <c r="B834" s="1">
        <f t="shared" si="192"/>
        <v>1939</v>
      </c>
      <c r="C834" s="1">
        <f t="shared" si="193"/>
        <v>9.9999999999909051E-2</v>
      </c>
      <c r="D834" s="77">
        <v>12.9</v>
      </c>
      <c r="E834" s="79">
        <v>0.57999999999999996</v>
      </c>
      <c r="F834" s="77">
        <v>0.84</v>
      </c>
      <c r="G834" s="77">
        <v>14</v>
      </c>
      <c r="H834" s="79">
        <f t="shared" si="198"/>
        <v>1939.7916666666042</v>
      </c>
      <c r="I834" s="82">
        <f>I825*3/12+I837*9/12</f>
        <v>2.2475000000000001</v>
      </c>
      <c r="J834" s="79">
        <f t="shared" si="194"/>
        <v>297.97433571428576</v>
      </c>
      <c r="K834" s="79">
        <f t="shared" si="195"/>
        <v>13.397295714285715</v>
      </c>
      <c r="L834" s="90">
        <f t="shared" si="199"/>
        <v>11050.609961191456</v>
      </c>
      <c r="M834" s="79">
        <f t="shared" si="196"/>
        <v>19.402980000000003</v>
      </c>
      <c r="N834" s="90">
        <f t="shared" si="197"/>
        <v>719.57460212409478</v>
      </c>
      <c r="O834" s="106">
        <f t="shared" si="202"/>
        <v>16.821204806265634</v>
      </c>
      <c r="P834" s="91"/>
      <c r="Q834" s="92">
        <f t="shared" si="203"/>
        <v>21.569692820967994</v>
      </c>
      <c r="R834" s="92"/>
      <c r="S834" s="107">
        <f t="shared" si="204"/>
        <v>1.6031261671560375E-2</v>
      </c>
      <c r="T834" s="82">
        <f t="shared" si="200"/>
        <v>1.0029838175080226</v>
      </c>
      <c r="U834" s="82">
        <f t="shared" si="201"/>
        <v>15.422700448737618</v>
      </c>
      <c r="V834" s="95">
        <f t="shared" ref="V834:V897" si="205">(($L954/$L834)^(1/10)-1)</f>
        <v>2.4637494911377233E-2</v>
      </c>
      <c r="W834" s="95">
        <f t="shared" ref="W834:W897" si="206">(($U954/$U834)^(1/10)-1)</f>
        <v>-2.9681368728167845E-2</v>
      </c>
      <c r="X834" s="95">
        <f t="shared" ref="X834:X897" si="207">V834-W834</f>
        <v>5.4318863639545079E-2</v>
      </c>
    </row>
    <row r="835" spans="1:24">
      <c r="A835" s="1">
        <v>1939.11</v>
      </c>
      <c r="B835" s="1">
        <f t="shared" si="192"/>
        <v>1939</v>
      </c>
      <c r="C835" s="1">
        <f t="shared" si="193"/>
        <v>0.10999999999989996</v>
      </c>
      <c r="D835" s="77">
        <v>12.67</v>
      </c>
      <c r="E835" s="79">
        <v>0.6</v>
      </c>
      <c r="F835" s="77">
        <v>0.87</v>
      </c>
      <c r="G835" s="77">
        <v>14</v>
      </c>
      <c r="H835" s="79">
        <f t="shared" si="198"/>
        <v>1939.8749999999375</v>
      </c>
      <c r="I835" s="82">
        <f>I825*2/12+I837*10/12</f>
        <v>2.2350000000000003</v>
      </c>
      <c r="J835" s="79">
        <f t="shared" si="194"/>
        <v>292.66161500000004</v>
      </c>
      <c r="K835" s="79">
        <f t="shared" si="195"/>
        <v>13.85927142857143</v>
      </c>
      <c r="L835" s="90">
        <f t="shared" si="199"/>
        <v>10896.415403593437</v>
      </c>
      <c r="M835" s="79">
        <f t="shared" si="196"/>
        <v>20.095943571428574</v>
      </c>
      <c r="N835" s="90">
        <f t="shared" si="197"/>
        <v>748.21479093340895</v>
      </c>
      <c r="O835" s="106">
        <f t="shared" si="202"/>
        <v>16.599238509946641</v>
      </c>
      <c r="P835" s="91"/>
      <c r="Q835" s="92">
        <f t="shared" si="203"/>
        <v>21.23727018387067</v>
      </c>
      <c r="R835" s="92"/>
      <c r="S835" s="107">
        <f t="shared" si="204"/>
        <v>1.695121525565662E-2</v>
      </c>
      <c r="T835" s="82">
        <f t="shared" si="200"/>
        <v>1.0029740687979982</v>
      </c>
      <c r="U835" s="82">
        <f t="shared" si="201"/>
        <v>15.46871897235755</v>
      </c>
      <c r="V835" s="95">
        <f t="shared" si="205"/>
        <v>2.7644050803828035E-2</v>
      </c>
      <c r="W835" s="95">
        <f t="shared" si="206"/>
        <v>-3.0198812680253595E-2</v>
      </c>
      <c r="X835" s="95">
        <f t="shared" si="207"/>
        <v>5.784286348408163E-2</v>
      </c>
    </row>
    <row r="836" spans="1:24">
      <c r="A836" s="1">
        <v>1939.12</v>
      </c>
      <c r="B836" s="1">
        <f t="shared" si="192"/>
        <v>1939</v>
      </c>
      <c r="C836" s="1">
        <f t="shared" si="193"/>
        <v>0.11999999999989086</v>
      </c>
      <c r="D836" s="77">
        <v>12.37</v>
      </c>
      <c r="E836" s="79">
        <v>0.62</v>
      </c>
      <c r="F836" s="77">
        <v>0.9</v>
      </c>
      <c r="G836" s="77">
        <v>14</v>
      </c>
      <c r="H836" s="79">
        <f t="shared" si="198"/>
        <v>1939.9583333332707</v>
      </c>
      <c r="I836" s="82">
        <f>I825*1/12+I837*11/12</f>
        <v>2.2225000000000001</v>
      </c>
      <c r="J836" s="79">
        <f t="shared" si="194"/>
        <v>285.73197928571432</v>
      </c>
      <c r="K836" s="79">
        <f t="shared" si="195"/>
        <v>14.321247142857144</v>
      </c>
      <c r="L836" s="90">
        <f t="shared" si="199"/>
        <v>10682.844514993671</v>
      </c>
      <c r="M836" s="79">
        <f t="shared" si="196"/>
        <v>20.788907142857145</v>
      </c>
      <c r="N836" s="90">
        <f t="shared" si="197"/>
        <v>777.24818621619272</v>
      </c>
      <c r="O836" s="106">
        <f t="shared" si="202"/>
        <v>16.280412901283835</v>
      </c>
      <c r="P836" s="91"/>
      <c r="Q836" s="92">
        <f t="shared" si="203"/>
        <v>20.784015129907615</v>
      </c>
      <c r="R836" s="92"/>
      <c r="S836" s="107">
        <f t="shared" si="204"/>
        <v>1.8823727111642069E-2</v>
      </c>
      <c r="T836" s="82">
        <f t="shared" si="200"/>
        <v>1.0029643206380907</v>
      </c>
      <c r="U836" s="82">
        <f t="shared" si="201"/>
        <v>15.514724006798241</v>
      </c>
      <c r="V836" s="95">
        <f t="shared" si="205"/>
        <v>3.3859704471031149E-2</v>
      </c>
      <c r="W836" s="95">
        <f t="shared" si="206"/>
        <v>-2.948810779112232E-2</v>
      </c>
      <c r="X836" s="95">
        <f t="shared" si="207"/>
        <v>6.3347812262153469E-2</v>
      </c>
    </row>
    <row r="837" spans="1:24">
      <c r="A837" s="1">
        <v>1940.01</v>
      </c>
      <c r="B837" s="1">
        <f t="shared" si="192"/>
        <v>1940</v>
      </c>
      <c r="C837" s="1">
        <f t="shared" si="193"/>
        <v>9.9999999999909051E-3</v>
      </c>
      <c r="D837" s="77">
        <v>12.3</v>
      </c>
      <c r="E837" s="79">
        <v>0.62333300000000003</v>
      </c>
      <c r="F837" s="77">
        <v>0.93</v>
      </c>
      <c r="G837" s="77">
        <v>13.9</v>
      </c>
      <c r="H837" s="79">
        <f t="shared" si="198"/>
        <v>1940.041666666604</v>
      </c>
      <c r="I837" s="82">
        <v>2.21</v>
      </c>
      <c r="J837" s="79">
        <f t="shared" si="194"/>
        <v>286.15905755395687</v>
      </c>
      <c r="K837" s="79">
        <f t="shared" si="195"/>
        <v>14.501819822949642</v>
      </c>
      <c r="L837" s="90">
        <f t="shared" si="199"/>
        <v>10743.994365896364</v>
      </c>
      <c r="M837" s="79">
        <f t="shared" si="196"/>
        <v>21.636416546762593</v>
      </c>
      <c r="N837" s="90">
        <f t="shared" si="197"/>
        <v>812.35079351899344</v>
      </c>
      <c r="O837" s="106">
        <f t="shared" si="202"/>
        <v>16.378480342613663</v>
      </c>
      <c r="P837" s="91"/>
      <c r="Q837" s="92">
        <f t="shared" si="203"/>
        <v>20.860773184593885</v>
      </c>
      <c r="R837" s="92"/>
      <c r="S837" s="107">
        <f t="shared" si="204"/>
        <v>1.8449926158429553E-2</v>
      </c>
      <c r="T837" s="82">
        <f t="shared" si="200"/>
        <v>1.0037715554144664</v>
      </c>
      <c r="U837" s="82">
        <f t="shared" si="201"/>
        <v>15.672662210584335</v>
      </c>
      <c r="V837" s="95">
        <f t="shared" si="205"/>
        <v>3.6400696189156312E-2</v>
      </c>
      <c r="W837" s="95">
        <f t="shared" si="206"/>
        <v>-2.9878658206996644E-2</v>
      </c>
      <c r="X837" s="95">
        <f t="shared" si="207"/>
        <v>6.6279354396152956E-2</v>
      </c>
    </row>
    <row r="838" spans="1:24">
      <c r="A838" s="1">
        <v>1940.02</v>
      </c>
      <c r="B838" s="1">
        <f t="shared" si="192"/>
        <v>1940</v>
      </c>
      <c r="C838" s="1">
        <f t="shared" si="193"/>
        <v>1.999999999998181E-2</v>
      </c>
      <c r="D838" s="77">
        <v>12.22</v>
      </c>
      <c r="E838" s="79">
        <v>0.62666699999999997</v>
      </c>
      <c r="F838" s="77">
        <v>0.96</v>
      </c>
      <c r="G838" s="77">
        <v>14</v>
      </c>
      <c r="H838" s="79">
        <f t="shared" si="198"/>
        <v>1940.1249999999372</v>
      </c>
      <c r="I838" s="82">
        <f>I837*11/12+I849*1/12</f>
        <v>2.1883333333333335</v>
      </c>
      <c r="J838" s="79">
        <f t="shared" si="194"/>
        <v>282.26716142857146</v>
      </c>
      <c r="K838" s="79">
        <f t="shared" si="195"/>
        <v>14.475246747214287</v>
      </c>
      <c r="L838" s="90">
        <f t="shared" si="199"/>
        <v>10643.161122434896</v>
      </c>
      <c r="M838" s="79">
        <f t="shared" si="196"/>
        <v>22.17483428571429</v>
      </c>
      <c r="N838" s="90">
        <f t="shared" si="197"/>
        <v>836.12395069864988</v>
      </c>
      <c r="O838" s="106">
        <f t="shared" si="202"/>
        <v>16.216119847731051</v>
      </c>
      <c r="P838" s="91"/>
      <c r="Q838" s="92">
        <f t="shared" si="203"/>
        <v>20.60653362319492</v>
      </c>
      <c r="R838" s="92"/>
      <c r="S838" s="107">
        <f t="shared" si="204"/>
        <v>2.0555367211535211E-2</v>
      </c>
      <c r="T838" s="82">
        <f t="shared" si="200"/>
        <v>1.0037555134840215</v>
      </c>
      <c r="U838" s="82">
        <f t="shared" si="201"/>
        <v>15.619402720856597</v>
      </c>
      <c r="V838" s="95">
        <f t="shared" si="205"/>
        <v>3.9971189749723024E-2</v>
      </c>
      <c r="W838" s="95">
        <f t="shared" si="206"/>
        <v>-2.9539517735034382E-2</v>
      </c>
      <c r="X838" s="95">
        <f t="shared" si="207"/>
        <v>6.9510707484757406E-2</v>
      </c>
    </row>
    <row r="839" spans="1:24">
      <c r="A839" s="1">
        <v>1940.03</v>
      </c>
      <c r="B839" s="1">
        <f t="shared" si="192"/>
        <v>1940</v>
      </c>
      <c r="C839" s="1">
        <f t="shared" si="193"/>
        <v>2.9999999999972715E-2</v>
      </c>
      <c r="D839" s="77">
        <v>12.15</v>
      </c>
      <c r="E839" s="79">
        <v>0.63</v>
      </c>
      <c r="F839" s="77">
        <v>0.99</v>
      </c>
      <c r="G839" s="77">
        <v>14</v>
      </c>
      <c r="H839" s="79">
        <f t="shared" si="198"/>
        <v>1940.2083333332705</v>
      </c>
      <c r="I839" s="82">
        <f>I837*10/12+I849*2/12</f>
        <v>2.166666666666667</v>
      </c>
      <c r="J839" s="79">
        <f t="shared" si="194"/>
        <v>280.65024642857145</v>
      </c>
      <c r="K839" s="79">
        <f t="shared" si="195"/>
        <v>14.552235000000001</v>
      </c>
      <c r="L839" s="90">
        <f t="shared" si="199"/>
        <v>10627.919279583619</v>
      </c>
      <c r="M839" s="79">
        <f t="shared" si="196"/>
        <v>22.867797857142858</v>
      </c>
      <c r="N839" s="90">
        <f t="shared" si="197"/>
        <v>865.97860796607256</v>
      </c>
      <c r="O839" s="106">
        <f t="shared" si="202"/>
        <v>16.172906305307894</v>
      </c>
      <c r="P839" s="91"/>
      <c r="Q839" s="92">
        <f t="shared" si="203"/>
        <v>20.505754657089824</v>
      </c>
      <c r="R839" s="92"/>
      <c r="S839" s="107">
        <f t="shared" si="204"/>
        <v>2.1515605176069652E-2</v>
      </c>
      <c r="T839" s="82">
        <f t="shared" si="200"/>
        <v>1.0037394744304893</v>
      </c>
      <c r="U839" s="82">
        <f t="shared" si="201"/>
        <v>15.678061598387135</v>
      </c>
      <c r="V839" s="95">
        <f t="shared" si="205"/>
        <v>4.1104603425521802E-2</v>
      </c>
      <c r="W839" s="95">
        <f t="shared" si="206"/>
        <v>-3.0304361536501623E-2</v>
      </c>
      <c r="X839" s="95">
        <f t="shared" si="207"/>
        <v>7.1408964962023425E-2</v>
      </c>
    </row>
    <row r="840" spans="1:24">
      <c r="A840" s="1">
        <v>1940.04</v>
      </c>
      <c r="B840" s="1">
        <f t="shared" si="192"/>
        <v>1940</v>
      </c>
      <c r="C840" s="1">
        <f t="shared" si="193"/>
        <v>3.999999999996362E-2</v>
      </c>
      <c r="D840" s="77">
        <v>12.27</v>
      </c>
      <c r="E840" s="79">
        <v>0.63666699999999998</v>
      </c>
      <c r="F840" s="77">
        <v>1.00667</v>
      </c>
      <c r="G840" s="77">
        <v>14</v>
      </c>
      <c r="H840" s="79">
        <f t="shared" si="198"/>
        <v>1940.2916666666038</v>
      </c>
      <c r="I840" s="82">
        <f>I837*9/12+I849*3/12</f>
        <v>2.145</v>
      </c>
      <c r="J840" s="79">
        <f t="shared" si="194"/>
        <v>283.4221007142857</v>
      </c>
      <c r="K840" s="79">
        <f t="shared" si="195"/>
        <v>14.706234604357144</v>
      </c>
      <c r="L840" s="90">
        <f t="shared" si="199"/>
        <v>10779.295474690443</v>
      </c>
      <c r="M840" s="79">
        <f t="shared" si="196"/>
        <v>23.252854615</v>
      </c>
      <c r="N840" s="90">
        <f t="shared" si="197"/>
        <v>884.36783826459896</v>
      </c>
      <c r="O840" s="106">
        <f t="shared" si="202"/>
        <v>16.370988707128774</v>
      </c>
      <c r="P840" s="91"/>
      <c r="Q840" s="92">
        <f t="shared" si="203"/>
        <v>20.710720299995653</v>
      </c>
      <c r="R840" s="92"/>
      <c r="S840" s="107">
        <f t="shared" si="204"/>
        <v>2.0405333024727523E-2</v>
      </c>
      <c r="T840" s="82">
        <f t="shared" si="200"/>
        <v>1.0037234382585667</v>
      </c>
      <c r="U840" s="82">
        <f t="shared" si="201"/>
        <v>15.73668930885394</v>
      </c>
      <c r="V840" s="95">
        <f t="shared" si="205"/>
        <v>4.3105931374411321E-2</v>
      </c>
      <c r="W840" s="95">
        <f t="shared" si="206"/>
        <v>-3.0653668957569047E-2</v>
      </c>
      <c r="X840" s="95">
        <f t="shared" si="207"/>
        <v>7.3759600331980368E-2</v>
      </c>
    </row>
    <row r="841" spans="1:24">
      <c r="A841" s="1">
        <v>1940.05</v>
      </c>
      <c r="B841" s="1">
        <f t="shared" si="192"/>
        <v>1940</v>
      </c>
      <c r="C841" s="1">
        <f t="shared" si="193"/>
        <v>4.9999999999954525E-2</v>
      </c>
      <c r="D841" s="77">
        <v>10.58</v>
      </c>
      <c r="E841" s="79">
        <v>0.64333300000000004</v>
      </c>
      <c r="F841" s="77">
        <v>1.0233300000000001</v>
      </c>
      <c r="G841" s="77">
        <v>14</v>
      </c>
      <c r="H841" s="79">
        <f t="shared" si="198"/>
        <v>1940.374999999937</v>
      </c>
      <c r="I841" s="82">
        <f>I837*8/12+I849*4/12</f>
        <v>2.1233333333333335</v>
      </c>
      <c r="J841" s="79">
        <f t="shared" si="194"/>
        <v>244.38515285714288</v>
      </c>
      <c r="K841" s="79">
        <f t="shared" si="195"/>
        <v>14.860211109928574</v>
      </c>
      <c r="L841" s="90">
        <f t="shared" si="199"/>
        <v>9341.714411588684</v>
      </c>
      <c r="M841" s="79">
        <f t="shared" si="196"/>
        <v>23.637680385000007</v>
      </c>
      <c r="N841" s="90">
        <f t="shared" si="197"/>
        <v>903.5592257855435</v>
      </c>
      <c r="O841" s="106">
        <f t="shared" si="202"/>
        <v>14.138747694800722</v>
      </c>
      <c r="P841" s="91"/>
      <c r="Q841" s="92">
        <f t="shared" si="203"/>
        <v>17.861798289357665</v>
      </c>
      <c r="R841" s="92"/>
      <c r="S841" s="107">
        <f t="shared" si="204"/>
        <v>3.0844754648737427E-2</v>
      </c>
      <c r="T841" s="82">
        <f t="shared" si="200"/>
        <v>1.0037074049729597</v>
      </c>
      <c r="U841" s="82">
        <f t="shared" si="201"/>
        <v>15.795283899889702</v>
      </c>
      <c r="V841" s="95">
        <f t="shared" si="205"/>
        <v>6.1770599522880998E-2</v>
      </c>
      <c r="W841" s="95">
        <f t="shared" si="206"/>
        <v>-3.1409081926938143E-2</v>
      </c>
      <c r="X841" s="95">
        <f t="shared" si="207"/>
        <v>9.3179681449819141E-2</v>
      </c>
    </row>
    <row r="842" spans="1:24">
      <c r="A842" s="1">
        <v>1940.06</v>
      </c>
      <c r="B842" s="1">
        <f t="shared" ref="B842:B905" si="208">INT(A842)</f>
        <v>1940</v>
      </c>
      <c r="C842" s="1">
        <f t="shared" ref="C842:C905" si="209">A842-B842</f>
        <v>5.999999999994543E-2</v>
      </c>
      <c r="D842" s="77">
        <v>9.67</v>
      </c>
      <c r="E842" s="79">
        <v>0.65</v>
      </c>
      <c r="F842" s="77">
        <v>1.04</v>
      </c>
      <c r="G842" s="77">
        <v>14.1</v>
      </c>
      <c r="H842" s="79">
        <f t="shared" si="198"/>
        <v>1940.4583333332703</v>
      </c>
      <c r="I842" s="82">
        <f>I837*7/12+I849*5/12</f>
        <v>2.1016666666666666</v>
      </c>
      <c r="J842" s="79">
        <f t="shared" ref="J842:J905" si="210">D842*$G$1864/G842</f>
        <v>221.78110709219862</v>
      </c>
      <c r="K842" s="79">
        <f t="shared" ref="K842:K905" si="211">E842*$G$1864/G842</f>
        <v>14.907726950354611</v>
      </c>
      <c r="L842" s="90">
        <f t="shared" si="199"/>
        <v>8525.154047310356</v>
      </c>
      <c r="M842" s="79">
        <f t="shared" ref="M842:M905" si="212">F842*$G$1864/G842</f>
        <v>23.852363120567379</v>
      </c>
      <c r="N842" s="90">
        <f t="shared" ref="N842:N905" si="213">M842*(L842/J842)</f>
        <v>916.87282411610852</v>
      </c>
      <c r="O842" s="106">
        <f t="shared" si="202"/>
        <v>12.84376559826881</v>
      </c>
      <c r="P842" s="91"/>
      <c r="Q842" s="92">
        <f t="shared" si="203"/>
        <v>16.21264775114825</v>
      </c>
      <c r="R842" s="92"/>
      <c r="S842" s="107">
        <f t="shared" si="204"/>
        <v>3.9474300571291074E-2</v>
      </c>
      <c r="T842" s="82">
        <f t="shared" si="200"/>
        <v>1.0036913745783809</v>
      </c>
      <c r="U842" s="82">
        <f t="shared" si="201"/>
        <v>15.741404808196632</v>
      </c>
      <c r="V842" s="95">
        <f t="shared" si="205"/>
        <v>7.3376956935260695E-2</v>
      </c>
      <c r="W842" s="95">
        <f t="shared" si="206"/>
        <v>-3.1469676625855425E-2</v>
      </c>
      <c r="X842" s="95">
        <f t="shared" si="207"/>
        <v>0.10484663356111612</v>
      </c>
    </row>
    <row r="843" spans="1:24">
      <c r="A843" s="1">
        <v>1940.07</v>
      </c>
      <c r="B843" s="1">
        <f t="shared" si="208"/>
        <v>1940</v>
      </c>
      <c r="C843" s="1">
        <f t="shared" si="209"/>
        <v>6.9999999999936335E-2</v>
      </c>
      <c r="D843" s="77">
        <v>9.99</v>
      </c>
      <c r="E843" s="79">
        <v>0.656667</v>
      </c>
      <c r="F843" s="77">
        <v>1.0533300000000001</v>
      </c>
      <c r="G843" s="77">
        <v>14</v>
      </c>
      <c r="H843" s="79">
        <f t="shared" ref="H843:H906" si="214">H842+1/12</f>
        <v>1940.5416666666035</v>
      </c>
      <c r="I843" s="82">
        <f>I837*6/12+I849*6/12</f>
        <v>2.08</v>
      </c>
      <c r="J843" s="79">
        <f t="shared" si="210"/>
        <v>230.75686928571432</v>
      </c>
      <c r="K843" s="79">
        <f t="shared" si="211"/>
        <v>15.16821031864286</v>
      </c>
      <c r="L843" s="90">
        <f t="shared" ref="L843:L906" si="215">L842*((J843+(K843/12))/J842)</f>
        <v>8918.7660220572616</v>
      </c>
      <c r="M843" s="79">
        <f t="shared" si="212"/>
        <v>24.330643956428577</v>
      </c>
      <c r="N843" s="90">
        <f t="shared" si="213"/>
        <v>940.38076216352124</v>
      </c>
      <c r="O843" s="106">
        <f t="shared" si="202"/>
        <v>13.369884763210061</v>
      </c>
      <c r="P843" s="91"/>
      <c r="Q843" s="92">
        <f t="shared" si="203"/>
        <v>16.862230313337168</v>
      </c>
      <c r="R843" s="92"/>
      <c r="S843" s="107">
        <f t="shared" si="204"/>
        <v>3.710469109993482E-2</v>
      </c>
      <c r="T843" s="82">
        <f t="shared" ref="T843:T906" si="216">((I843/I844+I843/1200+((1+I844/1200)^(-119))*(1-I843/I844)))</f>
        <v>1.0036753470795532</v>
      </c>
      <c r="U843" s="82">
        <f t="shared" ref="U843:U906" si="217">U842*T842*G842/G843</f>
        <v>15.912365888517423</v>
      </c>
      <c r="V843" s="95">
        <f t="shared" si="205"/>
        <v>5.9825000658282557E-2</v>
      </c>
      <c r="W843" s="95">
        <f t="shared" si="206"/>
        <v>-3.3708372905429163E-2</v>
      </c>
      <c r="X843" s="95">
        <f t="shared" si="207"/>
        <v>9.3533373563711719E-2</v>
      </c>
    </row>
    <row r="844" spans="1:24">
      <c r="A844" s="1">
        <v>1940.08</v>
      </c>
      <c r="B844" s="1">
        <f t="shared" si="208"/>
        <v>1940</v>
      </c>
      <c r="C844" s="1">
        <f t="shared" si="209"/>
        <v>7.999999999992724E-2</v>
      </c>
      <c r="D844" s="77">
        <v>10.199999999999999</v>
      </c>
      <c r="E844" s="79">
        <v>0.66333299999999995</v>
      </c>
      <c r="F844" s="77">
        <v>1.06667</v>
      </c>
      <c r="G844" s="77">
        <v>14</v>
      </c>
      <c r="H844" s="79">
        <f t="shared" si="214"/>
        <v>1940.6249999999368</v>
      </c>
      <c r="I844" s="82">
        <f>I837*5/12+I849*7/12</f>
        <v>2.0583333333333336</v>
      </c>
      <c r="J844" s="79">
        <f t="shared" si="210"/>
        <v>235.60761428571431</v>
      </c>
      <c r="K844" s="79">
        <f t="shared" si="211"/>
        <v>15.322186824214286</v>
      </c>
      <c r="L844" s="90">
        <f t="shared" si="215"/>
        <v>9155.5978722182026</v>
      </c>
      <c r="M844" s="79">
        <f t="shared" si="212"/>
        <v>24.638781757857146</v>
      </c>
      <c r="N844" s="90">
        <f t="shared" si="213"/>
        <v>957.45113552539124</v>
      </c>
      <c r="O844" s="106">
        <f t="shared" si="202"/>
        <v>13.64939939239164</v>
      </c>
      <c r="P844" s="91"/>
      <c r="Q844" s="92">
        <f t="shared" si="203"/>
        <v>17.199450235230632</v>
      </c>
      <c r="R844" s="92"/>
      <c r="S844" s="107">
        <f t="shared" si="204"/>
        <v>3.6383899673062013E-2</v>
      </c>
      <c r="T844" s="82">
        <f t="shared" si="216"/>
        <v>1.0036593224812065</v>
      </c>
      <c r="U844" s="82">
        <f t="shared" si="217"/>
        <v>15.970849356014567</v>
      </c>
      <c r="V844" s="95">
        <f t="shared" si="205"/>
        <v>6.3007997970177199E-2</v>
      </c>
      <c r="W844" s="95">
        <f t="shared" si="206"/>
        <v>-3.4840854558174206E-2</v>
      </c>
      <c r="X844" s="95">
        <f t="shared" si="207"/>
        <v>9.7848852528351404E-2</v>
      </c>
    </row>
    <row r="845" spans="1:24">
      <c r="A845" s="1">
        <v>1940.09</v>
      </c>
      <c r="B845" s="1">
        <f t="shared" si="208"/>
        <v>1940</v>
      </c>
      <c r="C845" s="1">
        <f t="shared" si="209"/>
        <v>8.9999999999918145E-2</v>
      </c>
      <c r="D845" s="77">
        <v>10.63</v>
      </c>
      <c r="E845" s="79">
        <v>0.67</v>
      </c>
      <c r="F845" s="77">
        <v>1.08</v>
      </c>
      <c r="G845" s="77">
        <v>14</v>
      </c>
      <c r="H845" s="79">
        <f t="shared" si="214"/>
        <v>1940.70833333327</v>
      </c>
      <c r="I845" s="82">
        <f>I837*4/12+I849*8/12</f>
        <v>2.0366666666666666</v>
      </c>
      <c r="J845" s="79">
        <f t="shared" si="210"/>
        <v>245.54009214285719</v>
      </c>
      <c r="K845" s="79">
        <f t="shared" si="211"/>
        <v>15.476186428571433</v>
      </c>
      <c r="L845" s="90">
        <f t="shared" si="215"/>
        <v>9591.6855813279435</v>
      </c>
      <c r="M845" s="79">
        <f t="shared" si="212"/>
        <v>24.946688571428577</v>
      </c>
      <c r="N845" s="90">
        <f t="shared" si="213"/>
        <v>974.50803648487101</v>
      </c>
      <c r="O845" s="106">
        <f t="shared" si="202"/>
        <v>14.214842598620644</v>
      </c>
      <c r="P845" s="91"/>
      <c r="Q845" s="92">
        <f t="shared" si="203"/>
        <v>17.894527295628066</v>
      </c>
      <c r="R845" s="92"/>
      <c r="S845" s="107">
        <f t="shared" si="204"/>
        <v>3.3092066814589129E-2</v>
      </c>
      <c r="T845" s="82">
        <f t="shared" si="216"/>
        <v>1.0036433007880792</v>
      </c>
      <c r="U845" s="82">
        <f t="shared" si="217"/>
        <v>16.029291844106993</v>
      </c>
      <c r="V845" s="95">
        <f t="shared" si="205"/>
        <v>6.1925878084512886E-2</v>
      </c>
      <c r="W845" s="95">
        <f t="shared" si="206"/>
        <v>-3.5567719186045399E-2</v>
      </c>
      <c r="X845" s="95">
        <f t="shared" si="207"/>
        <v>9.7493597270558285E-2</v>
      </c>
    </row>
    <row r="846" spans="1:24">
      <c r="A846" s="1">
        <v>1940.1</v>
      </c>
      <c r="B846" s="1">
        <f t="shared" si="208"/>
        <v>1940</v>
      </c>
      <c r="C846" s="1">
        <f t="shared" si="209"/>
        <v>9.9999999999909051E-2</v>
      </c>
      <c r="D846" s="77">
        <v>10.73</v>
      </c>
      <c r="E846" s="79">
        <v>0.67</v>
      </c>
      <c r="F846" s="77">
        <v>1.07</v>
      </c>
      <c r="G846" s="77">
        <v>14</v>
      </c>
      <c r="H846" s="79">
        <f t="shared" si="214"/>
        <v>1940.7916666666033</v>
      </c>
      <c r="I846" s="82">
        <f>I837*3/12+I849*9/12</f>
        <v>2.0150000000000001</v>
      </c>
      <c r="J846" s="79">
        <f t="shared" si="210"/>
        <v>247.84997071428575</v>
      </c>
      <c r="K846" s="79">
        <f t="shared" si="211"/>
        <v>15.476186428571433</v>
      </c>
      <c r="L846" s="90">
        <f t="shared" si="215"/>
        <v>9732.2974662219804</v>
      </c>
      <c r="M846" s="79">
        <f t="shared" si="212"/>
        <v>24.71570071428572</v>
      </c>
      <c r="N846" s="90">
        <f t="shared" si="213"/>
        <v>970.50869420852939</v>
      </c>
      <c r="O846" s="106">
        <f t="shared" si="202"/>
        <v>14.328290323104957</v>
      </c>
      <c r="P846" s="91"/>
      <c r="Q846" s="92">
        <f t="shared" si="203"/>
        <v>18.021167440415674</v>
      </c>
      <c r="R846" s="92"/>
      <c r="S846" s="107">
        <f t="shared" si="204"/>
        <v>3.3345933452265039E-2</v>
      </c>
      <c r="T846" s="82">
        <f t="shared" si="216"/>
        <v>1.0036272820049184</v>
      </c>
      <c r="U846" s="82">
        <f t="shared" si="217"/>
        <v>16.087691375714979</v>
      </c>
      <c r="V846" s="95">
        <f t="shared" si="205"/>
        <v>6.4436129950412369E-2</v>
      </c>
      <c r="W846" s="95">
        <f t="shared" si="206"/>
        <v>-3.6681501835572172E-2</v>
      </c>
      <c r="X846" s="95">
        <f t="shared" si="207"/>
        <v>0.10111763178598454</v>
      </c>
    </row>
    <row r="847" spans="1:24">
      <c r="A847" s="1">
        <v>1940.11</v>
      </c>
      <c r="B847" s="1">
        <f t="shared" si="208"/>
        <v>1940</v>
      </c>
      <c r="C847" s="1">
        <f t="shared" si="209"/>
        <v>0.10999999999989996</v>
      </c>
      <c r="D847" s="77">
        <v>10.98</v>
      </c>
      <c r="E847" s="79">
        <v>0.67</v>
      </c>
      <c r="F847" s="77">
        <v>1.06</v>
      </c>
      <c r="G847" s="77">
        <v>14</v>
      </c>
      <c r="H847" s="79">
        <f t="shared" si="214"/>
        <v>1940.8749999999366</v>
      </c>
      <c r="I847" s="82">
        <f>I837*2/12+I849*10/12</f>
        <v>1.9933333333333334</v>
      </c>
      <c r="J847" s="79">
        <f t="shared" si="210"/>
        <v>253.62466714285716</v>
      </c>
      <c r="K847" s="79">
        <f t="shared" si="211"/>
        <v>15.476186428571433</v>
      </c>
      <c r="L847" s="90">
        <f t="shared" si="215"/>
        <v>10009.693642837658</v>
      </c>
      <c r="M847" s="79">
        <f t="shared" si="212"/>
        <v>24.48471285714286</v>
      </c>
      <c r="N847" s="90">
        <f t="shared" si="213"/>
        <v>966.32743728669561</v>
      </c>
      <c r="O847" s="106">
        <f t="shared" si="202"/>
        <v>14.636689248763608</v>
      </c>
      <c r="P847" s="91"/>
      <c r="Q847" s="92">
        <f t="shared" si="203"/>
        <v>18.393381330164448</v>
      </c>
      <c r="R847" s="92"/>
      <c r="S847" s="107">
        <f t="shared" si="204"/>
        <v>3.2690244174055832E-2</v>
      </c>
      <c r="T847" s="82">
        <f t="shared" si="216"/>
        <v>1.0036112661364796</v>
      </c>
      <c r="U847" s="82">
        <f t="shared" si="217"/>
        <v>16.14604596914279</v>
      </c>
      <c r="V847" s="95">
        <f t="shared" si="205"/>
        <v>6.1437338019165066E-2</v>
      </c>
      <c r="W847" s="95">
        <f t="shared" si="206"/>
        <v>-3.7395403887164891E-2</v>
      </c>
      <c r="X847" s="95">
        <f t="shared" si="207"/>
        <v>9.8832741906329957E-2</v>
      </c>
    </row>
    <row r="848" spans="1:24">
      <c r="A848" s="1">
        <v>1940.12</v>
      </c>
      <c r="B848" s="1">
        <f t="shared" si="208"/>
        <v>1940</v>
      </c>
      <c r="C848" s="1">
        <f t="shared" si="209"/>
        <v>0.11999999999989086</v>
      </c>
      <c r="D848" s="77">
        <v>10.53</v>
      </c>
      <c r="E848" s="79">
        <v>0.67</v>
      </c>
      <c r="F848" s="77">
        <v>1.05</v>
      </c>
      <c r="G848" s="77">
        <v>14.1</v>
      </c>
      <c r="H848" s="79">
        <f t="shared" si="214"/>
        <v>1940.9583333332698</v>
      </c>
      <c r="I848" s="82">
        <f>I837*1/12+I849*11/12</f>
        <v>1.9716666666666665</v>
      </c>
      <c r="J848" s="79">
        <f t="shared" si="210"/>
        <v>241.5051765957447</v>
      </c>
      <c r="K848" s="79">
        <f t="shared" si="211"/>
        <v>15.366426241134755</v>
      </c>
      <c r="L848" s="90">
        <f t="shared" si="215"/>
        <v>9581.9173525770839</v>
      </c>
      <c r="M848" s="79">
        <f t="shared" si="212"/>
        <v>24.081712765957452</v>
      </c>
      <c r="N848" s="90">
        <f t="shared" si="213"/>
        <v>955.4618442740682</v>
      </c>
      <c r="O848" s="106">
        <f t="shared" si="202"/>
        <v>13.908426122353838</v>
      </c>
      <c r="P848" s="91"/>
      <c r="Q848" s="92">
        <f t="shared" si="203"/>
        <v>17.470115111948246</v>
      </c>
      <c r="R848" s="92"/>
      <c r="S848" s="107">
        <f t="shared" si="204"/>
        <v>3.9005332223909589E-2</v>
      </c>
      <c r="T848" s="82">
        <f t="shared" si="216"/>
        <v>1.0035952531875263</v>
      </c>
      <c r="U848" s="82">
        <f t="shared" si="217"/>
        <v>16.089429144301331</v>
      </c>
      <c r="V848" s="95">
        <f t="shared" si="205"/>
        <v>6.5025167787896132E-2</v>
      </c>
      <c r="W848" s="95">
        <f t="shared" si="206"/>
        <v>-3.8191801895766986E-2</v>
      </c>
      <c r="X848" s="95">
        <f t="shared" si="207"/>
        <v>0.10321696968366312</v>
      </c>
    </row>
    <row r="849" spans="1:24">
      <c r="A849" s="1">
        <v>1941.01</v>
      </c>
      <c r="B849" s="1">
        <f t="shared" si="208"/>
        <v>1941</v>
      </c>
      <c r="C849" s="1">
        <f t="shared" si="209"/>
        <v>9.9999999999909051E-3</v>
      </c>
      <c r="D849" s="77">
        <v>10.55</v>
      </c>
      <c r="E849" s="79">
        <v>0.67333299999999996</v>
      </c>
      <c r="F849" s="77">
        <v>1.0533300000000001</v>
      </c>
      <c r="G849" s="77">
        <v>14.1</v>
      </c>
      <c r="H849" s="79">
        <f t="shared" si="214"/>
        <v>1941.0416666666031</v>
      </c>
      <c r="I849" s="82">
        <v>1.95</v>
      </c>
      <c r="J849" s="79">
        <f t="shared" si="210"/>
        <v>241.96387588652487</v>
      </c>
      <c r="K849" s="79">
        <f t="shared" si="211"/>
        <v>15.442868477943264</v>
      </c>
      <c r="L849" s="90">
        <f t="shared" si="215"/>
        <v>9651.1756726260028</v>
      </c>
      <c r="M849" s="79">
        <f t="shared" si="212"/>
        <v>24.158086197872347</v>
      </c>
      <c r="N849" s="90">
        <f t="shared" si="213"/>
        <v>963.58984561584339</v>
      </c>
      <c r="O849" s="106">
        <f t="shared" si="202"/>
        <v>13.904158267950832</v>
      </c>
      <c r="P849" s="91"/>
      <c r="Q849" s="92">
        <f t="shared" si="203"/>
        <v>17.459724031152376</v>
      </c>
      <c r="R849" s="92"/>
      <c r="S849" s="107">
        <f t="shared" si="204"/>
        <v>4.0478384387534733E-2</v>
      </c>
      <c r="T849" s="82">
        <f t="shared" si="216"/>
        <v>0.99780354306056551</v>
      </c>
      <c r="U849" s="82">
        <f t="shared" si="217"/>
        <v>16.14727471571786</v>
      </c>
      <c r="V849" s="95">
        <f t="shared" si="205"/>
        <v>7.0799139272996747E-2</v>
      </c>
      <c r="W849" s="95">
        <f t="shared" si="206"/>
        <v>-4.0032852455805679E-2</v>
      </c>
      <c r="X849" s="95">
        <f t="shared" si="207"/>
        <v>0.11083199172880243</v>
      </c>
    </row>
    <row r="850" spans="1:24">
      <c r="A850" s="1">
        <v>1941.02</v>
      </c>
      <c r="B850" s="1">
        <f t="shared" si="208"/>
        <v>1941</v>
      </c>
      <c r="C850" s="1">
        <f t="shared" si="209"/>
        <v>1.999999999998181E-2</v>
      </c>
      <c r="D850" s="77">
        <v>9.89</v>
      </c>
      <c r="E850" s="79">
        <v>0.67666700000000002</v>
      </c>
      <c r="F850" s="77">
        <v>1.05667</v>
      </c>
      <c r="G850" s="77">
        <v>14.1</v>
      </c>
      <c r="H850" s="79">
        <f t="shared" si="214"/>
        <v>1941.1249999999363</v>
      </c>
      <c r="I850" s="82">
        <f>I849*11/12+I861*1/12</f>
        <v>1.9924999999999999</v>
      </c>
      <c r="J850" s="79">
        <f t="shared" si="210"/>
        <v>226.82679929078017</v>
      </c>
      <c r="K850" s="79">
        <f t="shared" si="211"/>
        <v>15.519333649716314</v>
      </c>
      <c r="L850" s="90">
        <f t="shared" si="215"/>
        <v>9098.9902126076049</v>
      </c>
      <c r="M850" s="79">
        <f t="shared" si="212"/>
        <v>24.234688979432626</v>
      </c>
      <c r="N850" s="90">
        <f t="shared" si="213"/>
        <v>972.15672274581175</v>
      </c>
      <c r="O850" s="106">
        <f t="shared" si="202"/>
        <v>13.00294330340245</v>
      </c>
      <c r="P850" s="91"/>
      <c r="Q850" s="92">
        <f t="shared" si="203"/>
        <v>16.330448496085083</v>
      </c>
      <c r="R850" s="92"/>
      <c r="S850" s="107">
        <f t="shared" si="204"/>
        <v>4.6289633068266903E-2</v>
      </c>
      <c r="T850" s="82">
        <f t="shared" si="216"/>
        <v>0.99784679152781341</v>
      </c>
      <c r="U850" s="82">
        <f t="shared" si="217"/>
        <v>16.111807922115567</v>
      </c>
      <c r="V850" s="95">
        <f t="shared" si="205"/>
        <v>8.0417427361342941E-2</v>
      </c>
      <c r="W850" s="95">
        <f t="shared" si="206"/>
        <v>-4.0820039230184846E-2</v>
      </c>
      <c r="X850" s="95">
        <f t="shared" si="207"/>
        <v>0.12123746659152779</v>
      </c>
    </row>
    <row r="851" spans="1:24">
      <c r="A851" s="1">
        <v>1941.03</v>
      </c>
      <c r="B851" s="1">
        <f t="shared" si="208"/>
        <v>1941</v>
      </c>
      <c r="C851" s="1">
        <f t="shared" si="209"/>
        <v>2.9999999999972715E-2</v>
      </c>
      <c r="D851" s="77">
        <v>9.9499999999999993</v>
      </c>
      <c r="E851" s="79">
        <v>0.68</v>
      </c>
      <c r="F851" s="77">
        <v>1.06</v>
      </c>
      <c r="G851" s="77">
        <v>14.2</v>
      </c>
      <c r="H851" s="79">
        <f t="shared" si="214"/>
        <v>1941.2083333332696</v>
      </c>
      <c r="I851" s="82">
        <f>I849*10/12+I861*2/12</f>
        <v>2.0350000000000001</v>
      </c>
      <c r="J851" s="79">
        <f t="shared" si="210"/>
        <v>226.59583450704227</v>
      </c>
      <c r="K851" s="79">
        <f t="shared" si="211"/>
        <v>15.485946478873242</v>
      </c>
      <c r="L851" s="90">
        <f t="shared" si="215"/>
        <v>9141.4925095604976</v>
      </c>
      <c r="M851" s="79">
        <f t="shared" si="212"/>
        <v>24.139857746478878</v>
      </c>
      <c r="N851" s="90">
        <f t="shared" si="213"/>
        <v>973.86754373207316</v>
      </c>
      <c r="O851" s="106">
        <f t="shared" si="202"/>
        <v>12.955719822063331</v>
      </c>
      <c r="P851" s="91"/>
      <c r="Q851" s="92">
        <f t="shared" si="203"/>
        <v>16.274201363786226</v>
      </c>
      <c r="R851" s="92"/>
      <c r="S851" s="107">
        <f t="shared" si="204"/>
        <v>4.7477159338851181E-2</v>
      </c>
      <c r="T851" s="82">
        <f t="shared" si="216"/>
        <v>0.99789001806578537</v>
      </c>
      <c r="U851" s="82">
        <f t="shared" si="217"/>
        <v>15.963896715156022</v>
      </c>
      <c r="V851" s="95">
        <f t="shared" si="205"/>
        <v>7.8294771296359755E-2</v>
      </c>
      <c r="W851" s="95">
        <f t="shared" si="206"/>
        <v>-4.0178458078739543E-2</v>
      </c>
      <c r="X851" s="95">
        <f t="shared" si="207"/>
        <v>0.1184732293750993</v>
      </c>
    </row>
    <row r="852" spans="1:24">
      <c r="A852" s="1">
        <v>1941.04</v>
      </c>
      <c r="B852" s="1">
        <f t="shared" si="208"/>
        <v>1941</v>
      </c>
      <c r="C852" s="1">
        <f t="shared" si="209"/>
        <v>3.999999999996362E-2</v>
      </c>
      <c r="D852" s="77">
        <v>9.64</v>
      </c>
      <c r="E852" s="79">
        <v>0.68333299999999997</v>
      </c>
      <c r="F852" s="77">
        <v>1.07</v>
      </c>
      <c r="G852" s="77">
        <v>14.3</v>
      </c>
      <c r="H852" s="79">
        <f t="shared" si="214"/>
        <v>1941.2916666666029</v>
      </c>
      <c r="I852" s="82">
        <f>I849*9/12+I861*3/12</f>
        <v>2.0775000000000001</v>
      </c>
      <c r="J852" s="79">
        <f t="shared" si="210"/>
        <v>218.00084755244757</v>
      </c>
      <c r="K852" s="79">
        <f t="shared" si="211"/>
        <v>15.453026261468532</v>
      </c>
      <c r="L852" s="90">
        <f t="shared" si="215"/>
        <v>8846.698776809053</v>
      </c>
      <c r="M852" s="79">
        <f t="shared" si="212"/>
        <v>24.197189510489515</v>
      </c>
      <c r="N852" s="90">
        <f t="shared" si="213"/>
        <v>981.94685593212535</v>
      </c>
      <c r="O852" s="106">
        <f t="shared" si="202"/>
        <v>12.429370389220782</v>
      </c>
      <c r="P852" s="91"/>
      <c r="Q852" s="92">
        <f t="shared" si="203"/>
        <v>15.620596350743057</v>
      </c>
      <c r="R852" s="92"/>
      <c r="S852" s="107">
        <f t="shared" si="204"/>
        <v>5.1653928535461094E-2</v>
      </c>
      <c r="T852" s="82">
        <f t="shared" si="216"/>
        <v>0.99793322274458374</v>
      </c>
      <c r="U852" s="82">
        <f t="shared" si="217"/>
        <v>15.81881308930914</v>
      </c>
      <c r="V852" s="95">
        <f t="shared" si="205"/>
        <v>8.3906737546526555E-2</v>
      </c>
      <c r="W852" s="95">
        <f t="shared" si="206"/>
        <v>-3.9171540119704584E-2</v>
      </c>
      <c r="X852" s="95">
        <f t="shared" si="207"/>
        <v>0.12307827766623114</v>
      </c>
    </row>
    <row r="853" spans="1:24">
      <c r="A853" s="1">
        <v>1941.05</v>
      </c>
      <c r="B853" s="1">
        <f t="shared" si="208"/>
        <v>1941</v>
      </c>
      <c r="C853" s="1">
        <f t="shared" si="209"/>
        <v>4.9999999999954525E-2</v>
      </c>
      <c r="D853" s="77">
        <v>9.43</v>
      </c>
      <c r="E853" s="79">
        <v>0.68666700000000003</v>
      </c>
      <c r="F853" s="77">
        <v>1.08</v>
      </c>
      <c r="G853" s="77">
        <v>14.4</v>
      </c>
      <c r="H853" s="79">
        <f t="shared" si="214"/>
        <v>1941.3749999999361</v>
      </c>
      <c r="I853" s="82">
        <f>I849*8/12+I861*4/12</f>
        <v>2.12</v>
      </c>
      <c r="J853" s="79">
        <f t="shared" si="210"/>
        <v>211.77095069444445</v>
      </c>
      <c r="K853" s="79">
        <f t="shared" si="211"/>
        <v>15.420585726458336</v>
      </c>
      <c r="L853" s="90">
        <f t="shared" si="215"/>
        <v>8646.0317534274582</v>
      </c>
      <c r="M853" s="79">
        <f t="shared" si="212"/>
        <v>24.253725000000003</v>
      </c>
      <c r="N853" s="90">
        <f t="shared" si="213"/>
        <v>990.21360484641093</v>
      </c>
      <c r="O853" s="106">
        <f t="shared" si="202"/>
        <v>12.037206512481578</v>
      </c>
      <c r="P853" s="91"/>
      <c r="Q853" s="92">
        <f t="shared" si="203"/>
        <v>15.13852474474473</v>
      </c>
      <c r="R853" s="92"/>
      <c r="S853" s="107">
        <f t="shared" si="204"/>
        <v>5.5831630874339858E-2</v>
      </c>
      <c r="T853" s="82">
        <f t="shared" si="216"/>
        <v>0.99797640563406864</v>
      </c>
      <c r="U853" s="82">
        <f t="shared" si="217"/>
        <v>15.676493298943138</v>
      </c>
      <c r="V853" s="95">
        <f t="shared" si="205"/>
        <v>8.6662450509808586E-2</v>
      </c>
      <c r="W853" s="95">
        <f t="shared" si="206"/>
        <v>-3.8543675475214867E-2</v>
      </c>
      <c r="X853" s="95">
        <f t="shared" si="207"/>
        <v>0.12520612598502345</v>
      </c>
    </row>
    <row r="854" spans="1:24">
      <c r="A854" s="1">
        <v>1941.06</v>
      </c>
      <c r="B854" s="1">
        <f t="shared" si="208"/>
        <v>1941</v>
      </c>
      <c r="C854" s="1">
        <f t="shared" si="209"/>
        <v>5.999999999994543E-2</v>
      </c>
      <c r="D854" s="77">
        <v>9.76</v>
      </c>
      <c r="E854" s="79">
        <v>0.69</v>
      </c>
      <c r="F854" s="77">
        <v>1.0900000000000001</v>
      </c>
      <c r="G854" s="77">
        <v>14.7</v>
      </c>
      <c r="H854" s="79">
        <f t="shared" si="214"/>
        <v>1941.4583333332694</v>
      </c>
      <c r="I854" s="82">
        <f>I849*7/12+I861*5/12</f>
        <v>2.1625000000000001</v>
      </c>
      <c r="J854" s="79">
        <f t="shared" si="210"/>
        <v>214.70871292517009</v>
      </c>
      <c r="K854" s="79">
        <f t="shared" si="211"/>
        <v>15.179202040816328</v>
      </c>
      <c r="L854" s="90">
        <f t="shared" si="215"/>
        <v>8817.6163860132783</v>
      </c>
      <c r="M854" s="79">
        <f t="shared" si="212"/>
        <v>23.978739455782321</v>
      </c>
      <c r="N854" s="90">
        <f t="shared" si="213"/>
        <v>984.75428901172893</v>
      </c>
      <c r="O854" s="106">
        <f t="shared" si="202"/>
        <v>12.164306590628442</v>
      </c>
      <c r="P854" s="91"/>
      <c r="Q854" s="92">
        <f t="shared" si="203"/>
        <v>15.307415379169974</v>
      </c>
      <c r="R854" s="92"/>
      <c r="S854" s="107">
        <f t="shared" si="204"/>
        <v>5.7901603030118695E-2</v>
      </c>
      <c r="T854" s="82">
        <f t="shared" si="216"/>
        <v>0.99801956680385973</v>
      </c>
      <c r="U854" s="82">
        <f t="shared" si="217"/>
        <v>15.325489406131432</v>
      </c>
      <c r="V854" s="95">
        <f t="shared" si="205"/>
        <v>8.3286391548049066E-2</v>
      </c>
      <c r="W854" s="95">
        <f t="shared" si="206"/>
        <v>-3.6231839601446825E-2</v>
      </c>
      <c r="X854" s="95">
        <f t="shared" si="207"/>
        <v>0.11951823114949589</v>
      </c>
    </row>
    <row r="855" spans="1:24">
      <c r="A855" s="1">
        <v>1941.07</v>
      </c>
      <c r="B855" s="1">
        <f t="shared" si="208"/>
        <v>1941</v>
      </c>
      <c r="C855" s="1">
        <f t="shared" si="209"/>
        <v>6.9999999999936335E-2</v>
      </c>
      <c r="D855" s="77">
        <v>10.26</v>
      </c>
      <c r="E855" s="79">
        <v>0.69333299999999998</v>
      </c>
      <c r="F855" s="77">
        <v>1.1233299999999999</v>
      </c>
      <c r="G855" s="77">
        <v>14.7</v>
      </c>
      <c r="H855" s="79">
        <f t="shared" si="214"/>
        <v>1941.5416666666026</v>
      </c>
      <c r="I855" s="82">
        <f>I849*6/12+I861*6/12</f>
        <v>2.2050000000000001</v>
      </c>
      <c r="J855" s="79">
        <f t="shared" si="210"/>
        <v>225.70813469387758</v>
      </c>
      <c r="K855" s="79">
        <f t="shared" si="211"/>
        <v>15.252524186326532</v>
      </c>
      <c r="L855" s="90">
        <f t="shared" si="215"/>
        <v>9321.5375159470514</v>
      </c>
      <c r="M855" s="79">
        <f t="shared" si="212"/>
        <v>24.711960910884358</v>
      </c>
      <c r="N855" s="90">
        <f t="shared" si="213"/>
        <v>1020.5811635271737</v>
      </c>
      <c r="O855" s="106">
        <f t="shared" si="202"/>
        <v>12.744996277919579</v>
      </c>
      <c r="P855" s="91"/>
      <c r="Q855" s="92">
        <f t="shared" si="203"/>
        <v>16.045059460934315</v>
      </c>
      <c r="R855" s="92"/>
      <c r="S855" s="107">
        <f t="shared" si="204"/>
        <v>5.3731040578336359E-2</v>
      </c>
      <c r="T855" s="82">
        <f t="shared" si="216"/>
        <v>0.99806270632333516</v>
      </c>
      <c r="U855" s="82">
        <f t="shared" si="217"/>
        <v>15.295138298164433</v>
      </c>
      <c r="V855" s="95">
        <f t="shared" si="205"/>
        <v>7.9799914622028068E-2</v>
      </c>
      <c r="W855" s="95">
        <f t="shared" si="206"/>
        <v>-3.5907792503111713E-2</v>
      </c>
      <c r="X855" s="95">
        <f t="shared" si="207"/>
        <v>0.11570770712513978</v>
      </c>
    </row>
    <row r="856" spans="1:24">
      <c r="A856" s="1">
        <v>1941.08</v>
      </c>
      <c r="B856" s="1">
        <f t="shared" si="208"/>
        <v>1941</v>
      </c>
      <c r="C856" s="1">
        <f t="shared" si="209"/>
        <v>7.999999999992724E-2</v>
      </c>
      <c r="D856" s="77">
        <v>10.210000000000001</v>
      </c>
      <c r="E856" s="79">
        <v>0.69666700000000004</v>
      </c>
      <c r="F856" s="77">
        <v>1.1566700000000001</v>
      </c>
      <c r="G856" s="77">
        <v>14.9</v>
      </c>
      <c r="H856" s="79">
        <f t="shared" si="214"/>
        <v>1941.6249999999359</v>
      </c>
      <c r="I856" s="82">
        <f>I849*5/12+I861*7/12</f>
        <v>2.2474999999999996</v>
      </c>
      <c r="J856" s="79">
        <f t="shared" si="210"/>
        <v>221.59331744966448</v>
      </c>
      <c r="K856" s="79">
        <f t="shared" si="211"/>
        <v>15.120151977248325</v>
      </c>
      <c r="L856" s="90">
        <f t="shared" si="215"/>
        <v>9203.6367232970133</v>
      </c>
      <c r="M856" s="79">
        <f t="shared" si="212"/>
        <v>25.103853329530207</v>
      </c>
      <c r="N856" s="90">
        <f t="shared" si="213"/>
        <v>1042.6611644207596</v>
      </c>
      <c r="O856" s="106">
        <f t="shared" si="202"/>
        <v>12.463173720387807</v>
      </c>
      <c r="P856" s="91"/>
      <c r="Q856" s="92">
        <f t="shared" si="203"/>
        <v>15.698062133844482</v>
      </c>
      <c r="R856" s="92"/>
      <c r="S856" s="107">
        <f t="shared" si="204"/>
        <v>5.6428920036089292E-2</v>
      </c>
      <c r="T856" s="82">
        <f t="shared" si="216"/>
        <v>0.99810582426163519</v>
      </c>
      <c r="U856" s="82">
        <f t="shared" si="217"/>
        <v>15.060600987570371</v>
      </c>
      <c r="V856" s="95">
        <f t="shared" si="205"/>
        <v>8.6422053219641581E-2</v>
      </c>
      <c r="W856" s="95">
        <f t="shared" si="206"/>
        <v>-3.4282874070881597E-2</v>
      </c>
      <c r="X856" s="95">
        <f t="shared" si="207"/>
        <v>0.12070492729052318</v>
      </c>
    </row>
    <row r="857" spans="1:24">
      <c r="A857" s="1">
        <v>1941.09</v>
      </c>
      <c r="B857" s="1">
        <f t="shared" si="208"/>
        <v>1941</v>
      </c>
      <c r="C857" s="1">
        <f t="shared" si="209"/>
        <v>8.9999999999918145E-2</v>
      </c>
      <c r="D857" s="77">
        <v>10.24</v>
      </c>
      <c r="E857" s="79">
        <v>0.7</v>
      </c>
      <c r="F857" s="77">
        <v>1.19</v>
      </c>
      <c r="G857" s="77">
        <v>15.1</v>
      </c>
      <c r="H857" s="79">
        <f t="shared" si="214"/>
        <v>1941.7083333332691</v>
      </c>
      <c r="I857" s="82">
        <f>I849*4/12+I861*8/12</f>
        <v>2.29</v>
      </c>
      <c r="J857" s="79">
        <f t="shared" si="210"/>
        <v>219.30078940397357</v>
      </c>
      <c r="K857" s="79">
        <f t="shared" si="211"/>
        <v>14.991264900662252</v>
      </c>
      <c r="L857" s="90">
        <f t="shared" si="215"/>
        <v>9160.3062245543206</v>
      </c>
      <c r="M857" s="79">
        <f t="shared" si="212"/>
        <v>25.48515033112583</v>
      </c>
      <c r="N857" s="90">
        <f t="shared" si="213"/>
        <v>1064.527774142543</v>
      </c>
      <c r="O857" s="106">
        <f t="shared" si="202"/>
        <v>12.279729272093084</v>
      </c>
      <c r="P857" s="91"/>
      <c r="Q857" s="92">
        <f t="shared" si="203"/>
        <v>15.475689806719133</v>
      </c>
      <c r="R857" s="92"/>
      <c r="S857" s="107">
        <f t="shared" si="204"/>
        <v>5.9199695162733587E-2</v>
      </c>
      <c r="T857" s="82">
        <f t="shared" si="216"/>
        <v>0.99814892068766214</v>
      </c>
      <c r="U857" s="82">
        <f t="shared" si="217"/>
        <v>14.832973250487443</v>
      </c>
      <c r="V857" s="95">
        <f t="shared" si="205"/>
        <v>8.9452584610300256E-2</v>
      </c>
      <c r="W857" s="95">
        <f t="shared" si="206"/>
        <v>-3.3419867329752551E-2</v>
      </c>
      <c r="X857" s="95">
        <f t="shared" si="207"/>
        <v>0.12287245194005281</v>
      </c>
    </row>
    <row r="858" spans="1:24">
      <c r="A858" s="1">
        <v>1941.1</v>
      </c>
      <c r="B858" s="1">
        <f t="shared" si="208"/>
        <v>1941</v>
      </c>
      <c r="C858" s="1">
        <f t="shared" si="209"/>
        <v>9.9999999999909051E-2</v>
      </c>
      <c r="D858" s="77">
        <v>9.83</v>
      </c>
      <c r="E858" s="79">
        <v>0.70333299999999999</v>
      </c>
      <c r="F858" s="77">
        <v>1.18</v>
      </c>
      <c r="G858" s="77">
        <v>15.3</v>
      </c>
      <c r="H858" s="79">
        <f t="shared" si="214"/>
        <v>1941.7916666666024</v>
      </c>
      <c r="I858" s="82">
        <f>I849*3/12+I861*9/12</f>
        <v>2.3325</v>
      </c>
      <c r="J858" s="79">
        <f t="shared" si="210"/>
        <v>207.76829346405231</v>
      </c>
      <c r="K858" s="79">
        <f t="shared" si="211"/>
        <v>14.865747420849674</v>
      </c>
      <c r="L858" s="90">
        <f t="shared" si="215"/>
        <v>8730.3337893734224</v>
      </c>
      <c r="M858" s="79">
        <f t="shared" si="212"/>
        <v>24.940649673202614</v>
      </c>
      <c r="N858" s="90">
        <f t="shared" si="213"/>
        <v>1047.9953073713771</v>
      </c>
      <c r="O858" s="106">
        <f t="shared" si="202"/>
        <v>11.577814956574082</v>
      </c>
      <c r="P858" s="91"/>
      <c r="Q858" s="92">
        <f t="shared" si="203"/>
        <v>14.603833689036168</v>
      </c>
      <c r="R858" s="92"/>
      <c r="S858" s="107">
        <f t="shared" si="204"/>
        <v>6.5699757158589417E-2</v>
      </c>
      <c r="T858" s="82">
        <f t="shared" si="216"/>
        <v>0.99819199567007955</v>
      </c>
      <c r="U858" s="82">
        <f t="shared" si="217"/>
        <v>14.611980080555643</v>
      </c>
      <c r="V858" s="95">
        <f t="shared" si="205"/>
        <v>9.4301130073988215E-2</v>
      </c>
      <c r="W858" s="95">
        <f t="shared" si="206"/>
        <v>-3.2202172093984571E-2</v>
      </c>
      <c r="X858" s="95">
        <f t="shared" si="207"/>
        <v>0.12650330216797279</v>
      </c>
    </row>
    <row r="859" spans="1:24">
      <c r="A859" s="1">
        <v>1941.11</v>
      </c>
      <c r="B859" s="1">
        <f t="shared" si="208"/>
        <v>1941</v>
      </c>
      <c r="C859" s="1">
        <f t="shared" si="209"/>
        <v>0.10999999999989996</v>
      </c>
      <c r="D859" s="77">
        <v>9.3699999999999992</v>
      </c>
      <c r="E859" s="79">
        <v>0.70666700000000005</v>
      </c>
      <c r="F859" s="77">
        <v>1.17</v>
      </c>
      <c r="G859" s="77">
        <v>15.4</v>
      </c>
      <c r="H859" s="79">
        <f t="shared" si="214"/>
        <v>1941.8749999999357</v>
      </c>
      <c r="I859" s="82">
        <f>I849*2/12+I861*10/12</f>
        <v>2.3750000000000004</v>
      </c>
      <c r="J859" s="79">
        <f t="shared" si="210"/>
        <v>196.7596564935065</v>
      </c>
      <c r="K859" s="79">
        <f t="shared" si="211"/>
        <v>14.839226913051951</v>
      </c>
      <c r="L859" s="90">
        <f t="shared" si="215"/>
        <v>8319.7171185014085</v>
      </c>
      <c r="M859" s="79">
        <f t="shared" si="212"/>
        <v>24.568708441558442</v>
      </c>
      <c r="N859" s="90">
        <f t="shared" si="213"/>
        <v>1038.854752256846</v>
      </c>
      <c r="O859" s="106">
        <f t="shared" si="202"/>
        <v>10.911668685916968</v>
      </c>
      <c r="P859" s="91"/>
      <c r="Q859" s="92">
        <f t="shared" si="203"/>
        <v>13.782187279853899</v>
      </c>
      <c r="R859" s="92"/>
      <c r="S859" s="107">
        <f t="shared" si="204"/>
        <v>7.2557850219299322E-2</v>
      </c>
      <c r="T859" s="82">
        <f t="shared" si="216"/>
        <v>0.99823504927731521</v>
      </c>
      <c r="U859" s="82">
        <f t="shared" si="217"/>
        <v>14.490850118617512</v>
      </c>
      <c r="V859" s="95">
        <f t="shared" si="205"/>
        <v>9.6233772726342925E-2</v>
      </c>
      <c r="W859" s="95">
        <f t="shared" si="206"/>
        <v>-3.1995916013274672E-2</v>
      </c>
      <c r="X859" s="95">
        <f t="shared" si="207"/>
        <v>0.1282296887396176</v>
      </c>
    </row>
    <row r="860" spans="1:24">
      <c r="A860" s="1">
        <v>1941.12</v>
      </c>
      <c r="B860" s="1">
        <f t="shared" si="208"/>
        <v>1941</v>
      </c>
      <c r="C860" s="1">
        <f t="shared" si="209"/>
        <v>0.11999999999989086</v>
      </c>
      <c r="D860" s="77">
        <v>8.76</v>
      </c>
      <c r="E860" s="79">
        <v>0.71</v>
      </c>
      <c r="F860" s="77">
        <v>1.1599999999999999</v>
      </c>
      <c r="G860" s="77">
        <v>15.5</v>
      </c>
      <c r="H860" s="79">
        <f t="shared" si="214"/>
        <v>1941.9583333332689</v>
      </c>
      <c r="I860" s="82">
        <f>I849*1/12+I861*11/12</f>
        <v>2.4175</v>
      </c>
      <c r="J860" s="79">
        <f t="shared" si="210"/>
        <v>182.76355354838711</v>
      </c>
      <c r="K860" s="79">
        <f t="shared" si="211"/>
        <v>14.813027741935484</v>
      </c>
      <c r="L860" s="90">
        <f t="shared" si="215"/>
        <v>7780.1064968415922</v>
      </c>
      <c r="M860" s="79">
        <f t="shared" si="212"/>
        <v>24.201566451612901</v>
      </c>
      <c r="N860" s="90">
        <f t="shared" si="213"/>
        <v>1030.2424128237724</v>
      </c>
      <c r="O860" s="106">
        <f t="shared" si="202"/>
        <v>10.086593309917905</v>
      </c>
      <c r="P860" s="91"/>
      <c r="Q860" s="92">
        <f t="shared" si="203"/>
        <v>12.764729919112979</v>
      </c>
      <c r="R860" s="92"/>
      <c r="S860" s="107">
        <f t="shared" si="204"/>
        <v>8.0966277439067411E-2</v>
      </c>
      <c r="T860" s="82">
        <f t="shared" si="216"/>
        <v>0.99827808157756137</v>
      </c>
      <c r="U860" s="82">
        <f t="shared" si="217"/>
        <v>14.371950130730095</v>
      </c>
      <c r="V860" s="95">
        <f t="shared" si="205"/>
        <v>0.10710076168999527</v>
      </c>
      <c r="W860" s="95">
        <f t="shared" si="206"/>
        <v>-3.1426802572939283E-2</v>
      </c>
      <c r="X860" s="95">
        <f t="shared" si="207"/>
        <v>0.13852756426293455</v>
      </c>
    </row>
    <row r="861" spans="1:24">
      <c r="A861" s="1">
        <v>1942.01</v>
      </c>
      <c r="B861" s="1">
        <f t="shared" si="208"/>
        <v>1942</v>
      </c>
      <c r="C861" s="1">
        <f t="shared" si="209"/>
        <v>9.9999999999909051E-3</v>
      </c>
      <c r="D861" s="77">
        <v>8.93</v>
      </c>
      <c r="E861" s="79">
        <v>0.70333299999999999</v>
      </c>
      <c r="F861" s="77">
        <v>1.1200000000000001</v>
      </c>
      <c r="G861" s="77">
        <v>15.7</v>
      </c>
      <c r="H861" s="79">
        <f t="shared" si="214"/>
        <v>1942.0416666666022</v>
      </c>
      <c r="I861" s="82">
        <v>2.46</v>
      </c>
      <c r="J861" s="79">
        <f t="shared" si="210"/>
        <v>183.93695477707007</v>
      </c>
      <c r="K861" s="79">
        <f t="shared" si="211"/>
        <v>14.487002263630576</v>
      </c>
      <c r="L861" s="90">
        <f t="shared" si="215"/>
        <v>7881.449030399267</v>
      </c>
      <c r="M861" s="79">
        <f t="shared" si="212"/>
        <v>23.069360509554144</v>
      </c>
      <c r="N861" s="90">
        <f t="shared" si="213"/>
        <v>988.49080784402918</v>
      </c>
      <c r="O861" s="106">
        <f t="shared" si="202"/>
        <v>10.101686431929254</v>
      </c>
      <c r="P861" s="91"/>
      <c r="Q861" s="92">
        <f t="shared" si="203"/>
        <v>12.807799723300169</v>
      </c>
      <c r="R861" s="92"/>
      <c r="S861" s="107">
        <f t="shared" si="204"/>
        <v>8.3777244250419547E-2</v>
      </c>
      <c r="T861" s="82">
        <f t="shared" si="216"/>
        <v>1.0019767381834872</v>
      </c>
      <c r="U861" s="82">
        <f t="shared" si="217"/>
        <v>14.164435890319817</v>
      </c>
      <c r="V861" s="95">
        <f t="shared" si="205"/>
        <v>0.10983771849347512</v>
      </c>
      <c r="W861" s="95">
        <f t="shared" si="206"/>
        <v>-2.9878630794221261E-2</v>
      </c>
      <c r="X861" s="95">
        <f t="shared" si="207"/>
        <v>0.13971634928769638</v>
      </c>
    </row>
    <row r="862" spans="1:24">
      <c r="A862" s="1">
        <v>1942.02</v>
      </c>
      <c r="B862" s="1">
        <f t="shared" si="208"/>
        <v>1942</v>
      </c>
      <c r="C862" s="1">
        <f t="shared" si="209"/>
        <v>1.999999999998181E-2</v>
      </c>
      <c r="D862" s="77">
        <v>8.65</v>
      </c>
      <c r="E862" s="79">
        <v>0.69666700000000004</v>
      </c>
      <c r="F862" s="77">
        <v>1.08</v>
      </c>
      <c r="G862" s="77">
        <v>15.8</v>
      </c>
      <c r="H862" s="79">
        <f t="shared" si="214"/>
        <v>1942.1249999999354</v>
      </c>
      <c r="I862" s="82">
        <f>I861*11/12+I873*1/12</f>
        <v>2.4608333333333334</v>
      </c>
      <c r="J862" s="79">
        <f t="shared" si="210"/>
        <v>177.04195886075951</v>
      </c>
      <c r="K862" s="79">
        <f t="shared" si="211"/>
        <v>14.258877497531648</v>
      </c>
      <c r="L862" s="90">
        <f t="shared" si="215"/>
        <v>7636.9222707743011</v>
      </c>
      <c r="M862" s="79">
        <f t="shared" si="212"/>
        <v>22.104660759493676</v>
      </c>
      <c r="N862" s="90">
        <f t="shared" si="213"/>
        <v>953.51168236257183</v>
      </c>
      <c r="O862" s="106">
        <f t="shared" si="202"/>
        <v>9.6802555917493631</v>
      </c>
      <c r="P862" s="91"/>
      <c r="Q862" s="92">
        <f t="shared" si="203"/>
        <v>12.300243464664582</v>
      </c>
      <c r="R862" s="92"/>
      <c r="S862" s="107">
        <f t="shared" si="204"/>
        <v>9.0143277184680334E-2</v>
      </c>
      <c r="T862" s="82">
        <f t="shared" si="216"/>
        <v>1.001977435551568</v>
      </c>
      <c r="U862" s="82">
        <f t="shared" si="217"/>
        <v>14.102609731898148</v>
      </c>
      <c r="V862" s="95">
        <f t="shared" si="205"/>
        <v>0.11269306381535293</v>
      </c>
      <c r="W862" s="95">
        <f t="shared" si="206"/>
        <v>-2.8607319473923032E-2</v>
      </c>
      <c r="X862" s="95">
        <f t="shared" si="207"/>
        <v>0.14130038328927597</v>
      </c>
    </row>
    <row r="863" spans="1:24">
      <c r="A863" s="1">
        <v>1942.03</v>
      </c>
      <c r="B863" s="1">
        <f t="shared" si="208"/>
        <v>1942</v>
      </c>
      <c r="C863" s="1">
        <f t="shared" si="209"/>
        <v>2.9999999999972715E-2</v>
      </c>
      <c r="D863" s="77">
        <v>8.18</v>
      </c>
      <c r="E863" s="79">
        <v>0.69</v>
      </c>
      <c r="F863" s="77">
        <v>1.04</v>
      </c>
      <c r="G863" s="77">
        <v>16</v>
      </c>
      <c r="H863" s="79">
        <f t="shared" si="214"/>
        <v>1942.2083333332687</v>
      </c>
      <c r="I863" s="82">
        <f>I861*10/12+I873*2/12</f>
        <v>2.4616666666666669</v>
      </c>
      <c r="J863" s="79">
        <f t="shared" si="210"/>
        <v>165.32955875000002</v>
      </c>
      <c r="K863" s="79">
        <f t="shared" si="211"/>
        <v>13.945891875000001</v>
      </c>
      <c r="L863" s="90">
        <f t="shared" si="215"/>
        <v>7181.8246087207535</v>
      </c>
      <c r="M863" s="79">
        <f t="shared" si="212"/>
        <v>21.019895000000002</v>
      </c>
      <c r="N863" s="90">
        <f t="shared" si="213"/>
        <v>913.09261528968011</v>
      </c>
      <c r="O863" s="106">
        <f t="shared" si="202"/>
        <v>9.0034266177609723</v>
      </c>
      <c r="P863" s="91"/>
      <c r="Q863" s="92">
        <f t="shared" si="203"/>
        <v>11.470465379020204</v>
      </c>
      <c r="R863" s="92"/>
      <c r="S863" s="107">
        <f t="shared" si="204"/>
        <v>9.9894847201602188E-2</v>
      </c>
      <c r="T863" s="82">
        <f t="shared" si="216"/>
        <v>1.0019781329194886</v>
      </c>
      <c r="U863" s="82">
        <f t="shared" si="217"/>
        <v>13.953865524579996</v>
      </c>
      <c r="V863" s="95">
        <f t="shared" si="205"/>
        <v>0.12038844714628039</v>
      </c>
      <c r="W863" s="95">
        <f t="shared" si="206"/>
        <v>-2.7464270283647396E-2</v>
      </c>
      <c r="X863" s="95">
        <f t="shared" si="207"/>
        <v>0.14785271742992778</v>
      </c>
    </row>
    <row r="864" spans="1:24">
      <c r="A864" s="1">
        <v>1942.04</v>
      </c>
      <c r="B864" s="1">
        <f t="shared" si="208"/>
        <v>1942</v>
      </c>
      <c r="C864" s="1">
        <f t="shared" si="209"/>
        <v>3.999999999996362E-2</v>
      </c>
      <c r="D864" s="77">
        <v>7.84</v>
      </c>
      <c r="E864" s="79">
        <v>0.68</v>
      </c>
      <c r="F864" s="77">
        <v>1.02</v>
      </c>
      <c r="G864" s="77">
        <v>16.100000000000001</v>
      </c>
      <c r="H864" s="79">
        <f t="shared" si="214"/>
        <v>1942.2916666666019</v>
      </c>
      <c r="I864" s="82">
        <f>I861*9/12+I873*3/12</f>
        <v>2.4624999999999999</v>
      </c>
      <c r="J864" s="79">
        <f t="shared" si="210"/>
        <v>157.4734608695652</v>
      </c>
      <c r="K864" s="79">
        <f t="shared" si="211"/>
        <v>13.658412422360248</v>
      </c>
      <c r="L864" s="90">
        <f t="shared" si="215"/>
        <v>6890.0028846034456</v>
      </c>
      <c r="M864" s="79">
        <f t="shared" si="212"/>
        <v>20.487618633540375</v>
      </c>
      <c r="N864" s="90">
        <f t="shared" si="213"/>
        <v>896.40343651728517</v>
      </c>
      <c r="O864" s="106">
        <f t="shared" si="202"/>
        <v>8.5442557075882615</v>
      </c>
      <c r="P864" s="91"/>
      <c r="Q864" s="92">
        <f t="shared" si="203"/>
        <v>10.918206150831155</v>
      </c>
      <c r="R864" s="92"/>
      <c r="S864" s="107">
        <f t="shared" si="204"/>
        <v>0.10721421232122588</v>
      </c>
      <c r="T864" s="82">
        <f t="shared" si="216"/>
        <v>1.0019788302872494</v>
      </c>
      <c r="U864" s="82">
        <f t="shared" si="217"/>
        <v>13.894626708400779</v>
      </c>
      <c r="V864" s="95">
        <f t="shared" si="205"/>
        <v>0.12485082395492353</v>
      </c>
      <c r="W864" s="95">
        <f t="shared" si="206"/>
        <v>-2.7306001405905556E-2</v>
      </c>
      <c r="X864" s="95">
        <f t="shared" si="207"/>
        <v>0.15215682536082908</v>
      </c>
    </row>
    <row r="865" spans="1:24">
      <c r="A865" s="1">
        <v>1942.05</v>
      </c>
      <c r="B865" s="1">
        <f t="shared" si="208"/>
        <v>1942</v>
      </c>
      <c r="C865" s="1">
        <f t="shared" si="209"/>
        <v>4.9999999999954525E-2</v>
      </c>
      <c r="D865" s="77">
        <v>7.93</v>
      </c>
      <c r="E865" s="79">
        <v>0.67</v>
      </c>
      <c r="F865" s="77">
        <v>1</v>
      </c>
      <c r="G865" s="77">
        <v>16.3</v>
      </c>
      <c r="H865" s="79">
        <f t="shared" si="214"/>
        <v>1942.3749999999352</v>
      </c>
      <c r="I865" s="82">
        <f>I861*8/12+I873*4/12</f>
        <v>2.4633333333333334</v>
      </c>
      <c r="J865" s="79">
        <f t="shared" si="210"/>
        <v>157.32682147239265</v>
      </c>
      <c r="K865" s="79">
        <f t="shared" si="211"/>
        <v>13.292430061349696</v>
      </c>
      <c r="L865" s="90">
        <f t="shared" si="215"/>
        <v>6932.0526849280659</v>
      </c>
      <c r="M865" s="79">
        <f t="shared" si="212"/>
        <v>19.839447852760738</v>
      </c>
      <c r="N865" s="90">
        <f t="shared" si="213"/>
        <v>874.15544576646482</v>
      </c>
      <c r="O865" s="106">
        <f t="shared" si="202"/>
        <v>8.5061162596960536</v>
      </c>
      <c r="P865" s="91"/>
      <c r="Q865" s="92">
        <f t="shared" si="203"/>
        <v>10.901248386825088</v>
      </c>
      <c r="R865" s="92"/>
      <c r="S865" s="107">
        <f t="shared" si="204"/>
        <v>0.11045791687741954</v>
      </c>
      <c r="T865" s="82">
        <f t="shared" si="216"/>
        <v>1.0019795276548498</v>
      </c>
      <c r="U865" s="82">
        <f t="shared" si="217"/>
        <v>13.751298235990081</v>
      </c>
      <c r="V865" s="95">
        <f t="shared" si="205"/>
        <v>0.12468642324822099</v>
      </c>
      <c r="W865" s="95">
        <f t="shared" si="206"/>
        <v>-2.6182089194104585E-2</v>
      </c>
      <c r="X865" s="95">
        <f t="shared" si="207"/>
        <v>0.15086851244232558</v>
      </c>
    </row>
    <row r="866" spans="1:24">
      <c r="A866" s="1">
        <v>1942.06</v>
      </c>
      <c r="B866" s="1">
        <f t="shared" si="208"/>
        <v>1942</v>
      </c>
      <c r="C866" s="1">
        <f t="shared" si="209"/>
        <v>5.999999999994543E-2</v>
      </c>
      <c r="D866" s="77">
        <v>8.33</v>
      </c>
      <c r="E866" s="79">
        <v>0.66</v>
      </c>
      <c r="F866" s="77">
        <v>0.98</v>
      </c>
      <c r="G866" s="77">
        <v>16.3</v>
      </c>
      <c r="H866" s="79">
        <f t="shared" si="214"/>
        <v>1942.4583333332685</v>
      </c>
      <c r="I866" s="82">
        <f>I861*7/12+I873*5/12</f>
        <v>2.4641666666666664</v>
      </c>
      <c r="J866" s="79">
        <f t="shared" si="210"/>
        <v>165.26260061349694</v>
      </c>
      <c r="K866" s="79">
        <f t="shared" si="211"/>
        <v>13.094035582822087</v>
      </c>
      <c r="L866" s="90">
        <f t="shared" si="215"/>
        <v>7329.7934127518074</v>
      </c>
      <c r="M866" s="79">
        <f t="shared" si="212"/>
        <v>19.44265889570552</v>
      </c>
      <c r="N866" s="90">
        <f t="shared" si="213"/>
        <v>862.32863679433024</v>
      </c>
      <c r="O866" s="106">
        <f t="shared" si="202"/>
        <v>8.9054569285180563</v>
      </c>
      <c r="P866" s="91"/>
      <c r="Q866" s="92">
        <f t="shared" si="203"/>
        <v>11.442697243987245</v>
      </c>
      <c r="R866" s="92"/>
      <c r="S866" s="107">
        <f t="shared" si="204"/>
        <v>0.10592353761816529</v>
      </c>
      <c r="T866" s="82">
        <f t="shared" si="216"/>
        <v>1.0019802250222902</v>
      </c>
      <c r="U866" s="82">
        <f t="shared" si="217"/>
        <v>13.778519311138311</v>
      </c>
      <c r="V866" s="95">
        <f t="shared" si="205"/>
        <v>0.12158600518883467</v>
      </c>
      <c r="W866" s="95">
        <f t="shared" si="206"/>
        <v>-2.6626851226970838E-2</v>
      </c>
      <c r="X866" s="95">
        <f t="shared" si="207"/>
        <v>0.14821285641580551</v>
      </c>
    </row>
    <row r="867" spans="1:24">
      <c r="A867" s="1">
        <v>1942.07</v>
      </c>
      <c r="B867" s="1">
        <f t="shared" si="208"/>
        <v>1942</v>
      </c>
      <c r="C867" s="1">
        <f t="shared" si="209"/>
        <v>6.9999999999936335E-2</v>
      </c>
      <c r="D867" s="77">
        <v>8.64</v>
      </c>
      <c r="E867" s="79">
        <v>0.64666699999999999</v>
      </c>
      <c r="F867" s="77">
        <v>0.96666700000000005</v>
      </c>
      <c r="G867" s="77">
        <v>16.399999999999999</v>
      </c>
      <c r="H867" s="79">
        <f t="shared" si="214"/>
        <v>1942.5416666666017</v>
      </c>
      <c r="I867" s="82">
        <f>I861*6/12+I873*6/12</f>
        <v>2.4649999999999999</v>
      </c>
      <c r="J867" s="79">
        <f t="shared" si="210"/>
        <v>170.36762926829275</v>
      </c>
      <c r="K867" s="79">
        <f t="shared" si="211"/>
        <v>12.751287467134148</v>
      </c>
      <c r="L867" s="90">
        <f t="shared" si="215"/>
        <v>7603.3428858009729</v>
      </c>
      <c r="M867" s="79">
        <f t="shared" si="212"/>
        <v>19.061199662256104</v>
      </c>
      <c r="N867" s="90">
        <f t="shared" si="213"/>
        <v>850.6829464570103</v>
      </c>
      <c r="O867" s="106">
        <f t="shared" si="202"/>
        <v>9.1504889009947465</v>
      </c>
      <c r="P867" s="91"/>
      <c r="Q867" s="92">
        <f t="shared" si="203"/>
        <v>11.784997227682233</v>
      </c>
      <c r="R867" s="92"/>
      <c r="S867" s="107">
        <f t="shared" si="204"/>
        <v>0.10353127198083709</v>
      </c>
      <c r="T867" s="82">
        <f t="shared" si="216"/>
        <v>1.0019809223895706</v>
      </c>
      <c r="U867" s="82">
        <f t="shared" si="217"/>
        <v>13.721622148873653</v>
      </c>
      <c r="V867" s="95">
        <f t="shared" si="205"/>
        <v>0.12034783390632886</v>
      </c>
      <c r="W867" s="95">
        <f t="shared" si="206"/>
        <v>-2.6839001257765949E-2</v>
      </c>
      <c r="X867" s="95">
        <f t="shared" si="207"/>
        <v>0.14718683516409481</v>
      </c>
    </row>
    <row r="868" spans="1:24">
      <c r="A868" s="1">
        <v>1942.08</v>
      </c>
      <c r="B868" s="1">
        <f t="shared" si="208"/>
        <v>1942</v>
      </c>
      <c r="C868" s="1">
        <f t="shared" si="209"/>
        <v>7.999999999992724E-2</v>
      </c>
      <c r="D868" s="77">
        <v>8.59</v>
      </c>
      <c r="E868" s="79">
        <v>0.63333300000000003</v>
      </c>
      <c r="F868" s="77">
        <v>0.95333299999999999</v>
      </c>
      <c r="G868" s="77">
        <v>16.5</v>
      </c>
      <c r="H868" s="79">
        <f t="shared" si="214"/>
        <v>1942.624999999935</v>
      </c>
      <c r="I868" s="82">
        <f>I861*5/12+I873*7/12</f>
        <v>2.4658333333333338</v>
      </c>
      <c r="J868" s="79">
        <f t="shared" si="210"/>
        <v>168.35514969696973</v>
      </c>
      <c r="K868" s="79">
        <f t="shared" si="211"/>
        <v>12.412674275090911</v>
      </c>
      <c r="L868" s="90">
        <f t="shared" si="215"/>
        <v>7559.6916708189638</v>
      </c>
      <c r="M868" s="79">
        <f t="shared" si="212"/>
        <v>18.684344578121213</v>
      </c>
      <c r="N868" s="90">
        <f t="shared" si="213"/>
        <v>838.9876064746046</v>
      </c>
      <c r="O868" s="106">
        <f t="shared" si="202"/>
        <v>9.0128230475642983</v>
      </c>
      <c r="P868" s="91"/>
      <c r="Q868" s="92">
        <f t="shared" si="203"/>
        <v>11.634971805540614</v>
      </c>
      <c r="R868" s="92"/>
      <c r="S868" s="107">
        <f t="shared" si="204"/>
        <v>0.10656446054631458</v>
      </c>
      <c r="T868" s="82">
        <f t="shared" si="216"/>
        <v>1.0019816197566911</v>
      </c>
      <c r="U868" s="82">
        <f t="shared" si="217"/>
        <v>13.66547753487983</v>
      </c>
      <c r="V868" s="95">
        <f t="shared" si="205"/>
        <v>0.12197623362054455</v>
      </c>
      <c r="W868" s="95">
        <f t="shared" si="206"/>
        <v>-2.6321898240336705E-2</v>
      </c>
      <c r="X868" s="95">
        <f t="shared" si="207"/>
        <v>0.14829813186088125</v>
      </c>
    </row>
    <row r="869" spans="1:24">
      <c r="A869" s="1">
        <v>1942.09</v>
      </c>
      <c r="B869" s="1">
        <f t="shared" si="208"/>
        <v>1942</v>
      </c>
      <c r="C869" s="1">
        <f t="shared" si="209"/>
        <v>8.9999999999918145E-2</v>
      </c>
      <c r="D869" s="77">
        <v>8.68</v>
      </c>
      <c r="E869" s="79">
        <v>0.62</v>
      </c>
      <c r="F869" s="77">
        <v>0.94</v>
      </c>
      <c r="G869" s="77">
        <v>16.5</v>
      </c>
      <c r="H869" s="79">
        <f t="shared" si="214"/>
        <v>1942.7083333332682</v>
      </c>
      <c r="I869" s="82">
        <f>I861*4/12+I873*8/12</f>
        <v>2.4666666666666668</v>
      </c>
      <c r="J869" s="79">
        <f t="shared" si="210"/>
        <v>170.11905696969697</v>
      </c>
      <c r="K869" s="79">
        <f t="shared" si="211"/>
        <v>12.151361212121213</v>
      </c>
      <c r="L869" s="90">
        <f t="shared" si="215"/>
        <v>7684.3664461429071</v>
      </c>
      <c r="M869" s="79">
        <f t="shared" si="212"/>
        <v>18.423031515151518</v>
      </c>
      <c r="N869" s="90">
        <f t="shared" si="213"/>
        <v>832.17793310764216</v>
      </c>
      <c r="O869" s="106">
        <f t="shared" si="202"/>
        <v>9.0778298393715069</v>
      </c>
      <c r="P869" s="91"/>
      <c r="Q869" s="92">
        <f t="shared" si="203"/>
        <v>11.745145809200277</v>
      </c>
      <c r="R869" s="92"/>
      <c r="S869" s="107">
        <f t="shared" si="204"/>
        <v>0.10652043750087248</v>
      </c>
      <c r="T869" s="82">
        <f t="shared" si="216"/>
        <v>1.0019823171236515</v>
      </c>
      <c r="U869" s="82">
        <f t="shared" si="217"/>
        <v>13.692557315147566</v>
      </c>
      <c r="V869" s="95">
        <f t="shared" si="205"/>
        <v>0.11889433414901407</v>
      </c>
      <c r="W869" s="95">
        <f t="shared" si="206"/>
        <v>-2.6395550559896619E-2</v>
      </c>
      <c r="X869" s="95">
        <f t="shared" si="207"/>
        <v>0.14528988470891069</v>
      </c>
    </row>
    <row r="870" spans="1:24">
      <c r="A870" s="1">
        <v>1942.1</v>
      </c>
      <c r="B870" s="1">
        <f t="shared" si="208"/>
        <v>1942</v>
      </c>
      <c r="C870" s="1">
        <f t="shared" si="209"/>
        <v>9.9999999999909051E-2</v>
      </c>
      <c r="D870" s="77">
        <v>9.32</v>
      </c>
      <c r="E870" s="79">
        <v>0.61</v>
      </c>
      <c r="F870" s="77">
        <v>0.97</v>
      </c>
      <c r="G870" s="77">
        <v>16.7</v>
      </c>
      <c r="H870" s="79">
        <f t="shared" si="214"/>
        <v>1942.7916666666015</v>
      </c>
      <c r="I870" s="82">
        <f>I861*3/12+I873*9/12</f>
        <v>2.4675000000000002</v>
      </c>
      <c r="J870" s="79">
        <f t="shared" si="210"/>
        <v>180.47482395209585</v>
      </c>
      <c r="K870" s="79">
        <f t="shared" si="211"/>
        <v>11.812193413173654</v>
      </c>
      <c r="L870" s="90">
        <f t="shared" si="215"/>
        <v>8196.6054143640758</v>
      </c>
      <c r="M870" s="79">
        <f t="shared" si="212"/>
        <v>18.78332395209581</v>
      </c>
      <c r="N870" s="90">
        <f t="shared" si="213"/>
        <v>853.08017724604645</v>
      </c>
      <c r="O870" s="106">
        <f t="shared" si="202"/>
        <v>9.5991767493529885</v>
      </c>
      <c r="P870" s="91"/>
      <c r="Q870" s="92">
        <f t="shared" si="203"/>
        <v>12.442152869609723</v>
      </c>
      <c r="R870" s="92"/>
      <c r="S870" s="107">
        <f t="shared" si="204"/>
        <v>0.10252615661656951</v>
      </c>
      <c r="T870" s="82">
        <f t="shared" si="216"/>
        <v>1.0019830144904518</v>
      </c>
      <c r="U870" s="82">
        <f t="shared" si="217"/>
        <v>13.555392517884396</v>
      </c>
      <c r="V870" s="95">
        <f t="shared" si="205"/>
        <v>0.10988817439131737</v>
      </c>
      <c r="W870" s="95">
        <f t="shared" si="206"/>
        <v>-2.5294538636276176E-2</v>
      </c>
      <c r="X870" s="95">
        <f t="shared" si="207"/>
        <v>0.13518271302759355</v>
      </c>
    </row>
    <row r="871" spans="1:24">
      <c r="A871" s="1">
        <v>1942.11</v>
      </c>
      <c r="B871" s="1">
        <f t="shared" si="208"/>
        <v>1942</v>
      </c>
      <c r="C871" s="1">
        <f t="shared" si="209"/>
        <v>0.10999999999989996</v>
      </c>
      <c r="D871" s="77">
        <v>9.4700000000000006</v>
      </c>
      <c r="E871" s="79">
        <v>0.6</v>
      </c>
      <c r="F871" s="77">
        <v>1</v>
      </c>
      <c r="G871" s="77">
        <v>16.8</v>
      </c>
      <c r="H871" s="79">
        <f t="shared" si="214"/>
        <v>1942.8749999999347</v>
      </c>
      <c r="I871" s="82">
        <f>I861*2/12+I873*10/12</f>
        <v>2.4683333333333337</v>
      </c>
      <c r="J871" s="79">
        <f t="shared" si="210"/>
        <v>182.28791726190479</v>
      </c>
      <c r="K871" s="79">
        <f t="shared" si="211"/>
        <v>11.549392857142857</v>
      </c>
      <c r="L871" s="90">
        <f t="shared" si="215"/>
        <v>8322.6619354004342</v>
      </c>
      <c r="M871" s="79">
        <f t="shared" si="212"/>
        <v>19.248988095238097</v>
      </c>
      <c r="N871" s="90">
        <f t="shared" si="213"/>
        <v>878.84497733901094</v>
      </c>
      <c r="O871" s="106">
        <f t="shared" si="202"/>
        <v>9.6613341521716585</v>
      </c>
      <c r="P871" s="91"/>
      <c r="Q871" s="92">
        <f t="shared" si="203"/>
        <v>12.543111801092834</v>
      </c>
      <c r="R871" s="92"/>
      <c r="S871" s="107">
        <f t="shared" si="204"/>
        <v>0.10323139333544548</v>
      </c>
      <c r="T871" s="82">
        <f t="shared" si="216"/>
        <v>1.001983711857092</v>
      </c>
      <c r="U871" s="82">
        <f t="shared" si="217"/>
        <v>13.501426194232602</v>
      </c>
      <c r="V871" s="95">
        <f t="shared" si="205"/>
        <v>0.11218932404266635</v>
      </c>
      <c r="W871" s="95">
        <f t="shared" si="206"/>
        <v>-2.4784204688455325E-2</v>
      </c>
      <c r="X871" s="95">
        <f t="shared" si="207"/>
        <v>0.13697352873112167</v>
      </c>
    </row>
    <row r="872" spans="1:24">
      <c r="A872" s="1">
        <v>1942.12</v>
      </c>
      <c r="B872" s="1">
        <f t="shared" si="208"/>
        <v>1942</v>
      </c>
      <c r="C872" s="1">
        <f t="shared" si="209"/>
        <v>0.11999999999989086</v>
      </c>
      <c r="D872" s="77">
        <v>9.52</v>
      </c>
      <c r="E872" s="79">
        <v>0.59</v>
      </c>
      <c r="F872" s="77">
        <v>1.03</v>
      </c>
      <c r="G872" s="77">
        <v>16.899999999999999</v>
      </c>
      <c r="H872" s="79">
        <f t="shared" si="214"/>
        <v>1942.958333333268</v>
      </c>
      <c r="I872" s="82">
        <f>I861*1/12+I873*11/12</f>
        <v>2.4691666666666667</v>
      </c>
      <c r="J872" s="79">
        <f t="shared" si="210"/>
        <v>182.16604497041422</v>
      </c>
      <c r="K872" s="79">
        <f t="shared" si="211"/>
        <v>11.289702366863906</v>
      </c>
      <c r="L872" s="90">
        <f t="shared" si="215"/>
        <v>8360.0518489333754</v>
      </c>
      <c r="M872" s="79">
        <f t="shared" si="212"/>
        <v>19.70914142011835</v>
      </c>
      <c r="N872" s="90">
        <f t="shared" si="213"/>
        <v>904.50140802535498</v>
      </c>
      <c r="O872" s="106">
        <f t="shared" si="202"/>
        <v>9.6175141032831792</v>
      </c>
      <c r="P872" s="91"/>
      <c r="Q872" s="92">
        <f t="shared" si="203"/>
        <v>12.504872502621099</v>
      </c>
      <c r="R872" s="92"/>
      <c r="S872" s="107">
        <f t="shared" si="204"/>
        <v>0.1050825805493547</v>
      </c>
      <c r="T872" s="82">
        <f t="shared" si="216"/>
        <v>1.0019844092235723</v>
      </c>
      <c r="U872" s="82">
        <f t="shared" si="217"/>
        <v>13.448160558707544</v>
      </c>
      <c r="V872" s="95">
        <f t="shared" si="205"/>
        <v>0.1165999104835409</v>
      </c>
      <c r="W872" s="95">
        <f t="shared" si="206"/>
        <v>-2.4276050828246576E-2</v>
      </c>
      <c r="X872" s="95">
        <f t="shared" si="207"/>
        <v>0.14087596131178748</v>
      </c>
    </row>
    <row r="873" spans="1:24">
      <c r="A873" s="1">
        <v>1943.01</v>
      </c>
      <c r="B873" s="1">
        <f t="shared" si="208"/>
        <v>1943</v>
      </c>
      <c r="C873" s="1">
        <f t="shared" si="209"/>
        <v>9.9999999999909051E-3</v>
      </c>
      <c r="D873" s="77">
        <v>10.09</v>
      </c>
      <c r="E873" s="79">
        <v>0.59</v>
      </c>
      <c r="F873" s="77">
        <v>1.0433300000000001</v>
      </c>
      <c r="G873" s="77">
        <v>16.899999999999999</v>
      </c>
      <c r="H873" s="79">
        <f t="shared" si="214"/>
        <v>1943.0416666666013</v>
      </c>
      <c r="I873" s="82">
        <v>2.4700000000000002</v>
      </c>
      <c r="J873" s="79">
        <f t="shared" si="210"/>
        <v>193.0730455621302</v>
      </c>
      <c r="K873" s="79">
        <f t="shared" si="211"/>
        <v>11.289702366863906</v>
      </c>
      <c r="L873" s="90">
        <f t="shared" si="215"/>
        <v>8903.777209906546</v>
      </c>
      <c r="M873" s="79">
        <f t="shared" si="212"/>
        <v>19.964212153254444</v>
      </c>
      <c r="N873" s="90">
        <f t="shared" si="213"/>
        <v>920.67174196350823</v>
      </c>
      <c r="O873" s="106">
        <f t="shared" si="202"/>
        <v>10.150534220432087</v>
      </c>
      <c r="P873" s="91"/>
      <c r="Q873" s="92">
        <f t="shared" si="203"/>
        <v>13.213565770538391</v>
      </c>
      <c r="R873" s="92"/>
      <c r="S873" s="107">
        <f t="shared" si="204"/>
        <v>0.10119365235814592</v>
      </c>
      <c r="T873" s="82">
        <f t="shared" si="216"/>
        <v>1.0019851065898928</v>
      </c>
      <c r="U873" s="82">
        <f t="shared" si="217"/>
        <v>13.474847212560325</v>
      </c>
      <c r="V873" s="95">
        <f t="shared" si="205"/>
        <v>0.11109544759668788</v>
      </c>
      <c r="W873" s="95">
        <f t="shared" si="206"/>
        <v>-2.3979650422291221E-2</v>
      </c>
      <c r="X873" s="95">
        <f t="shared" si="207"/>
        <v>0.1350750980189791</v>
      </c>
    </row>
    <row r="874" spans="1:24">
      <c r="A874" s="1">
        <v>1943.02</v>
      </c>
      <c r="B874" s="1">
        <f t="shared" si="208"/>
        <v>1943</v>
      </c>
      <c r="C874" s="1">
        <f t="shared" si="209"/>
        <v>1.999999999998181E-2</v>
      </c>
      <c r="D874" s="77">
        <v>10.69</v>
      </c>
      <c r="E874" s="79">
        <v>0.59</v>
      </c>
      <c r="F874" s="77">
        <v>1.05667</v>
      </c>
      <c r="G874" s="77">
        <v>16.899999999999999</v>
      </c>
      <c r="H874" s="79">
        <f t="shared" si="214"/>
        <v>1943.1249999999345</v>
      </c>
      <c r="I874" s="82">
        <f>I873*11/12+I885*1/12</f>
        <v>2.4708333333333332</v>
      </c>
      <c r="J874" s="79">
        <f t="shared" si="210"/>
        <v>204.55409881656809</v>
      </c>
      <c r="K874" s="79">
        <f t="shared" si="211"/>
        <v>11.289702366863906</v>
      </c>
      <c r="L874" s="90">
        <f t="shared" si="215"/>
        <v>9476.625115961815</v>
      </c>
      <c r="M874" s="79">
        <f t="shared" si="212"/>
        <v>20.21947423727811</v>
      </c>
      <c r="N874" s="90">
        <f t="shared" si="213"/>
        <v>936.73203566729387</v>
      </c>
      <c r="O874" s="106">
        <f t="shared" si="202"/>
        <v>10.708982995221275</v>
      </c>
      <c r="P874" s="91"/>
      <c r="Q874" s="92">
        <f t="shared" si="203"/>
        <v>13.952601800590951</v>
      </c>
      <c r="R874" s="92"/>
      <c r="S874" s="107">
        <f t="shared" si="204"/>
        <v>9.7654449052904782E-2</v>
      </c>
      <c r="T874" s="82">
        <f t="shared" si="216"/>
        <v>1.001985803956053</v>
      </c>
      <c r="U874" s="82">
        <f t="shared" si="217"/>
        <v>13.501596220559778</v>
      </c>
      <c r="V874" s="95">
        <f t="shared" si="205"/>
        <v>0.10374760436908259</v>
      </c>
      <c r="W874" s="95">
        <f t="shared" si="206"/>
        <v>-2.3330119465403643E-2</v>
      </c>
      <c r="X874" s="95">
        <f t="shared" si="207"/>
        <v>0.12707772383448623</v>
      </c>
    </row>
    <row r="875" spans="1:24">
      <c r="A875" s="1">
        <v>1943.03</v>
      </c>
      <c r="B875" s="1">
        <f t="shared" si="208"/>
        <v>1943</v>
      </c>
      <c r="C875" s="1">
        <f t="shared" si="209"/>
        <v>2.9999999999972715E-2</v>
      </c>
      <c r="D875" s="77">
        <v>11.07</v>
      </c>
      <c r="E875" s="79">
        <v>0.59</v>
      </c>
      <c r="F875" s="77">
        <v>1.07</v>
      </c>
      <c r="G875" s="77">
        <v>17.2</v>
      </c>
      <c r="H875" s="79">
        <f t="shared" si="214"/>
        <v>1943.2083333332678</v>
      </c>
      <c r="I875" s="82">
        <f>I873*10/12+I885*2/12</f>
        <v>2.4716666666666667</v>
      </c>
      <c r="J875" s="79">
        <f t="shared" si="210"/>
        <v>208.13080290697678</v>
      </c>
      <c r="K875" s="79">
        <f t="shared" si="211"/>
        <v>11.092788953488373</v>
      </c>
      <c r="L875" s="90">
        <f t="shared" si="215"/>
        <v>9685.1531659782504</v>
      </c>
      <c r="M875" s="79">
        <f t="shared" si="212"/>
        <v>20.117430813953494</v>
      </c>
      <c r="N875" s="90">
        <f t="shared" si="213"/>
        <v>936.14398261939743</v>
      </c>
      <c r="O875" s="106">
        <f t="shared" si="202"/>
        <v>10.850541744036807</v>
      </c>
      <c r="P875" s="91"/>
      <c r="Q875" s="92">
        <f t="shared" si="203"/>
        <v>14.146459872218623</v>
      </c>
      <c r="R875" s="92"/>
      <c r="S875" s="107">
        <f t="shared" si="204"/>
        <v>9.905521660067991E-2</v>
      </c>
      <c r="T875" s="82">
        <f t="shared" si="216"/>
        <v>1.0019865013220532</v>
      </c>
      <c r="U875" s="82">
        <f t="shared" si="217"/>
        <v>13.292447143565951</v>
      </c>
      <c r="V875" s="95">
        <f t="shared" si="205"/>
        <v>0.10198223940225426</v>
      </c>
      <c r="W875" s="95">
        <f t="shared" si="206"/>
        <v>-2.1698297281205203E-2</v>
      </c>
      <c r="X875" s="95">
        <f t="shared" si="207"/>
        <v>0.12368053668345946</v>
      </c>
    </row>
    <row r="876" spans="1:24">
      <c r="A876" s="1">
        <v>1943.04</v>
      </c>
      <c r="B876" s="1">
        <f t="shared" si="208"/>
        <v>1943</v>
      </c>
      <c r="C876" s="1">
        <f t="shared" si="209"/>
        <v>3.999999999996362E-2</v>
      </c>
      <c r="D876" s="77">
        <v>11.44</v>
      </c>
      <c r="E876" s="79">
        <v>0.59</v>
      </c>
      <c r="F876" s="77">
        <v>1.08</v>
      </c>
      <c r="G876" s="77">
        <v>17.399999999999999</v>
      </c>
      <c r="H876" s="79">
        <f t="shared" si="214"/>
        <v>1943.291666666601</v>
      </c>
      <c r="I876" s="82">
        <f>I873*9/12+I885*3/12</f>
        <v>2.4725000000000001</v>
      </c>
      <c r="J876" s="79">
        <f t="shared" si="210"/>
        <v>212.61502988505751</v>
      </c>
      <c r="K876" s="79">
        <f t="shared" si="211"/>
        <v>10.96528563218391</v>
      </c>
      <c r="L876" s="90">
        <f t="shared" si="215"/>
        <v>9936.3435886429997</v>
      </c>
      <c r="M876" s="79">
        <f t="shared" si="212"/>
        <v>20.072048275862073</v>
      </c>
      <c r="N876" s="90">
        <f t="shared" si="213"/>
        <v>938.04642270405952</v>
      </c>
      <c r="O876" s="106">
        <f t="shared" si="202"/>
        <v>11.039227142939692</v>
      </c>
      <c r="P876" s="91"/>
      <c r="Q876" s="92">
        <f t="shared" si="203"/>
        <v>14.400210502607525</v>
      </c>
      <c r="R876" s="92"/>
      <c r="S876" s="107">
        <f t="shared" si="204"/>
        <v>9.8664954260692606E-2</v>
      </c>
      <c r="T876" s="82">
        <f t="shared" si="216"/>
        <v>1.0019871986878939</v>
      </c>
      <c r="U876" s="82">
        <f t="shared" si="217"/>
        <v>13.16576234753491</v>
      </c>
      <c r="V876" s="95">
        <f t="shared" si="205"/>
        <v>9.4147168650394741E-2</v>
      </c>
      <c r="W876" s="95">
        <f t="shared" si="206"/>
        <v>-2.1028564348838708E-2</v>
      </c>
      <c r="X876" s="95">
        <f t="shared" si="207"/>
        <v>0.11517573299923345</v>
      </c>
    </row>
    <row r="877" spans="1:24">
      <c r="A877" s="1">
        <v>1943.05</v>
      </c>
      <c r="B877" s="1">
        <f t="shared" si="208"/>
        <v>1943</v>
      </c>
      <c r="C877" s="1">
        <f t="shared" si="209"/>
        <v>4.9999999999954525E-2</v>
      </c>
      <c r="D877" s="77">
        <v>11.89</v>
      </c>
      <c r="E877" s="79">
        <v>0.59</v>
      </c>
      <c r="F877" s="77">
        <v>1.0900000000000001</v>
      </c>
      <c r="G877" s="77">
        <v>17.5</v>
      </c>
      <c r="H877" s="79">
        <f t="shared" si="214"/>
        <v>1943.3749999999343</v>
      </c>
      <c r="I877" s="82">
        <f>I873*8/12+I885*4/12</f>
        <v>2.4733333333333336</v>
      </c>
      <c r="J877" s="79">
        <f t="shared" si="210"/>
        <v>219.71564971428575</v>
      </c>
      <c r="K877" s="79">
        <f t="shared" si="211"/>
        <v>10.902626857142858</v>
      </c>
      <c r="L877" s="90">
        <f t="shared" si="215"/>
        <v>10310.643964136263</v>
      </c>
      <c r="M877" s="79">
        <f t="shared" si="212"/>
        <v>20.142141142857149</v>
      </c>
      <c r="N877" s="90">
        <f t="shared" si="213"/>
        <v>945.21462749440946</v>
      </c>
      <c r="O877" s="106">
        <f t="shared" si="202"/>
        <v>11.362215800613695</v>
      </c>
      <c r="P877" s="91"/>
      <c r="Q877" s="92">
        <f t="shared" si="203"/>
        <v>14.827344489187841</v>
      </c>
      <c r="R877" s="92"/>
      <c r="S877" s="107">
        <f t="shared" si="204"/>
        <v>9.6673607448530569E-2</v>
      </c>
      <c r="T877" s="82">
        <f t="shared" si="216"/>
        <v>1.0019878960535744</v>
      </c>
      <c r="U877" s="82">
        <f t="shared" si="217"/>
        <v>13.11654290272164</v>
      </c>
      <c r="V877" s="95">
        <f t="shared" si="205"/>
        <v>9.0788774874241529E-2</v>
      </c>
      <c r="W877" s="95">
        <f t="shared" si="206"/>
        <v>-2.2651444214162098E-2</v>
      </c>
      <c r="X877" s="95">
        <f t="shared" si="207"/>
        <v>0.11344021908840363</v>
      </c>
    </row>
    <row r="878" spans="1:24">
      <c r="A878" s="1">
        <v>1943.06</v>
      </c>
      <c r="B878" s="1">
        <f t="shared" si="208"/>
        <v>1943</v>
      </c>
      <c r="C878" s="1">
        <f t="shared" si="209"/>
        <v>5.999999999994543E-2</v>
      </c>
      <c r="D878" s="77">
        <v>12.1</v>
      </c>
      <c r="E878" s="79">
        <v>0.59</v>
      </c>
      <c r="F878" s="77">
        <v>1.1000000000000001</v>
      </c>
      <c r="G878" s="77">
        <v>17.5</v>
      </c>
      <c r="H878" s="79">
        <f t="shared" si="214"/>
        <v>1943.4583333332675</v>
      </c>
      <c r="I878" s="82">
        <f>I873*7/12+I885*5/12</f>
        <v>2.4741666666666671</v>
      </c>
      <c r="J878" s="79">
        <f t="shared" si="210"/>
        <v>223.59624571428574</v>
      </c>
      <c r="K878" s="79">
        <f t="shared" si="211"/>
        <v>10.902626857142858</v>
      </c>
      <c r="L878" s="90">
        <f t="shared" si="215"/>
        <v>10535.385362569566</v>
      </c>
      <c r="M878" s="79">
        <f t="shared" si="212"/>
        <v>20.326931428571434</v>
      </c>
      <c r="N878" s="90">
        <f t="shared" si="213"/>
        <v>957.76230568814253</v>
      </c>
      <c r="O878" s="106">
        <f t="shared" si="202"/>
        <v>11.516744786451234</v>
      </c>
      <c r="P878" s="91"/>
      <c r="Q878" s="92">
        <f t="shared" si="203"/>
        <v>15.033775620802526</v>
      </c>
      <c r="R878" s="92"/>
      <c r="S878" s="107">
        <f t="shared" si="204"/>
        <v>9.4667767857563756E-2</v>
      </c>
      <c r="T878" s="82">
        <f t="shared" si="216"/>
        <v>1.0019885934190949</v>
      </c>
      <c r="U878" s="82">
        <f t="shared" si="217"/>
        <v>13.142617226594501</v>
      </c>
      <c r="V878" s="95">
        <f t="shared" si="205"/>
        <v>8.4604209985769341E-2</v>
      </c>
      <c r="W878" s="95">
        <f t="shared" si="206"/>
        <v>-2.3462326496268671E-2</v>
      </c>
      <c r="X878" s="95">
        <f t="shared" si="207"/>
        <v>0.10806653648203801</v>
      </c>
    </row>
    <row r="879" spans="1:24">
      <c r="A879" s="1">
        <v>1943.07</v>
      </c>
      <c r="B879" s="1">
        <f t="shared" si="208"/>
        <v>1943</v>
      </c>
      <c r="C879" s="1">
        <f t="shared" si="209"/>
        <v>6.9999999999936335E-2</v>
      </c>
      <c r="D879" s="77">
        <v>12.35</v>
      </c>
      <c r="E879" s="79">
        <v>0.593333</v>
      </c>
      <c r="F879" s="77">
        <v>1.0933299999999999</v>
      </c>
      <c r="G879" s="77">
        <v>17.399999999999999</v>
      </c>
      <c r="H879" s="79">
        <f t="shared" si="214"/>
        <v>1943.5416666666008</v>
      </c>
      <c r="I879" s="82">
        <f>I873*6/12+I885*6/12</f>
        <v>2.4750000000000001</v>
      </c>
      <c r="J879" s="79">
        <f t="shared" si="210"/>
        <v>229.52758908045982</v>
      </c>
      <c r="K879" s="79">
        <f t="shared" si="211"/>
        <v>11.027230203390806</v>
      </c>
      <c r="L879" s="90">
        <f t="shared" si="215"/>
        <v>10858.156128044726</v>
      </c>
      <c r="M879" s="79">
        <f t="shared" si="212"/>
        <v>20.319789390229886</v>
      </c>
      <c r="N879" s="90">
        <f t="shared" si="213"/>
        <v>961.25893437045647</v>
      </c>
      <c r="O879" s="106">
        <f t="shared" si="202"/>
        <v>11.774213341781662</v>
      </c>
      <c r="P879" s="91"/>
      <c r="Q879" s="92">
        <f t="shared" si="203"/>
        <v>15.373683748422989</v>
      </c>
      <c r="R879" s="92"/>
      <c r="S879" s="107">
        <f t="shared" si="204"/>
        <v>8.8973877625299874E-2</v>
      </c>
      <c r="T879" s="82">
        <f t="shared" si="216"/>
        <v>1.0019892907844554</v>
      </c>
      <c r="U879" s="82">
        <f t="shared" si="217"/>
        <v>13.244435034633181</v>
      </c>
      <c r="V879" s="95">
        <f t="shared" si="205"/>
        <v>8.3387900587165387E-2</v>
      </c>
      <c r="W879" s="95">
        <f t="shared" si="206"/>
        <v>-2.2466967654152681E-2</v>
      </c>
      <c r="X879" s="95">
        <f t="shared" si="207"/>
        <v>0.10585486824131807</v>
      </c>
    </row>
    <row r="880" spans="1:24">
      <c r="A880" s="1">
        <v>1943.08</v>
      </c>
      <c r="B880" s="1">
        <f t="shared" si="208"/>
        <v>1943</v>
      </c>
      <c r="C880" s="1">
        <f t="shared" si="209"/>
        <v>7.999999999992724E-2</v>
      </c>
      <c r="D880" s="77">
        <v>11.74</v>
      </c>
      <c r="E880" s="79">
        <v>0.59666699999999995</v>
      </c>
      <c r="F880" s="77">
        <v>1.08667</v>
      </c>
      <c r="G880" s="77">
        <v>17.3</v>
      </c>
      <c r="H880" s="79">
        <f t="shared" si="214"/>
        <v>1943.6249999999341</v>
      </c>
      <c r="I880" s="82">
        <f>I873*5/12+I885*7/12</f>
        <v>2.4758333333333331</v>
      </c>
      <c r="J880" s="79">
        <f t="shared" si="210"/>
        <v>219.45181618497111</v>
      </c>
      <c r="K880" s="79">
        <f t="shared" si="211"/>
        <v>11.153292743410406</v>
      </c>
      <c r="L880" s="90">
        <f t="shared" si="215"/>
        <v>10425.474813152136</v>
      </c>
      <c r="M880" s="79">
        <f t="shared" si="212"/>
        <v>20.312751711560697</v>
      </c>
      <c r="N880" s="90">
        <f t="shared" si="213"/>
        <v>964.99580197683417</v>
      </c>
      <c r="O880" s="106">
        <f t="shared" si="202"/>
        <v>11.21054590415897</v>
      </c>
      <c r="P880" s="91"/>
      <c r="Q880" s="92">
        <f t="shared" si="203"/>
        <v>14.645291104906276</v>
      </c>
      <c r="R880" s="92"/>
      <c r="S880" s="107">
        <f t="shared" si="204"/>
        <v>9.1861500047827616E-2</v>
      </c>
      <c r="T880" s="82">
        <f t="shared" si="216"/>
        <v>1.0019899881496559</v>
      </c>
      <c r="U880" s="82">
        <f t="shared" si="217"/>
        <v>13.347491790124645</v>
      </c>
      <c r="V880" s="95">
        <f t="shared" si="205"/>
        <v>8.8370802794813796E-2</v>
      </c>
      <c r="W880" s="95">
        <f t="shared" si="206"/>
        <v>-2.3517423096650725E-2</v>
      </c>
      <c r="X880" s="95">
        <f t="shared" si="207"/>
        <v>0.11188822589146452</v>
      </c>
    </row>
    <row r="881" spans="1:24">
      <c r="A881" s="1">
        <v>1943.09</v>
      </c>
      <c r="B881" s="1">
        <f t="shared" si="208"/>
        <v>1943</v>
      </c>
      <c r="C881" s="1">
        <f t="shared" si="209"/>
        <v>8.9999999999918145E-2</v>
      </c>
      <c r="D881" s="77">
        <v>11.99</v>
      </c>
      <c r="E881" s="79">
        <v>0.6</v>
      </c>
      <c r="F881" s="77">
        <v>1.08</v>
      </c>
      <c r="G881" s="77">
        <v>17.399999999999999</v>
      </c>
      <c r="H881" s="79">
        <f t="shared" si="214"/>
        <v>1943.7083333332673</v>
      </c>
      <c r="I881" s="82">
        <f>I873*4/12+I885*8/12</f>
        <v>2.4766666666666666</v>
      </c>
      <c r="J881" s="79">
        <f t="shared" si="210"/>
        <v>222.83690632183911</v>
      </c>
      <c r="K881" s="79">
        <f t="shared" si="211"/>
        <v>11.151137931034485</v>
      </c>
      <c r="L881" s="90">
        <f t="shared" si="215"/>
        <v>10630.436271422413</v>
      </c>
      <c r="M881" s="79">
        <f t="shared" si="212"/>
        <v>20.072048275862073</v>
      </c>
      <c r="N881" s="90">
        <f t="shared" si="213"/>
        <v>957.53721210477136</v>
      </c>
      <c r="O881" s="106">
        <f t="shared" si="202"/>
        <v>11.336281939610288</v>
      </c>
      <c r="P881" s="91"/>
      <c r="Q881" s="92">
        <f t="shared" si="203"/>
        <v>14.81644761883288</v>
      </c>
      <c r="R881" s="92"/>
      <c r="S881" s="107">
        <f t="shared" si="204"/>
        <v>9.1456132605392343E-2</v>
      </c>
      <c r="T881" s="82">
        <f t="shared" si="216"/>
        <v>1.0019906855146967</v>
      </c>
      <c r="U881" s="82">
        <f t="shared" si="217"/>
        <v>13.297190766243276</v>
      </c>
      <c r="V881" s="95">
        <f t="shared" si="205"/>
        <v>8.1708159362284372E-2</v>
      </c>
      <c r="W881" s="95">
        <f t="shared" si="206"/>
        <v>-2.2238596143089873E-2</v>
      </c>
      <c r="X881" s="95">
        <f t="shared" si="207"/>
        <v>0.10394675550537424</v>
      </c>
    </row>
    <row r="882" spans="1:24">
      <c r="A882" s="1">
        <v>1943.1</v>
      </c>
      <c r="B882" s="1">
        <f t="shared" si="208"/>
        <v>1943</v>
      </c>
      <c r="C882" s="1">
        <f t="shared" si="209"/>
        <v>9.9999999999909051E-2</v>
      </c>
      <c r="D882" s="77">
        <v>11.88</v>
      </c>
      <c r="E882" s="79">
        <v>0.60333300000000001</v>
      </c>
      <c r="F882" s="77">
        <v>1.0333300000000001</v>
      </c>
      <c r="G882" s="77">
        <v>17.399999999999999</v>
      </c>
      <c r="H882" s="79">
        <f t="shared" si="214"/>
        <v>1943.7916666666006</v>
      </c>
      <c r="I882" s="82">
        <f>I873*3/12+I885*9/12</f>
        <v>2.4775</v>
      </c>
      <c r="J882" s="79">
        <f t="shared" si="210"/>
        <v>220.79253103448283</v>
      </c>
      <c r="K882" s="79">
        <f t="shared" si="211"/>
        <v>11.213082502241383</v>
      </c>
      <c r="L882" s="90">
        <f t="shared" si="215"/>
        <v>10577.486015157949</v>
      </c>
      <c r="M882" s="79">
        <f t="shared" si="212"/>
        <v>19.204675597126439</v>
      </c>
      <c r="N882" s="90">
        <f t="shared" si="213"/>
        <v>920.03650034033342</v>
      </c>
      <c r="O882" s="106">
        <f t="shared" si="202"/>
        <v>11.187335503326038</v>
      </c>
      <c r="P882" s="91"/>
      <c r="Q882" s="92">
        <f t="shared" si="203"/>
        <v>14.62998701387413</v>
      </c>
      <c r="R882" s="92"/>
      <c r="S882" s="107">
        <f t="shared" si="204"/>
        <v>9.2622244629765899E-2</v>
      </c>
      <c r="T882" s="82">
        <f t="shared" si="216"/>
        <v>1.0019913828795777</v>
      </c>
      <c r="U882" s="82">
        <f t="shared" si="217"/>
        <v>13.323661291287795</v>
      </c>
      <c r="V882" s="95">
        <f t="shared" si="205"/>
        <v>8.5596312240796335E-2</v>
      </c>
      <c r="W882" s="95">
        <f t="shared" si="206"/>
        <v>-2.0793521082683286E-2</v>
      </c>
      <c r="X882" s="95">
        <f t="shared" si="207"/>
        <v>0.10638983332347962</v>
      </c>
    </row>
    <row r="883" spans="1:24">
      <c r="A883" s="1">
        <v>1943.11</v>
      </c>
      <c r="B883" s="1">
        <f t="shared" si="208"/>
        <v>1943</v>
      </c>
      <c r="C883" s="1">
        <f t="shared" si="209"/>
        <v>0.10999999999989996</v>
      </c>
      <c r="D883" s="77">
        <v>11.33</v>
      </c>
      <c r="E883" s="79">
        <v>0.60666699999999996</v>
      </c>
      <c r="F883" s="77">
        <v>0.98666699999999996</v>
      </c>
      <c r="G883" s="77">
        <v>17.399999999999999</v>
      </c>
      <c r="H883" s="79">
        <f t="shared" si="214"/>
        <v>1943.8749999999338</v>
      </c>
      <c r="I883" s="82">
        <f>I873*2/12+I885*10/12</f>
        <v>2.4783333333333335</v>
      </c>
      <c r="J883" s="79">
        <f t="shared" si="210"/>
        <v>210.57065459770118</v>
      </c>
      <c r="K883" s="79">
        <f t="shared" si="211"/>
        <v>11.275045658678161</v>
      </c>
      <c r="L883" s="90">
        <f t="shared" si="215"/>
        <v>10132.800296922223</v>
      </c>
      <c r="M883" s="79">
        <f t="shared" si="212"/>
        <v>18.337433015000006</v>
      </c>
      <c r="N883" s="90">
        <f t="shared" si="213"/>
        <v>882.40950313886685</v>
      </c>
      <c r="O883" s="106">
        <f t="shared" si="202"/>
        <v>10.631033673001422</v>
      </c>
      <c r="P883" s="91"/>
      <c r="Q883" s="92">
        <f t="shared" si="203"/>
        <v>13.915069560218241</v>
      </c>
      <c r="R883" s="92"/>
      <c r="S883" s="107">
        <f t="shared" si="204"/>
        <v>9.729135245136987E-2</v>
      </c>
      <c r="T883" s="82">
        <f t="shared" si="216"/>
        <v>1.0019920802442988</v>
      </c>
      <c r="U883" s="82">
        <f t="shared" si="217"/>
        <v>13.350193802276557</v>
      </c>
      <c r="V883" s="95">
        <f t="shared" si="205"/>
        <v>9.3595732603532378E-2</v>
      </c>
      <c r="W883" s="95">
        <f t="shared" si="206"/>
        <v>-2.0578290515885667E-2</v>
      </c>
      <c r="X883" s="95">
        <f t="shared" si="207"/>
        <v>0.11417402311941804</v>
      </c>
    </row>
    <row r="884" spans="1:24">
      <c r="A884" s="1">
        <v>1943.12</v>
      </c>
      <c r="B884" s="1">
        <f t="shared" si="208"/>
        <v>1943</v>
      </c>
      <c r="C884" s="1">
        <f t="shared" si="209"/>
        <v>0.11999999999989086</v>
      </c>
      <c r="D884" s="77">
        <v>11.48</v>
      </c>
      <c r="E884" s="79">
        <v>0.61</v>
      </c>
      <c r="F884" s="77">
        <v>0.94</v>
      </c>
      <c r="G884" s="77">
        <v>17.399999999999999</v>
      </c>
      <c r="H884" s="79">
        <f t="shared" si="214"/>
        <v>1943.9583333332671</v>
      </c>
      <c r="I884" s="82">
        <f>I873*1/12+I885*11/12</f>
        <v>2.479166666666667</v>
      </c>
      <c r="J884" s="79">
        <f t="shared" si="210"/>
        <v>213.35843908045982</v>
      </c>
      <c r="K884" s="79">
        <f t="shared" si="211"/>
        <v>11.336990229885059</v>
      </c>
      <c r="L884" s="90">
        <f t="shared" si="215"/>
        <v>10312.412305715859</v>
      </c>
      <c r="M884" s="79">
        <f t="shared" si="212"/>
        <v>17.470116091954026</v>
      </c>
      <c r="N884" s="90">
        <f t="shared" si="213"/>
        <v>844.39612956209987</v>
      </c>
      <c r="O884" s="106">
        <f t="shared" si="202"/>
        <v>10.737360316041075</v>
      </c>
      <c r="P884" s="91"/>
      <c r="Q884" s="92">
        <f t="shared" si="203"/>
        <v>14.068001177874825</v>
      </c>
      <c r="R884" s="92"/>
      <c r="S884" s="107">
        <f t="shared" si="204"/>
        <v>9.6351548668495629E-2</v>
      </c>
      <c r="T884" s="82">
        <f t="shared" si="216"/>
        <v>1.0019927776088597</v>
      </c>
      <c r="U884" s="82">
        <f t="shared" si="217"/>
        <v>13.376788459607631</v>
      </c>
      <c r="V884" s="95">
        <f t="shared" si="205"/>
        <v>9.3668303002425013E-2</v>
      </c>
      <c r="W884" s="95">
        <f t="shared" si="206"/>
        <v>-1.9788936567351478E-2</v>
      </c>
      <c r="X884" s="95">
        <f t="shared" si="207"/>
        <v>0.11345723956977649</v>
      </c>
    </row>
    <row r="885" spans="1:24">
      <c r="A885" s="1">
        <v>1944.01</v>
      </c>
      <c r="B885" s="1">
        <f t="shared" si="208"/>
        <v>1944</v>
      </c>
      <c r="C885" s="1">
        <f t="shared" si="209"/>
        <v>9.9999999999909051E-3</v>
      </c>
      <c r="D885" s="77">
        <v>11.85</v>
      </c>
      <c r="E885" s="79">
        <v>0.61333300000000002</v>
      </c>
      <c r="F885" s="77">
        <v>0.93666700000000003</v>
      </c>
      <c r="G885" s="77">
        <v>17.399999999999999</v>
      </c>
      <c r="H885" s="79">
        <f t="shared" si="214"/>
        <v>1944.0416666666003</v>
      </c>
      <c r="I885" s="82">
        <v>2.48</v>
      </c>
      <c r="J885" s="79">
        <f t="shared" si="210"/>
        <v>220.23497413793106</v>
      </c>
      <c r="K885" s="79">
        <f t="shared" si="211"/>
        <v>11.398934801091958</v>
      </c>
      <c r="L885" s="90">
        <f t="shared" si="215"/>
        <v>10690.693761973698</v>
      </c>
      <c r="M885" s="79">
        <f t="shared" si="212"/>
        <v>17.408171520747132</v>
      </c>
      <c r="N885" s="90">
        <f t="shared" si="213"/>
        <v>845.03122818114934</v>
      </c>
      <c r="O885" s="106">
        <f t="shared" si="202"/>
        <v>11.052412763977474</v>
      </c>
      <c r="P885" s="91"/>
      <c r="Q885" s="92">
        <f t="shared" si="203"/>
        <v>14.494846472285822</v>
      </c>
      <c r="R885" s="92"/>
      <c r="S885" s="107">
        <f t="shared" si="204"/>
        <v>9.3688437178742853E-2</v>
      </c>
      <c r="T885" s="82">
        <f t="shared" si="216"/>
        <v>1.0028721608445137</v>
      </c>
      <c r="U885" s="82">
        <f t="shared" si="217"/>
        <v>13.403445424128391</v>
      </c>
      <c r="V885" s="95">
        <f t="shared" si="205"/>
        <v>9.2989031993344851E-2</v>
      </c>
      <c r="W885" s="95">
        <f t="shared" si="206"/>
        <v>-1.8831791717297874E-2</v>
      </c>
      <c r="X885" s="95">
        <f t="shared" si="207"/>
        <v>0.11182082371064272</v>
      </c>
    </row>
    <row r="886" spans="1:24">
      <c r="A886" s="1">
        <v>1944.02</v>
      </c>
      <c r="B886" s="1">
        <f t="shared" si="208"/>
        <v>1944</v>
      </c>
      <c r="C886" s="1">
        <f t="shared" si="209"/>
        <v>1.999999999998181E-2</v>
      </c>
      <c r="D886" s="77">
        <v>11.77</v>
      </c>
      <c r="E886" s="79">
        <v>0.61666699999999997</v>
      </c>
      <c r="F886" s="77">
        <v>0.93333299999999997</v>
      </c>
      <c r="G886" s="77">
        <v>17.399999999999999</v>
      </c>
      <c r="H886" s="79">
        <f t="shared" si="214"/>
        <v>1944.1249999999336</v>
      </c>
      <c r="I886" s="82">
        <f>I885*11/12+I897*1/12</f>
        <v>2.4708333333333332</v>
      </c>
      <c r="J886" s="79">
        <f t="shared" si="210"/>
        <v>218.74815574712648</v>
      </c>
      <c r="K886" s="79">
        <f t="shared" si="211"/>
        <v>11.460897957528736</v>
      </c>
      <c r="L886" s="90">
        <f t="shared" si="215"/>
        <v>10664.881750993532</v>
      </c>
      <c r="M886" s="79">
        <f t="shared" si="212"/>
        <v>17.34620836431035</v>
      </c>
      <c r="N886" s="90">
        <f t="shared" si="213"/>
        <v>845.69975185217061</v>
      </c>
      <c r="O886" s="106">
        <f t="shared" si="202"/>
        <v>10.947918887724725</v>
      </c>
      <c r="P886" s="91"/>
      <c r="Q886" s="92">
        <f t="shared" si="203"/>
        <v>14.372484109547692</v>
      </c>
      <c r="R886" s="92"/>
      <c r="S886" s="107">
        <f t="shared" si="204"/>
        <v>9.3868115119619927E-2</v>
      </c>
      <c r="T886" s="82">
        <f t="shared" si="216"/>
        <v>1.0028648755994189</v>
      </c>
      <c r="U886" s="82">
        <f t="shared" si="217"/>
        <v>13.441942275257148</v>
      </c>
      <c r="V886" s="95">
        <f t="shared" si="205"/>
        <v>9.6146841260784877E-2</v>
      </c>
      <c r="W886" s="95">
        <f t="shared" si="206"/>
        <v>-1.8824624324006334E-2</v>
      </c>
      <c r="X886" s="95">
        <f t="shared" si="207"/>
        <v>0.11497146558479121</v>
      </c>
    </row>
    <row r="887" spans="1:24">
      <c r="A887" s="1">
        <v>1944.03</v>
      </c>
      <c r="B887" s="1">
        <f t="shared" si="208"/>
        <v>1944</v>
      </c>
      <c r="C887" s="1">
        <f t="shared" si="209"/>
        <v>2.9999999999972715E-2</v>
      </c>
      <c r="D887" s="77">
        <v>12.1</v>
      </c>
      <c r="E887" s="79">
        <v>0.62</v>
      </c>
      <c r="F887" s="77">
        <v>0.93</v>
      </c>
      <c r="G887" s="77">
        <v>17.399999999999999</v>
      </c>
      <c r="H887" s="79">
        <f t="shared" si="214"/>
        <v>1944.2083333332669</v>
      </c>
      <c r="I887" s="82">
        <f>I885*10/12+I897*2/12</f>
        <v>2.4616666666666669</v>
      </c>
      <c r="J887" s="79">
        <f t="shared" si="210"/>
        <v>224.88128160919544</v>
      </c>
      <c r="K887" s="79">
        <f t="shared" si="211"/>
        <v>11.522842528735634</v>
      </c>
      <c r="L887" s="90">
        <f t="shared" si="215"/>
        <v>11010.712665886978</v>
      </c>
      <c r="M887" s="79">
        <f t="shared" si="212"/>
        <v>17.284263793103452</v>
      </c>
      <c r="N887" s="90">
        <f t="shared" si="213"/>
        <v>846.2779156425529</v>
      </c>
      <c r="O887" s="106">
        <f t="shared" si="202"/>
        <v>11.224693196180684</v>
      </c>
      <c r="P887" s="91"/>
      <c r="Q887" s="92">
        <f t="shared" si="203"/>
        <v>14.749564229990963</v>
      </c>
      <c r="R887" s="92"/>
      <c r="S887" s="107">
        <f t="shared" si="204"/>
        <v>9.1707515562675562E-2</v>
      </c>
      <c r="T887" s="82">
        <f t="shared" si="216"/>
        <v>1.0028575905674066</v>
      </c>
      <c r="U887" s="82">
        <f t="shared" si="217"/>
        <v>13.480451767690329</v>
      </c>
      <c r="V887" s="95">
        <f t="shared" si="205"/>
        <v>9.5446051039833169E-2</v>
      </c>
      <c r="W887" s="95">
        <f t="shared" si="206"/>
        <v>-1.8042465139279096E-2</v>
      </c>
      <c r="X887" s="95">
        <f t="shared" si="207"/>
        <v>0.11348851617911226</v>
      </c>
    </row>
    <row r="888" spans="1:24">
      <c r="A888" s="1">
        <v>1944.04</v>
      </c>
      <c r="B888" s="1">
        <f t="shared" si="208"/>
        <v>1944</v>
      </c>
      <c r="C888" s="1">
        <f t="shared" si="209"/>
        <v>3.999999999996362E-2</v>
      </c>
      <c r="D888" s="77">
        <v>11.89</v>
      </c>
      <c r="E888" s="79">
        <v>0.62333300000000003</v>
      </c>
      <c r="F888" s="77">
        <v>0.92666700000000002</v>
      </c>
      <c r="G888" s="77">
        <v>17.5</v>
      </c>
      <c r="H888" s="79">
        <f t="shared" si="214"/>
        <v>1944.2916666666001</v>
      </c>
      <c r="I888" s="82">
        <f>I885*9/12+I897*3/12</f>
        <v>2.4525000000000001</v>
      </c>
      <c r="J888" s="79">
        <f t="shared" si="210"/>
        <v>219.71564971428575</v>
      </c>
      <c r="K888" s="79">
        <f t="shared" si="211"/>
        <v>11.518588316514288</v>
      </c>
      <c r="L888" s="90">
        <f t="shared" si="215"/>
        <v>10804.789347834867</v>
      </c>
      <c r="M888" s="79">
        <f t="shared" si="212"/>
        <v>17.123905969200003</v>
      </c>
      <c r="N888" s="90">
        <f t="shared" si="213"/>
        <v>842.08929609672771</v>
      </c>
      <c r="O888" s="106">
        <f t="shared" si="202"/>
        <v>10.938275188239402</v>
      </c>
      <c r="P888" s="91"/>
      <c r="Q888" s="92">
        <f t="shared" si="203"/>
        <v>14.387983948343408</v>
      </c>
      <c r="R888" s="92"/>
      <c r="S888" s="107">
        <f t="shared" si="204"/>
        <v>9.4720823089110992E-2</v>
      </c>
      <c r="T888" s="82">
        <f t="shared" si="216"/>
        <v>1.0028503057486233</v>
      </c>
      <c r="U888" s="82">
        <f t="shared" si="217"/>
        <v>13.44172210305174</v>
      </c>
      <c r="V888" s="95">
        <f t="shared" si="205"/>
        <v>0.10271387995294945</v>
      </c>
      <c r="W888" s="95">
        <f t="shared" si="206"/>
        <v>-1.6506789364159613E-2</v>
      </c>
      <c r="X888" s="95">
        <f t="shared" si="207"/>
        <v>0.11922066931710906</v>
      </c>
    </row>
    <row r="889" spans="1:24">
      <c r="A889" s="1">
        <v>1944.05</v>
      </c>
      <c r="B889" s="1">
        <f t="shared" si="208"/>
        <v>1944</v>
      </c>
      <c r="C889" s="1">
        <f t="shared" si="209"/>
        <v>4.9999999999954525E-2</v>
      </c>
      <c r="D889" s="77">
        <v>12.1</v>
      </c>
      <c r="E889" s="79">
        <v>0.62666699999999997</v>
      </c>
      <c r="F889" s="77">
        <v>0.92333299999999996</v>
      </c>
      <c r="G889" s="77">
        <v>17.5</v>
      </c>
      <c r="H889" s="79">
        <f t="shared" si="214"/>
        <v>1944.3749999999334</v>
      </c>
      <c r="I889" s="82">
        <f>I885*8/12+I897*4/12</f>
        <v>2.4433333333333334</v>
      </c>
      <c r="J889" s="79">
        <f t="shared" si="210"/>
        <v>223.59624571428574</v>
      </c>
      <c r="K889" s="79">
        <f t="shared" si="211"/>
        <v>11.58019739777143</v>
      </c>
      <c r="L889" s="90">
        <f t="shared" si="215"/>
        <v>11043.078344770553</v>
      </c>
      <c r="M889" s="79">
        <f t="shared" si="212"/>
        <v>17.06229688794286</v>
      </c>
      <c r="N889" s="90">
        <f t="shared" si="213"/>
        <v>842.68088076958918</v>
      </c>
      <c r="O889" s="106">
        <f t="shared" si="202"/>
        <v>11.103736936792624</v>
      </c>
      <c r="P889" s="91"/>
      <c r="Q889" s="92">
        <f t="shared" si="203"/>
        <v>14.620020758909016</v>
      </c>
      <c r="R889" s="92"/>
      <c r="S889" s="107">
        <f t="shared" si="204"/>
        <v>9.345016828904619E-2</v>
      </c>
      <c r="T889" s="82">
        <f t="shared" si="216"/>
        <v>1.0028430211432164</v>
      </c>
      <c r="U889" s="82">
        <f t="shared" si="217"/>
        <v>13.480035120833465</v>
      </c>
      <c r="V889" s="95">
        <f t="shared" si="205"/>
        <v>0.10466931871305518</v>
      </c>
      <c r="W889" s="95">
        <f t="shared" si="206"/>
        <v>-1.7660681040923332E-2</v>
      </c>
      <c r="X889" s="95">
        <f t="shared" si="207"/>
        <v>0.12232999975397851</v>
      </c>
    </row>
    <row r="890" spans="1:24">
      <c r="A890" s="1">
        <v>1944.06</v>
      </c>
      <c r="B890" s="1">
        <f t="shared" si="208"/>
        <v>1944</v>
      </c>
      <c r="C890" s="1">
        <f t="shared" si="209"/>
        <v>5.999999999994543E-2</v>
      </c>
      <c r="D890" s="77">
        <v>12.67</v>
      </c>
      <c r="E890" s="79">
        <v>0.63</v>
      </c>
      <c r="F890" s="77">
        <v>0.92</v>
      </c>
      <c r="G890" s="77">
        <v>17.600000000000001</v>
      </c>
      <c r="H890" s="79">
        <f t="shared" si="214"/>
        <v>1944.4583333332666</v>
      </c>
      <c r="I890" s="82">
        <f>I885*7/12+I897*5/12</f>
        <v>2.4341666666666666</v>
      </c>
      <c r="J890" s="79">
        <f t="shared" si="210"/>
        <v>232.7990119318182</v>
      </c>
      <c r="K890" s="79">
        <f t="shared" si="211"/>
        <v>11.575641477272727</v>
      </c>
      <c r="L890" s="90">
        <f t="shared" si="215"/>
        <v>11545.230908262154</v>
      </c>
      <c r="M890" s="79">
        <f t="shared" si="212"/>
        <v>16.904111363636364</v>
      </c>
      <c r="N890" s="90">
        <f t="shared" si="213"/>
        <v>838.32773761650992</v>
      </c>
      <c r="O890" s="106">
        <f t="shared" si="202"/>
        <v>11.532785272532511</v>
      </c>
      <c r="P890" s="91"/>
      <c r="Q890" s="92">
        <f t="shared" si="203"/>
        <v>15.197274767915028</v>
      </c>
      <c r="R890" s="92"/>
      <c r="S890" s="107">
        <f t="shared" si="204"/>
        <v>9.0007150820361218E-2</v>
      </c>
      <c r="T890" s="82">
        <f t="shared" si="216"/>
        <v>1.0028357367513328</v>
      </c>
      <c r="U890" s="82">
        <f t="shared" si="217"/>
        <v>13.441550286910944</v>
      </c>
      <c r="V890" s="95">
        <f t="shared" si="205"/>
        <v>0.10110356093025819</v>
      </c>
      <c r="W890" s="95">
        <f t="shared" si="206"/>
        <v>-1.7272493554204682E-2</v>
      </c>
      <c r="X890" s="95">
        <f t="shared" si="207"/>
        <v>0.11837605448446287</v>
      </c>
    </row>
    <row r="891" spans="1:24">
      <c r="A891" s="1">
        <v>1944.07</v>
      </c>
      <c r="B891" s="1">
        <f t="shared" si="208"/>
        <v>1944</v>
      </c>
      <c r="C891" s="1">
        <f t="shared" si="209"/>
        <v>6.9999999999936335E-2</v>
      </c>
      <c r="D891" s="77">
        <v>13</v>
      </c>
      <c r="E891" s="79">
        <v>0.63333300000000003</v>
      </c>
      <c r="F891" s="77">
        <v>0.91333299999999995</v>
      </c>
      <c r="G891" s="77">
        <v>17.7</v>
      </c>
      <c r="H891" s="79">
        <f t="shared" si="214"/>
        <v>1944.5416666665999</v>
      </c>
      <c r="I891" s="82">
        <f>I885*6/12+I897*6/12</f>
        <v>2.4249999999999998</v>
      </c>
      <c r="J891" s="79">
        <f t="shared" si="210"/>
        <v>237.51293785310736</v>
      </c>
      <c r="K891" s="79">
        <f t="shared" si="211"/>
        <v>11.571137036101698</v>
      </c>
      <c r="L891" s="90">
        <f t="shared" si="215"/>
        <v>11826.829972827789</v>
      </c>
      <c r="M891" s="79">
        <f t="shared" si="212"/>
        <v>16.686800312937855</v>
      </c>
      <c r="N891" s="90">
        <f t="shared" si="213"/>
        <v>830.91031535174795</v>
      </c>
      <c r="O891" s="106">
        <f t="shared" si="202"/>
        <v>11.73877475018072</v>
      </c>
      <c r="P891" s="91"/>
      <c r="Q891" s="92">
        <f t="shared" si="203"/>
        <v>15.480309849362948</v>
      </c>
      <c r="R891" s="92"/>
      <c r="S891" s="107">
        <f t="shared" si="204"/>
        <v>8.9159659602390917E-2</v>
      </c>
      <c r="T891" s="82">
        <f t="shared" si="216"/>
        <v>1.0028284525731195</v>
      </c>
      <c r="U891" s="82">
        <f t="shared" si="217"/>
        <v>13.403510674404401</v>
      </c>
      <c r="V891" s="95">
        <f t="shared" si="205"/>
        <v>0.10325593048271897</v>
      </c>
      <c r="W891" s="95">
        <f t="shared" si="206"/>
        <v>-1.6105889233199111E-2</v>
      </c>
      <c r="X891" s="95">
        <f t="shared" si="207"/>
        <v>0.11936181971591808</v>
      </c>
    </row>
    <row r="892" spans="1:24">
      <c r="A892" s="1">
        <v>1944.08</v>
      </c>
      <c r="B892" s="1">
        <f t="shared" si="208"/>
        <v>1944</v>
      </c>
      <c r="C892" s="1">
        <f t="shared" si="209"/>
        <v>7.999999999992724E-2</v>
      </c>
      <c r="D892" s="77">
        <v>12.81</v>
      </c>
      <c r="E892" s="79">
        <v>0.63666699999999998</v>
      </c>
      <c r="F892" s="77">
        <v>0.906667</v>
      </c>
      <c r="G892" s="77">
        <v>17.7</v>
      </c>
      <c r="H892" s="79">
        <f t="shared" si="214"/>
        <v>1944.6249999999332</v>
      </c>
      <c r="I892" s="82">
        <f>I885*5/12+I897*7/12</f>
        <v>2.4158333333333335</v>
      </c>
      <c r="J892" s="79">
        <f t="shared" si="210"/>
        <v>234.04159491525428</v>
      </c>
      <c r="K892" s="79">
        <f t="shared" si="211"/>
        <v>11.632049969548023</v>
      </c>
      <c r="L892" s="90">
        <f t="shared" si="215"/>
        <v>11702.243947316656</v>
      </c>
      <c r="M892" s="79">
        <f t="shared" si="212"/>
        <v>16.565010986497178</v>
      </c>
      <c r="N892" s="90">
        <f t="shared" si="213"/>
        <v>828.26217119295472</v>
      </c>
      <c r="O892" s="106">
        <f t="shared" si="202"/>
        <v>11.541711674209227</v>
      </c>
      <c r="P892" s="91"/>
      <c r="Q892" s="92">
        <f t="shared" si="203"/>
        <v>15.233407930416275</v>
      </c>
      <c r="R892" s="92"/>
      <c r="S892" s="107">
        <f t="shared" si="204"/>
        <v>9.070582138511657E-2</v>
      </c>
      <c r="T892" s="82">
        <f t="shared" si="216"/>
        <v>1.0028211686087238</v>
      </c>
      <c r="U892" s="82">
        <f t="shared" si="217"/>
        <v>13.441421868660255</v>
      </c>
      <c r="V892" s="95">
        <f t="shared" si="205"/>
        <v>0.10704310601687039</v>
      </c>
      <c r="W892" s="95">
        <f t="shared" si="206"/>
        <v>-1.6717085013500887E-2</v>
      </c>
      <c r="X892" s="95">
        <f t="shared" si="207"/>
        <v>0.12376019103037128</v>
      </c>
    </row>
    <row r="893" spans="1:24">
      <c r="A893" s="1">
        <v>1944.09</v>
      </c>
      <c r="B893" s="1">
        <f t="shared" si="208"/>
        <v>1944</v>
      </c>
      <c r="C893" s="1">
        <f t="shared" si="209"/>
        <v>8.9999999999918145E-2</v>
      </c>
      <c r="D893" s="77">
        <v>12.6</v>
      </c>
      <c r="E893" s="79">
        <v>0.64</v>
      </c>
      <c r="F893" s="77">
        <v>0.9</v>
      </c>
      <c r="G893" s="77">
        <v>17.7</v>
      </c>
      <c r="H893" s="79">
        <f t="shared" si="214"/>
        <v>1944.7083333332664</v>
      </c>
      <c r="I893" s="82">
        <f>I885*4/12+I897*8/12</f>
        <v>2.4066666666666667</v>
      </c>
      <c r="J893" s="79">
        <f t="shared" si="210"/>
        <v>230.20484745762715</v>
      </c>
      <c r="K893" s="79">
        <f t="shared" si="211"/>
        <v>11.692944632768365</v>
      </c>
      <c r="L893" s="90">
        <f t="shared" si="215"/>
        <v>11559.125168882128</v>
      </c>
      <c r="M893" s="79">
        <f t="shared" si="212"/>
        <v>16.443203389830511</v>
      </c>
      <c r="N893" s="90">
        <f t="shared" si="213"/>
        <v>825.65179777729497</v>
      </c>
      <c r="O893" s="106">
        <f t="shared" si="202"/>
        <v>11.328560584696474</v>
      </c>
      <c r="P893" s="91"/>
      <c r="Q893" s="92">
        <f t="shared" si="203"/>
        <v>14.966305729668385</v>
      </c>
      <c r="R893" s="92"/>
      <c r="S893" s="107">
        <f t="shared" si="204"/>
        <v>9.0905502784364156E-2</v>
      </c>
      <c r="T893" s="82">
        <f t="shared" si="216"/>
        <v>1.0028138848582933</v>
      </c>
      <c r="U893" s="82">
        <f t="shared" si="217"/>
        <v>13.479342386092734</v>
      </c>
      <c r="V893" s="95">
        <f t="shared" si="205"/>
        <v>0.11182219525685722</v>
      </c>
      <c r="W893" s="95">
        <f t="shared" si="206"/>
        <v>-1.6608058386365032E-2</v>
      </c>
      <c r="X893" s="95">
        <f t="shared" si="207"/>
        <v>0.12843025364322225</v>
      </c>
    </row>
    <row r="894" spans="1:24">
      <c r="A894" s="1">
        <v>1944.1</v>
      </c>
      <c r="B894" s="1">
        <f t="shared" si="208"/>
        <v>1944</v>
      </c>
      <c r="C894" s="1">
        <f t="shared" si="209"/>
        <v>9.9999999999909051E-2</v>
      </c>
      <c r="D894" s="77">
        <v>12.91</v>
      </c>
      <c r="E894" s="79">
        <v>0.64</v>
      </c>
      <c r="F894" s="77">
        <v>0.91</v>
      </c>
      <c r="G894" s="77">
        <v>17.7</v>
      </c>
      <c r="H894" s="79">
        <f t="shared" si="214"/>
        <v>1944.7916666665997</v>
      </c>
      <c r="I894" s="82">
        <f>I885*3/12+I897*9/12</f>
        <v>2.3975</v>
      </c>
      <c r="J894" s="79">
        <f t="shared" si="210"/>
        <v>235.86861751412437</v>
      </c>
      <c r="K894" s="79">
        <f t="shared" si="211"/>
        <v>11.692944632768365</v>
      </c>
      <c r="L894" s="90">
        <f t="shared" si="215"/>
        <v>11892.443857614444</v>
      </c>
      <c r="M894" s="79">
        <f t="shared" si="212"/>
        <v>16.625905649717517</v>
      </c>
      <c r="N894" s="90">
        <f t="shared" si="213"/>
        <v>838.27450894106448</v>
      </c>
      <c r="O894" s="106">
        <f t="shared" si="202"/>
        <v>11.583105186279131</v>
      </c>
      <c r="P894" s="91"/>
      <c r="Q894" s="92">
        <f t="shared" si="203"/>
        <v>15.315966613277224</v>
      </c>
      <c r="R894" s="92"/>
      <c r="S894" s="107">
        <f t="shared" si="204"/>
        <v>8.9815332339061207E-2</v>
      </c>
      <c r="T894" s="82">
        <f t="shared" si="216"/>
        <v>1.0028066013219752</v>
      </c>
      <c r="U894" s="82">
        <f t="shared" si="217"/>
        <v>13.51727170353271</v>
      </c>
      <c r="V894" s="95">
        <f t="shared" si="205"/>
        <v>0.11164184812922695</v>
      </c>
      <c r="W894" s="95">
        <f t="shared" si="206"/>
        <v>-1.7122408567357805E-2</v>
      </c>
      <c r="X894" s="95">
        <f t="shared" si="207"/>
        <v>0.12876425669658476</v>
      </c>
    </row>
    <row r="895" spans="1:24">
      <c r="A895" s="1">
        <v>1944.11</v>
      </c>
      <c r="B895" s="1">
        <f t="shared" si="208"/>
        <v>1944</v>
      </c>
      <c r="C895" s="1">
        <f t="shared" si="209"/>
        <v>0.10999999999989996</v>
      </c>
      <c r="D895" s="77">
        <v>12.82</v>
      </c>
      <c r="E895" s="79">
        <v>0.64</v>
      </c>
      <c r="F895" s="77">
        <v>0.92</v>
      </c>
      <c r="G895" s="77">
        <v>17.7</v>
      </c>
      <c r="H895" s="79">
        <f t="shared" si="214"/>
        <v>1944.8749999999329</v>
      </c>
      <c r="I895" s="82">
        <f>I885*2/12+I897*10/12</f>
        <v>2.3883333333333336</v>
      </c>
      <c r="J895" s="79">
        <f t="shared" si="210"/>
        <v>234.22429717514129</v>
      </c>
      <c r="K895" s="79">
        <f t="shared" si="211"/>
        <v>11.692944632768365</v>
      </c>
      <c r="L895" s="90">
        <f t="shared" si="215"/>
        <v>11858.667229049051</v>
      </c>
      <c r="M895" s="79">
        <f t="shared" si="212"/>
        <v>16.808607909604525</v>
      </c>
      <c r="N895" s="90">
        <f t="shared" si="213"/>
        <v>851.01200083659342</v>
      </c>
      <c r="O895" s="106">
        <f t="shared" si="202"/>
        <v>11.478459198055479</v>
      </c>
      <c r="P895" s="91"/>
      <c r="Q895" s="92">
        <f t="shared" si="203"/>
        <v>15.190706986565075</v>
      </c>
      <c r="R895" s="92"/>
      <c r="S895" s="107">
        <f t="shared" si="204"/>
        <v>9.0694070146548067E-2</v>
      </c>
      <c r="T895" s="82">
        <f t="shared" si="216"/>
        <v>1.0027993179999177</v>
      </c>
      <c r="U895" s="82">
        <f t="shared" si="217"/>
        <v>13.555209296165343</v>
      </c>
      <c r="V895" s="95">
        <f t="shared" si="205"/>
        <v>0.11665822430314465</v>
      </c>
      <c r="W895" s="95">
        <f t="shared" si="206"/>
        <v>-1.7630636352335194E-2</v>
      </c>
      <c r="X895" s="95">
        <f t="shared" si="207"/>
        <v>0.13428886065547985</v>
      </c>
    </row>
    <row r="896" spans="1:24">
      <c r="A896" s="1">
        <v>1944.12</v>
      </c>
      <c r="B896" s="1">
        <f t="shared" si="208"/>
        <v>1944</v>
      </c>
      <c r="C896" s="1">
        <f t="shared" si="209"/>
        <v>0.11999999999989086</v>
      </c>
      <c r="D896" s="77">
        <v>13.1</v>
      </c>
      <c r="E896" s="79">
        <v>0.64</v>
      </c>
      <c r="F896" s="77">
        <v>0.93</v>
      </c>
      <c r="G896" s="77">
        <v>17.8</v>
      </c>
      <c r="H896" s="79">
        <f t="shared" si="214"/>
        <v>1944.9583333332662</v>
      </c>
      <c r="I896" s="82">
        <f>I885*1/12+I897*11/12</f>
        <v>2.3791666666666664</v>
      </c>
      <c r="J896" s="79">
        <f t="shared" si="210"/>
        <v>237.99535393258429</v>
      </c>
      <c r="K896" s="79">
        <f t="shared" si="211"/>
        <v>11.627253932584271</v>
      </c>
      <c r="L896" s="90">
        <f t="shared" si="215"/>
        <v>12098.650950340172</v>
      </c>
      <c r="M896" s="79">
        <f t="shared" si="212"/>
        <v>16.895853370786519</v>
      </c>
      <c r="N896" s="90">
        <f t="shared" si="213"/>
        <v>858.9118613600275</v>
      </c>
      <c r="O896" s="106">
        <f t="shared" si="202"/>
        <v>11.638683593355129</v>
      </c>
      <c r="P896" s="91"/>
      <c r="Q896" s="92">
        <f t="shared" si="203"/>
        <v>15.414205958668191</v>
      </c>
      <c r="R896" s="92"/>
      <c r="S896" s="107">
        <f t="shared" si="204"/>
        <v>9.0930041266258213E-2</v>
      </c>
      <c r="T896" s="82">
        <f t="shared" si="216"/>
        <v>1.0027920348922679</v>
      </c>
      <c r="U896" s="82">
        <f t="shared" si="217"/>
        <v>13.516788600251195</v>
      </c>
      <c r="V896" s="95">
        <f t="shared" si="205"/>
        <v>0.1202489311081969</v>
      </c>
      <c r="W896" s="95">
        <f t="shared" si="206"/>
        <v>-1.7039856902801853E-2</v>
      </c>
      <c r="X896" s="95">
        <f t="shared" si="207"/>
        <v>0.13728878801099875</v>
      </c>
    </row>
    <row r="897" spans="1:24">
      <c r="A897" s="1">
        <v>1945.01</v>
      </c>
      <c r="B897" s="1">
        <f t="shared" si="208"/>
        <v>1945</v>
      </c>
      <c r="C897" s="1">
        <f t="shared" si="209"/>
        <v>9.9999999999909051E-3</v>
      </c>
      <c r="D897" s="77">
        <v>13.49</v>
      </c>
      <c r="E897" s="79">
        <v>0.64333300000000004</v>
      </c>
      <c r="F897" s="77">
        <v>0.94</v>
      </c>
      <c r="G897" s="77">
        <v>17.8</v>
      </c>
      <c r="H897" s="79">
        <f t="shared" si="214"/>
        <v>1945.0416666665994</v>
      </c>
      <c r="I897" s="82">
        <v>2.37</v>
      </c>
      <c r="J897" s="79">
        <f t="shared" si="210"/>
        <v>245.08071179775285</v>
      </c>
      <c r="K897" s="79">
        <f t="shared" si="211"/>
        <v>11.687806490955058</v>
      </c>
      <c r="L897" s="90">
        <f t="shared" si="215"/>
        <v>12508.352908733475</v>
      </c>
      <c r="M897" s="79">
        <f t="shared" si="212"/>
        <v>17.077529213483146</v>
      </c>
      <c r="N897" s="90">
        <f t="shared" si="213"/>
        <v>871.59760816971561</v>
      </c>
      <c r="O897" s="106">
        <f t="shared" ref="O897:O960" si="218">J897/AVERAGE(M777:M896)</f>
        <v>11.960463439806993</v>
      </c>
      <c r="P897" s="91"/>
      <c r="Q897" s="92">
        <f t="shared" ref="Q897:Q960" si="219">L897/AVERAGE(N777:N896)</f>
        <v>15.850197374836538</v>
      </c>
      <c r="R897" s="92"/>
      <c r="S897" s="107">
        <f t="shared" ref="S897:S960" si="220">1/O897-(I897/100-(((G897/G777)^(1/10))-1))</f>
        <v>8.7187088829362741E-2</v>
      </c>
      <c r="T897" s="82">
        <f t="shared" si="216"/>
        <v>1.0033004196151964</v>
      </c>
      <c r="U897" s="82">
        <f t="shared" si="217"/>
        <v>13.554527945654504</v>
      </c>
      <c r="V897" s="95">
        <f t="shared" si="205"/>
        <v>0.11892404974264337</v>
      </c>
      <c r="W897" s="95">
        <f t="shared" si="206"/>
        <v>-1.7968072465690543E-2</v>
      </c>
      <c r="X897" s="95">
        <f t="shared" si="207"/>
        <v>0.13689212220833391</v>
      </c>
    </row>
    <row r="898" spans="1:24">
      <c r="A898" s="1">
        <v>1945.02</v>
      </c>
      <c r="B898" s="1">
        <f t="shared" si="208"/>
        <v>1945</v>
      </c>
      <c r="C898" s="1">
        <f t="shared" si="209"/>
        <v>1.999999999998181E-2</v>
      </c>
      <c r="D898" s="77">
        <v>13.94</v>
      </c>
      <c r="E898" s="79">
        <v>0.64666699999999999</v>
      </c>
      <c r="F898" s="77">
        <v>0.95</v>
      </c>
      <c r="G898" s="77">
        <v>17.8</v>
      </c>
      <c r="H898" s="79">
        <f t="shared" si="214"/>
        <v>1945.1249999999327</v>
      </c>
      <c r="I898" s="82">
        <f>I897*11/12+I909*1/12</f>
        <v>2.355</v>
      </c>
      <c r="J898" s="79">
        <f t="shared" si="210"/>
        <v>253.25612471910114</v>
      </c>
      <c r="K898" s="79">
        <f t="shared" si="211"/>
        <v>11.748377216910113</v>
      </c>
      <c r="L898" s="90">
        <f t="shared" si="215"/>
        <v>12975.574583786554</v>
      </c>
      <c r="M898" s="79">
        <f t="shared" si="212"/>
        <v>17.259205056179777</v>
      </c>
      <c r="N898" s="90">
        <f t="shared" si="213"/>
        <v>884.27516890941376</v>
      </c>
      <c r="O898" s="106">
        <f t="shared" si="218"/>
        <v>12.341753548186315</v>
      </c>
      <c r="P898" s="91"/>
      <c r="Q898" s="92">
        <f t="shared" si="219"/>
        <v>16.360841623342537</v>
      </c>
      <c r="R898" s="92"/>
      <c r="S898" s="107">
        <f t="shared" si="220"/>
        <v>8.4001739041967421E-2</v>
      </c>
      <c r="T898" s="82">
        <f t="shared" si="216"/>
        <v>1.0032888739842185</v>
      </c>
      <c r="U898" s="82">
        <f t="shared" si="217"/>
        <v>13.599263575561071</v>
      </c>
      <c r="V898" s="95">
        <f t="shared" ref="V898:V961" si="221">(($L1018/$L898)^(1/10)-1)</f>
        <v>0.11889279398052444</v>
      </c>
      <c r="W898" s="95">
        <f t="shared" ref="W898:W961" si="222">(($U1018/$U898)^(1/10)-1)</f>
        <v>-1.8420267805878576E-2</v>
      </c>
      <c r="X898" s="95">
        <f t="shared" ref="X898:X961" si="223">V898-W898</f>
        <v>0.13731306178640301</v>
      </c>
    </row>
    <row r="899" spans="1:24">
      <c r="A899" s="1">
        <v>1945.03</v>
      </c>
      <c r="B899" s="1">
        <f t="shared" si="208"/>
        <v>1945</v>
      </c>
      <c r="C899" s="1">
        <f t="shared" si="209"/>
        <v>2.9999999999972715E-2</v>
      </c>
      <c r="D899" s="77">
        <v>13.93</v>
      </c>
      <c r="E899" s="79">
        <v>0.65</v>
      </c>
      <c r="F899" s="77">
        <v>0.96</v>
      </c>
      <c r="G899" s="77">
        <v>17.8</v>
      </c>
      <c r="H899" s="79">
        <f t="shared" si="214"/>
        <v>1945.208333333266</v>
      </c>
      <c r="I899" s="82">
        <f>I897*10/12+I909*2/12</f>
        <v>2.3400000000000003</v>
      </c>
      <c r="J899" s="79">
        <f t="shared" si="210"/>
        <v>253.07444887640449</v>
      </c>
      <c r="K899" s="79">
        <f t="shared" si="211"/>
        <v>11.8089297752809</v>
      </c>
      <c r="L899" s="90">
        <f t="shared" si="215"/>
        <v>13016.685622341114</v>
      </c>
      <c r="M899" s="79">
        <f t="shared" si="212"/>
        <v>17.440880898876408</v>
      </c>
      <c r="N899" s="90">
        <f t="shared" si="213"/>
        <v>897.05801848151282</v>
      </c>
      <c r="O899" s="106">
        <f t="shared" si="218"/>
        <v>12.323310311389324</v>
      </c>
      <c r="P899" s="91"/>
      <c r="Q899" s="92">
        <f t="shared" si="219"/>
        <v>16.339009379818236</v>
      </c>
      <c r="R899" s="92"/>
      <c r="S899" s="107">
        <f t="shared" si="220"/>
        <v>8.4273003320711887E-2</v>
      </c>
      <c r="T899" s="82">
        <f t="shared" si="216"/>
        <v>1.0032773292954764</v>
      </c>
      <c r="U899" s="82">
        <f t="shared" si="217"/>
        <v>13.643989839739264</v>
      </c>
      <c r="V899" s="95">
        <f t="shared" si="221"/>
        <v>0.11805149893227962</v>
      </c>
      <c r="W899" s="95">
        <f t="shared" si="222"/>
        <v>-1.8781929656038088E-2</v>
      </c>
      <c r="X899" s="95">
        <f t="shared" si="223"/>
        <v>0.13683342858831771</v>
      </c>
    </row>
    <row r="900" spans="1:24">
      <c r="A900" s="1">
        <v>1945.04</v>
      </c>
      <c r="B900" s="1">
        <f t="shared" si="208"/>
        <v>1945</v>
      </c>
      <c r="C900" s="1">
        <f t="shared" si="209"/>
        <v>3.999999999996362E-2</v>
      </c>
      <c r="D900" s="77">
        <v>14.28</v>
      </c>
      <c r="E900" s="79">
        <v>0.65</v>
      </c>
      <c r="F900" s="77">
        <v>0.973333</v>
      </c>
      <c r="G900" s="77">
        <v>17.8</v>
      </c>
      <c r="H900" s="79">
        <f t="shared" si="214"/>
        <v>1945.2916666665992</v>
      </c>
      <c r="I900" s="82">
        <f>I897*9/12+I909*3/12</f>
        <v>2.3250000000000002</v>
      </c>
      <c r="J900" s="79">
        <f t="shared" si="210"/>
        <v>259.43310337078651</v>
      </c>
      <c r="K900" s="79">
        <f t="shared" si="211"/>
        <v>11.8089297752809</v>
      </c>
      <c r="L900" s="90">
        <f t="shared" si="215"/>
        <v>13394.353277691403</v>
      </c>
      <c r="M900" s="79">
        <f t="shared" si="212"/>
        <v>17.683109299943823</v>
      </c>
      <c r="N900" s="90">
        <f t="shared" si="213"/>
        <v>912.96681084280169</v>
      </c>
      <c r="O900" s="106">
        <f t="shared" si="218"/>
        <v>12.631867236563075</v>
      </c>
      <c r="P900" s="91"/>
      <c r="Q900" s="92">
        <f t="shared" si="219"/>
        <v>16.745879992645975</v>
      </c>
      <c r="R900" s="92"/>
      <c r="S900" s="107">
        <f t="shared" si="220"/>
        <v>8.1694539553084117E-2</v>
      </c>
      <c r="T900" s="82">
        <f t="shared" si="216"/>
        <v>1.0032657855500335</v>
      </c>
      <c r="U900" s="82">
        <f t="shared" si="217"/>
        <v>13.688705687348225</v>
      </c>
      <c r="V900" s="95">
        <f t="shared" si="221"/>
        <v>0.11903370356202614</v>
      </c>
      <c r="W900" s="95">
        <f t="shared" si="222"/>
        <v>-1.9479875900787147E-2</v>
      </c>
      <c r="X900" s="95">
        <f t="shared" si="223"/>
        <v>0.13851357946281329</v>
      </c>
    </row>
    <row r="901" spans="1:24">
      <c r="A901" s="1">
        <v>1945.05</v>
      </c>
      <c r="B901" s="1">
        <f t="shared" si="208"/>
        <v>1945</v>
      </c>
      <c r="C901" s="1">
        <f t="shared" si="209"/>
        <v>4.9999999999954525E-2</v>
      </c>
      <c r="D901" s="77">
        <v>14.82</v>
      </c>
      <c r="E901" s="79">
        <v>0.65</v>
      </c>
      <c r="F901" s="77">
        <v>0.98666699999999996</v>
      </c>
      <c r="G901" s="77">
        <v>17.899999999999999</v>
      </c>
      <c r="H901" s="79">
        <f t="shared" si="214"/>
        <v>1945.3749999999325</v>
      </c>
      <c r="I901" s="82">
        <f>I897*8/12+I909*4/12</f>
        <v>2.31</v>
      </c>
      <c r="J901" s="79">
        <f t="shared" si="210"/>
        <v>267.73944469273749</v>
      </c>
      <c r="K901" s="79">
        <f t="shared" si="211"/>
        <v>11.742958100558662</v>
      </c>
      <c r="L901" s="90">
        <f t="shared" si="215"/>
        <v>13873.727392273404</v>
      </c>
      <c r="M901" s="79">
        <f t="shared" si="212"/>
        <v>17.825214215698328</v>
      </c>
      <c r="N901" s="90">
        <f t="shared" si="213"/>
        <v>923.66727293874646</v>
      </c>
      <c r="O901" s="106">
        <f t="shared" si="218"/>
        <v>13.036560628785356</v>
      </c>
      <c r="P901" s="91"/>
      <c r="Q901" s="92">
        <f t="shared" si="219"/>
        <v>17.276370053124364</v>
      </c>
      <c r="R901" s="92"/>
      <c r="S901" s="107">
        <f t="shared" si="220"/>
        <v>7.9961857196301611E-2</v>
      </c>
      <c r="T901" s="82">
        <f t="shared" si="216"/>
        <v>1.003254242748955</v>
      </c>
      <c r="U901" s="82">
        <f t="shared" si="217"/>
        <v>13.656687103325989</v>
      </c>
      <c r="V901" s="95">
        <f t="shared" si="221"/>
        <v>0.11501869231649731</v>
      </c>
      <c r="W901" s="95">
        <f t="shared" si="222"/>
        <v>-1.9110564638683325E-2</v>
      </c>
      <c r="X901" s="95">
        <f t="shared" si="223"/>
        <v>0.13412925695518063</v>
      </c>
    </row>
    <row r="902" spans="1:24">
      <c r="A902" s="1">
        <v>1945.06</v>
      </c>
      <c r="B902" s="1">
        <f t="shared" si="208"/>
        <v>1945</v>
      </c>
      <c r="C902" s="1">
        <f t="shared" si="209"/>
        <v>5.999999999994543E-2</v>
      </c>
      <c r="D902" s="77">
        <v>15.09</v>
      </c>
      <c r="E902" s="79">
        <v>0.65</v>
      </c>
      <c r="F902" s="77">
        <v>1</v>
      </c>
      <c r="G902" s="77">
        <v>18.100000000000001</v>
      </c>
      <c r="H902" s="79">
        <f t="shared" si="214"/>
        <v>1945.4583333332657</v>
      </c>
      <c r="I902" s="82">
        <f>I897*7/12+I909*5/12</f>
        <v>2.2949999999999999</v>
      </c>
      <c r="J902" s="79">
        <f t="shared" si="210"/>
        <v>269.60494309392266</v>
      </c>
      <c r="K902" s="79">
        <f t="shared" si="211"/>
        <v>11.613201657458564</v>
      </c>
      <c r="L902" s="90">
        <f t="shared" si="215"/>
        <v>14020.541580010284</v>
      </c>
      <c r="M902" s="79">
        <f t="shared" si="212"/>
        <v>17.866464088397791</v>
      </c>
      <c r="N902" s="90">
        <f t="shared" si="213"/>
        <v>929.12800397682463</v>
      </c>
      <c r="O902" s="106">
        <f t="shared" si="218"/>
        <v>13.130223361406053</v>
      </c>
      <c r="P902" s="91"/>
      <c r="Q902" s="92">
        <f t="shared" si="219"/>
        <v>17.391992046675043</v>
      </c>
      <c r="R902" s="92"/>
      <c r="S902" s="107">
        <f t="shared" si="220"/>
        <v>8.1453259365824315E-2</v>
      </c>
      <c r="T902" s="82">
        <f t="shared" si="216"/>
        <v>1.0032427008933069</v>
      </c>
      <c r="U902" s="82">
        <f t="shared" si="217"/>
        <v>13.549735584623786</v>
      </c>
      <c r="V902" s="95">
        <f t="shared" si="221"/>
        <v>0.12050882105555916</v>
      </c>
      <c r="W902" s="95">
        <f t="shared" si="222"/>
        <v>-1.8283285328311805E-2</v>
      </c>
      <c r="X902" s="95">
        <f t="shared" si="223"/>
        <v>0.13879210638387096</v>
      </c>
    </row>
    <row r="903" spans="1:24">
      <c r="A903" s="1">
        <v>1945.07</v>
      </c>
      <c r="B903" s="1">
        <f t="shared" si="208"/>
        <v>1945</v>
      </c>
      <c r="C903" s="1">
        <f t="shared" si="209"/>
        <v>6.9999999999936335E-2</v>
      </c>
      <c r="D903" s="77">
        <v>14.78</v>
      </c>
      <c r="E903" s="79">
        <v>0.65333300000000005</v>
      </c>
      <c r="F903" s="77">
        <v>0.99666699999999997</v>
      </c>
      <c r="G903" s="77">
        <v>18.100000000000001</v>
      </c>
      <c r="H903" s="79">
        <f t="shared" si="214"/>
        <v>1945.541666666599</v>
      </c>
      <c r="I903" s="82">
        <f>I897*6/12+I909*6/12</f>
        <v>2.2800000000000002</v>
      </c>
      <c r="J903" s="79">
        <f t="shared" si="210"/>
        <v>264.06633922651935</v>
      </c>
      <c r="K903" s="79">
        <f t="shared" si="211"/>
        <v>11.672750582265195</v>
      </c>
      <c r="L903" s="90">
        <f t="shared" si="215"/>
        <v>13783.097730962652</v>
      </c>
      <c r="M903" s="79">
        <f t="shared" si="212"/>
        <v>17.80691516359116</v>
      </c>
      <c r="N903" s="90">
        <f t="shared" si="213"/>
        <v>929.44239960929315</v>
      </c>
      <c r="O903" s="106">
        <f t="shared" si="218"/>
        <v>12.867028443009158</v>
      </c>
      <c r="P903" s="91"/>
      <c r="Q903" s="92">
        <f t="shared" si="219"/>
        <v>17.035325856511673</v>
      </c>
      <c r="R903" s="92"/>
      <c r="S903" s="107">
        <f t="shared" si="220"/>
        <v>8.3161114697241731E-2</v>
      </c>
      <c r="T903" s="82">
        <f t="shared" si="216"/>
        <v>1.0032311599841568</v>
      </c>
      <c r="U903" s="82">
        <f t="shared" si="217"/>
        <v>13.593673324308117</v>
      </c>
      <c r="V903" s="95">
        <f t="shared" si="221"/>
        <v>0.13030373955782659</v>
      </c>
      <c r="W903" s="95">
        <f t="shared" si="222"/>
        <v>-1.9756951347773999E-2</v>
      </c>
      <c r="X903" s="95">
        <f t="shared" si="223"/>
        <v>0.15006069090560059</v>
      </c>
    </row>
    <row r="904" spans="1:24">
      <c r="A904" s="1">
        <v>1945.08</v>
      </c>
      <c r="B904" s="1">
        <f t="shared" si="208"/>
        <v>1945</v>
      </c>
      <c r="C904" s="1">
        <f t="shared" si="209"/>
        <v>7.999999999992724E-2</v>
      </c>
      <c r="D904" s="77">
        <v>14.83</v>
      </c>
      <c r="E904" s="79">
        <v>0.656667</v>
      </c>
      <c r="F904" s="77">
        <v>0.99333300000000002</v>
      </c>
      <c r="G904" s="77">
        <v>18.100000000000001</v>
      </c>
      <c r="H904" s="79">
        <f t="shared" si="214"/>
        <v>1945.6249999999322</v>
      </c>
      <c r="I904" s="82">
        <f>I897*5/12+I909*7/12</f>
        <v>2.2650000000000001</v>
      </c>
      <c r="J904" s="79">
        <f t="shared" si="210"/>
        <v>264.95966243093926</v>
      </c>
      <c r="K904" s="79">
        <f t="shared" si="211"/>
        <v>11.732317373535912</v>
      </c>
      <c r="L904" s="90">
        <f t="shared" si="215"/>
        <v>13880.75652706254</v>
      </c>
      <c r="M904" s="79">
        <f t="shared" si="212"/>
        <v>17.747348372320445</v>
      </c>
      <c r="N904" s="90">
        <f t="shared" si="213"/>
        <v>929.75141761946156</v>
      </c>
      <c r="O904" s="106">
        <f t="shared" si="218"/>
        <v>12.915378562256739</v>
      </c>
      <c r="P904" s="91"/>
      <c r="Q904" s="92">
        <f t="shared" si="219"/>
        <v>17.092121054476227</v>
      </c>
      <c r="R904" s="92"/>
      <c r="S904" s="107">
        <f t="shared" si="220"/>
        <v>8.3020168859708254E-2</v>
      </c>
      <c r="T904" s="82">
        <f t="shared" si="216"/>
        <v>1.0032196200225736</v>
      </c>
      <c r="U904" s="82">
        <f t="shared" si="217"/>
        <v>13.63759665759132</v>
      </c>
      <c r="V904" s="95">
        <f t="shared" si="221"/>
        <v>0.12917112846314427</v>
      </c>
      <c r="W904" s="95">
        <f t="shared" si="222"/>
        <v>-2.042546051841776E-2</v>
      </c>
      <c r="X904" s="95">
        <f t="shared" si="223"/>
        <v>0.14959658898156203</v>
      </c>
    </row>
    <row r="905" spans="1:24">
      <c r="A905" s="1">
        <v>1945.09</v>
      </c>
      <c r="B905" s="1">
        <f t="shared" si="208"/>
        <v>1945</v>
      </c>
      <c r="C905" s="1">
        <f t="shared" si="209"/>
        <v>8.9999999999918145E-2</v>
      </c>
      <c r="D905" s="77">
        <v>15.84</v>
      </c>
      <c r="E905" s="79">
        <v>0.66</v>
      </c>
      <c r="F905" s="77">
        <v>0.99</v>
      </c>
      <c r="G905" s="77">
        <v>18.100000000000001</v>
      </c>
      <c r="H905" s="79">
        <f t="shared" si="214"/>
        <v>1945.7083333332655</v>
      </c>
      <c r="I905" s="82">
        <f>I897*4/12+I909*8/12</f>
        <v>2.25</v>
      </c>
      <c r="J905" s="79">
        <f t="shared" si="210"/>
        <v>283.00479116022098</v>
      </c>
      <c r="K905" s="79">
        <f t="shared" si="211"/>
        <v>11.791866298342542</v>
      </c>
      <c r="L905" s="90">
        <f t="shared" si="215"/>
        <v>14877.587659990495</v>
      </c>
      <c r="M905" s="79">
        <f t="shared" si="212"/>
        <v>17.687799447513811</v>
      </c>
      <c r="N905" s="90">
        <f t="shared" si="213"/>
        <v>929.84922874940594</v>
      </c>
      <c r="O905" s="106">
        <f t="shared" si="218"/>
        <v>13.798264951719778</v>
      </c>
      <c r="P905" s="91"/>
      <c r="Q905" s="92">
        <f t="shared" si="219"/>
        <v>18.249640785494673</v>
      </c>
      <c r="R905" s="92"/>
      <c r="S905" s="107">
        <f t="shared" si="220"/>
        <v>7.821597266288069E-2</v>
      </c>
      <c r="T905" s="82">
        <f t="shared" si="216"/>
        <v>1.0032080810096271</v>
      </c>
      <c r="U905" s="82">
        <f t="shared" si="217"/>
        <v>13.681504536849884</v>
      </c>
      <c r="V905" s="95">
        <f t="shared" si="221"/>
        <v>0.12623850408630588</v>
      </c>
      <c r="W905" s="95">
        <f t="shared" si="222"/>
        <v>-2.0862929445683243E-2</v>
      </c>
      <c r="X905" s="95">
        <f t="shared" si="223"/>
        <v>0.14710143353198912</v>
      </c>
    </row>
    <row r="906" spans="1:24">
      <c r="A906" s="1">
        <v>1945.1</v>
      </c>
      <c r="B906" s="1">
        <f t="shared" ref="B906:B969" si="224">INT(A906)</f>
        <v>1945</v>
      </c>
      <c r="C906" s="1">
        <f t="shared" ref="C906:C969" si="225">A906-B906</f>
        <v>9.9999999999909051E-2</v>
      </c>
      <c r="D906" s="77">
        <v>16.5</v>
      </c>
      <c r="E906" s="79">
        <v>0.66</v>
      </c>
      <c r="F906" s="77">
        <v>0.98</v>
      </c>
      <c r="G906" s="77">
        <v>18.100000000000001</v>
      </c>
      <c r="H906" s="79">
        <f t="shared" si="214"/>
        <v>1945.7916666665988</v>
      </c>
      <c r="I906" s="82">
        <f>I897*3/12+I909*9/12</f>
        <v>2.2350000000000003</v>
      </c>
      <c r="J906" s="79">
        <f t="shared" ref="J906:J969" si="226">D906*$G$1864/G906</f>
        <v>294.79665745856352</v>
      </c>
      <c r="K906" s="79">
        <f t="shared" ref="K906:K969" si="227">E906*$G$1864/G906</f>
        <v>11.791866298342542</v>
      </c>
      <c r="L906" s="90">
        <f t="shared" si="215"/>
        <v>15549.145436309509</v>
      </c>
      <c r="M906" s="79">
        <f t="shared" ref="M906:M969" si="228">F906*$G$1864/G906</f>
        <v>17.509134806629834</v>
      </c>
      <c r="N906" s="90">
        <f t="shared" ref="N906:N969" si="229">M906*(L906/J906)</f>
        <v>923.52500167171638</v>
      </c>
      <c r="O906" s="106">
        <f t="shared" si="218"/>
        <v>14.374662675391333</v>
      </c>
      <c r="P906" s="91"/>
      <c r="Q906" s="92">
        <f t="shared" si="219"/>
        <v>18.998880544708715</v>
      </c>
      <c r="R906" s="92"/>
      <c r="S906" s="107">
        <f t="shared" si="220"/>
        <v>7.5459942517966672E-2</v>
      </c>
      <c r="T906" s="82">
        <f t="shared" si="216"/>
        <v>1.0031965429463889</v>
      </c>
      <c r="U906" s="82">
        <f t="shared" si="217"/>
        <v>13.72539591173768</v>
      </c>
      <c r="V906" s="95">
        <f t="shared" si="221"/>
        <v>0.11586461050631303</v>
      </c>
      <c r="W906" s="95">
        <f t="shared" si="222"/>
        <v>-2.0179675671544772E-2</v>
      </c>
      <c r="X906" s="95">
        <f t="shared" si="223"/>
        <v>0.1360442861778578</v>
      </c>
    </row>
    <row r="907" spans="1:24">
      <c r="A907" s="1">
        <v>1945.11</v>
      </c>
      <c r="B907" s="1">
        <f t="shared" si="224"/>
        <v>1945</v>
      </c>
      <c r="C907" s="1">
        <f t="shared" si="225"/>
        <v>0.10999999999989996</v>
      </c>
      <c r="D907" s="77">
        <v>17.04</v>
      </c>
      <c r="E907" s="79">
        <v>0.66</v>
      </c>
      <c r="F907" s="77">
        <v>0.97</v>
      </c>
      <c r="G907" s="77">
        <v>18.100000000000001</v>
      </c>
      <c r="H907" s="79">
        <f t="shared" ref="H907:H970" si="230">H906+1/12</f>
        <v>1945.874999999932</v>
      </c>
      <c r="I907" s="82">
        <f>I897*2/12+I909*10/12</f>
        <v>2.2199999999999998</v>
      </c>
      <c r="J907" s="79">
        <f t="shared" si="226"/>
        <v>304.4445480662983</v>
      </c>
      <c r="K907" s="79">
        <f t="shared" si="227"/>
        <v>11.791866298342542</v>
      </c>
      <c r="L907" s="90">
        <f t="shared" ref="L907:L970" si="231">L906*((J907+(K907/12))/J906)</f>
        <v>16109.857044467335</v>
      </c>
      <c r="M907" s="79">
        <f t="shared" si="228"/>
        <v>17.330470165745854</v>
      </c>
      <c r="N907" s="90">
        <f t="shared" si="229"/>
        <v>917.05172142801155</v>
      </c>
      <c r="O907" s="106">
        <f t="shared" si="218"/>
        <v>14.847702661876779</v>
      </c>
      <c r="P907" s="91"/>
      <c r="Q907" s="92">
        <f t="shared" si="219"/>
        <v>19.60897595827285</v>
      </c>
      <c r="R907" s="92"/>
      <c r="S907" s="107">
        <f t="shared" si="220"/>
        <v>7.264603473680932E-2</v>
      </c>
      <c r="T907" s="82">
        <f t="shared" ref="T907:T970" si="232">((I907/I908+I907/1200+((1+I908/1200)^(-119))*(1-I907/I908)))</f>
        <v>1.0031850058339318</v>
      </c>
      <c r="U907" s="82">
        <f t="shared" ref="U907:U970" si="233">U906*T906*G906/G907</f>
        <v>13.769269729225741</v>
      </c>
      <c r="V907" s="95">
        <f t="shared" si="221"/>
        <v>0.11953774780963711</v>
      </c>
      <c r="W907" s="95">
        <f t="shared" si="222"/>
        <v>-2.0341719918070877E-2</v>
      </c>
      <c r="X907" s="95">
        <f t="shared" si="223"/>
        <v>0.13987946772770798</v>
      </c>
    </row>
    <row r="908" spans="1:24">
      <c r="A908" s="1">
        <v>1945.12</v>
      </c>
      <c r="B908" s="1">
        <f t="shared" si="224"/>
        <v>1945</v>
      </c>
      <c r="C908" s="1">
        <f t="shared" si="225"/>
        <v>0.11999999999989086</v>
      </c>
      <c r="D908" s="77">
        <v>17.329999999999998</v>
      </c>
      <c r="E908" s="79">
        <v>0.66</v>
      </c>
      <c r="F908" s="77">
        <v>0.96</v>
      </c>
      <c r="G908" s="77">
        <v>18.2</v>
      </c>
      <c r="H908" s="79">
        <f t="shared" si="230"/>
        <v>1945.9583333332653</v>
      </c>
      <c r="I908" s="82">
        <f>I897*1/12+I909*11/12</f>
        <v>2.2050000000000001</v>
      </c>
      <c r="J908" s="79">
        <f t="shared" si="226"/>
        <v>307.9245818681319</v>
      </c>
      <c r="K908" s="79">
        <f t="shared" si="227"/>
        <v>11.727075824175827</v>
      </c>
      <c r="L908" s="90">
        <f t="shared" si="231"/>
        <v>16345.717095512084</v>
      </c>
      <c r="M908" s="79">
        <f t="shared" si="228"/>
        <v>17.05756483516484</v>
      </c>
      <c r="N908" s="90">
        <f t="shared" si="229"/>
        <v>905.47538440228527</v>
      </c>
      <c r="O908" s="106">
        <f t="shared" si="218"/>
        <v>15.020347474739962</v>
      </c>
      <c r="P908" s="91"/>
      <c r="Q908" s="92">
        <f t="shared" si="219"/>
        <v>19.821351248851304</v>
      </c>
      <c r="R908" s="92"/>
      <c r="S908" s="107">
        <f t="shared" si="220"/>
        <v>7.2588174698029431E-2</v>
      </c>
      <c r="T908" s="82">
        <f t="shared" si="232"/>
        <v>1.0031734696733301</v>
      </c>
      <c r="U908" s="82">
        <f t="shared" si="233"/>
        <v>13.737228642798117</v>
      </c>
      <c r="V908" s="95">
        <f t="shared" si="221"/>
        <v>0.11970545428265988</v>
      </c>
      <c r="W908" s="95">
        <f t="shared" si="222"/>
        <v>-2.0101999645483981E-2</v>
      </c>
      <c r="X908" s="95">
        <f t="shared" si="223"/>
        <v>0.13980745392814387</v>
      </c>
    </row>
    <row r="909" spans="1:24">
      <c r="A909" s="1">
        <v>1946.01</v>
      </c>
      <c r="B909" s="1">
        <f t="shared" si="224"/>
        <v>1946</v>
      </c>
      <c r="C909" s="1">
        <f t="shared" si="225"/>
        <v>9.9999999999909051E-3</v>
      </c>
      <c r="D909" s="77">
        <v>18.02</v>
      </c>
      <c r="E909" s="79">
        <v>0.66666700000000001</v>
      </c>
      <c r="F909" s="77">
        <v>0.94</v>
      </c>
      <c r="G909" s="77">
        <v>18.2</v>
      </c>
      <c r="H909" s="79">
        <f t="shared" si="230"/>
        <v>1946.0416666665985</v>
      </c>
      <c r="I909" s="82">
        <v>2.19</v>
      </c>
      <c r="J909" s="79">
        <f t="shared" si="226"/>
        <v>320.18470659340664</v>
      </c>
      <c r="K909" s="79">
        <f t="shared" si="227"/>
        <v>11.845537058296706</v>
      </c>
      <c r="L909" s="90">
        <f t="shared" si="231"/>
        <v>17048.927750107938</v>
      </c>
      <c r="M909" s="79">
        <f t="shared" si="228"/>
        <v>16.702198901098903</v>
      </c>
      <c r="N909" s="90">
        <f t="shared" si="229"/>
        <v>889.3447328025228</v>
      </c>
      <c r="O909" s="106">
        <f t="shared" si="218"/>
        <v>15.623163177761667</v>
      </c>
      <c r="P909" s="91"/>
      <c r="Q909" s="92">
        <f t="shared" si="219"/>
        <v>20.599482382192491</v>
      </c>
      <c r="R909" s="92"/>
      <c r="S909" s="107">
        <f t="shared" si="220"/>
        <v>7.0169343254540828E-2</v>
      </c>
      <c r="T909" s="82">
        <f t="shared" si="232"/>
        <v>1.001379783904099</v>
      </c>
      <c r="U909" s="82">
        <f t="shared" si="233"/>
        <v>13.780823321291638</v>
      </c>
      <c r="V909" s="95">
        <f t="shared" si="221"/>
        <v>0.11231388223019323</v>
      </c>
      <c r="W909" s="95">
        <f t="shared" si="222"/>
        <v>-1.9667343910357737E-2</v>
      </c>
      <c r="X909" s="95">
        <f t="shared" si="223"/>
        <v>0.13198122614055097</v>
      </c>
    </row>
    <row r="910" spans="1:24">
      <c r="A910" s="1">
        <v>1946.02</v>
      </c>
      <c r="B910" s="1">
        <f t="shared" si="224"/>
        <v>1946</v>
      </c>
      <c r="C910" s="1">
        <f t="shared" si="225"/>
        <v>1.999999999998181E-2</v>
      </c>
      <c r="D910" s="77">
        <v>18.07</v>
      </c>
      <c r="E910" s="79">
        <v>0.67333299999999996</v>
      </c>
      <c r="F910" s="77">
        <v>0.92</v>
      </c>
      <c r="G910" s="77">
        <v>18.100000000000001</v>
      </c>
      <c r="H910" s="79">
        <f t="shared" si="230"/>
        <v>1946.1249999999318</v>
      </c>
      <c r="I910" s="82">
        <f>I909*11/12+I921*1/12</f>
        <v>2.1949999999999998</v>
      </c>
      <c r="J910" s="79">
        <f t="shared" si="226"/>
        <v>322.84700607734811</v>
      </c>
      <c r="K910" s="79">
        <f t="shared" si="227"/>
        <v>12.03007986403315</v>
      </c>
      <c r="L910" s="90">
        <f t="shared" si="231"/>
        <v>17244.068285555306</v>
      </c>
      <c r="M910" s="79">
        <f t="shared" si="228"/>
        <v>16.437146961325968</v>
      </c>
      <c r="N910" s="90">
        <f t="shared" si="229"/>
        <v>877.94924309412727</v>
      </c>
      <c r="O910" s="106">
        <f t="shared" si="218"/>
        <v>15.761666525801905</v>
      </c>
      <c r="P910" s="91"/>
      <c r="Q910" s="92">
        <f t="shared" si="219"/>
        <v>20.765541749059185</v>
      </c>
      <c r="R910" s="92"/>
      <c r="S910" s="107">
        <f t="shared" si="220"/>
        <v>6.8990615793924862E-2</v>
      </c>
      <c r="T910" s="82">
        <f t="shared" si="232"/>
        <v>1.0013840576640278</v>
      </c>
      <c r="U910" s="82">
        <f t="shared" si="233"/>
        <v>13.876080077724845</v>
      </c>
      <c r="V910" s="95">
        <f t="shared" si="221"/>
        <v>0.11210529287571824</v>
      </c>
      <c r="W910" s="95">
        <f t="shared" si="222"/>
        <v>-1.9600706618504771E-2</v>
      </c>
      <c r="X910" s="95">
        <f t="shared" si="223"/>
        <v>0.13170599949422301</v>
      </c>
    </row>
    <row r="911" spans="1:24">
      <c r="A911" s="1">
        <v>1946.03</v>
      </c>
      <c r="B911" s="1">
        <f t="shared" si="224"/>
        <v>1946</v>
      </c>
      <c r="C911" s="1">
        <f t="shared" si="225"/>
        <v>2.9999999999972715E-2</v>
      </c>
      <c r="D911" s="77">
        <v>17.53</v>
      </c>
      <c r="E911" s="79">
        <v>0.68</v>
      </c>
      <c r="F911" s="77">
        <v>0.9</v>
      </c>
      <c r="G911" s="77">
        <v>18.3</v>
      </c>
      <c r="H911" s="79">
        <f t="shared" si="230"/>
        <v>1946.208333333265</v>
      </c>
      <c r="I911" s="82">
        <f>I909*10/12+I921*2/12</f>
        <v>2.2000000000000002</v>
      </c>
      <c r="J911" s="79">
        <f t="shared" si="226"/>
        <v>309.77617431693994</v>
      </c>
      <c r="K911" s="79">
        <f t="shared" si="227"/>
        <v>12.016417486338799</v>
      </c>
      <c r="L911" s="90">
        <f t="shared" si="231"/>
        <v>16599.407962861238</v>
      </c>
      <c r="M911" s="79">
        <f t="shared" si="228"/>
        <v>15.904081967213116</v>
      </c>
      <c r="N911" s="90">
        <f t="shared" si="229"/>
        <v>852.22288457359468</v>
      </c>
      <c r="O911" s="106">
        <f t="shared" si="218"/>
        <v>15.134873415142534</v>
      </c>
      <c r="P911" s="91"/>
      <c r="Q911" s="92">
        <f t="shared" si="219"/>
        <v>19.926591500429499</v>
      </c>
      <c r="R911" s="92"/>
      <c r="S911" s="107">
        <f t="shared" si="220"/>
        <v>7.3446233699462141E-2</v>
      </c>
      <c r="T911" s="82">
        <f t="shared" si="232"/>
        <v>1.0013883313886893</v>
      </c>
      <c r="U911" s="82">
        <f t="shared" si="233"/>
        <v>13.743424330378462</v>
      </c>
      <c r="V911" s="95">
        <f t="shared" si="221"/>
        <v>0.12415150720568335</v>
      </c>
      <c r="W911" s="95">
        <f t="shared" si="222"/>
        <v>-1.9439962852505488E-2</v>
      </c>
      <c r="X911" s="95">
        <f t="shared" si="223"/>
        <v>0.14359147005818884</v>
      </c>
    </row>
    <row r="912" spans="1:24">
      <c r="A912" s="1">
        <v>1946.04</v>
      </c>
      <c r="B912" s="1">
        <f t="shared" si="224"/>
        <v>1946</v>
      </c>
      <c r="C912" s="1">
        <f t="shared" si="225"/>
        <v>3.999999999996362E-2</v>
      </c>
      <c r="D912" s="77">
        <v>18.66</v>
      </c>
      <c r="E912" s="79">
        <v>0.68</v>
      </c>
      <c r="F912" s="77">
        <v>0.88</v>
      </c>
      <c r="G912" s="77">
        <v>18.399999999999999</v>
      </c>
      <c r="H912" s="79">
        <f t="shared" si="230"/>
        <v>1946.2916666665983</v>
      </c>
      <c r="I912" s="82">
        <f>I909*9/12+I921*3/12</f>
        <v>2.2050000000000001</v>
      </c>
      <c r="J912" s="79">
        <f t="shared" si="226"/>
        <v>327.95254239130441</v>
      </c>
      <c r="K912" s="79">
        <f t="shared" si="227"/>
        <v>11.95111086956522</v>
      </c>
      <c r="L912" s="90">
        <f t="shared" si="231"/>
        <v>17626.758533195942</v>
      </c>
      <c r="M912" s="79">
        <f t="shared" si="228"/>
        <v>15.466143478260872</v>
      </c>
      <c r="N912" s="90">
        <f t="shared" si="229"/>
        <v>831.27264250870462</v>
      </c>
      <c r="O912" s="106">
        <f t="shared" si="218"/>
        <v>16.04084238621591</v>
      </c>
      <c r="P912" s="91"/>
      <c r="Q912" s="92">
        <f t="shared" si="219"/>
        <v>21.101916955508475</v>
      </c>
      <c r="R912" s="92"/>
      <c r="S912" s="107">
        <f t="shared" si="220"/>
        <v>7.0225649072409052E-2</v>
      </c>
      <c r="T912" s="82">
        <f t="shared" si="232"/>
        <v>1.001392605078097</v>
      </c>
      <c r="U912" s="82">
        <f t="shared" si="233"/>
        <v>13.687708536254814</v>
      </c>
      <c r="V912" s="95">
        <f t="shared" si="221"/>
        <v>0.11865481251117793</v>
      </c>
      <c r="W912" s="95">
        <f t="shared" si="222"/>
        <v>-2.1009465178734921E-2</v>
      </c>
      <c r="X912" s="95">
        <f t="shared" si="223"/>
        <v>0.13966427768991285</v>
      </c>
    </row>
    <row r="913" spans="1:24">
      <c r="A913" s="1">
        <v>1946.05</v>
      </c>
      <c r="B913" s="1">
        <f t="shared" si="224"/>
        <v>1946</v>
      </c>
      <c r="C913" s="1">
        <f t="shared" si="225"/>
        <v>4.9999999999954525E-2</v>
      </c>
      <c r="D913" s="77">
        <v>18.7</v>
      </c>
      <c r="E913" s="79">
        <v>0.68</v>
      </c>
      <c r="F913" s="77">
        <v>0.86</v>
      </c>
      <c r="G913" s="77">
        <v>18.5</v>
      </c>
      <c r="H913" s="79">
        <f t="shared" si="230"/>
        <v>1946.3749999999316</v>
      </c>
      <c r="I913" s="82">
        <f>I909*8/12+I921*4/12</f>
        <v>2.21</v>
      </c>
      <c r="J913" s="79">
        <f t="shared" si="226"/>
        <v>326.8790324324325</v>
      </c>
      <c r="K913" s="79">
        <f t="shared" si="227"/>
        <v>11.886510270270271</v>
      </c>
      <c r="L913" s="90">
        <f t="shared" si="231"/>
        <v>17622.299208209512</v>
      </c>
      <c r="M913" s="79">
        <f t="shared" si="228"/>
        <v>15.032939459459461</v>
      </c>
      <c r="N913" s="90">
        <f t="shared" si="229"/>
        <v>810.43728978931438</v>
      </c>
      <c r="O913" s="106">
        <f t="shared" si="218"/>
        <v>16.013723170832179</v>
      </c>
      <c r="P913" s="91"/>
      <c r="Q913" s="92">
        <f t="shared" si="219"/>
        <v>21.048307121707531</v>
      </c>
      <c r="R913" s="92"/>
      <c r="S913" s="107">
        <f t="shared" si="220"/>
        <v>7.0839606143310016E-2</v>
      </c>
      <c r="T913" s="82">
        <f t="shared" si="232"/>
        <v>1.001396878732264</v>
      </c>
      <c r="U913" s="82">
        <f t="shared" si="233"/>
        <v>13.632679459433859</v>
      </c>
      <c r="V913" s="95">
        <f t="shared" si="221"/>
        <v>0.11505727393446419</v>
      </c>
      <c r="W913" s="95">
        <f t="shared" si="222"/>
        <v>-1.9805555392884644E-2</v>
      </c>
      <c r="X913" s="95">
        <f t="shared" si="223"/>
        <v>0.13486282932734883</v>
      </c>
    </row>
    <row r="914" spans="1:24">
      <c r="A914" s="1">
        <v>1946.06</v>
      </c>
      <c r="B914" s="1">
        <f t="shared" si="224"/>
        <v>1946</v>
      </c>
      <c r="C914" s="1">
        <f t="shared" si="225"/>
        <v>5.999999999994543E-2</v>
      </c>
      <c r="D914" s="77">
        <v>18.579999999999998</v>
      </c>
      <c r="E914" s="79">
        <v>0.68</v>
      </c>
      <c r="F914" s="77">
        <v>0.84</v>
      </c>
      <c r="G914" s="77">
        <v>18.7</v>
      </c>
      <c r="H914" s="79">
        <f t="shared" si="230"/>
        <v>1946.4583333332648</v>
      </c>
      <c r="I914" s="82">
        <f>I909*7/12+I921*5/12</f>
        <v>2.2149999999999999</v>
      </c>
      <c r="J914" s="79">
        <f t="shared" si="226"/>
        <v>321.30781497326205</v>
      </c>
      <c r="K914" s="79">
        <f t="shared" si="227"/>
        <v>11.75938181818182</v>
      </c>
      <c r="L914" s="90">
        <f t="shared" si="231"/>
        <v>17374.780378357384</v>
      </c>
      <c r="M914" s="79">
        <f t="shared" si="228"/>
        <v>14.526295187165777</v>
      </c>
      <c r="N914" s="90">
        <f t="shared" si="229"/>
        <v>785.51213766524234</v>
      </c>
      <c r="O914" s="106">
        <f t="shared" si="218"/>
        <v>15.773186880128737</v>
      </c>
      <c r="P914" s="91"/>
      <c r="Q914" s="92">
        <f t="shared" si="219"/>
        <v>20.71450792661139</v>
      </c>
      <c r="R914" s="92"/>
      <c r="S914" s="107">
        <f t="shared" si="220"/>
        <v>7.2100572682852374E-2</v>
      </c>
      <c r="T914" s="82">
        <f t="shared" si="232"/>
        <v>1.0014011523512036</v>
      </c>
      <c r="U914" s="82">
        <f t="shared" si="233"/>
        <v>13.505714930456607</v>
      </c>
      <c r="V914" s="95">
        <f t="shared" si="221"/>
        <v>0.11552385405557741</v>
      </c>
      <c r="W914" s="95">
        <f t="shared" si="222"/>
        <v>-1.8776145435939973E-2</v>
      </c>
      <c r="X914" s="95">
        <f t="shared" si="223"/>
        <v>0.13429999949151739</v>
      </c>
    </row>
    <row r="915" spans="1:24">
      <c r="A915" s="1">
        <v>1946.07</v>
      </c>
      <c r="B915" s="1">
        <f t="shared" si="224"/>
        <v>1946</v>
      </c>
      <c r="C915" s="1">
        <f t="shared" si="225"/>
        <v>6.9999999999936335E-2</v>
      </c>
      <c r="D915" s="77">
        <v>18.05</v>
      </c>
      <c r="E915" s="79">
        <v>0.68333299999999997</v>
      </c>
      <c r="F915" s="77">
        <v>0.85666699999999996</v>
      </c>
      <c r="G915" s="77">
        <v>19.8</v>
      </c>
      <c r="H915" s="79">
        <f t="shared" si="230"/>
        <v>1946.5416666665981</v>
      </c>
      <c r="I915" s="82">
        <f>I909*6/12+I921*6/12</f>
        <v>2.2199999999999998</v>
      </c>
      <c r="J915" s="79">
        <f t="shared" si="226"/>
        <v>294.8011691919192</v>
      </c>
      <c r="K915" s="79">
        <f t="shared" si="227"/>
        <v>11.160518966616161</v>
      </c>
      <c r="L915" s="90">
        <f t="shared" si="231"/>
        <v>15991.720797649898</v>
      </c>
      <c r="M915" s="79">
        <f t="shared" si="228"/>
        <v>13.99149214449495</v>
      </c>
      <c r="N915" s="90">
        <f t="shared" si="229"/>
        <v>758.9794726072214</v>
      </c>
      <c r="O915" s="106">
        <f t="shared" si="218"/>
        <v>14.508136111909064</v>
      </c>
      <c r="P915" s="91"/>
      <c r="Q915" s="92">
        <f t="shared" si="219"/>
        <v>19.038974040498367</v>
      </c>
      <c r="R915" s="92"/>
      <c r="S915" s="107">
        <f t="shared" si="220"/>
        <v>8.2739445589748661E-2</v>
      </c>
      <c r="T915" s="82">
        <f t="shared" si="232"/>
        <v>1.0014054259349292</v>
      </c>
      <c r="U915" s="82">
        <f t="shared" si="233"/>
        <v>12.773269689425762</v>
      </c>
      <c r="V915" s="95">
        <f t="shared" si="221"/>
        <v>0.13029463379336059</v>
      </c>
      <c r="W915" s="95">
        <f t="shared" si="222"/>
        <v>-1.4692430260692557E-2</v>
      </c>
      <c r="X915" s="95">
        <f t="shared" si="223"/>
        <v>0.14498706405405315</v>
      </c>
    </row>
    <row r="916" spans="1:24">
      <c r="A916" s="1">
        <v>1946.08</v>
      </c>
      <c r="B916" s="1">
        <f t="shared" si="224"/>
        <v>1946</v>
      </c>
      <c r="C916" s="1">
        <f t="shared" si="225"/>
        <v>7.999999999992724E-2</v>
      </c>
      <c r="D916" s="77">
        <v>17.7</v>
      </c>
      <c r="E916" s="79">
        <v>0.68666700000000003</v>
      </c>
      <c r="F916" s="77">
        <v>0.87333300000000003</v>
      </c>
      <c r="G916" s="77">
        <v>20.2</v>
      </c>
      <c r="H916" s="79">
        <f t="shared" si="230"/>
        <v>1946.6249999999313</v>
      </c>
      <c r="I916" s="82">
        <f>I909*5/12+I921*7/12</f>
        <v>2.2250000000000001</v>
      </c>
      <c r="J916" s="79">
        <f t="shared" si="226"/>
        <v>283.36035148514856</v>
      </c>
      <c r="K916" s="79">
        <f t="shared" si="227"/>
        <v>10.992892795099012</v>
      </c>
      <c r="L916" s="90">
        <f t="shared" si="231"/>
        <v>15420.797836602309</v>
      </c>
      <c r="M916" s="79">
        <f t="shared" si="228"/>
        <v>13.981239878168319</v>
      </c>
      <c r="N916" s="90">
        <f t="shared" si="229"/>
        <v>760.87523373070076</v>
      </c>
      <c r="O916" s="106">
        <f t="shared" si="218"/>
        <v>13.98493930994276</v>
      </c>
      <c r="P916" s="91"/>
      <c r="Q916" s="92">
        <f t="shared" si="219"/>
        <v>18.340641021743632</v>
      </c>
      <c r="R916" s="92"/>
      <c r="S916" s="107">
        <f t="shared" si="220"/>
        <v>8.6598381477112227E-2</v>
      </c>
      <c r="T916" s="82">
        <f t="shared" si="232"/>
        <v>1.001409699483454</v>
      </c>
      <c r="U916" s="82">
        <f t="shared" si="233"/>
        <v>12.537930057605857</v>
      </c>
      <c r="V916" s="95">
        <f t="shared" si="221"/>
        <v>0.13450510441925756</v>
      </c>
      <c r="W916" s="95">
        <f t="shared" si="222"/>
        <v>-1.4085609851683834E-2</v>
      </c>
      <c r="X916" s="95">
        <f t="shared" si="223"/>
        <v>0.14859071427094139</v>
      </c>
    </row>
    <row r="917" spans="1:24">
      <c r="A917" s="1">
        <v>1946.09</v>
      </c>
      <c r="B917" s="1">
        <f t="shared" si="224"/>
        <v>1946</v>
      </c>
      <c r="C917" s="1">
        <f t="shared" si="225"/>
        <v>8.9999999999918145E-2</v>
      </c>
      <c r="D917" s="77">
        <v>15.09</v>
      </c>
      <c r="E917" s="79">
        <v>0.69</v>
      </c>
      <c r="F917" s="77">
        <v>0.89</v>
      </c>
      <c r="G917" s="77">
        <v>20.399999999999999</v>
      </c>
      <c r="H917" s="79">
        <f t="shared" si="230"/>
        <v>1946.7083333332646</v>
      </c>
      <c r="I917" s="82">
        <f>I909*4/12+I921*8/12</f>
        <v>2.23</v>
      </c>
      <c r="J917" s="79">
        <f t="shared" si="226"/>
        <v>239.2083073529412</v>
      </c>
      <c r="K917" s="79">
        <f t="shared" si="227"/>
        <v>10.937954411764707</v>
      </c>
      <c r="L917" s="90">
        <f t="shared" si="231"/>
        <v>13067.597240624395</v>
      </c>
      <c r="M917" s="79">
        <f t="shared" si="228"/>
        <v>14.108375980392159</v>
      </c>
      <c r="N917" s="90">
        <f t="shared" si="229"/>
        <v>770.71978423828443</v>
      </c>
      <c r="O917" s="106">
        <f t="shared" si="218"/>
        <v>11.841267540149632</v>
      </c>
      <c r="P917" s="91"/>
      <c r="Q917" s="92">
        <f t="shared" si="219"/>
        <v>15.527660854694712</v>
      </c>
      <c r="R917" s="92"/>
      <c r="S917" s="107">
        <f t="shared" si="220"/>
        <v>0.10051583018992168</v>
      </c>
      <c r="T917" s="82">
        <f t="shared" si="232"/>
        <v>1.001413972996791</v>
      </c>
      <c r="U917" s="82">
        <f t="shared" si="233"/>
        <v>12.432510606708787</v>
      </c>
      <c r="V917" s="95">
        <f t="shared" si="221"/>
        <v>0.1494158449999099</v>
      </c>
      <c r="W917" s="95">
        <f t="shared" si="222"/>
        <v>-1.375494556952217E-2</v>
      </c>
      <c r="X917" s="95">
        <f t="shared" si="223"/>
        <v>0.16317079056943207</v>
      </c>
    </row>
    <row r="918" spans="1:24">
      <c r="A918" s="1">
        <v>1946.1</v>
      </c>
      <c r="B918" s="1">
        <f t="shared" si="224"/>
        <v>1946</v>
      </c>
      <c r="C918" s="1">
        <f t="shared" si="225"/>
        <v>9.9999999999909051E-2</v>
      </c>
      <c r="D918" s="77">
        <v>14.75</v>
      </c>
      <c r="E918" s="79">
        <v>0.69666700000000004</v>
      </c>
      <c r="F918" s="77">
        <v>0.94666700000000004</v>
      </c>
      <c r="G918" s="77">
        <v>20.8</v>
      </c>
      <c r="H918" s="79">
        <f t="shared" si="230"/>
        <v>1946.7916666665978</v>
      </c>
      <c r="I918" s="82">
        <f>I909*3/12+I921*9/12</f>
        <v>2.2349999999999999</v>
      </c>
      <c r="J918" s="79">
        <f t="shared" si="226"/>
        <v>229.32207932692307</v>
      </c>
      <c r="K918" s="79">
        <f t="shared" si="227"/>
        <v>10.831262714471157</v>
      </c>
      <c r="L918" s="90">
        <f t="shared" si="231"/>
        <v>12576.835168818812</v>
      </c>
      <c r="M918" s="79">
        <f t="shared" si="228"/>
        <v>14.718077618317309</v>
      </c>
      <c r="N918" s="90">
        <f t="shared" si="229"/>
        <v>807.19151313628481</v>
      </c>
      <c r="O918" s="106">
        <f t="shared" si="218"/>
        <v>11.387602961765047</v>
      </c>
      <c r="P918" s="91"/>
      <c r="Q918" s="92">
        <f t="shared" si="219"/>
        <v>14.9318664792996</v>
      </c>
      <c r="R918" s="92"/>
      <c r="S918" s="107">
        <f t="shared" si="220"/>
        <v>0.1058484706903061</v>
      </c>
      <c r="T918" s="82">
        <f t="shared" si="232"/>
        <v>1.0014182464749537</v>
      </c>
      <c r="U918" s="82">
        <f t="shared" si="233"/>
        <v>12.210665036354586</v>
      </c>
      <c r="V918" s="95">
        <f t="shared" si="221"/>
        <v>0.15229233427166844</v>
      </c>
      <c r="W918" s="95">
        <f t="shared" si="222"/>
        <v>-1.1727866860472336E-2</v>
      </c>
      <c r="X918" s="95">
        <f t="shared" si="223"/>
        <v>0.16402020113214077</v>
      </c>
    </row>
    <row r="919" spans="1:24">
      <c r="A919" s="1">
        <v>1946.11</v>
      </c>
      <c r="B919" s="1">
        <f t="shared" si="224"/>
        <v>1946</v>
      </c>
      <c r="C919" s="1">
        <f t="shared" si="225"/>
        <v>0.10999999999989996</v>
      </c>
      <c r="D919" s="77">
        <v>14.69</v>
      </c>
      <c r="E919" s="79">
        <v>0.70333299999999999</v>
      </c>
      <c r="F919" s="77">
        <v>1.0033300000000001</v>
      </c>
      <c r="G919" s="77">
        <v>21.3</v>
      </c>
      <c r="H919" s="79">
        <f t="shared" si="230"/>
        <v>1946.8749999999311</v>
      </c>
      <c r="I919" s="82">
        <f>I909*2/12+I921*10/12</f>
        <v>2.2400000000000002</v>
      </c>
      <c r="J919" s="79">
        <f t="shared" si="226"/>
        <v>223.02799389671364</v>
      </c>
      <c r="K919" s="79">
        <f t="shared" si="227"/>
        <v>10.678212936103288</v>
      </c>
      <c r="L919" s="90">
        <f t="shared" si="231"/>
        <v>12280.447813267223</v>
      </c>
      <c r="M919" s="79">
        <f t="shared" si="228"/>
        <v>15.232857530046951</v>
      </c>
      <c r="N919" s="90">
        <f t="shared" si="229"/>
        <v>838.75709356605876</v>
      </c>
      <c r="O919" s="106">
        <f t="shared" si="218"/>
        <v>11.110043656743292</v>
      </c>
      <c r="P919" s="91"/>
      <c r="Q919" s="92">
        <f t="shared" si="219"/>
        <v>14.565527161951858</v>
      </c>
      <c r="R919" s="92"/>
      <c r="S919" s="107">
        <f t="shared" si="220"/>
        <v>0.11046659850288858</v>
      </c>
      <c r="T919" s="82">
        <f t="shared" si="232"/>
        <v>1.0014225199179554</v>
      </c>
      <c r="U919" s="82">
        <f t="shared" si="233"/>
        <v>11.940940919961696</v>
      </c>
      <c r="V919" s="95">
        <f t="shared" si="221"/>
        <v>0.15421106523337214</v>
      </c>
      <c r="W919" s="95">
        <f t="shared" si="222"/>
        <v>-1.0490420533101008E-2</v>
      </c>
      <c r="X919" s="95">
        <f t="shared" si="223"/>
        <v>0.16470148576647314</v>
      </c>
    </row>
    <row r="920" spans="1:24">
      <c r="A920" s="1">
        <v>1946.12</v>
      </c>
      <c r="B920" s="1">
        <f t="shared" si="224"/>
        <v>1946</v>
      </c>
      <c r="C920" s="1">
        <f t="shared" si="225"/>
        <v>0.11999999999989086</v>
      </c>
      <c r="D920" s="77">
        <v>15.13</v>
      </c>
      <c r="E920" s="79">
        <v>0.71</v>
      </c>
      <c r="F920" s="77">
        <v>1.06</v>
      </c>
      <c r="G920" s="77">
        <v>21.5</v>
      </c>
      <c r="H920" s="79">
        <f t="shared" si="230"/>
        <v>1946.9583333332644</v>
      </c>
      <c r="I920" s="82">
        <f>I909*1/12+I921*11/12</f>
        <v>2.2450000000000001</v>
      </c>
      <c r="J920" s="79">
        <f t="shared" si="226"/>
        <v>227.57138558139539</v>
      </c>
      <c r="K920" s="79">
        <f t="shared" si="227"/>
        <v>10.679159534883722</v>
      </c>
      <c r="L920" s="90">
        <f t="shared" si="231"/>
        <v>12579.61932873331</v>
      </c>
      <c r="M920" s="79">
        <f t="shared" si="228"/>
        <v>15.943533953488375</v>
      </c>
      <c r="N920" s="90">
        <f t="shared" si="229"/>
        <v>881.3216449740454</v>
      </c>
      <c r="O920" s="106">
        <f t="shared" si="218"/>
        <v>11.372779425862705</v>
      </c>
      <c r="P920" s="91"/>
      <c r="Q920" s="92">
        <f t="shared" si="219"/>
        <v>14.904166173962983</v>
      </c>
      <c r="R920" s="92"/>
      <c r="S920" s="107">
        <f t="shared" si="220"/>
        <v>0.10931230061839765</v>
      </c>
      <c r="T920" s="82">
        <f t="shared" si="232"/>
        <v>1.001426793325809</v>
      </c>
      <c r="U920" s="82">
        <f t="shared" si="233"/>
        <v>11.846690614666359</v>
      </c>
      <c r="V920" s="95">
        <f t="shared" si="221"/>
        <v>0.15307690453346412</v>
      </c>
      <c r="W920" s="95">
        <f t="shared" si="222"/>
        <v>-1.0603714905176864E-2</v>
      </c>
      <c r="X920" s="95">
        <f t="shared" si="223"/>
        <v>0.16368061943864098</v>
      </c>
    </row>
    <row r="921" spans="1:24">
      <c r="A921" s="1">
        <v>1947.01</v>
      </c>
      <c r="B921" s="1">
        <f t="shared" si="224"/>
        <v>1947</v>
      </c>
      <c r="C921" s="1">
        <f t="shared" si="225"/>
        <v>9.9999999999909051E-3</v>
      </c>
      <c r="D921" s="77">
        <v>15.21</v>
      </c>
      <c r="E921" s="79">
        <v>0.71333299999999999</v>
      </c>
      <c r="F921" s="77">
        <v>1.1299999999999999</v>
      </c>
      <c r="G921" s="77">
        <v>21.5</v>
      </c>
      <c r="H921" s="79">
        <f t="shared" si="230"/>
        <v>1947.0416666665976</v>
      </c>
      <c r="I921" s="82">
        <v>2.25</v>
      </c>
      <c r="J921" s="79">
        <f t="shared" si="226"/>
        <v>228.77467116279072</v>
      </c>
      <c r="K921" s="79">
        <f t="shared" si="227"/>
        <v>10.729291420418605</v>
      </c>
      <c r="L921" s="90">
        <f t="shared" si="231"/>
        <v>12695.558368996622</v>
      </c>
      <c r="M921" s="79">
        <f t="shared" si="228"/>
        <v>16.996408837209302</v>
      </c>
      <c r="N921" s="90">
        <f t="shared" si="229"/>
        <v>943.1940142647062</v>
      </c>
      <c r="O921" s="106">
        <f t="shared" si="218"/>
        <v>11.469296334735573</v>
      </c>
      <c r="P921" s="91"/>
      <c r="Q921" s="92">
        <f t="shared" si="219"/>
        <v>15.022197025934338</v>
      </c>
      <c r="R921" s="92"/>
      <c r="S921" s="107">
        <f t="shared" si="220"/>
        <v>0.10777967416384973</v>
      </c>
      <c r="T921" s="82">
        <f t="shared" si="232"/>
        <v>1.0004699429526016</v>
      </c>
      <c r="U921" s="82">
        <f t="shared" si="233"/>
        <v>11.863593393768289</v>
      </c>
      <c r="V921" s="95">
        <f t="shared" si="221"/>
        <v>0.14985485961229661</v>
      </c>
      <c r="W921" s="95">
        <f t="shared" si="222"/>
        <v>-9.379095770818302E-3</v>
      </c>
      <c r="X921" s="95">
        <f t="shared" si="223"/>
        <v>0.15923395538311491</v>
      </c>
    </row>
    <row r="922" spans="1:24">
      <c r="A922" s="1">
        <v>1947.02</v>
      </c>
      <c r="B922" s="1">
        <f t="shared" si="224"/>
        <v>1947</v>
      </c>
      <c r="C922" s="1">
        <f t="shared" si="225"/>
        <v>1.999999999998181E-2</v>
      </c>
      <c r="D922" s="77">
        <v>15.8</v>
      </c>
      <c r="E922" s="79">
        <v>0.71666700000000005</v>
      </c>
      <c r="F922" s="77">
        <v>1.2</v>
      </c>
      <c r="G922" s="77">
        <v>21.5</v>
      </c>
      <c r="H922" s="79">
        <f t="shared" si="230"/>
        <v>1947.1249999999309</v>
      </c>
      <c r="I922" s="82">
        <f>I921*11/12+I933*1/12</f>
        <v>2.2658333333333331</v>
      </c>
      <c r="J922" s="79">
        <f t="shared" si="226"/>
        <v>237.64890232558145</v>
      </c>
      <c r="K922" s="79">
        <f t="shared" si="227"/>
        <v>10.779438347023257</v>
      </c>
      <c r="L922" s="90">
        <f t="shared" si="231"/>
        <v>13237.871764690959</v>
      </c>
      <c r="M922" s="79">
        <f t="shared" si="228"/>
        <v>18.049283720930234</v>
      </c>
      <c r="N922" s="90">
        <f t="shared" si="229"/>
        <v>1005.4079821284272</v>
      </c>
      <c r="O922" s="106">
        <f t="shared" si="218"/>
        <v>11.949565314209432</v>
      </c>
      <c r="P922" s="91"/>
      <c r="Q922" s="92">
        <f t="shared" si="219"/>
        <v>15.637228584439008</v>
      </c>
      <c r="R922" s="92"/>
      <c r="S922" s="107">
        <f t="shared" si="220"/>
        <v>0.10411708620482774</v>
      </c>
      <c r="T922" s="82">
        <f t="shared" si="232"/>
        <v>1.000484205925781</v>
      </c>
      <c r="U922" s="82">
        <f t="shared" si="233"/>
        <v>11.86916860587622</v>
      </c>
      <c r="V922" s="95">
        <f t="shared" si="221"/>
        <v>0.13998222708408692</v>
      </c>
      <c r="W922" s="95">
        <f t="shared" si="222"/>
        <v>-8.5038771317570427E-3</v>
      </c>
      <c r="X922" s="95">
        <f t="shared" si="223"/>
        <v>0.14848610421584396</v>
      </c>
    </row>
    <row r="923" spans="1:24">
      <c r="A923" s="1">
        <v>1947.03</v>
      </c>
      <c r="B923" s="1">
        <f t="shared" si="224"/>
        <v>1947</v>
      </c>
      <c r="C923" s="1">
        <f t="shared" si="225"/>
        <v>2.9999999999972715E-2</v>
      </c>
      <c r="D923" s="77">
        <v>15.16</v>
      </c>
      <c r="E923" s="79">
        <v>0.72</v>
      </c>
      <c r="F923" s="77">
        <v>1.27</v>
      </c>
      <c r="G923" s="77">
        <v>21.9</v>
      </c>
      <c r="H923" s="79">
        <f t="shared" si="230"/>
        <v>1947.2083333332641</v>
      </c>
      <c r="I923" s="82">
        <f>I921*10/12+I933*2/12</f>
        <v>2.2816666666666667</v>
      </c>
      <c r="J923" s="79">
        <f t="shared" si="226"/>
        <v>223.85782100456626</v>
      </c>
      <c r="K923" s="79">
        <f t="shared" si="227"/>
        <v>10.6317698630137</v>
      </c>
      <c r="L923" s="90">
        <f t="shared" si="231"/>
        <v>12519.012708975846</v>
      </c>
      <c r="M923" s="79">
        <f t="shared" si="228"/>
        <v>18.753260730593613</v>
      </c>
      <c r="N923" s="90">
        <f t="shared" si="229"/>
        <v>1048.756341714995</v>
      </c>
      <c r="O923" s="106">
        <f t="shared" si="218"/>
        <v>11.287903096501278</v>
      </c>
      <c r="P923" s="91"/>
      <c r="Q923" s="92">
        <f t="shared" si="219"/>
        <v>14.757502576039045</v>
      </c>
      <c r="R923" s="92"/>
      <c r="S923" s="107">
        <f t="shared" si="220"/>
        <v>0.11005042001644613</v>
      </c>
      <c r="T923" s="82">
        <f t="shared" si="232"/>
        <v>1.0004984677859259</v>
      </c>
      <c r="U923" s="82">
        <f t="shared" si="233"/>
        <v>11.658022289701348</v>
      </c>
      <c r="V923" s="95">
        <f t="shared" si="221"/>
        <v>0.14779481696047281</v>
      </c>
      <c r="W923" s="95">
        <f t="shared" si="222"/>
        <v>-7.3886359870464213E-3</v>
      </c>
      <c r="X923" s="95">
        <f t="shared" si="223"/>
        <v>0.15518345294751923</v>
      </c>
    </row>
    <row r="924" spans="1:24">
      <c r="A924" s="1">
        <v>1947.04</v>
      </c>
      <c r="B924" s="1">
        <f t="shared" si="224"/>
        <v>1947</v>
      </c>
      <c r="C924" s="1">
        <f t="shared" si="225"/>
        <v>3.999999999996362E-2</v>
      </c>
      <c r="D924" s="77">
        <v>14.6</v>
      </c>
      <c r="E924" s="79">
        <v>0.73333300000000001</v>
      </c>
      <c r="F924" s="77">
        <v>1.32667</v>
      </c>
      <c r="G924" s="77">
        <v>21.9</v>
      </c>
      <c r="H924" s="79">
        <f t="shared" si="230"/>
        <v>1947.2916666665974</v>
      </c>
      <c r="I924" s="82">
        <f>I921*9/12+I933*3/12</f>
        <v>2.2974999999999999</v>
      </c>
      <c r="J924" s="79">
        <f t="shared" si="226"/>
        <v>215.58866666666668</v>
      </c>
      <c r="K924" s="79">
        <f t="shared" si="227"/>
        <v>10.828649567990871</v>
      </c>
      <c r="L924" s="90">
        <f t="shared" si="231"/>
        <v>12107.034035617191</v>
      </c>
      <c r="M924" s="79">
        <f t="shared" si="228"/>
        <v>19.590069616894983</v>
      </c>
      <c r="N924" s="90">
        <f t="shared" si="229"/>
        <v>1100.139646851525</v>
      </c>
      <c r="O924" s="106">
        <f t="shared" si="218"/>
        <v>10.900825126392665</v>
      </c>
      <c r="P924" s="91"/>
      <c r="Q924" s="92">
        <f t="shared" si="219"/>
        <v>14.239032702754539</v>
      </c>
      <c r="R924" s="92"/>
      <c r="S924" s="107">
        <f t="shared" si="220"/>
        <v>0.11230527663572905</v>
      </c>
      <c r="T924" s="82">
        <f t="shared" si="232"/>
        <v>1.0005127285343618</v>
      </c>
      <c r="U924" s="82">
        <f t="shared" si="233"/>
        <v>11.663833438260371</v>
      </c>
      <c r="V924" s="95">
        <f t="shared" si="221"/>
        <v>0.15423680902181935</v>
      </c>
      <c r="W924" s="95">
        <f t="shared" si="222"/>
        <v>-8.0946634267811124E-3</v>
      </c>
      <c r="X924" s="95">
        <f t="shared" si="223"/>
        <v>0.16233147244860047</v>
      </c>
    </row>
    <row r="925" spans="1:24">
      <c r="A925" s="1">
        <v>1947.05</v>
      </c>
      <c r="B925" s="1">
        <f t="shared" si="224"/>
        <v>1947</v>
      </c>
      <c r="C925" s="1">
        <f t="shared" si="225"/>
        <v>4.9999999999954525E-2</v>
      </c>
      <c r="D925" s="77">
        <v>14.34</v>
      </c>
      <c r="E925" s="79">
        <v>0.74666699999999997</v>
      </c>
      <c r="F925" s="77">
        <v>1.3833299999999999</v>
      </c>
      <c r="G925" s="77">
        <v>21.9</v>
      </c>
      <c r="H925" s="79">
        <f t="shared" si="230"/>
        <v>1947.3749999999307</v>
      </c>
      <c r="I925" s="82">
        <f>I921*8/12+I933*4/12</f>
        <v>2.3133333333333335</v>
      </c>
      <c r="J925" s="79">
        <f t="shared" si="226"/>
        <v>211.74941643835621</v>
      </c>
      <c r="K925" s="79">
        <f t="shared" si="227"/>
        <v>11.02554403931507</v>
      </c>
      <c r="L925" s="90">
        <f t="shared" si="231"/>
        <v>11943.027052689946</v>
      </c>
      <c r="M925" s="79">
        <f t="shared" si="228"/>
        <v>20.42673083972603</v>
      </c>
      <c r="N925" s="90">
        <f t="shared" si="229"/>
        <v>1152.1023439886737</v>
      </c>
      <c r="O925" s="106">
        <f t="shared" si="218"/>
        <v>10.733674273688534</v>
      </c>
      <c r="P925" s="91"/>
      <c r="Q925" s="92">
        <f t="shared" si="219"/>
        <v>14.008519289638574</v>
      </c>
      <c r="R925" s="92"/>
      <c r="S925" s="107">
        <f t="shared" si="220"/>
        <v>0.11284855290399033</v>
      </c>
      <c r="T925" s="82">
        <f t="shared" si="232"/>
        <v>1.0005269881724117</v>
      </c>
      <c r="U925" s="82">
        <f t="shared" si="233"/>
        <v>11.66981381848421</v>
      </c>
      <c r="V925" s="95">
        <f t="shared" si="221"/>
        <v>0.16011769024362033</v>
      </c>
      <c r="W925" s="95">
        <f t="shared" si="222"/>
        <v>-9.2060478064108775E-3</v>
      </c>
      <c r="X925" s="95">
        <f t="shared" si="223"/>
        <v>0.1693237380500312</v>
      </c>
    </row>
    <row r="926" spans="1:24">
      <c r="A926" s="1">
        <v>1947.06</v>
      </c>
      <c r="B926" s="1">
        <f t="shared" si="224"/>
        <v>1947</v>
      </c>
      <c r="C926" s="1">
        <f t="shared" si="225"/>
        <v>5.999999999994543E-2</v>
      </c>
      <c r="D926" s="77">
        <v>14.84</v>
      </c>
      <c r="E926" s="79">
        <v>0.76</v>
      </c>
      <c r="F926" s="77">
        <v>1.44</v>
      </c>
      <c r="G926" s="77">
        <v>22</v>
      </c>
      <c r="H926" s="79">
        <f t="shared" si="230"/>
        <v>1947.4583333332639</v>
      </c>
      <c r="I926" s="82">
        <f>I921*7/12+I933*5/12</f>
        <v>2.3291666666666666</v>
      </c>
      <c r="J926" s="79">
        <f t="shared" si="226"/>
        <v>218.13653272727277</v>
      </c>
      <c r="K926" s="79">
        <f t="shared" si="227"/>
        <v>11.171412727272729</v>
      </c>
      <c r="L926" s="90">
        <f t="shared" si="231"/>
        <v>12355.778491625782</v>
      </c>
      <c r="M926" s="79">
        <f t="shared" si="228"/>
        <v>21.166887272727276</v>
      </c>
      <c r="N926" s="90">
        <f t="shared" si="229"/>
        <v>1198.9434654946851</v>
      </c>
      <c r="O926" s="106">
        <f t="shared" si="218"/>
        <v>11.082715855052093</v>
      </c>
      <c r="P926" s="91"/>
      <c r="Q926" s="92">
        <f t="shared" si="219"/>
        <v>14.448343003675765</v>
      </c>
      <c r="R926" s="92"/>
      <c r="S926" s="107">
        <f t="shared" si="220"/>
        <v>0.11023126451262738</v>
      </c>
      <c r="T926" s="82">
        <f t="shared" si="232"/>
        <v>1.0005412467013974</v>
      </c>
      <c r="U926" s="82">
        <f t="shared" si="233"/>
        <v>11.622891110193793</v>
      </c>
      <c r="V926" s="95">
        <f t="shared" si="221"/>
        <v>0.15800958832575618</v>
      </c>
      <c r="W926" s="95">
        <f t="shared" si="222"/>
        <v>-1.0506235998028357E-2</v>
      </c>
      <c r="X926" s="95">
        <f t="shared" si="223"/>
        <v>0.16851582432378454</v>
      </c>
    </row>
    <row r="927" spans="1:24">
      <c r="A927" s="1">
        <v>1947.07</v>
      </c>
      <c r="B927" s="1">
        <f t="shared" si="224"/>
        <v>1947</v>
      </c>
      <c r="C927" s="1">
        <f t="shared" si="225"/>
        <v>6.9999999999936335E-2</v>
      </c>
      <c r="D927" s="77">
        <v>15.77</v>
      </c>
      <c r="E927" s="79">
        <v>0.77</v>
      </c>
      <c r="F927" s="77">
        <v>1.4766699999999999</v>
      </c>
      <c r="G927" s="77">
        <v>22.2</v>
      </c>
      <c r="H927" s="79">
        <f t="shared" si="230"/>
        <v>1947.5416666665972</v>
      </c>
      <c r="I927" s="82">
        <f>I921*6/12+I933*6/12</f>
        <v>2.3449999999999998</v>
      </c>
      <c r="J927" s="79">
        <f t="shared" si="226"/>
        <v>229.71846441441446</v>
      </c>
      <c r="K927" s="79">
        <f t="shared" si="227"/>
        <v>11.216437387387389</v>
      </c>
      <c r="L927" s="90">
        <f t="shared" si="231"/>
        <v>13064.750827207916</v>
      </c>
      <c r="M927" s="79">
        <f t="shared" si="228"/>
        <v>21.510359216666668</v>
      </c>
      <c r="N927" s="90">
        <f t="shared" si="229"/>
        <v>1223.3560941035582</v>
      </c>
      <c r="O927" s="106">
        <f t="shared" si="218"/>
        <v>11.69644655335436</v>
      </c>
      <c r="P927" s="91"/>
      <c r="Q927" s="92">
        <f t="shared" si="219"/>
        <v>15.226610589448995</v>
      </c>
      <c r="R927" s="92"/>
      <c r="S927" s="107">
        <f t="shared" si="220"/>
        <v>0.10556057364060731</v>
      </c>
      <c r="T927" s="82">
        <f t="shared" si="232"/>
        <v>1.0005555041226388</v>
      </c>
      <c r="U927" s="82">
        <f t="shared" si="233"/>
        <v>11.524414556607816</v>
      </c>
      <c r="V927" s="95">
        <f t="shared" si="221"/>
        <v>0.1533967879676883</v>
      </c>
      <c r="W927" s="95">
        <f t="shared" si="222"/>
        <v>-1.1110357703870921E-2</v>
      </c>
      <c r="X927" s="95">
        <f t="shared" si="223"/>
        <v>0.16450714567155922</v>
      </c>
    </row>
    <row r="928" spans="1:24">
      <c r="A928" s="1">
        <v>1947.08</v>
      </c>
      <c r="B928" s="1">
        <f t="shared" si="224"/>
        <v>1947</v>
      </c>
      <c r="C928" s="1">
        <f t="shared" si="225"/>
        <v>7.999999999992724E-2</v>
      </c>
      <c r="D928" s="77">
        <v>15.46</v>
      </c>
      <c r="E928" s="79">
        <v>0.78</v>
      </c>
      <c r="F928" s="77">
        <v>1.5133300000000001</v>
      </c>
      <c r="G928" s="77">
        <v>22.5</v>
      </c>
      <c r="H928" s="79">
        <f t="shared" si="230"/>
        <v>1947.6249999999304</v>
      </c>
      <c r="I928" s="82">
        <f>I921*5/12+I933*7/12</f>
        <v>2.3608333333333329</v>
      </c>
      <c r="J928" s="79">
        <f t="shared" si="226"/>
        <v>222.20005244444448</v>
      </c>
      <c r="K928" s="79">
        <f t="shared" si="227"/>
        <v>11.210610666666668</v>
      </c>
      <c r="L928" s="90">
        <f t="shared" si="231"/>
        <v>12690.288723599928</v>
      </c>
      <c r="M928" s="79">
        <f t="shared" si="228"/>
        <v>21.750453128444448</v>
      </c>
      <c r="N928" s="90">
        <f t="shared" si="229"/>
        <v>1242.2118133302381</v>
      </c>
      <c r="O928" s="106">
        <f t="shared" si="218"/>
        <v>11.337472355329824</v>
      </c>
      <c r="P928" s="91"/>
      <c r="Q928" s="92">
        <f t="shared" si="219"/>
        <v>14.739100764648137</v>
      </c>
      <c r="R928" s="92"/>
      <c r="S928" s="107">
        <f t="shared" si="220"/>
        <v>0.10951092237802164</v>
      </c>
      <c r="T928" s="82">
        <f t="shared" si="232"/>
        <v>1.0005697604374542</v>
      </c>
      <c r="U928" s="82">
        <f t="shared" si="233"/>
        <v>11.377072197519608</v>
      </c>
      <c r="V928" s="95">
        <f t="shared" si="221"/>
        <v>0.15059101711368772</v>
      </c>
      <c r="W928" s="95">
        <f t="shared" si="222"/>
        <v>-9.5132666197692561E-3</v>
      </c>
      <c r="X928" s="95">
        <f t="shared" si="223"/>
        <v>0.16010428373345698</v>
      </c>
    </row>
    <row r="929" spans="1:24">
      <c r="A929" s="1">
        <v>1947.09</v>
      </c>
      <c r="B929" s="1">
        <f t="shared" si="224"/>
        <v>1947</v>
      </c>
      <c r="C929" s="1">
        <f t="shared" si="225"/>
        <v>8.9999999999918145E-2</v>
      </c>
      <c r="D929" s="77">
        <v>15.06</v>
      </c>
      <c r="E929" s="79">
        <v>0.79</v>
      </c>
      <c r="F929" s="77">
        <v>1.55</v>
      </c>
      <c r="G929" s="77">
        <v>23</v>
      </c>
      <c r="H929" s="79">
        <f t="shared" si="230"/>
        <v>1947.7083333332637</v>
      </c>
      <c r="I929" s="82">
        <f>I921*4/12+I933*8/12</f>
        <v>2.3766666666666669</v>
      </c>
      <c r="J929" s="79">
        <f t="shared" si="226"/>
        <v>211.7455643478261</v>
      </c>
      <c r="K929" s="79">
        <f t="shared" si="227"/>
        <v>11.107503043478262</v>
      </c>
      <c r="L929" s="90">
        <f t="shared" si="231"/>
        <v>12146.076337712097</v>
      </c>
      <c r="M929" s="79">
        <f t="shared" si="228"/>
        <v>21.793202173913045</v>
      </c>
      <c r="N929" s="90">
        <f t="shared" si="229"/>
        <v>1250.0941781841798</v>
      </c>
      <c r="O929" s="106">
        <f t="shared" si="218"/>
        <v>10.827463017228832</v>
      </c>
      <c r="P929" s="91"/>
      <c r="Q929" s="92">
        <f t="shared" si="219"/>
        <v>14.058032932818936</v>
      </c>
      <c r="R929" s="92"/>
      <c r="S929" s="107">
        <f t="shared" si="220"/>
        <v>0.11508689211783996</v>
      </c>
      <c r="T929" s="82">
        <f t="shared" si="232"/>
        <v>1.0005840156471602</v>
      </c>
      <c r="U929" s="82">
        <f t="shared" si="233"/>
        <v>11.136085829170252</v>
      </c>
      <c r="V929" s="95">
        <f t="shared" si="221"/>
        <v>0.15125142313541318</v>
      </c>
      <c r="W929" s="95">
        <f t="shared" si="222"/>
        <v>-6.9846505465648301E-3</v>
      </c>
      <c r="X929" s="95">
        <f t="shared" si="223"/>
        <v>0.15823607368197801</v>
      </c>
    </row>
    <row r="930" spans="1:24">
      <c r="A930" s="1">
        <v>1947.1</v>
      </c>
      <c r="B930" s="1">
        <f t="shared" si="224"/>
        <v>1947</v>
      </c>
      <c r="C930" s="1">
        <f t="shared" si="225"/>
        <v>9.9999999999909051E-2</v>
      </c>
      <c r="D930" s="77">
        <v>15.45</v>
      </c>
      <c r="E930" s="79">
        <v>0.80666700000000002</v>
      </c>
      <c r="F930" s="77">
        <v>1.57</v>
      </c>
      <c r="G930" s="77">
        <v>23</v>
      </c>
      <c r="H930" s="79">
        <f t="shared" si="230"/>
        <v>1947.7916666665969</v>
      </c>
      <c r="I930" s="82">
        <f>I921*3/12+I933*9/12</f>
        <v>2.3925000000000001</v>
      </c>
      <c r="J930" s="79">
        <f t="shared" si="226"/>
        <v>217.22901521739132</v>
      </c>
      <c r="K930" s="79">
        <f t="shared" si="227"/>
        <v>11.341843237434786</v>
      </c>
      <c r="L930" s="90">
        <f t="shared" si="231"/>
        <v>12514.831739558078</v>
      </c>
      <c r="M930" s="79">
        <f t="shared" si="228"/>
        <v>22.074404782608699</v>
      </c>
      <c r="N930" s="90">
        <f t="shared" si="229"/>
        <v>1271.7337107512094</v>
      </c>
      <c r="O930" s="106">
        <f t="shared" si="218"/>
        <v>11.132662042754786</v>
      </c>
      <c r="P930" s="91"/>
      <c r="Q930" s="92">
        <f t="shared" si="219"/>
        <v>14.435005794121887</v>
      </c>
      <c r="R930" s="92"/>
      <c r="S930" s="107">
        <f t="shared" si="220"/>
        <v>0.11239659547338417</v>
      </c>
      <c r="T930" s="82">
        <f t="shared" si="232"/>
        <v>1.0005982697530713</v>
      </c>
      <c r="U930" s="82">
        <f t="shared" si="233"/>
        <v>11.142589477542606</v>
      </c>
      <c r="V930" s="95">
        <f t="shared" si="221"/>
        <v>0.14086084742961313</v>
      </c>
      <c r="W930" s="95">
        <f t="shared" si="222"/>
        <v>-7.1247266461228476E-3</v>
      </c>
      <c r="X930" s="95">
        <f t="shared" si="223"/>
        <v>0.14798557407573598</v>
      </c>
    </row>
    <row r="931" spans="1:24">
      <c r="A931" s="1">
        <v>1947.11</v>
      </c>
      <c r="B931" s="1">
        <f t="shared" si="224"/>
        <v>1947</v>
      </c>
      <c r="C931" s="1">
        <f t="shared" si="225"/>
        <v>0.10999999999989996</v>
      </c>
      <c r="D931" s="77">
        <v>15.27</v>
      </c>
      <c r="E931" s="79">
        <v>0.82333299999999998</v>
      </c>
      <c r="F931" s="77">
        <v>1.59</v>
      </c>
      <c r="G931" s="77">
        <v>23.1</v>
      </c>
      <c r="H931" s="79">
        <f t="shared" si="230"/>
        <v>1947.8749999999302</v>
      </c>
      <c r="I931" s="82">
        <f>I921*2/12+I933*10/12</f>
        <v>2.4083333333333332</v>
      </c>
      <c r="J931" s="79">
        <f t="shared" si="226"/>
        <v>213.76876233766234</v>
      </c>
      <c r="K931" s="79">
        <f t="shared" si="227"/>
        <v>11.526056083939395</v>
      </c>
      <c r="L931" s="90">
        <f t="shared" si="231"/>
        <v>12370.818159425202</v>
      </c>
      <c r="M931" s="79">
        <f t="shared" si="228"/>
        <v>22.258829870129873</v>
      </c>
      <c r="N931" s="90">
        <f t="shared" si="229"/>
        <v>1288.1205549106794</v>
      </c>
      <c r="O931" s="106">
        <f t="shared" si="218"/>
        <v>10.975407324839068</v>
      </c>
      <c r="P931" s="91"/>
      <c r="Q931" s="92">
        <f t="shared" si="219"/>
        <v>14.214670910685841</v>
      </c>
      <c r="R931" s="92"/>
      <c r="S931" s="107">
        <f t="shared" si="220"/>
        <v>0.11469919212401684</v>
      </c>
      <c r="T931" s="82">
        <f t="shared" si="232"/>
        <v>1.000612522756501</v>
      </c>
      <c r="U931" s="82">
        <f t="shared" si="233"/>
        <v>11.100990575383198</v>
      </c>
      <c r="V931" s="95">
        <f t="shared" si="221"/>
        <v>0.13970904303537335</v>
      </c>
      <c r="W931" s="95">
        <f t="shared" si="222"/>
        <v>-4.7445522646158977E-3</v>
      </c>
      <c r="X931" s="95">
        <f t="shared" si="223"/>
        <v>0.14445359529998925</v>
      </c>
    </row>
    <row r="932" spans="1:24">
      <c r="A932" s="1">
        <v>1947.12</v>
      </c>
      <c r="B932" s="1">
        <f t="shared" si="224"/>
        <v>1947</v>
      </c>
      <c r="C932" s="1">
        <f t="shared" si="225"/>
        <v>0.11999999999989086</v>
      </c>
      <c r="D932" s="77">
        <v>15.03</v>
      </c>
      <c r="E932" s="79">
        <v>0.84</v>
      </c>
      <c r="F932" s="77">
        <v>1.61</v>
      </c>
      <c r="G932" s="77">
        <v>23.4</v>
      </c>
      <c r="H932" s="79">
        <f t="shared" si="230"/>
        <v>1947.9583333332635</v>
      </c>
      <c r="I932" s="82">
        <f>I921*1/12+I933*11/12</f>
        <v>2.4241666666666668</v>
      </c>
      <c r="J932" s="79">
        <f t="shared" si="226"/>
        <v>207.71138846153849</v>
      </c>
      <c r="K932" s="79">
        <f t="shared" si="227"/>
        <v>11.608620512820515</v>
      </c>
      <c r="L932" s="90">
        <f t="shared" si="231"/>
        <v>12076.260032209699</v>
      </c>
      <c r="M932" s="79">
        <f t="shared" si="228"/>
        <v>22.249855982905988</v>
      </c>
      <c r="N932" s="90">
        <f t="shared" si="229"/>
        <v>1293.5980473624495</v>
      </c>
      <c r="O932" s="106">
        <f t="shared" si="218"/>
        <v>10.68091253196919</v>
      </c>
      <c r="P932" s="91"/>
      <c r="Q932" s="92">
        <f t="shared" si="219"/>
        <v>13.82004908777674</v>
      </c>
      <c r="R932" s="92"/>
      <c r="S932" s="107">
        <f t="shared" si="220"/>
        <v>0.11913197089243802</v>
      </c>
      <c r="T932" s="82">
        <f t="shared" si="232"/>
        <v>1.0006267746587607</v>
      </c>
      <c r="U932" s="82">
        <f t="shared" si="233"/>
        <v>10.965382618259424</v>
      </c>
      <c r="V932" s="95">
        <f t="shared" si="221"/>
        <v>0.14282410813308788</v>
      </c>
      <c r="W932" s="95">
        <f t="shared" si="222"/>
        <v>1.0061381415678028E-3</v>
      </c>
      <c r="X932" s="95">
        <f t="shared" si="223"/>
        <v>0.14181796999152008</v>
      </c>
    </row>
    <row r="933" spans="1:24">
      <c r="A933" s="1">
        <v>1948.01</v>
      </c>
      <c r="B933" s="1">
        <f t="shared" si="224"/>
        <v>1948</v>
      </c>
      <c r="C933" s="1">
        <f t="shared" si="225"/>
        <v>9.9999999999909051E-3</v>
      </c>
      <c r="D933" s="77">
        <v>14.83</v>
      </c>
      <c r="E933" s="79">
        <v>0.843333</v>
      </c>
      <c r="F933" s="77">
        <v>1.64333</v>
      </c>
      <c r="G933" s="77">
        <v>23.7</v>
      </c>
      <c r="H933" s="79">
        <f t="shared" si="230"/>
        <v>1948.0416666665967</v>
      </c>
      <c r="I933" s="82">
        <v>2.44</v>
      </c>
      <c r="J933" s="79">
        <f t="shared" si="226"/>
        <v>202.35315991561185</v>
      </c>
      <c r="K933" s="79">
        <f t="shared" si="227"/>
        <v>11.507154242151902</v>
      </c>
      <c r="L933" s="90">
        <f t="shared" si="231"/>
        <v>11820.486483210441</v>
      </c>
      <c r="M933" s="79">
        <f t="shared" si="228"/>
        <v>22.422995164135024</v>
      </c>
      <c r="N933" s="90">
        <f t="shared" si="229"/>
        <v>1309.8422152700077</v>
      </c>
      <c r="O933" s="106">
        <f t="shared" si="218"/>
        <v>10.419342657320326</v>
      </c>
      <c r="P933" s="91"/>
      <c r="Q933" s="92">
        <f t="shared" si="219"/>
        <v>13.470659208036267</v>
      </c>
      <c r="R933" s="92"/>
      <c r="S933" s="107">
        <f t="shared" si="220"/>
        <v>0.12413325641961875</v>
      </c>
      <c r="T933" s="82">
        <f t="shared" si="232"/>
        <v>1.0029871827678041</v>
      </c>
      <c r="U933" s="82">
        <f t="shared" si="233"/>
        <v>10.833366132813124</v>
      </c>
      <c r="V933" s="95">
        <f t="shared" si="221"/>
        <v>0.14710585736138859</v>
      </c>
      <c r="W933" s="95">
        <f t="shared" si="222"/>
        <v>2.8021021673600988E-3</v>
      </c>
      <c r="X933" s="95">
        <f t="shared" si="223"/>
        <v>0.14430375519402849</v>
      </c>
    </row>
    <row r="934" spans="1:24">
      <c r="A934" s="1">
        <v>1948.02</v>
      </c>
      <c r="B934" s="1">
        <f t="shared" si="224"/>
        <v>1948</v>
      </c>
      <c r="C934" s="1">
        <f t="shared" si="225"/>
        <v>1.999999999998181E-2</v>
      </c>
      <c r="D934" s="77">
        <v>14.1</v>
      </c>
      <c r="E934" s="79">
        <v>0.84666699999999995</v>
      </c>
      <c r="F934" s="77">
        <v>1.6766700000000001</v>
      </c>
      <c r="G934" s="77">
        <v>23.5</v>
      </c>
      <c r="H934" s="79">
        <f t="shared" si="230"/>
        <v>1948.12499999993</v>
      </c>
      <c r="I934" s="82">
        <f>I933*11/12+I945*1/12</f>
        <v>2.4291666666666667</v>
      </c>
      <c r="J934" s="79">
        <f t="shared" si="226"/>
        <v>194.02980000000002</v>
      </c>
      <c r="K934" s="79">
        <f t="shared" si="227"/>
        <v>11.65096657280851</v>
      </c>
      <c r="L934" s="90">
        <f t="shared" si="231"/>
        <v>11390.99237990061</v>
      </c>
      <c r="M934" s="79">
        <f t="shared" si="228"/>
        <v>23.072620196170217</v>
      </c>
      <c r="N934" s="90">
        <f t="shared" si="229"/>
        <v>1354.5344108941813</v>
      </c>
      <c r="O934" s="106">
        <f t="shared" si="218"/>
        <v>9.9997611691441843</v>
      </c>
      <c r="P934" s="91"/>
      <c r="Q934" s="92">
        <f t="shared" si="219"/>
        <v>12.922123925363072</v>
      </c>
      <c r="R934" s="92"/>
      <c r="S934" s="107">
        <f t="shared" si="220"/>
        <v>0.12812050084785856</v>
      </c>
      <c r="T934" s="82">
        <f t="shared" si="232"/>
        <v>1.0029786503038336</v>
      </c>
      <c r="U934" s="82">
        <f t="shared" si="233"/>
        <v>10.958201652995077</v>
      </c>
      <c r="V934" s="95">
        <f t="shared" si="221"/>
        <v>0.15216333251057734</v>
      </c>
      <c r="W934" s="95">
        <f t="shared" si="222"/>
        <v>2.2526158931861495E-3</v>
      </c>
      <c r="X934" s="95">
        <f t="shared" si="223"/>
        <v>0.14991071661739119</v>
      </c>
    </row>
    <row r="935" spans="1:24">
      <c r="A935" s="1">
        <v>1948.03</v>
      </c>
      <c r="B935" s="1">
        <f t="shared" si="224"/>
        <v>1948</v>
      </c>
      <c r="C935" s="1">
        <f t="shared" si="225"/>
        <v>2.9999999999972715E-2</v>
      </c>
      <c r="D935" s="77">
        <v>14.3</v>
      </c>
      <c r="E935" s="79">
        <v>0.85</v>
      </c>
      <c r="F935" s="77">
        <v>1.71</v>
      </c>
      <c r="G935" s="77">
        <v>23.4</v>
      </c>
      <c r="H935" s="79">
        <f t="shared" si="230"/>
        <v>1948.2083333332632</v>
      </c>
      <c r="I935" s="82">
        <f>I933*10/12+I945*2/12</f>
        <v>2.418333333333333</v>
      </c>
      <c r="J935" s="79">
        <f t="shared" si="226"/>
        <v>197.6229444444445</v>
      </c>
      <c r="K935" s="79">
        <f t="shared" si="227"/>
        <v>11.746818376068378</v>
      </c>
      <c r="L935" s="90">
        <f t="shared" si="231"/>
        <v>11659.405483819211</v>
      </c>
      <c r="M935" s="79">
        <f t="shared" si="228"/>
        <v>23.631834615384619</v>
      </c>
      <c r="N935" s="90">
        <f t="shared" si="229"/>
        <v>1394.2365998133462</v>
      </c>
      <c r="O935" s="106">
        <f t="shared" si="218"/>
        <v>10.186680609489676</v>
      </c>
      <c r="P935" s="91"/>
      <c r="Q935" s="92">
        <f t="shared" si="219"/>
        <v>13.157348384869662</v>
      </c>
      <c r="R935" s="92"/>
      <c r="S935" s="107">
        <f t="shared" si="220"/>
        <v>0.12594515689644095</v>
      </c>
      <c r="T935" s="82">
        <f t="shared" si="232"/>
        <v>1.0029701181927324</v>
      </c>
      <c r="U935" s="82">
        <f t="shared" si="233"/>
        <v>11.037811715232422</v>
      </c>
      <c r="V935" s="95">
        <f t="shared" si="221"/>
        <v>0.15142956734815471</v>
      </c>
      <c r="W935" s="95">
        <f t="shared" si="222"/>
        <v>1.6816586411179113E-3</v>
      </c>
      <c r="X935" s="95">
        <f t="shared" si="223"/>
        <v>0.1497479087070368</v>
      </c>
    </row>
    <row r="936" spans="1:24">
      <c r="A936" s="1">
        <v>1948.04</v>
      </c>
      <c r="B936" s="1">
        <f t="shared" si="224"/>
        <v>1948</v>
      </c>
      <c r="C936" s="1">
        <f t="shared" si="225"/>
        <v>3.999999999996362E-2</v>
      </c>
      <c r="D936" s="77">
        <v>15.4</v>
      </c>
      <c r="E936" s="79">
        <v>0.85</v>
      </c>
      <c r="F936" s="77">
        <v>1.76</v>
      </c>
      <c r="G936" s="77">
        <v>23.8</v>
      </c>
      <c r="H936" s="79">
        <f t="shared" si="230"/>
        <v>1948.2916666665965</v>
      </c>
      <c r="I936" s="82">
        <f>I933*9/12+I945*3/12</f>
        <v>2.4075000000000002</v>
      </c>
      <c r="J936" s="79">
        <f t="shared" si="226"/>
        <v>209.24782352941176</v>
      </c>
      <c r="K936" s="79">
        <f t="shared" si="227"/>
        <v>11.549392857142859</v>
      </c>
      <c r="L936" s="90">
        <f t="shared" si="231"/>
        <v>12402.035684135044</v>
      </c>
      <c r="M936" s="79">
        <f t="shared" si="228"/>
        <v>23.914036974789916</v>
      </c>
      <c r="N936" s="90">
        <f t="shared" si="229"/>
        <v>1417.3755067582906</v>
      </c>
      <c r="O936" s="106">
        <f t="shared" si="218"/>
        <v>10.779484482024621</v>
      </c>
      <c r="P936" s="91"/>
      <c r="Q936" s="92">
        <f t="shared" si="219"/>
        <v>13.912519101434723</v>
      </c>
      <c r="R936" s="92"/>
      <c r="S936" s="107">
        <f t="shared" si="220"/>
        <v>0.12169500310549987</v>
      </c>
      <c r="T936" s="82">
        <f t="shared" si="232"/>
        <v>1.0029615864347885</v>
      </c>
      <c r="U936" s="82">
        <f t="shared" si="233"/>
        <v>10.88453489505922</v>
      </c>
      <c r="V936" s="95">
        <f t="shared" si="221"/>
        <v>0.14496350236959832</v>
      </c>
      <c r="W936" s="95">
        <f t="shared" si="222"/>
        <v>3.8433284333341255E-3</v>
      </c>
      <c r="X936" s="95">
        <f t="shared" si="223"/>
        <v>0.14112017393626419</v>
      </c>
    </row>
    <row r="937" spans="1:24">
      <c r="A937" s="1">
        <v>1948.05</v>
      </c>
      <c r="B937" s="1">
        <f t="shared" si="224"/>
        <v>1948</v>
      </c>
      <c r="C937" s="1">
        <f t="shared" si="225"/>
        <v>4.9999999999954525E-2</v>
      </c>
      <c r="D937" s="77">
        <v>16.149999999999999</v>
      </c>
      <c r="E937" s="79">
        <v>0.85</v>
      </c>
      <c r="F937" s="77">
        <v>1.81</v>
      </c>
      <c r="G937" s="77">
        <v>23.9</v>
      </c>
      <c r="H937" s="79">
        <f t="shared" si="230"/>
        <v>1948.3749999999297</v>
      </c>
      <c r="I937" s="82">
        <f>I933*8/12+I945*4/12</f>
        <v>2.3966666666666665</v>
      </c>
      <c r="J937" s="79">
        <f t="shared" si="226"/>
        <v>218.52031171548117</v>
      </c>
      <c r="K937" s="79">
        <f t="shared" si="227"/>
        <v>11.501069037656906</v>
      </c>
      <c r="L937" s="90">
        <f t="shared" si="231"/>
        <v>13008.417706538312</v>
      </c>
      <c r="M937" s="79">
        <f t="shared" si="228"/>
        <v>24.490511715481176</v>
      </c>
      <c r="N937" s="90">
        <f t="shared" si="229"/>
        <v>1457.909352869</v>
      </c>
      <c r="O937" s="106">
        <f t="shared" si="218"/>
        <v>11.241032697984441</v>
      </c>
      <c r="P937" s="91"/>
      <c r="Q937" s="92">
        <f t="shared" si="219"/>
        <v>14.4966348796513</v>
      </c>
      <c r="R937" s="92"/>
      <c r="S937" s="107">
        <f t="shared" si="220"/>
        <v>0.11918067168503869</v>
      </c>
      <c r="T937" s="82">
        <f t="shared" si="232"/>
        <v>1.002953055030289</v>
      </c>
      <c r="U937" s="82">
        <f t="shared" si="233"/>
        <v>10.871093522413856</v>
      </c>
      <c r="V937" s="95">
        <f t="shared" si="221"/>
        <v>0.14349873959004378</v>
      </c>
      <c r="W937" s="95">
        <f t="shared" si="222"/>
        <v>3.8628767739861125E-3</v>
      </c>
      <c r="X937" s="95">
        <f t="shared" si="223"/>
        <v>0.13963586281605767</v>
      </c>
    </row>
    <row r="938" spans="1:24">
      <c r="A938" s="1">
        <v>1948.06</v>
      </c>
      <c r="B938" s="1">
        <f t="shared" si="224"/>
        <v>1948</v>
      </c>
      <c r="C938" s="1">
        <f t="shared" si="225"/>
        <v>5.999999999994543E-2</v>
      </c>
      <c r="D938" s="77">
        <v>16.82</v>
      </c>
      <c r="E938" s="79">
        <v>0.85</v>
      </c>
      <c r="F938" s="77">
        <v>1.86</v>
      </c>
      <c r="G938" s="77">
        <v>24.1</v>
      </c>
      <c r="H938" s="79">
        <f t="shared" si="230"/>
        <v>1948.458333333263</v>
      </c>
      <c r="I938" s="82">
        <f>I933*7/12+I945*5/12</f>
        <v>2.3858333333333333</v>
      </c>
      <c r="J938" s="79">
        <f t="shared" si="226"/>
        <v>225.6971809128631</v>
      </c>
      <c r="K938" s="79">
        <f t="shared" si="227"/>
        <v>11.405624481327802</v>
      </c>
      <c r="L938" s="90">
        <f t="shared" si="231"/>
        <v>13492.234544751231</v>
      </c>
      <c r="M938" s="79">
        <f t="shared" si="228"/>
        <v>24.958190041493779</v>
      </c>
      <c r="N938" s="90">
        <f t="shared" si="229"/>
        <v>1492.0069116074487</v>
      </c>
      <c r="O938" s="106">
        <f t="shared" si="218"/>
        <v>11.583895756523846</v>
      </c>
      <c r="P938" s="91"/>
      <c r="Q938" s="92">
        <f t="shared" si="219"/>
        <v>14.925847493337089</v>
      </c>
      <c r="R938" s="92"/>
      <c r="S938" s="107">
        <f t="shared" si="220"/>
        <v>0.11753481139368552</v>
      </c>
      <c r="T938" s="82">
        <f t="shared" si="232"/>
        <v>1.0029445239795223</v>
      </c>
      <c r="U938" s="82">
        <f t="shared" si="233"/>
        <v>10.812713501652139</v>
      </c>
      <c r="V938" s="95">
        <f t="shared" si="221"/>
        <v>0.14240632034748257</v>
      </c>
      <c r="W938" s="95">
        <f t="shared" si="222"/>
        <v>4.2169001584975163E-3</v>
      </c>
      <c r="X938" s="95">
        <f t="shared" si="223"/>
        <v>0.13818942018898506</v>
      </c>
    </row>
    <row r="939" spans="1:24">
      <c r="A939" s="1">
        <v>1948.07</v>
      </c>
      <c r="B939" s="1">
        <f t="shared" si="224"/>
        <v>1948</v>
      </c>
      <c r="C939" s="1">
        <f t="shared" si="225"/>
        <v>6.9999999999936335E-2</v>
      </c>
      <c r="D939" s="77">
        <v>16.420000000000002</v>
      </c>
      <c r="E939" s="79">
        <v>0.85666699999999996</v>
      </c>
      <c r="F939" s="77">
        <v>1.93</v>
      </c>
      <c r="G939" s="77">
        <v>24.4</v>
      </c>
      <c r="H939" s="79">
        <f t="shared" si="230"/>
        <v>1948.5416666665963</v>
      </c>
      <c r="I939" s="82">
        <f>I933*6/12+I945*6/12</f>
        <v>2.375</v>
      </c>
      <c r="J939" s="79">
        <f t="shared" si="226"/>
        <v>217.62085491803285</v>
      </c>
      <c r="K939" s="79">
        <f t="shared" si="227"/>
        <v>11.353751822172132</v>
      </c>
      <c r="L939" s="90">
        <f t="shared" si="231"/>
        <v>13065.990580837362</v>
      </c>
      <c r="M939" s="79">
        <f t="shared" si="228"/>
        <v>25.57906516393443</v>
      </c>
      <c r="N939" s="90">
        <f t="shared" si="229"/>
        <v>1535.7711218645618</v>
      </c>
      <c r="O939" s="106">
        <f t="shared" si="218"/>
        <v>11.134621739180938</v>
      </c>
      <c r="P939" s="91"/>
      <c r="Q939" s="92">
        <f t="shared" si="219"/>
        <v>14.338438705434076</v>
      </c>
      <c r="R939" s="92"/>
      <c r="S939" s="107">
        <f t="shared" si="220"/>
        <v>0.12243242819353192</v>
      </c>
      <c r="T939" s="82">
        <f t="shared" si="232"/>
        <v>1.0029359932827764</v>
      </c>
      <c r="U939" s="82">
        <f t="shared" si="233"/>
        <v>10.711217142613901</v>
      </c>
      <c r="V939" s="95">
        <f t="shared" si="221"/>
        <v>0.14915413761745677</v>
      </c>
      <c r="W939" s="95">
        <f t="shared" si="222"/>
        <v>3.0911344841895172E-3</v>
      </c>
      <c r="X939" s="95">
        <f t="shared" si="223"/>
        <v>0.14606300313326726</v>
      </c>
    </row>
    <row r="940" spans="1:24">
      <c r="A940" s="1">
        <v>1948.08</v>
      </c>
      <c r="B940" s="1">
        <f t="shared" si="224"/>
        <v>1948</v>
      </c>
      <c r="C940" s="1">
        <f t="shared" si="225"/>
        <v>7.999999999992724E-2</v>
      </c>
      <c r="D940" s="77">
        <v>15.94</v>
      </c>
      <c r="E940" s="79">
        <v>0.86333300000000002</v>
      </c>
      <c r="F940" s="77">
        <v>2</v>
      </c>
      <c r="G940" s="77">
        <v>24.5</v>
      </c>
      <c r="H940" s="79">
        <f t="shared" si="230"/>
        <v>1948.6249999999295</v>
      </c>
      <c r="I940" s="82">
        <f>I933*5/12+I945*7/12</f>
        <v>2.3641666666666667</v>
      </c>
      <c r="J940" s="79">
        <f t="shared" si="226"/>
        <v>210.39693959183677</v>
      </c>
      <c r="K940" s="79">
        <f t="shared" si="227"/>
        <v>11.395396552612246</v>
      </c>
      <c r="L940" s="90">
        <f t="shared" si="231"/>
        <v>12689.280678786488</v>
      </c>
      <c r="M940" s="79">
        <f t="shared" si="228"/>
        <v>26.398612244897961</v>
      </c>
      <c r="N940" s="90">
        <f t="shared" si="229"/>
        <v>1592.1305745026959</v>
      </c>
      <c r="O940" s="106">
        <f t="shared" si="218"/>
        <v>10.72355666247814</v>
      </c>
      <c r="P940" s="91"/>
      <c r="Q940" s="92">
        <f t="shared" si="219"/>
        <v>13.804163636491667</v>
      </c>
      <c r="R940" s="92"/>
      <c r="S940" s="107">
        <f t="shared" si="220"/>
        <v>0.12641558155058841</v>
      </c>
      <c r="T940" s="82">
        <f t="shared" si="232"/>
        <v>1.0029274629403402</v>
      </c>
      <c r="U940" s="82">
        <f t="shared" si="233"/>
        <v>10.698817591116626</v>
      </c>
      <c r="V940" s="95">
        <f t="shared" si="221"/>
        <v>0.15751022763418732</v>
      </c>
      <c r="W940" s="95">
        <f t="shared" si="222"/>
        <v>9.4110400936986416E-4</v>
      </c>
      <c r="X940" s="95">
        <f t="shared" si="223"/>
        <v>0.15656912362481745</v>
      </c>
    </row>
    <row r="941" spans="1:24">
      <c r="A941" s="1">
        <v>1948.09</v>
      </c>
      <c r="B941" s="1">
        <f t="shared" si="224"/>
        <v>1948</v>
      </c>
      <c r="C941" s="1">
        <f t="shared" si="225"/>
        <v>8.9999999999918145E-2</v>
      </c>
      <c r="D941" s="77">
        <v>15.76</v>
      </c>
      <c r="E941" s="79">
        <v>0.87</v>
      </c>
      <c r="F941" s="77">
        <v>2.0699999999999998</v>
      </c>
      <c r="G941" s="77">
        <v>24.5</v>
      </c>
      <c r="H941" s="79">
        <f t="shared" si="230"/>
        <v>1948.7083333332628</v>
      </c>
      <c r="I941" s="82">
        <f>I933*4/12+I945*8/12</f>
        <v>2.3533333333333335</v>
      </c>
      <c r="J941" s="79">
        <f t="shared" si="226"/>
        <v>208.02106448979592</v>
      </c>
      <c r="K941" s="79">
        <f t="shared" si="227"/>
        <v>11.483396326530615</v>
      </c>
      <c r="L941" s="90">
        <f t="shared" si="231"/>
        <v>12603.703660406967</v>
      </c>
      <c r="M941" s="79">
        <f t="shared" si="228"/>
        <v>27.322563673469389</v>
      </c>
      <c r="N941" s="90">
        <f t="shared" si="229"/>
        <v>1655.4356965128441</v>
      </c>
      <c r="O941" s="106">
        <f t="shared" si="218"/>
        <v>10.553013689399164</v>
      </c>
      <c r="P941" s="91"/>
      <c r="Q941" s="92">
        <f t="shared" si="219"/>
        <v>13.581595172569704</v>
      </c>
      <c r="R941" s="92"/>
      <c r="S941" s="107">
        <f t="shared" si="220"/>
        <v>0.12803093301492219</v>
      </c>
      <c r="T941" s="82">
        <f t="shared" si="232"/>
        <v>1.0029189329525021</v>
      </c>
      <c r="U941" s="82">
        <f t="shared" si="233"/>
        <v>10.730137983120079</v>
      </c>
      <c r="V941" s="95">
        <f t="shared" si="221"/>
        <v>0.16165914509991741</v>
      </c>
      <c r="W941" s="95">
        <f t="shared" si="222"/>
        <v>-8.8674457823167963E-4</v>
      </c>
      <c r="X941" s="95">
        <f t="shared" si="223"/>
        <v>0.16254588967814909</v>
      </c>
    </row>
    <row r="942" spans="1:24">
      <c r="A942" s="1">
        <v>1948.1</v>
      </c>
      <c r="B942" s="1">
        <f t="shared" si="224"/>
        <v>1948</v>
      </c>
      <c r="C942" s="1">
        <f t="shared" si="225"/>
        <v>9.9999999999909051E-2</v>
      </c>
      <c r="D942" s="77">
        <v>16.190000000000001</v>
      </c>
      <c r="E942" s="79">
        <v>0.89</v>
      </c>
      <c r="F942" s="77">
        <v>2.1433300000000002</v>
      </c>
      <c r="G942" s="77">
        <v>24.4</v>
      </c>
      <c r="H942" s="79">
        <f t="shared" si="230"/>
        <v>1948.791666666596</v>
      </c>
      <c r="I942" s="82">
        <f>I933*3/12+I945*9/12</f>
        <v>2.3424999999999998</v>
      </c>
      <c r="J942" s="79">
        <f t="shared" si="226"/>
        <v>214.57257254098366</v>
      </c>
      <c r="K942" s="79">
        <f t="shared" si="227"/>
        <v>11.795527459016395</v>
      </c>
      <c r="L942" s="90">
        <f t="shared" si="231"/>
        <v>13060.206518053397</v>
      </c>
      <c r="M942" s="79">
        <f t="shared" si="228"/>
        <v>28.406413335655742</v>
      </c>
      <c r="N942" s="90">
        <f t="shared" si="229"/>
        <v>1728.9890325101535</v>
      </c>
      <c r="O942" s="106">
        <f t="shared" si="218"/>
        <v>10.825409809169496</v>
      </c>
      <c r="P942" s="91"/>
      <c r="Q942" s="92">
        <f t="shared" si="219"/>
        <v>13.92931196221933</v>
      </c>
      <c r="R942" s="92"/>
      <c r="S942" s="107">
        <f t="shared" si="220"/>
        <v>0.12607485528211437</v>
      </c>
      <c r="T942" s="82">
        <f t="shared" si="232"/>
        <v>1.0029104033195513</v>
      </c>
      <c r="U942" s="82">
        <f t="shared" si="233"/>
        <v>10.805562874728098</v>
      </c>
      <c r="V942" s="95">
        <f t="shared" si="221"/>
        <v>0.16248402427743347</v>
      </c>
      <c r="W942" s="95">
        <f t="shared" si="222"/>
        <v>-1.603050640929693E-3</v>
      </c>
      <c r="X942" s="95">
        <f t="shared" si="223"/>
        <v>0.16408707491836316</v>
      </c>
    </row>
    <row r="943" spans="1:24">
      <c r="A943" s="1">
        <v>1948.11</v>
      </c>
      <c r="B943" s="1">
        <f t="shared" si="224"/>
        <v>1948</v>
      </c>
      <c r="C943" s="1">
        <f t="shared" si="225"/>
        <v>0.10999999999989996</v>
      </c>
      <c r="D943" s="77">
        <v>15.29</v>
      </c>
      <c r="E943" s="79">
        <v>0.91</v>
      </c>
      <c r="F943" s="77">
        <v>2.2166700000000001</v>
      </c>
      <c r="G943" s="77">
        <v>24.2</v>
      </c>
      <c r="H943" s="79">
        <f t="shared" si="230"/>
        <v>1948.8749999999293</v>
      </c>
      <c r="I943" s="82">
        <f>I933*2/12+I945*10/12</f>
        <v>2.3316666666666666</v>
      </c>
      <c r="J943" s="79">
        <f t="shared" si="226"/>
        <v>204.3192590909091</v>
      </c>
      <c r="K943" s="79">
        <f t="shared" si="227"/>
        <v>12.160269834710746</v>
      </c>
      <c r="L943" s="90">
        <f t="shared" si="231"/>
        <v>12497.805865241426</v>
      </c>
      <c r="M943" s="79">
        <f t="shared" si="228"/>
        <v>29.621214653305792</v>
      </c>
      <c r="N943" s="90">
        <f t="shared" si="229"/>
        <v>1811.8712444280388</v>
      </c>
      <c r="O943" s="106">
        <f t="shared" si="218"/>
        <v>10.248096205635573</v>
      </c>
      <c r="P943" s="91"/>
      <c r="Q943" s="92">
        <f t="shared" si="219"/>
        <v>13.187035340998527</v>
      </c>
      <c r="R943" s="92"/>
      <c r="S943" s="107">
        <f t="shared" si="220"/>
        <v>0.1305173240499457</v>
      </c>
      <c r="T943" s="82">
        <f t="shared" si="232"/>
        <v>1.002901874041777</v>
      </c>
      <c r="U943" s="82">
        <f t="shared" si="233"/>
        <v>10.926573498646082</v>
      </c>
      <c r="V943" s="95">
        <f t="shared" si="221"/>
        <v>0.17103568028837968</v>
      </c>
      <c r="W943" s="95">
        <f t="shared" si="222"/>
        <v>-2.2510243862304824E-3</v>
      </c>
      <c r="X943" s="95">
        <f t="shared" si="223"/>
        <v>0.17328670467461016</v>
      </c>
    </row>
    <row r="944" spans="1:24">
      <c r="A944" s="1">
        <v>1948.12</v>
      </c>
      <c r="B944" s="1">
        <f t="shared" si="224"/>
        <v>1948</v>
      </c>
      <c r="C944" s="1">
        <f t="shared" si="225"/>
        <v>0.11999999999989086</v>
      </c>
      <c r="D944" s="77">
        <v>15.19</v>
      </c>
      <c r="E944" s="79">
        <v>0.93</v>
      </c>
      <c r="F944" s="77">
        <v>2.29</v>
      </c>
      <c r="G944" s="77">
        <v>24.1</v>
      </c>
      <c r="H944" s="79">
        <f t="shared" si="230"/>
        <v>1948.9583333332625</v>
      </c>
      <c r="I944" s="82">
        <f>I933*1/12+I945*11/12</f>
        <v>2.3208333333333333</v>
      </c>
      <c r="J944" s="79">
        <f t="shared" si="226"/>
        <v>203.82521867219918</v>
      </c>
      <c r="K944" s="79">
        <f t="shared" si="227"/>
        <v>12.47909502074689</v>
      </c>
      <c r="L944" s="90">
        <f t="shared" si="231"/>
        <v>12531.196522423405</v>
      </c>
      <c r="M944" s="79">
        <f t="shared" si="228"/>
        <v>30.728094190871371</v>
      </c>
      <c r="N944" s="90">
        <f t="shared" si="229"/>
        <v>1889.1665593383539</v>
      </c>
      <c r="O944" s="106">
        <f t="shared" si="218"/>
        <v>10.159652938900921</v>
      </c>
      <c r="P944" s="91"/>
      <c r="Q944" s="92">
        <f t="shared" si="219"/>
        <v>13.073862008778571</v>
      </c>
      <c r="R944" s="92"/>
      <c r="S944" s="107">
        <f t="shared" si="220"/>
        <v>0.13103783423521187</v>
      </c>
      <c r="T944" s="82">
        <f t="shared" si="232"/>
        <v>1.0028933451194686</v>
      </c>
      <c r="U944" s="82">
        <f t="shared" si="233"/>
        <v>11.003751084450887</v>
      </c>
      <c r="V944" s="95">
        <f t="shared" si="221"/>
        <v>0.17363712693357347</v>
      </c>
      <c r="W944" s="95">
        <f t="shared" si="222"/>
        <v>-3.2846259371097641E-3</v>
      </c>
      <c r="X944" s="95">
        <f t="shared" si="223"/>
        <v>0.17692175287068324</v>
      </c>
    </row>
    <row r="945" spans="1:24">
      <c r="A945" s="1">
        <v>1949.01</v>
      </c>
      <c r="B945" s="1">
        <f t="shared" si="224"/>
        <v>1949</v>
      </c>
      <c r="C945" s="1">
        <f t="shared" si="225"/>
        <v>9.9999999999909051E-3</v>
      </c>
      <c r="D945" s="77">
        <v>15.36</v>
      </c>
      <c r="E945" s="79">
        <v>0.94666700000000004</v>
      </c>
      <c r="F945" s="77">
        <v>2.3199999999999998</v>
      </c>
      <c r="G945" s="77">
        <v>24</v>
      </c>
      <c r="H945" s="79">
        <f t="shared" si="230"/>
        <v>1949.0416666665958</v>
      </c>
      <c r="I945" s="82">
        <v>2.31</v>
      </c>
      <c r="J945" s="79">
        <f t="shared" si="226"/>
        <v>206.96512000000004</v>
      </c>
      <c r="K945" s="79">
        <f t="shared" si="227"/>
        <v>12.755667269208336</v>
      </c>
      <c r="L945" s="90">
        <f t="shared" si="231"/>
        <v>12789.589646623361</v>
      </c>
      <c r="M945" s="79">
        <f t="shared" si="228"/>
        <v>31.260356666666667</v>
      </c>
      <c r="N945" s="90">
        <f t="shared" si="229"/>
        <v>1931.7609362087362</v>
      </c>
      <c r="O945" s="106">
        <f t="shared" si="218"/>
        <v>10.248285758038987</v>
      </c>
      <c r="P945" s="91"/>
      <c r="Q945" s="92">
        <f t="shared" si="219"/>
        <v>13.187399442600734</v>
      </c>
      <c r="R945" s="92"/>
      <c r="S945" s="107">
        <f t="shared" si="220"/>
        <v>0.12985598440762075</v>
      </c>
      <c r="T945" s="82">
        <f t="shared" si="232"/>
        <v>1.0018512093111103</v>
      </c>
      <c r="U945" s="82">
        <f t="shared" si="233"/>
        <v>11.08157035367171</v>
      </c>
      <c r="V945" s="95">
        <f t="shared" si="221"/>
        <v>0.17572948563200153</v>
      </c>
      <c r="W945" s="95">
        <f t="shared" si="222"/>
        <v>-5.3159852617276071E-3</v>
      </c>
      <c r="X945" s="95">
        <f t="shared" si="223"/>
        <v>0.18104547089372913</v>
      </c>
    </row>
    <row r="946" spans="1:24">
      <c r="A946" s="1">
        <v>1949.02</v>
      </c>
      <c r="B946" s="1">
        <f t="shared" si="224"/>
        <v>1949</v>
      </c>
      <c r="C946" s="1">
        <f t="shared" si="225"/>
        <v>1.999999999998181E-2</v>
      </c>
      <c r="D946" s="77">
        <v>14.77</v>
      </c>
      <c r="E946" s="79">
        <v>0.96333299999999999</v>
      </c>
      <c r="F946" s="77">
        <v>2.35</v>
      </c>
      <c r="G946" s="77">
        <v>23.8</v>
      </c>
      <c r="H946" s="79">
        <f t="shared" si="230"/>
        <v>1949.1249999999291</v>
      </c>
      <c r="I946" s="82">
        <f>I945*11/12+I957*1/12</f>
        <v>2.3108333333333335</v>
      </c>
      <c r="J946" s="79">
        <f t="shared" si="226"/>
        <v>200.68768529411767</v>
      </c>
      <c r="K946" s="79">
        <f t="shared" si="227"/>
        <v>13.089307375588236</v>
      </c>
      <c r="L946" s="90">
        <f t="shared" si="231"/>
        <v>12469.075535772139</v>
      </c>
      <c r="M946" s="79">
        <f t="shared" si="228"/>
        <v>31.930674369747905</v>
      </c>
      <c r="N946" s="90">
        <f t="shared" si="229"/>
        <v>1983.908429862189</v>
      </c>
      <c r="O946" s="106">
        <f t="shared" si="218"/>
        <v>9.872517140570066</v>
      </c>
      <c r="P946" s="91"/>
      <c r="Q946" s="92">
        <f t="shared" si="219"/>
        <v>12.705981845428802</v>
      </c>
      <c r="R946" s="92"/>
      <c r="S946" s="107">
        <f t="shared" si="220"/>
        <v>0.13343503412765603</v>
      </c>
      <c r="T946" s="82">
        <f t="shared" si="232"/>
        <v>1.0018519067081715</v>
      </c>
      <c r="U946" s="82">
        <f t="shared" si="233"/>
        <v>11.195379488966875</v>
      </c>
      <c r="V946" s="95">
        <f t="shared" si="221"/>
        <v>0.17762549309418474</v>
      </c>
      <c r="W946" s="95">
        <f t="shared" si="222"/>
        <v>-5.1700894513408979E-3</v>
      </c>
      <c r="X946" s="95">
        <f t="shared" si="223"/>
        <v>0.18279558254552564</v>
      </c>
    </row>
    <row r="947" spans="1:24">
      <c r="A947" s="1">
        <v>1949.03</v>
      </c>
      <c r="B947" s="1">
        <f t="shared" si="224"/>
        <v>1949</v>
      </c>
      <c r="C947" s="1">
        <f t="shared" si="225"/>
        <v>2.9999999999972715E-2</v>
      </c>
      <c r="D947" s="77">
        <v>14.91</v>
      </c>
      <c r="E947" s="79">
        <v>0.98</v>
      </c>
      <c r="F947" s="77">
        <v>2.38</v>
      </c>
      <c r="G947" s="77">
        <v>23.8</v>
      </c>
      <c r="H947" s="79">
        <f t="shared" si="230"/>
        <v>1949.2083333332623</v>
      </c>
      <c r="I947" s="82">
        <f>I945*10/12+I957*2/12</f>
        <v>2.3116666666666665</v>
      </c>
      <c r="J947" s="79">
        <f t="shared" si="226"/>
        <v>202.58993823529414</v>
      </c>
      <c r="K947" s="79">
        <f t="shared" si="227"/>
        <v>13.315770588235294</v>
      </c>
      <c r="L947" s="90">
        <f t="shared" si="231"/>
        <v>12656.210160716588</v>
      </c>
      <c r="M947" s="79">
        <f t="shared" si="228"/>
        <v>32.338300000000004</v>
      </c>
      <c r="N947" s="90">
        <f t="shared" si="229"/>
        <v>2020.2401195510045</v>
      </c>
      <c r="O947" s="106">
        <f t="shared" si="218"/>
        <v>9.9013324912409253</v>
      </c>
      <c r="P947" s="91"/>
      <c r="Q947" s="92">
        <f t="shared" si="219"/>
        <v>12.744166953113304</v>
      </c>
      <c r="R947" s="92"/>
      <c r="S947" s="107">
        <f t="shared" si="220"/>
        <v>0.13313191783925857</v>
      </c>
      <c r="T947" s="82">
        <f t="shared" si="232"/>
        <v>1.001852604105071</v>
      </c>
      <c r="U947" s="82">
        <f t="shared" si="233"/>
        <v>11.216112287343018</v>
      </c>
      <c r="V947" s="95">
        <f t="shared" si="221"/>
        <v>0.17913249206044712</v>
      </c>
      <c r="W947" s="95">
        <f t="shared" si="222"/>
        <v>-5.2699832649985012E-3</v>
      </c>
      <c r="X947" s="95">
        <f t="shared" si="223"/>
        <v>0.18440247532544563</v>
      </c>
    </row>
    <row r="948" spans="1:24">
      <c r="A948" s="1">
        <v>1949.04</v>
      </c>
      <c r="B948" s="1">
        <f t="shared" si="224"/>
        <v>1949</v>
      </c>
      <c r="C948" s="1">
        <f t="shared" si="225"/>
        <v>3.999999999996362E-2</v>
      </c>
      <c r="D948" s="77">
        <v>14.89</v>
      </c>
      <c r="E948" s="79">
        <v>0.99333300000000002</v>
      </c>
      <c r="F948" s="77">
        <v>2.3866700000000001</v>
      </c>
      <c r="G948" s="77">
        <v>23.9</v>
      </c>
      <c r="H948" s="79">
        <f t="shared" si="230"/>
        <v>1949.2916666665956</v>
      </c>
      <c r="I948" s="82">
        <f>I945*9/12+I957*3/12</f>
        <v>2.3125</v>
      </c>
      <c r="J948" s="79">
        <f t="shared" si="226"/>
        <v>201.47166820083686</v>
      </c>
      <c r="K948" s="79">
        <f t="shared" si="227"/>
        <v>13.440460482803351</v>
      </c>
      <c r="L948" s="90">
        <f t="shared" si="231"/>
        <v>12656.320632498171</v>
      </c>
      <c r="M948" s="79">
        <f t="shared" si="228"/>
        <v>32.293242870711303</v>
      </c>
      <c r="N948" s="90">
        <f t="shared" si="229"/>
        <v>2028.6407497625528</v>
      </c>
      <c r="O948" s="106">
        <f t="shared" si="218"/>
        <v>9.7836398675440641</v>
      </c>
      <c r="P948" s="91"/>
      <c r="Q948" s="92">
        <f t="shared" si="219"/>
        <v>12.593798560825599</v>
      </c>
      <c r="R948" s="92"/>
      <c r="S948" s="107">
        <f t="shared" si="220"/>
        <v>0.13554358543720765</v>
      </c>
      <c r="T948" s="82">
        <f t="shared" si="232"/>
        <v>1.0018533015018085</v>
      </c>
      <c r="U948" s="82">
        <f t="shared" si="233"/>
        <v>11.189875021406937</v>
      </c>
      <c r="V948" s="95">
        <f t="shared" si="221"/>
        <v>0.18098824982689021</v>
      </c>
      <c r="W948" s="95">
        <f t="shared" si="222"/>
        <v>-6.1034035346854143E-3</v>
      </c>
      <c r="X948" s="95">
        <f t="shared" si="223"/>
        <v>0.18709165336157563</v>
      </c>
    </row>
    <row r="949" spans="1:24">
      <c r="A949" s="1">
        <v>1949.05</v>
      </c>
      <c r="B949" s="1">
        <f t="shared" si="224"/>
        <v>1949</v>
      </c>
      <c r="C949" s="1">
        <f t="shared" si="225"/>
        <v>4.9999999999954525E-2</v>
      </c>
      <c r="D949" s="77">
        <v>14.78</v>
      </c>
      <c r="E949" s="79">
        <v>1.00667</v>
      </c>
      <c r="F949" s="77">
        <v>2.3933300000000002</v>
      </c>
      <c r="G949" s="77">
        <v>23.8</v>
      </c>
      <c r="H949" s="79">
        <f t="shared" si="230"/>
        <v>1949.3749999999288</v>
      </c>
      <c r="I949" s="82">
        <f>I945*8/12+I957*4/12</f>
        <v>2.3133333333333335</v>
      </c>
      <c r="J949" s="79">
        <f t="shared" si="226"/>
        <v>200.82356050420171</v>
      </c>
      <c r="K949" s="79">
        <f t="shared" si="227"/>
        <v>13.678149773529412</v>
      </c>
      <c r="L949" s="90">
        <f t="shared" si="231"/>
        <v>12687.211304829421</v>
      </c>
      <c r="M949" s="79">
        <f t="shared" si="228"/>
        <v>32.519421655042024</v>
      </c>
      <c r="N949" s="90">
        <f t="shared" si="229"/>
        <v>2054.4440752494861</v>
      </c>
      <c r="O949" s="106">
        <f t="shared" si="218"/>
        <v>9.6922950863958199</v>
      </c>
      <c r="P949" s="91"/>
      <c r="Q949" s="92">
        <f t="shared" si="219"/>
        <v>12.478488236972931</v>
      </c>
      <c r="R949" s="92"/>
      <c r="S949" s="107">
        <f t="shared" si="220"/>
        <v>0.13605567445491148</v>
      </c>
      <c r="T949" s="82">
        <f t="shared" si="232"/>
        <v>1.0018539988983841</v>
      </c>
      <c r="U949" s="82">
        <f t="shared" si="233"/>
        <v>11.257716650537013</v>
      </c>
      <c r="V949" s="95">
        <f t="shared" si="221"/>
        <v>0.18276957575783292</v>
      </c>
      <c r="W949" s="95">
        <f t="shared" si="222"/>
        <v>-7.8900718555682259E-3</v>
      </c>
      <c r="X949" s="95">
        <f t="shared" si="223"/>
        <v>0.19065964761340115</v>
      </c>
    </row>
    <row r="950" spans="1:24">
      <c r="A950" s="1">
        <v>1949.06</v>
      </c>
      <c r="B950" s="1">
        <f t="shared" si="224"/>
        <v>1949</v>
      </c>
      <c r="C950" s="1">
        <f t="shared" si="225"/>
        <v>5.999999999994543E-2</v>
      </c>
      <c r="D950" s="77">
        <v>13.97</v>
      </c>
      <c r="E950" s="79">
        <v>1.02</v>
      </c>
      <c r="F950" s="77">
        <v>2.4</v>
      </c>
      <c r="G950" s="77">
        <v>23.9</v>
      </c>
      <c r="H950" s="79">
        <f t="shared" si="230"/>
        <v>1949.4583333332621</v>
      </c>
      <c r="I950" s="82">
        <f>I945*7/12+I957*5/12</f>
        <v>2.3141666666666669</v>
      </c>
      <c r="J950" s="79">
        <f t="shared" si="226"/>
        <v>189.02345230125528</v>
      </c>
      <c r="K950" s="79">
        <f t="shared" si="227"/>
        <v>13.801282845188288</v>
      </c>
      <c r="L950" s="90">
        <f t="shared" si="231"/>
        <v>12014.387774860254</v>
      </c>
      <c r="M950" s="79">
        <f t="shared" si="228"/>
        <v>32.473606694560672</v>
      </c>
      <c r="N950" s="90">
        <f t="shared" si="229"/>
        <v>2064.0322591026916</v>
      </c>
      <c r="O950" s="106">
        <f t="shared" si="218"/>
        <v>9.0677189434195373</v>
      </c>
      <c r="P950" s="91"/>
      <c r="Q950" s="92">
        <f t="shared" si="219"/>
        <v>11.680724874168529</v>
      </c>
      <c r="R950" s="92"/>
      <c r="S950" s="107">
        <f t="shared" si="220"/>
        <v>0.14359678892669797</v>
      </c>
      <c r="T950" s="82">
        <f t="shared" si="232"/>
        <v>1.0018546962947978</v>
      </c>
      <c r="U950" s="82">
        <f t="shared" si="233"/>
        <v>11.231397698174446</v>
      </c>
      <c r="V950" s="95">
        <f t="shared" si="221"/>
        <v>0.18810116029500312</v>
      </c>
      <c r="W950" s="95">
        <f t="shared" si="222"/>
        <v>-7.8826153642408414E-3</v>
      </c>
      <c r="X950" s="95">
        <f t="shared" si="223"/>
        <v>0.19598377565924396</v>
      </c>
    </row>
    <row r="951" spans="1:24">
      <c r="A951" s="1">
        <v>1949.07</v>
      </c>
      <c r="B951" s="1">
        <f t="shared" si="224"/>
        <v>1949</v>
      </c>
      <c r="C951" s="1">
        <f t="shared" si="225"/>
        <v>6.9999999999936335E-2</v>
      </c>
      <c r="D951" s="77">
        <v>14.76</v>
      </c>
      <c r="E951" s="79">
        <v>1.02667</v>
      </c>
      <c r="F951" s="77">
        <v>2.3966699999999999</v>
      </c>
      <c r="G951" s="77">
        <v>23.7</v>
      </c>
      <c r="H951" s="79">
        <f t="shared" si="230"/>
        <v>1949.5416666665953</v>
      </c>
      <c r="I951" s="82">
        <f>I945*6/12+I957*6/12</f>
        <v>2.3149999999999999</v>
      </c>
      <c r="J951" s="79">
        <f t="shared" si="226"/>
        <v>201.39802025316459</v>
      </c>
      <c r="K951" s="79">
        <f t="shared" si="227"/>
        <v>14.008760532067512</v>
      </c>
      <c r="L951" s="90">
        <f t="shared" si="231"/>
        <v>12875.119142915129</v>
      </c>
      <c r="M951" s="79">
        <f t="shared" si="228"/>
        <v>32.70220821139241</v>
      </c>
      <c r="N951" s="90">
        <f t="shared" si="229"/>
        <v>2090.6105553015177</v>
      </c>
      <c r="O951" s="106">
        <f t="shared" si="218"/>
        <v>9.6050380933639268</v>
      </c>
      <c r="P951" s="91"/>
      <c r="Q951" s="92">
        <f t="shared" si="219"/>
        <v>12.375822887753259</v>
      </c>
      <c r="R951" s="92"/>
      <c r="S951" s="107">
        <f t="shared" si="220"/>
        <v>0.13653175430332104</v>
      </c>
      <c r="T951" s="82">
        <f t="shared" si="232"/>
        <v>1.0018553936910497</v>
      </c>
      <c r="U951" s="82">
        <f t="shared" si="233"/>
        <v>11.347184044890655</v>
      </c>
      <c r="V951" s="95">
        <f t="shared" si="221"/>
        <v>0.18439929586894777</v>
      </c>
      <c r="W951" s="95">
        <f t="shared" si="222"/>
        <v>-9.3583555780498706E-3</v>
      </c>
      <c r="X951" s="95">
        <f t="shared" si="223"/>
        <v>0.19375765144699764</v>
      </c>
    </row>
    <row r="952" spans="1:24">
      <c r="A952" s="1">
        <v>1949.08</v>
      </c>
      <c r="B952" s="1">
        <f t="shared" si="224"/>
        <v>1949</v>
      </c>
      <c r="C952" s="1">
        <f t="shared" si="225"/>
        <v>7.999999999992724E-2</v>
      </c>
      <c r="D952" s="77">
        <v>15.29</v>
      </c>
      <c r="E952" s="79">
        <v>1.0333300000000001</v>
      </c>
      <c r="F952" s="77">
        <v>2.3933300000000002</v>
      </c>
      <c r="G952" s="77">
        <v>23.8</v>
      </c>
      <c r="H952" s="79">
        <f t="shared" si="230"/>
        <v>1949.6249999999286</v>
      </c>
      <c r="I952" s="82">
        <f>I945*5/12+I957*7/12</f>
        <v>2.3158333333333334</v>
      </c>
      <c r="J952" s="79">
        <f t="shared" si="226"/>
        <v>207.75319621848737</v>
      </c>
      <c r="K952" s="79">
        <f t="shared" si="227"/>
        <v>14.040393083613447</v>
      </c>
      <c r="L952" s="90">
        <f t="shared" si="231"/>
        <v>13356.196160221476</v>
      </c>
      <c r="M952" s="79">
        <f t="shared" si="228"/>
        <v>32.519421655042024</v>
      </c>
      <c r="N952" s="90">
        <f t="shared" si="229"/>
        <v>2090.6334176679447</v>
      </c>
      <c r="O952" s="106">
        <f t="shared" si="218"/>
        <v>9.8513486380792354</v>
      </c>
      <c r="P952" s="91"/>
      <c r="Q952" s="92">
        <f t="shared" si="219"/>
        <v>12.693529992002626</v>
      </c>
      <c r="R952" s="92"/>
      <c r="S952" s="107">
        <f t="shared" si="220"/>
        <v>0.13436488137167554</v>
      </c>
      <c r="T952" s="82">
        <f t="shared" si="232"/>
        <v>1.0018560910871399</v>
      </c>
      <c r="U952" s="82">
        <f t="shared" si="233"/>
        <v>11.320471834635118</v>
      </c>
      <c r="V952" s="95">
        <f t="shared" si="221"/>
        <v>0.17968713815561399</v>
      </c>
      <c r="W952" s="95">
        <f t="shared" si="222"/>
        <v>-8.9998082935361934E-3</v>
      </c>
      <c r="X952" s="95">
        <f t="shared" si="223"/>
        <v>0.18868694644915018</v>
      </c>
    </row>
    <row r="953" spans="1:24">
      <c r="A953" s="1">
        <v>1949.09</v>
      </c>
      <c r="B953" s="1">
        <f t="shared" si="224"/>
        <v>1949</v>
      </c>
      <c r="C953" s="1">
        <f t="shared" si="225"/>
        <v>8.9999999999918145E-2</v>
      </c>
      <c r="D953" s="77">
        <v>15.49</v>
      </c>
      <c r="E953" s="79">
        <v>1.04</v>
      </c>
      <c r="F953" s="77">
        <v>2.39</v>
      </c>
      <c r="G953" s="77">
        <v>23.9</v>
      </c>
      <c r="H953" s="79">
        <f t="shared" si="230"/>
        <v>1949.7083333332619</v>
      </c>
      <c r="I953" s="82">
        <f>I945*4/12+I957*8/12</f>
        <v>2.3166666666666664</v>
      </c>
      <c r="J953" s="79">
        <f t="shared" si="226"/>
        <v>209.59006987447702</v>
      </c>
      <c r="K953" s="79">
        <f t="shared" si="227"/>
        <v>14.071896234309625</v>
      </c>
      <c r="L953" s="90">
        <f t="shared" si="231"/>
        <v>13549.675231254934</v>
      </c>
      <c r="M953" s="79">
        <f t="shared" si="228"/>
        <v>32.338300000000004</v>
      </c>
      <c r="N953" s="90">
        <f t="shared" si="229"/>
        <v>2090.6212913298446</v>
      </c>
      <c r="O953" s="106">
        <f t="shared" si="218"/>
        <v>9.8840483617382926</v>
      </c>
      <c r="P953" s="91"/>
      <c r="Q953" s="92">
        <f t="shared" si="219"/>
        <v>12.735568365609884</v>
      </c>
      <c r="R953" s="92"/>
      <c r="S953" s="107">
        <f t="shared" si="220"/>
        <v>0.13219399240647287</v>
      </c>
      <c r="T953" s="82">
        <f t="shared" si="232"/>
        <v>1.001856788483068</v>
      </c>
      <c r="U953" s="82">
        <f t="shared" si="233"/>
        <v>11.294029754976091</v>
      </c>
      <c r="V953" s="95">
        <f t="shared" si="221"/>
        <v>0.17315487308870248</v>
      </c>
      <c r="W953" s="95">
        <f t="shared" si="222"/>
        <v>-1.0715119386008332E-2</v>
      </c>
      <c r="X953" s="95">
        <f t="shared" si="223"/>
        <v>0.18386999247471081</v>
      </c>
    </row>
    <row r="954" spans="1:24">
      <c r="A954" s="1">
        <v>1949.1</v>
      </c>
      <c r="B954" s="1">
        <f t="shared" si="224"/>
        <v>1949</v>
      </c>
      <c r="C954" s="1">
        <f t="shared" si="225"/>
        <v>9.9999999999909051E-2</v>
      </c>
      <c r="D954" s="77">
        <v>15.89</v>
      </c>
      <c r="E954" s="79">
        <v>1.0733299999999999</v>
      </c>
      <c r="F954" s="77">
        <v>2.3666700000000001</v>
      </c>
      <c r="G954" s="77">
        <v>23.7</v>
      </c>
      <c r="H954" s="79">
        <f t="shared" si="230"/>
        <v>1949.7916666665951</v>
      </c>
      <c r="I954" s="82">
        <f>I945*3/12+I957*9/12</f>
        <v>2.3174999999999999</v>
      </c>
      <c r="J954" s="79">
        <f t="shared" si="226"/>
        <v>216.81670337552748</v>
      </c>
      <c r="K954" s="79">
        <f t="shared" si="227"/>
        <v>14.645429341350212</v>
      </c>
      <c r="L954" s="90">
        <f t="shared" si="231"/>
        <v>14095.766328459842</v>
      </c>
      <c r="M954" s="79">
        <f t="shared" si="228"/>
        <v>32.292862641772153</v>
      </c>
      <c r="N954" s="90">
        <f t="shared" si="229"/>
        <v>2099.4353238877311</v>
      </c>
      <c r="O954" s="106">
        <f t="shared" si="218"/>
        <v>10.169850844772149</v>
      </c>
      <c r="P954" s="91"/>
      <c r="Q954" s="92">
        <f t="shared" si="219"/>
        <v>13.104711241762148</v>
      </c>
      <c r="R954" s="92"/>
      <c r="S954" s="107">
        <f t="shared" si="220"/>
        <v>0.1292068454266487</v>
      </c>
      <c r="T954" s="82">
        <f t="shared" si="232"/>
        <v>1.0018574858788343</v>
      </c>
      <c r="U954" s="82">
        <f t="shared" si="233"/>
        <v>11.410485614621354</v>
      </c>
      <c r="V954" s="95">
        <f t="shared" si="221"/>
        <v>0.16833802504426365</v>
      </c>
      <c r="W954" s="95">
        <f t="shared" si="222"/>
        <v>-1.0509855823986003E-2</v>
      </c>
      <c r="X954" s="95">
        <f t="shared" si="223"/>
        <v>0.17884788086824965</v>
      </c>
    </row>
    <row r="955" spans="1:24">
      <c r="A955" s="1">
        <v>1949.11</v>
      </c>
      <c r="B955" s="1">
        <f t="shared" si="224"/>
        <v>1949</v>
      </c>
      <c r="C955" s="1">
        <f t="shared" si="225"/>
        <v>0.10999999999989996</v>
      </c>
      <c r="D955" s="77">
        <v>16.11</v>
      </c>
      <c r="E955" s="79">
        <v>1.10667</v>
      </c>
      <c r="F955" s="77">
        <v>2.3433299999999999</v>
      </c>
      <c r="G955" s="77">
        <v>23.8</v>
      </c>
      <c r="H955" s="79">
        <f t="shared" si="230"/>
        <v>1949.8749999999284</v>
      </c>
      <c r="I955" s="82">
        <f>I945*2/12+I957*10/12</f>
        <v>2.3183333333333334</v>
      </c>
      <c r="J955" s="79">
        <f t="shared" si="226"/>
        <v>218.89496344537815</v>
      </c>
      <c r="K955" s="79">
        <f t="shared" si="227"/>
        <v>15.036901874369748</v>
      </c>
      <c r="L955" s="90">
        <f t="shared" si="231"/>
        <v>14312.344305050559</v>
      </c>
      <c r="M955" s="79">
        <f t="shared" si="228"/>
        <v>31.840045604621853</v>
      </c>
      <c r="N955" s="90">
        <f t="shared" si="229"/>
        <v>2081.8464171541982</v>
      </c>
      <c r="O955" s="106">
        <f t="shared" si="218"/>
        <v>10.215861011650651</v>
      </c>
      <c r="P955" s="91"/>
      <c r="Q955" s="92">
        <f t="shared" si="219"/>
        <v>13.165319750818025</v>
      </c>
      <c r="R955" s="92"/>
      <c r="S955" s="107">
        <f t="shared" si="220"/>
        <v>0.12919955980889686</v>
      </c>
      <c r="T955" s="82">
        <f t="shared" si="232"/>
        <v>1.0018581832744389</v>
      </c>
      <c r="U955" s="82">
        <f t="shared" si="233"/>
        <v>11.383648159804681</v>
      </c>
      <c r="V955" s="95">
        <f t="shared" si="221"/>
        <v>0.16733724820166329</v>
      </c>
      <c r="W955" s="95">
        <f t="shared" si="222"/>
        <v>-9.9038389287962048E-3</v>
      </c>
      <c r="X955" s="95">
        <f t="shared" si="223"/>
        <v>0.1772410871304595</v>
      </c>
    </row>
    <row r="956" spans="1:24">
      <c r="A956" s="1">
        <v>1949.12</v>
      </c>
      <c r="B956" s="1">
        <f t="shared" si="224"/>
        <v>1949</v>
      </c>
      <c r="C956" s="1">
        <f t="shared" si="225"/>
        <v>0.11999999999989086</v>
      </c>
      <c r="D956" s="77">
        <v>16.54</v>
      </c>
      <c r="E956" s="79">
        <v>1.1399999999999999</v>
      </c>
      <c r="F956" s="77">
        <v>2.3199999999999998</v>
      </c>
      <c r="G956" s="77">
        <v>23.6</v>
      </c>
      <c r="H956" s="79">
        <f t="shared" si="230"/>
        <v>1949.9583333332616</v>
      </c>
      <c r="I956" s="82">
        <f>I945*1/12+I957*11/12</f>
        <v>2.3191666666666664</v>
      </c>
      <c r="J956" s="79">
        <f t="shared" si="226"/>
        <v>226.6421533898305</v>
      </c>
      <c r="K956" s="79">
        <f t="shared" si="227"/>
        <v>15.621043220338983</v>
      </c>
      <c r="L956" s="90">
        <f t="shared" si="231"/>
        <v>14904.005225845305</v>
      </c>
      <c r="M956" s="79">
        <f t="shared" si="228"/>
        <v>31.790193220338981</v>
      </c>
      <c r="N956" s="90">
        <f t="shared" si="229"/>
        <v>2090.5255214003087</v>
      </c>
      <c r="O956" s="106">
        <f t="shared" si="218"/>
        <v>10.52933090413115</v>
      </c>
      <c r="P956" s="91"/>
      <c r="Q956" s="92">
        <f t="shared" si="219"/>
        <v>13.570829980110002</v>
      </c>
      <c r="R956" s="92"/>
      <c r="S956" s="107">
        <f t="shared" si="220"/>
        <v>0.12538752170992373</v>
      </c>
      <c r="T956" s="82">
        <f t="shared" si="232"/>
        <v>1.0018588806698816</v>
      </c>
      <c r="U956" s="82">
        <f t="shared" si="233"/>
        <v>11.501451920895439</v>
      </c>
      <c r="V956" s="95">
        <f t="shared" si="221"/>
        <v>0.16658419107619693</v>
      </c>
      <c r="W956" s="95">
        <f t="shared" si="222"/>
        <v>-1.1805852437214992E-2</v>
      </c>
      <c r="X956" s="95">
        <f t="shared" si="223"/>
        <v>0.17839004351341192</v>
      </c>
    </row>
    <row r="957" spans="1:24">
      <c r="A957" s="1">
        <v>1950.01</v>
      </c>
      <c r="B957" s="1">
        <f t="shared" si="224"/>
        <v>1950</v>
      </c>
      <c r="C957" s="1">
        <f t="shared" si="225"/>
        <v>9.9999999999909051E-3</v>
      </c>
      <c r="D957" s="77">
        <v>16.88</v>
      </c>
      <c r="E957" s="79">
        <v>1.1499999999999999</v>
      </c>
      <c r="F957" s="77">
        <v>2.3366699999999998</v>
      </c>
      <c r="G957" s="77">
        <v>23.5</v>
      </c>
      <c r="H957" s="79">
        <f t="shared" si="230"/>
        <v>1950.0416666665949</v>
      </c>
      <c r="I957" s="82">
        <v>2.3199999999999998</v>
      </c>
      <c r="J957" s="79">
        <f t="shared" si="226"/>
        <v>232.28532085106386</v>
      </c>
      <c r="K957" s="79">
        <f t="shared" si="227"/>
        <v>15.825125531914892</v>
      </c>
      <c r="L957" s="90">
        <f t="shared" si="231"/>
        <v>15361.822134937003</v>
      </c>
      <c r="M957" s="79">
        <f t="shared" si="228"/>
        <v>32.154866153617021</v>
      </c>
      <c r="N957" s="90">
        <f t="shared" si="229"/>
        <v>2126.5111924196235</v>
      </c>
      <c r="O957" s="106">
        <f t="shared" si="218"/>
        <v>10.745733299747913</v>
      </c>
      <c r="P957" s="91"/>
      <c r="Q957" s="92">
        <f t="shared" si="219"/>
        <v>13.849682296613821</v>
      </c>
      <c r="R957" s="92"/>
      <c r="S957" s="107">
        <f t="shared" si="220"/>
        <v>0.12377451331835165</v>
      </c>
      <c r="T957" s="82">
        <f t="shared" si="232"/>
        <v>1.0000912209180444</v>
      </c>
      <c r="U957" s="82">
        <f t="shared" si="233"/>
        <v>11.571865074132068</v>
      </c>
      <c r="V957" s="95">
        <f t="shared" si="221"/>
        <v>0.1617221193658902</v>
      </c>
      <c r="W957" s="95">
        <f t="shared" si="222"/>
        <v>-1.1920599795022357E-2</v>
      </c>
      <c r="X957" s="95">
        <f t="shared" si="223"/>
        <v>0.17364271916091256</v>
      </c>
    </row>
    <row r="958" spans="1:24">
      <c r="A958" s="1">
        <v>1950.02</v>
      </c>
      <c r="B958" s="1">
        <f t="shared" si="224"/>
        <v>1950</v>
      </c>
      <c r="C958" s="1">
        <f t="shared" si="225"/>
        <v>1.999999999998181E-2</v>
      </c>
      <c r="D958" s="77">
        <v>17.21</v>
      </c>
      <c r="E958" s="79">
        <v>1.1599999999999999</v>
      </c>
      <c r="F958" s="77">
        <v>2.3533300000000001</v>
      </c>
      <c r="G958" s="77">
        <v>23.5</v>
      </c>
      <c r="H958" s="79">
        <f t="shared" si="230"/>
        <v>1950.1249999999281</v>
      </c>
      <c r="I958" s="82">
        <f>I957*11/12+I969*1/12</f>
        <v>2.3408333333333333</v>
      </c>
      <c r="J958" s="79">
        <f t="shared" si="226"/>
        <v>236.82644382978728</v>
      </c>
      <c r="K958" s="79">
        <f t="shared" si="227"/>
        <v>15.962735319148937</v>
      </c>
      <c r="L958" s="90">
        <f t="shared" si="231"/>
        <v>15750.114637557843</v>
      </c>
      <c r="M958" s="79">
        <f t="shared" si="228"/>
        <v>32.384124059148938</v>
      </c>
      <c r="N958" s="90">
        <f t="shared" si="229"/>
        <v>2153.7023404999418</v>
      </c>
      <c r="O958" s="106">
        <f t="shared" si="218"/>
        <v>10.911564066731685</v>
      </c>
      <c r="P958" s="91"/>
      <c r="Q958" s="92">
        <f t="shared" si="219"/>
        <v>14.060924925588584</v>
      </c>
      <c r="R958" s="92"/>
      <c r="S958" s="107">
        <f t="shared" si="220"/>
        <v>0.12139665169662324</v>
      </c>
      <c r="T958" s="82">
        <f t="shared" si="232"/>
        <v>1.0001104225647852</v>
      </c>
      <c r="U958" s="82">
        <f t="shared" si="233"/>
        <v>11.572920670287614</v>
      </c>
      <c r="V958" s="95">
        <f t="shared" si="221"/>
        <v>0.15418679013961389</v>
      </c>
      <c r="W958" s="95">
        <f t="shared" si="222"/>
        <v>-1.0084069840389565E-2</v>
      </c>
      <c r="X958" s="95">
        <f t="shared" si="223"/>
        <v>0.16427085998000346</v>
      </c>
    </row>
    <row r="959" spans="1:24">
      <c r="A959" s="1">
        <v>1950.03</v>
      </c>
      <c r="B959" s="1">
        <f t="shared" si="224"/>
        <v>1950</v>
      </c>
      <c r="C959" s="1">
        <f t="shared" si="225"/>
        <v>2.9999999999972715E-2</v>
      </c>
      <c r="D959" s="77">
        <v>17.350000000000001</v>
      </c>
      <c r="E959" s="79">
        <v>1.17</v>
      </c>
      <c r="F959" s="77">
        <v>2.37</v>
      </c>
      <c r="G959" s="77">
        <v>23.6</v>
      </c>
      <c r="H959" s="79">
        <f t="shared" si="230"/>
        <v>1950.2083333332614</v>
      </c>
      <c r="I959" s="82">
        <f>I957*10/12+I969*2/12</f>
        <v>2.3616666666666668</v>
      </c>
      <c r="J959" s="79">
        <f t="shared" si="226"/>
        <v>237.74131567796613</v>
      </c>
      <c r="K959" s="79">
        <f t="shared" si="227"/>
        <v>16.032123305084745</v>
      </c>
      <c r="L959" s="90">
        <f t="shared" si="231"/>
        <v>15899.809286977355</v>
      </c>
      <c r="M959" s="79">
        <f t="shared" si="228"/>
        <v>32.47532669491526</v>
      </c>
      <c r="N959" s="90">
        <f t="shared" si="229"/>
        <v>2171.9047844458983</v>
      </c>
      <c r="O959" s="106">
        <f t="shared" si="218"/>
        <v>10.910946522976257</v>
      </c>
      <c r="P959" s="91"/>
      <c r="Q959" s="92">
        <f t="shared" si="219"/>
        <v>14.056777000220675</v>
      </c>
      <c r="R959" s="92"/>
      <c r="S959" s="107">
        <f t="shared" si="220"/>
        <v>0.12164080233493052</v>
      </c>
      <c r="T959" s="82">
        <f t="shared" si="232"/>
        <v>1.0001296216912134</v>
      </c>
      <c r="U959" s="82">
        <f t="shared" si="233"/>
        <v>11.525155367540123</v>
      </c>
      <c r="V959" s="95">
        <f t="shared" si="221"/>
        <v>0.15185260857670446</v>
      </c>
      <c r="W959" s="95">
        <f t="shared" si="222"/>
        <v>-7.4069679133049737E-3</v>
      </c>
      <c r="X959" s="95">
        <f t="shared" si="223"/>
        <v>0.15925957649000944</v>
      </c>
    </row>
    <row r="960" spans="1:24">
      <c r="A960" s="1">
        <v>1950.04</v>
      </c>
      <c r="B960" s="1">
        <f t="shared" si="224"/>
        <v>1950</v>
      </c>
      <c r="C960" s="1">
        <f t="shared" si="225"/>
        <v>3.999999999996362E-2</v>
      </c>
      <c r="D960" s="77">
        <v>17.84</v>
      </c>
      <c r="E960" s="79">
        <v>1.18</v>
      </c>
      <c r="F960" s="77">
        <v>2.4266700000000001</v>
      </c>
      <c r="G960" s="77">
        <v>23.6</v>
      </c>
      <c r="H960" s="79">
        <f t="shared" si="230"/>
        <v>1950.2916666665947</v>
      </c>
      <c r="I960" s="82">
        <f>I957*9/12+I969*3/12</f>
        <v>2.3824999999999998</v>
      </c>
      <c r="J960" s="79">
        <f t="shared" si="226"/>
        <v>244.45562372881358</v>
      </c>
      <c r="K960" s="79">
        <f t="shared" si="227"/>
        <v>16.169149999999998</v>
      </c>
      <c r="L960" s="90">
        <f t="shared" si="231"/>
        <v>16438.967085085231</v>
      </c>
      <c r="M960" s="79">
        <f t="shared" si="228"/>
        <v>33.251856975000003</v>
      </c>
      <c r="N960" s="90">
        <f t="shared" si="229"/>
        <v>2236.0957542804808</v>
      </c>
      <c r="O960" s="106">
        <f t="shared" si="218"/>
        <v>11.178021600956097</v>
      </c>
      <c r="P960" s="91"/>
      <c r="Q960" s="92">
        <f t="shared" si="219"/>
        <v>14.394940886127367</v>
      </c>
      <c r="R960" s="92"/>
      <c r="S960" s="107">
        <f t="shared" si="220"/>
        <v>0.11924266123305866</v>
      </c>
      <c r="T960" s="82">
        <f t="shared" si="232"/>
        <v>1.0001488183012737</v>
      </c>
      <c r="U960" s="82">
        <f t="shared" si="233"/>
        <v>11.52664927767036</v>
      </c>
      <c r="V960" s="95">
        <f t="shared" si="221"/>
        <v>0.14943401132308809</v>
      </c>
      <c r="W960" s="95">
        <f t="shared" si="222"/>
        <v>-7.6456528318231687E-3</v>
      </c>
      <c r="X960" s="95">
        <f t="shared" si="223"/>
        <v>0.15707966415491126</v>
      </c>
    </row>
    <row r="961" spans="1:24">
      <c r="A961" s="1">
        <v>1950.05</v>
      </c>
      <c r="B961" s="1">
        <f t="shared" si="224"/>
        <v>1950</v>
      </c>
      <c r="C961" s="1">
        <f t="shared" si="225"/>
        <v>4.9999999999954525E-2</v>
      </c>
      <c r="D961" s="77">
        <v>18.440000000000001</v>
      </c>
      <c r="E961" s="79">
        <v>1.19</v>
      </c>
      <c r="F961" s="77">
        <v>2.48333</v>
      </c>
      <c r="G961" s="77">
        <v>23.7</v>
      </c>
      <c r="H961" s="79">
        <f t="shared" si="230"/>
        <v>1950.3749999999279</v>
      </c>
      <c r="I961" s="82">
        <f>I957*8/12+I969*4/12</f>
        <v>2.4033333333333333</v>
      </c>
      <c r="J961" s="79">
        <f t="shared" si="226"/>
        <v>251.611076793249</v>
      </c>
      <c r="K961" s="79">
        <f t="shared" si="227"/>
        <v>16.237374261603378</v>
      </c>
      <c r="L961" s="90">
        <f t="shared" si="231"/>
        <v>17011.144809441939</v>
      </c>
      <c r="M961" s="79">
        <f t="shared" si="228"/>
        <v>33.884671113502115</v>
      </c>
      <c r="N961" s="90">
        <f t="shared" si="229"/>
        <v>2290.9048936893414</v>
      </c>
      <c r="O961" s="106">
        <f t="shared" ref="O961:O1024" si="234">J961/AVERAGE(M841:M960)</f>
        <v>11.46154310458623</v>
      </c>
      <c r="P961" s="91"/>
      <c r="Q961" s="92">
        <f t="shared" ref="Q961:Q1024" si="235">L961/AVERAGE(N841:N960)</f>
        <v>14.750478376961723</v>
      </c>
      <c r="R961" s="92"/>
      <c r="S961" s="107">
        <f t="shared" ref="S961:S1024" si="236">1/O961-(I961/100-(((G961/G841)^(1/10))-1))</f>
        <v>0.11726693985923525</v>
      </c>
      <c r="T961" s="82">
        <f t="shared" si="232"/>
        <v>1.000168012398905</v>
      </c>
      <c r="U961" s="82">
        <f t="shared" si="233"/>
        <v>11.479721765199649</v>
      </c>
      <c r="V961" s="95">
        <f t="shared" si="221"/>
        <v>0.14479118256957735</v>
      </c>
      <c r="W961" s="95">
        <f t="shared" si="222"/>
        <v>-7.4457879090609191E-3</v>
      </c>
      <c r="X961" s="95">
        <f t="shared" si="223"/>
        <v>0.15223697047863827</v>
      </c>
    </row>
    <row r="962" spans="1:24">
      <c r="A962" s="1">
        <v>1950.06</v>
      </c>
      <c r="B962" s="1">
        <f t="shared" si="224"/>
        <v>1950</v>
      </c>
      <c r="C962" s="1">
        <f t="shared" si="225"/>
        <v>5.999999999994543E-2</v>
      </c>
      <c r="D962" s="77">
        <v>18.739999999999998</v>
      </c>
      <c r="E962" s="79">
        <v>1.2</v>
      </c>
      <c r="F962" s="77">
        <v>2.54</v>
      </c>
      <c r="G962" s="77">
        <v>23.8</v>
      </c>
      <c r="H962" s="79">
        <f t="shared" si="230"/>
        <v>1950.4583333332612</v>
      </c>
      <c r="I962" s="82">
        <f>I957*7/12+I969*5/12</f>
        <v>2.4241666666666664</v>
      </c>
      <c r="J962" s="79">
        <f t="shared" si="226"/>
        <v>254.63014369747901</v>
      </c>
      <c r="K962" s="79">
        <f t="shared" si="227"/>
        <v>16.305025210084036</v>
      </c>
      <c r="L962" s="90">
        <f t="shared" si="231"/>
        <v>17307.12427900231</v>
      </c>
      <c r="M962" s="79">
        <f t="shared" si="228"/>
        <v>34.512303361344543</v>
      </c>
      <c r="N962" s="90">
        <f t="shared" si="229"/>
        <v>2345.7895234079974</v>
      </c>
      <c r="O962" s="106">
        <f t="shared" si="234"/>
        <v>11.554126144044288</v>
      </c>
      <c r="P962" s="91"/>
      <c r="Q962" s="92">
        <f t="shared" si="235"/>
        <v>14.8581738526044</v>
      </c>
      <c r="R962" s="92"/>
      <c r="S962" s="107">
        <f t="shared" si="236"/>
        <v>0.11605312575784082</v>
      </c>
      <c r="T962" s="82">
        <f t="shared" si="232"/>
        <v>1.0001872039880388</v>
      </c>
      <c r="U962" s="82">
        <f t="shared" si="233"/>
        <v>11.433408271797255</v>
      </c>
      <c r="V962" s="95">
        <f t="shared" ref="V962:V1025" si="237">(($L1082/$L962)^(1/10)-1)</f>
        <v>0.14690841328252291</v>
      </c>
      <c r="W962" s="95">
        <f t="shared" ref="W962:W1025" si="238">(($U1082/$U962)^(1/10)-1)</f>
        <v>-5.4263708569988189E-3</v>
      </c>
      <c r="X962" s="95">
        <f t="shared" ref="X962:X1025" si="239">V962-W962</f>
        <v>0.15233478413952173</v>
      </c>
    </row>
    <row r="963" spans="1:24">
      <c r="A963" s="1">
        <v>1950.07</v>
      </c>
      <c r="B963" s="1">
        <f t="shared" si="224"/>
        <v>1950</v>
      </c>
      <c r="C963" s="1">
        <f t="shared" si="225"/>
        <v>6.9999999999936335E-2</v>
      </c>
      <c r="D963" s="77">
        <v>17.38</v>
      </c>
      <c r="E963" s="79">
        <v>1.24333</v>
      </c>
      <c r="F963" s="77">
        <v>2.6</v>
      </c>
      <c r="G963" s="77">
        <v>24.1</v>
      </c>
      <c r="H963" s="79">
        <f t="shared" si="230"/>
        <v>1950.5416666665944</v>
      </c>
      <c r="I963" s="82">
        <f>I957*6/12+I969*6/12</f>
        <v>2.4449999999999998</v>
      </c>
      <c r="J963" s="79">
        <f t="shared" si="226"/>
        <v>233.2114746887967</v>
      </c>
      <c r="K963" s="79">
        <f t="shared" si="227"/>
        <v>16.683476572199172</v>
      </c>
      <c r="L963" s="90">
        <f t="shared" si="231"/>
        <v>15945.802149106192</v>
      </c>
      <c r="M963" s="79">
        <f t="shared" si="228"/>
        <v>34.887792531120333</v>
      </c>
      <c r="N963" s="90">
        <f t="shared" si="229"/>
        <v>2385.4479624669789</v>
      </c>
      <c r="O963" s="106">
        <f t="shared" si="234"/>
        <v>10.539745658930993</v>
      </c>
      <c r="P963" s="91"/>
      <c r="Q963" s="92">
        <f t="shared" si="235"/>
        <v>13.55095071498577</v>
      </c>
      <c r="R963" s="92"/>
      <c r="S963" s="107">
        <f t="shared" si="236"/>
        <v>0.12624655831063289</v>
      </c>
      <c r="T963" s="82">
        <f t="shared" si="232"/>
        <v>1.0002063930726006</v>
      </c>
      <c r="U963" s="82">
        <f t="shared" si="233"/>
        <v>11.293197423396602</v>
      </c>
      <c r="V963" s="95">
        <f t="shared" si="237"/>
        <v>0.15377785684959244</v>
      </c>
      <c r="W963" s="95">
        <f t="shared" si="238"/>
        <v>-1.8347594448793192E-3</v>
      </c>
      <c r="X963" s="95">
        <f t="shared" si="239"/>
        <v>0.15561261629447176</v>
      </c>
    </row>
    <row r="964" spans="1:24">
      <c r="A964" s="1">
        <v>1950.08</v>
      </c>
      <c r="B964" s="1">
        <f t="shared" si="224"/>
        <v>1950</v>
      </c>
      <c r="C964" s="1">
        <f t="shared" si="225"/>
        <v>7.999999999992724E-2</v>
      </c>
      <c r="D964" s="77">
        <v>18.43</v>
      </c>
      <c r="E964" s="79">
        <v>1.28667</v>
      </c>
      <c r="F964" s="77">
        <v>2.66</v>
      </c>
      <c r="G964" s="77">
        <v>24.3</v>
      </c>
      <c r="H964" s="79">
        <f t="shared" si="230"/>
        <v>1950.6249999999277</v>
      </c>
      <c r="I964" s="82">
        <f>I957*5/12+I969*7/12</f>
        <v>2.4658333333333333</v>
      </c>
      <c r="J964" s="79">
        <f t="shared" si="226"/>
        <v>245.26537818930041</v>
      </c>
      <c r="K964" s="79">
        <f t="shared" si="227"/>
        <v>17.122930230864199</v>
      </c>
      <c r="L964" s="90">
        <f t="shared" si="231"/>
        <v>16867.550955719707</v>
      </c>
      <c r="M964" s="79">
        <f t="shared" si="228"/>
        <v>35.399126748971199</v>
      </c>
      <c r="N964" s="90">
        <f t="shared" si="229"/>
        <v>2434.4918905162472</v>
      </c>
      <c r="O964" s="106">
        <f t="shared" si="234"/>
        <v>11.040611670261537</v>
      </c>
      <c r="P964" s="91"/>
      <c r="Q964" s="92">
        <f t="shared" si="235"/>
        <v>14.189059134964532</v>
      </c>
      <c r="R964" s="92"/>
      <c r="S964" s="107">
        <f t="shared" si="236"/>
        <v>0.1226069091454067</v>
      </c>
      <c r="T964" s="82">
        <f t="shared" si="232"/>
        <v>1.0002255796565089</v>
      </c>
      <c r="U964" s="82">
        <f t="shared" si="233"/>
        <v>11.202560950321255</v>
      </c>
      <c r="V964" s="95">
        <f t="shared" si="237"/>
        <v>0.14901137983465329</v>
      </c>
      <c r="W964" s="95">
        <f t="shared" si="238"/>
        <v>1.1297201520665823E-4</v>
      </c>
      <c r="X964" s="95">
        <f t="shared" si="239"/>
        <v>0.14889840781944663</v>
      </c>
    </row>
    <row r="965" spans="1:24">
      <c r="A965" s="1">
        <v>1950.09</v>
      </c>
      <c r="B965" s="1">
        <f t="shared" si="224"/>
        <v>1950</v>
      </c>
      <c r="C965" s="1">
        <f t="shared" si="225"/>
        <v>8.9999999999918145E-2</v>
      </c>
      <c r="D965" s="77">
        <v>19.079999999999998</v>
      </c>
      <c r="E965" s="79">
        <v>1.33</v>
      </c>
      <c r="F965" s="77">
        <v>2.72</v>
      </c>
      <c r="G965" s="77">
        <v>24.4</v>
      </c>
      <c r="H965" s="79">
        <f t="shared" si="230"/>
        <v>1950.708333333261</v>
      </c>
      <c r="I965" s="82">
        <f>I957*4/12+I969*8/12</f>
        <v>2.4866666666666664</v>
      </c>
      <c r="J965" s="79">
        <f t="shared" si="226"/>
        <v>252.87490327868855</v>
      </c>
      <c r="K965" s="79">
        <f t="shared" si="227"/>
        <v>17.627024180327872</v>
      </c>
      <c r="L965" s="90">
        <f t="shared" si="231"/>
        <v>17491.899626689381</v>
      </c>
      <c r="M965" s="79">
        <f t="shared" si="228"/>
        <v>36.049252459016401</v>
      </c>
      <c r="N965" s="90">
        <f t="shared" si="229"/>
        <v>2493.6041396538321</v>
      </c>
      <c r="O965" s="106">
        <f t="shared" si="234"/>
        <v>11.337391102277302</v>
      </c>
      <c r="P965" s="91"/>
      <c r="Q965" s="92">
        <f t="shared" si="235"/>
        <v>14.563472220744737</v>
      </c>
      <c r="R965" s="92"/>
      <c r="S965" s="107">
        <f t="shared" si="236"/>
        <v>0.12046164663752619</v>
      </c>
      <c r="T965" s="82">
        <f t="shared" si="232"/>
        <v>1.0002447637436755</v>
      </c>
      <c r="U965" s="82">
        <f t="shared" si="233"/>
        <v>11.159165528286497</v>
      </c>
      <c r="V965" s="95">
        <f t="shared" si="237"/>
        <v>0.14168909659928719</v>
      </c>
      <c r="W965" s="95">
        <f t="shared" si="238"/>
        <v>8.1758878529791801E-4</v>
      </c>
      <c r="X965" s="95">
        <f t="shared" si="239"/>
        <v>0.14087150781398927</v>
      </c>
    </row>
    <row r="966" spans="1:24">
      <c r="A966" s="1">
        <v>1950.1</v>
      </c>
      <c r="B966" s="1">
        <f t="shared" si="224"/>
        <v>1950</v>
      </c>
      <c r="C966" s="1">
        <f t="shared" si="225"/>
        <v>9.9999999999909051E-2</v>
      </c>
      <c r="D966" s="77">
        <v>19.87</v>
      </c>
      <c r="E966" s="79">
        <v>1.3766700000000001</v>
      </c>
      <c r="F966" s="77">
        <v>2.76</v>
      </c>
      <c r="G966" s="77">
        <v>24.6</v>
      </c>
      <c r="H966" s="79">
        <f t="shared" si="230"/>
        <v>1950.7916666665942</v>
      </c>
      <c r="I966" s="82">
        <f>I957*3/12+I969*9/12</f>
        <v>2.5074999999999998</v>
      </c>
      <c r="J966" s="79">
        <f t="shared" si="226"/>
        <v>261.20407357723582</v>
      </c>
      <c r="K966" s="79">
        <f t="shared" si="227"/>
        <v>18.097222545121951</v>
      </c>
      <c r="L966" s="90">
        <f t="shared" si="231"/>
        <v>18172.364849986956</v>
      </c>
      <c r="M966" s="79">
        <f t="shared" si="228"/>
        <v>36.281995121951219</v>
      </c>
      <c r="N966" s="90">
        <f t="shared" si="229"/>
        <v>2524.1936077485652</v>
      </c>
      <c r="O966" s="106">
        <f t="shared" si="234"/>
        <v>11.662444039105262</v>
      </c>
      <c r="P966" s="91"/>
      <c r="Q966" s="92">
        <f t="shared" si="235"/>
        <v>14.972212563986444</v>
      </c>
      <c r="R966" s="92"/>
      <c r="S966" s="107">
        <f t="shared" si="236"/>
        <v>0.11865823581629899</v>
      </c>
      <c r="T966" s="82">
        <f t="shared" si="232"/>
        <v>1.000263945338006</v>
      </c>
      <c r="U966" s="82">
        <f t="shared" si="233"/>
        <v>11.071149758251497</v>
      </c>
      <c r="V966" s="95">
        <f t="shared" si="237"/>
        <v>0.13465754115762718</v>
      </c>
      <c r="W966" s="95">
        <f t="shared" si="238"/>
        <v>5.1208143666170436E-4</v>
      </c>
      <c r="X966" s="95">
        <f t="shared" si="239"/>
        <v>0.13414545972096548</v>
      </c>
    </row>
    <row r="967" spans="1:24">
      <c r="A967" s="1">
        <v>1950.11</v>
      </c>
      <c r="B967" s="1">
        <f t="shared" si="224"/>
        <v>1950</v>
      </c>
      <c r="C967" s="1">
        <f t="shared" si="225"/>
        <v>0.10999999999989996</v>
      </c>
      <c r="D967" s="77">
        <v>19.829999999999998</v>
      </c>
      <c r="E967" s="79">
        <v>1.42333</v>
      </c>
      <c r="F967" s="77">
        <v>2.8</v>
      </c>
      <c r="G967" s="77">
        <v>24.7</v>
      </c>
      <c r="H967" s="79">
        <f t="shared" si="230"/>
        <v>1950.8749999999275</v>
      </c>
      <c r="I967" s="82">
        <f>I957*2/12+I969*10/12</f>
        <v>2.5283333333333333</v>
      </c>
      <c r="J967" s="79">
        <f t="shared" si="226"/>
        <v>259.62287004048585</v>
      </c>
      <c r="K967" s="79">
        <f t="shared" si="227"/>
        <v>18.634847181781378</v>
      </c>
      <c r="L967" s="90">
        <f t="shared" si="231"/>
        <v>18170.396003410624</v>
      </c>
      <c r="M967" s="79">
        <f t="shared" si="228"/>
        <v>36.658801619433198</v>
      </c>
      <c r="N967" s="90">
        <f t="shared" si="229"/>
        <v>2565.6635809152667</v>
      </c>
      <c r="O967" s="106">
        <f t="shared" si="234"/>
        <v>11.542173388716295</v>
      </c>
      <c r="P967" s="91"/>
      <c r="Q967" s="92">
        <f t="shared" si="235"/>
        <v>14.812579571593156</v>
      </c>
      <c r="R967" s="92"/>
      <c r="S967" s="107">
        <f t="shared" si="236"/>
        <v>0.11977266934561015</v>
      </c>
      <c r="T967" s="82">
        <f t="shared" si="232"/>
        <v>1.0002831244433987</v>
      </c>
      <c r="U967" s="82">
        <f t="shared" si="233"/>
        <v>11.029237637278024</v>
      </c>
      <c r="V967" s="95">
        <f t="shared" si="237"/>
        <v>0.13862491592140991</v>
      </c>
      <c r="W967" s="95">
        <f t="shared" si="238"/>
        <v>8.8773309805034728E-4</v>
      </c>
      <c r="X967" s="95">
        <f t="shared" si="239"/>
        <v>0.13773718282335956</v>
      </c>
    </row>
    <row r="968" spans="1:24">
      <c r="A968" s="1">
        <v>1950.12</v>
      </c>
      <c r="B968" s="1">
        <f t="shared" si="224"/>
        <v>1950</v>
      </c>
      <c r="C968" s="1">
        <f t="shared" si="225"/>
        <v>0.11999999999989086</v>
      </c>
      <c r="D968" s="77">
        <v>19.75</v>
      </c>
      <c r="E968" s="79">
        <v>1.47</v>
      </c>
      <c r="F968" s="77">
        <v>2.84</v>
      </c>
      <c r="G968" s="77">
        <v>25</v>
      </c>
      <c r="H968" s="79">
        <f t="shared" si="230"/>
        <v>1950.9583333332607</v>
      </c>
      <c r="I968" s="82">
        <f>I957*1/12+I969*11/12</f>
        <v>2.5491666666666668</v>
      </c>
      <c r="J968" s="79">
        <f t="shared" si="226"/>
        <v>255.47257000000002</v>
      </c>
      <c r="K968" s="79">
        <f t="shared" si="227"/>
        <v>19.014920400000001</v>
      </c>
      <c r="L968" s="90">
        <f t="shared" si="231"/>
        <v>17990.827041999211</v>
      </c>
      <c r="M968" s="79">
        <f t="shared" si="228"/>
        <v>36.736308800000003</v>
      </c>
      <c r="N968" s="90">
        <f t="shared" si="229"/>
        <v>2587.035382241912</v>
      </c>
      <c r="O968" s="106">
        <f t="shared" si="234"/>
        <v>11.30666578889076</v>
      </c>
      <c r="P968" s="91"/>
      <c r="Q968" s="92">
        <f t="shared" si="235"/>
        <v>14.50856051139605</v>
      </c>
      <c r="R968" s="92"/>
      <c r="S968" s="107">
        <f t="shared" si="236"/>
        <v>0.12189353128627992</v>
      </c>
      <c r="T968" s="82">
        <f t="shared" si="232"/>
        <v>1.000302301063746</v>
      </c>
      <c r="U968" s="82">
        <f t="shared" si="233"/>
        <v>10.899971960636648</v>
      </c>
      <c r="V968" s="95">
        <f t="shared" si="237"/>
        <v>0.1427864885823511</v>
      </c>
      <c r="W968" s="95">
        <f t="shared" si="238"/>
        <v>3.1342773028293358E-3</v>
      </c>
      <c r="X968" s="95">
        <f t="shared" si="239"/>
        <v>0.13965221127952177</v>
      </c>
    </row>
    <row r="969" spans="1:24">
      <c r="A969" s="1">
        <v>1951.01</v>
      </c>
      <c r="B969" s="1">
        <f t="shared" si="224"/>
        <v>1951</v>
      </c>
      <c r="C969" s="1">
        <f t="shared" si="225"/>
        <v>9.9999999999909051E-3</v>
      </c>
      <c r="D969" s="77">
        <v>21.21</v>
      </c>
      <c r="E969" s="79">
        <v>1.4866699999999999</v>
      </c>
      <c r="F969" s="77">
        <v>2.8366699999999998</v>
      </c>
      <c r="G969" s="77">
        <v>25.4</v>
      </c>
      <c r="H969" s="79">
        <f t="shared" si="230"/>
        <v>1951.041666666594</v>
      </c>
      <c r="I969" s="82">
        <v>2.57</v>
      </c>
      <c r="J969" s="79">
        <f t="shared" si="226"/>
        <v>270.03753661417329</v>
      </c>
      <c r="K969" s="79">
        <f t="shared" si="227"/>
        <v>18.927708842913386</v>
      </c>
      <c r="L969" s="90">
        <f t="shared" si="231"/>
        <v>19127.594444865979</v>
      </c>
      <c r="M969" s="79">
        <f t="shared" si="228"/>
        <v>36.115387976771657</v>
      </c>
      <c r="N969" s="90">
        <f t="shared" si="229"/>
        <v>2558.1647022120683</v>
      </c>
      <c r="O969" s="106">
        <f t="shared" si="234"/>
        <v>11.895759839437064</v>
      </c>
      <c r="P969" s="91"/>
      <c r="Q969" s="92">
        <f t="shared" si="235"/>
        <v>15.257997535425234</v>
      </c>
      <c r="R969" s="92"/>
      <c r="S969" s="107">
        <f t="shared" si="236"/>
        <v>0.11898759156334363</v>
      </c>
      <c r="T969" s="82">
        <f t="shared" si="232"/>
        <v>1.001340335826904</v>
      </c>
      <c r="U969" s="82">
        <f t="shared" si="233"/>
        <v>10.731562041097588</v>
      </c>
      <c r="V969" s="95">
        <f t="shared" si="237"/>
        <v>0.14182390694439451</v>
      </c>
      <c r="W969" s="95">
        <f t="shared" si="238"/>
        <v>5.0185249852834346E-3</v>
      </c>
      <c r="X969" s="95">
        <f t="shared" si="239"/>
        <v>0.13680538195911107</v>
      </c>
    </row>
    <row r="970" spans="1:24">
      <c r="A970" s="1">
        <v>1951.02</v>
      </c>
      <c r="B970" s="1">
        <f t="shared" ref="B970:B1033" si="240">INT(A970)</f>
        <v>1951</v>
      </c>
      <c r="C970" s="1">
        <f t="shared" ref="C970:C1033" si="241">A970-B970</f>
        <v>1.999999999998181E-2</v>
      </c>
      <c r="D970" s="77">
        <v>22</v>
      </c>
      <c r="E970" s="79">
        <v>1.5033300000000001</v>
      </c>
      <c r="F970" s="77">
        <v>2.8333300000000001</v>
      </c>
      <c r="G970" s="77">
        <v>25.7</v>
      </c>
      <c r="H970" s="79">
        <f t="shared" si="230"/>
        <v>1951.1249999999272</v>
      </c>
      <c r="I970" s="82">
        <f>I969*11/12+I981*1/12</f>
        <v>2.5791666666666666</v>
      </c>
      <c r="J970" s="79">
        <f t="shared" ref="J970:J1033" si="242">D970*$G$1864/G970</f>
        <v>276.82591439688724</v>
      </c>
      <c r="K970" s="79">
        <f t="shared" ref="K970:K1033" si="243">E970*$G$1864/G970</f>
        <v>18.91639554046693</v>
      </c>
      <c r="L970" s="90">
        <f t="shared" si="231"/>
        <v>19720.095155546631</v>
      </c>
      <c r="M970" s="79">
        <f t="shared" ref="M970:M1033" si="244">F970*$G$1864/G970</f>
        <v>35.651780365369653</v>
      </c>
      <c r="N970" s="90">
        <f t="shared" ref="N970:N1033" si="245">M970*(L970/J970)</f>
        <v>2539.7062366847695</v>
      </c>
      <c r="O970" s="106">
        <f t="shared" si="234"/>
        <v>12.141507370682691</v>
      </c>
      <c r="P970" s="91"/>
      <c r="Q970" s="92">
        <f t="shared" si="235"/>
        <v>15.565638866147747</v>
      </c>
      <c r="R970" s="92"/>
      <c r="S970" s="107">
        <f t="shared" si="236"/>
        <v>0.11844055145727524</v>
      </c>
      <c r="T970" s="82">
        <f t="shared" si="232"/>
        <v>1.0013483256412163</v>
      </c>
      <c r="U970" s="82">
        <f t="shared" si="233"/>
        <v>10.620506880535789</v>
      </c>
      <c r="V970" s="95">
        <f t="shared" si="237"/>
        <v>0.1432293198924468</v>
      </c>
      <c r="W970" s="95">
        <f t="shared" si="238"/>
        <v>6.8820370813205134E-3</v>
      </c>
      <c r="X970" s="95">
        <f t="shared" si="239"/>
        <v>0.13634728281112629</v>
      </c>
    </row>
    <row r="971" spans="1:24">
      <c r="A971" s="1">
        <v>1951.03</v>
      </c>
      <c r="B971" s="1">
        <f t="shared" si="240"/>
        <v>1951</v>
      </c>
      <c r="C971" s="1">
        <f t="shared" si="241"/>
        <v>2.9999999999972715E-2</v>
      </c>
      <c r="D971" s="77">
        <v>21.63</v>
      </c>
      <c r="E971" s="79">
        <v>1.52</v>
      </c>
      <c r="F971" s="77">
        <v>2.83</v>
      </c>
      <c r="G971" s="77">
        <v>25.8</v>
      </c>
      <c r="H971" s="79">
        <f t="shared" ref="H971:H1034" si="246">H970+1/12</f>
        <v>1951.2083333332605</v>
      </c>
      <c r="I971" s="82">
        <f>I969*10/12+I981*2/12</f>
        <v>2.5883333333333334</v>
      </c>
      <c r="J971" s="79">
        <f t="shared" si="242"/>
        <v>271.11528255813954</v>
      </c>
      <c r="K971" s="79">
        <f t="shared" si="243"/>
        <v>19.052021705426359</v>
      </c>
      <c r="L971" s="90">
        <f t="shared" ref="L971:L1034" si="247">L970*((J971+(K971/12))/J970)</f>
        <v>19426.38988584976</v>
      </c>
      <c r="M971" s="79">
        <f t="shared" si="244"/>
        <v>35.471856201550395</v>
      </c>
      <c r="N971" s="90">
        <f t="shared" si="245"/>
        <v>2541.6867025869083</v>
      </c>
      <c r="O971" s="106">
        <f t="shared" si="234"/>
        <v>11.841626487283095</v>
      </c>
      <c r="P971" s="91"/>
      <c r="Q971" s="92">
        <f t="shared" si="235"/>
        <v>15.177316546374964</v>
      </c>
      <c r="R971" s="92"/>
      <c r="S971" s="107">
        <f t="shared" si="236"/>
        <v>0.120096636801555</v>
      </c>
      <c r="T971" s="82">
        <f t="shared" ref="T971:T1034" si="248">((I971/I972+I971/1200+((1+I972/1200)^(-119))*(1-I971/I972)))</f>
        <v>1.0013563152444647</v>
      </c>
      <c r="U971" s="82">
        <f t="shared" ref="U971:U1034" si="249">U970*T970*G970/G971</f>
        <v>10.59360652343946</v>
      </c>
      <c r="V971" s="95">
        <f t="shared" si="237"/>
        <v>0.14877683835003497</v>
      </c>
      <c r="W971" s="95">
        <f t="shared" si="238"/>
        <v>7.7861420702105555E-3</v>
      </c>
      <c r="X971" s="95">
        <f t="shared" si="239"/>
        <v>0.14099069627982441</v>
      </c>
    </row>
    <row r="972" spans="1:24">
      <c r="A972" s="1">
        <v>1951.04</v>
      </c>
      <c r="B972" s="1">
        <f t="shared" si="240"/>
        <v>1951</v>
      </c>
      <c r="C972" s="1">
        <f t="shared" si="241"/>
        <v>3.999999999996362E-2</v>
      </c>
      <c r="D972" s="77">
        <v>21.92</v>
      </c>
      <c r="E972" s="79">
        <v>1.5333300000000001</v>
      </c>
      <c r="F972" s="77">
        <v>2.7933300000000001</v>
      </c>
      <c r="G972" s="77">
        <v>25.8</v>
      </c>
      <c r="H972" s="79">
        <f t="shared" si="246"/>
        <v>1951.2916666665938</v>
      </c>
      <c r="I972" s="82">
        <f>I969*9/12+I981*3/12</f>
        <v>2.5975000000000001</v>
      </c>
      <c r="J972" s="79">
        <f t="shared" si="242"/>
        <v>274.75020775193804</v>
      </c>
      <c r="K972" s="79">
        <f t="shared" si="243"/>
        <v>19.219102922093025</v>
      </c>
      <c r="L972" s="90">
        <f t="shared" si="247"/>
        <v>19801.605262666017</v>
      </c>
      <c r="M972" s="79">
        <f t="shared" si="244"/>
        <v>35.012226177906982</v>
      </c>
      <c r="N972" s="90">
        <f t="shared" si="245"/>
        <v>2523.3767348705687</v>
      </c>
      <c r="O972" s="106">
        <f t="shared" si="234"/>
        <v>11.951097197083953</v>
      </c>
      <c r="P972" s="91"/>
      <c r="Q972" s="92">
        <f t="shared" si="235"/>
        <v>15.31414375733269</v>
      </c>
      <c r="R972" s="92"/>
      <c r="S972" s="107">
        <f t="shared" si="236"/>
        <v>0.11848676067127081</v>
      </c>
      <c r="T972" s="82">
        <f t="shared" si="248"/>
        <v>1.0013643046367939</v>
      </c>
      <c r="U972" s="82">
        <f t="shared" si="249"/>
        <v>10.607974793461059</v>
      </c>
      <c r="V972" s="95">
        <f t="shared" si="237"/>
        <v>0.14988497490877561</v>
      </c>
      <c r="W972" s="95">
        <f t="shared" si="238"/>
        <v>7.6307053128938929E-3</v>
      </c>
      <c r="X972" s="95">
        <f t="shared" si="239"/>
        <v>0.14225426959588172</v>
      </c>
    </row>
    <row r="973" spans="1:24">
      <c r="A973" s="1">
        <v>1951.05</v>
      </c>
      <c r="B973" s="1">
        <f t="shared" si="240"/>
        <v>1951</v>
      </c>
      <c r="C973" s="1">
        <f t="shared" si="241"/>
        <v>4.9999999999954525E-2</v>
      </c>
      <c r="D973" s="77">
        <v>21.93</v>
      </c>
      <c r="E973" s="79">
        <v>1.54667</v>
      </c>
      <c r="F973" s="77">
        <v>2.7566700000000002</v>
      </c>
      <c r="G973" s="77">
        <v>25.9</v>
      </c>
      <c r="H973" s="79">
        <f t="shared" si="246"/>
        <v>1951.374999999927</v>
      </c>
      <c r="I973" s="82">
        <f>I969*8/12+I981*4/12</f>
        <v>2.6066666666666665</v>
      </c>
      <c r="J973" s="79">
        <f t="shared" si="242"/>
        <v>273.81425444015446</v>
      </c>
      <c r="K973" s="79">
        <f t="shared" si="243"/>
        <v>19.311458865250966</v>
      </c>
      <c r="L973" s="90">
        <f t="shared" si="247"/>
        <v>19850.133387695889</v>
      </c>
      <c r="M973" s="79">
        <f t="shared" si="244"/>
        <v>34.419313305405417</v>
      </c>
      <c r="N973" s="90">
        <f t="shared" si="245"/>
        <v>2495.2242227934171</v>
      </c>
      <c r="O973" s="106">
        <f t="shared" si="234"/>
        <v>11.863875406269173</v>
      </c>
      <c r="P973" s="91"/>
      <c r="Q973" s="92">
        <f t="shared" si="235"/>
        <v>15.200667239383655</v>
      </c>
      <c r="R973" s="92"/>
      <c r="S973" s="107">
        <f t="shared" si="236"/>
        <v>0.11868144406708801</v>
      </c>
      <c r="T973" s="82">
        <f t="shared" si="248"/>
        <v>1.0013722938183494</v>
      </c>
      <c r="U973" s="82">
        <f t="shared" si="249"/>
        <v>10.581433992609897</v>
      </c>
      <c r="V973" s="95">
        <f t="shared" si="237"/>
        <v>0.15104771605364542</v>
      </c>
      <c r="W973" s="95">
        <f t="shared" si="238"/>
        <v>8.781651377185451E-3</v>
      </c>
      <c r="X973" s="95">
        <f t="shared" si="239"/>
        <v>0.14226606467645997</v>
      </c>
    </row>
    <row r="974" spans="1:24">
      <c r="A974" s="1">
        <v>1951.06</v>
      </c>
      <c r="B974" s="1">
        <f t="shared" si="240"/>
        <v>1951</v>
      </c>
      <c r="C974" s="1">
        <f t="shared" si="241"/>
        <v>5.999999999994543E-2</v>
      </c>
      <c r="D974" s="77">
        <v>21.55</v>
      </c>
      <c r="E974" s="79">
        <v>1.56</v>
      </c>
      <c r="F974" s="77">
        <v>2.72</v>
      </c>
      <c r="G974" s="77">
        <v>25.9</v>
      </c>
      <c r="H974" s="79">
        <f t="shared" si="246"/>
        <v>1951.4583333332603</v>
      </c>
      <c r="I974" s="82">
        <f>I969*7/12+I981*5/12</f>
        <v>2.6158333333333332</v>
      </c>
      <c r="J974" s="79">
        <f t="shared" si="242"/>
        <v>269.06963899613908</v>
      </c>
      <c r="K974" s="79">
        <f t="shared" si="243"/>
        <v>19.477894980694984</v>
      </c>
      <c r="L974" s="90">
        <f t="shared" si="247"/>
        <v>19623.843677393841</v>
      </c>
      <c r="M974" s="79">
        <f t="shared" si="244"/>
        <v>33.96145791505792</v>
      </c>
      <c r="N974" s="90">
        <f t="shared" si="245"/>
        <v>2476.8842135736072</v>
      </c>
      <c r="O974" s="106">
        <f t="shared" si="234"/>
        <v>11.615664857025177</v>
      </c>
      <c r="P974" s="91"/>
      <c r="Q974" s="92">
        <f t="shared" si="235"/>
        <v>14.884429187428134</v>
      </c>
      <c r="R974" s="92"/>
      <c r="S974" s="107">
        <f t="shared" si="236"/>
        <v>0.1182065888287861</v>
      </c>
      <c r="T974" s="82">
        <f t="shared" si="248"/>
        <v>1.0013802827892759</v>
      </c>
      <c r="U974" s="82">
        <f t="shared" si="249"/>
        <v>10.595954829067228</v>
      </c>
      <c r="V974" s="95">
        <f t="shared" si="237"/>
        <v>0.15111731230023073</v>
      </c>
      <c r="W974" s="95">
        <f t="shared" si="238"/>
        <v>7.5401267013051054E-3</v>
      </c>
      <c r="X974" s="95">
        <f t="shared" si="239"/>
        <v>0.14357718559892563</v>
      </c>
    </row>
    <row r="975" spans="1:24">
      <c r="A975" s="1">
        <v>1951.07</v>
      </c>
      <c r="B975" s="1">
        <f t="shared" si="240"/>
        <v>1951</v>
      </c>
      <c r="C975" s="1">
        <f t="shared" si="241"/>
        <v>6.9999999999936335E-2</v>
      </c>
      <c r="D975" s="77">
        <v>21.93</v>
      </c>
      <c r="E975" s="79">
        <v>1.54667</v>
      </c>
      <c r="F975" s="77">
        <v>2.65</v>
      </c>
      <c r="G975" s="77">
        <v>25.9</v>
      </c>
      <c r="H975" s="79">
        <f t="shared" si="246"/>
        <v>1951.5416666665935</v>
      </c>
      <c r="I975" s="82">
        <f>I969*6/12+I981*6/12</f>
        <v>2.625</v>
      </c>
      <c r="J975" s="79">
        <f t="shared" si="242"/>
        <v>273.81425444015446</v>
      </c>
      <c r="K975" s="79">
        <f t="shared" si="243"/>
        <v>19.311458865250966</v>
      </c>
      <c r="L975" s="90">
        <f t="shared" si="247"/>
        <v>20087.247921281811</v>
      </c>
      <c r="M975" s="79">
        <f t="shared" si="244"/>
        <v>33.087449806949813</v>
      </c>
      <c r="N975" s="90">
        <f t="shared" si="245"/>
        <v>2427.3236202187327</v>
      </c>
      <c r="O975" s="106">
        <f t="shared" si="234"/>
        <v>11.778190092457804</v>
      </c>
      <c r="P975" s="91"/>
      <c r="Q975" s="92">
        <f t="shared" si="235"/>
        <v>15.093562700583259</v>
      </c>
      <c r="R975" s="92"/>
      <c r="S975" s="107">
        <f t="shared" si="236"/>
        <v>0.11692697213559161</v>
      </c>
      <c r="T975" s="82">
        <f t="shared" si="248"/>
        <v>1.0013882715497184</v>
      </c>
      <c r="U975" s="82">
        <f t="shared" si="249"/>
        <v>10.610580243153734</v>
      </c>
      <c r="V975" s="95">
        <f t="shared" si="237"/>
        <v>0.14763473071608324</v>
      </c>
      <c r="W975" s="95">
        <f t="shared" si="238"/>
        <v>6.7226196291811924E-3</v>
      </c>
      <c r="X975" s="95">
        <f t="shared" si="239"/>
        <v>0.14091211108690205</v>
      </c>
    </row>
    <row r="976" spans="1:24">
      <c r="A976" s="1">
        <v>1951.08</v>
      </c>
      <c r="B976" s="1">
        <f t="shared" si="240"/>
        <v>1951</v>
      </c>
      <c r="C976" s="1">
        <f t="shared" si="241"/>
        <v>7.999999999992724E-2</v>
      </c>
      <c r="D976" s="77">
        <v>22.89</v>
      </c>
      <c r="E976" s="79">
        <v>1.5333300000000001</v>
      </c>
      <c r="F976" s="77">
        <v>2.58</v>
      </c>
      <c r="G976" s="77">
        <v>25.9</v>
      </c>
      <c r="H976" s="79">
        <f t="shared" si="246"/>
        <v>1951.6249999999268</v>
      </c>
      <c r="I976" s="82">
        <f>I969*5/12+I981*7/12</f>
        <v>2.6341666666666668</v>
      </c>
      <c r="J976" s="79">
        <f t="shared" si="242"/>
        <v>285.80065135135141</v>
      </c>
      <c r="K976" s="79">
        <f t="shared" si="243"/>
        <v>19.144897891505796</v>
      </c>
      <c r="L976" s="90">
        <f t="shared" si="247"/>
        <v>21083.620758750672</v>
      </c>
      <c r="M976" s="79">
        <f t="shared" si="244"/>
        <v>32.213441698841706</v>
      </c>
      <c r="N976" s="90">
        <f t="shared" si="245"/>
        <v>2376.3976215629855</v>
      </c>
      <c r="O976" s="106">
        <f t="shared" si="234"/>
        <v>12.256989084145141</v>
      </c>
      <c r="P976" s="91"/>
      <c r="Q976" s="92">
        <f t="shared" si="235"/>
        <v>15.703908734990367</v>
      </c>
      <c r="R976" s="92"/>
      <c r="S976" s="107">
        <f t="shared" si="236"/>
        <v>0.11208956621321099</v>
      </c>
      <c r="T976" s="82">
        <f t="shared" si="248"/>
        <v>1.0013962600998219</v>
      </c>
      <c r="U976" s="82">
        <f t="shared" si="249"/>
        <v>10.62531060983131</v>
      </c>
      <c r="V976" s="95">
        <f t="shared" si="237"/>
        <v>0.14678659041690212</v>
      </c>
      <c r="W976" s="95">
        <f t="shared" si="238"/>
        <v>6.2601561553314866E-3</v>
      </c>
      <c r="X976" s="95">
        <f t="shared" si="239"/>
        <v>0.14052643426157063</v>
      </c>
    </row>
    <row r="977" spans="1:24">
      <c r="A977" s="1">
        <v>1951.09</v>
      </c>
      <c r="B977" s="1">
        <f t="shared" si="240"/>
        <v>1951</v>
      </c>
      <c r="C977" s="1">
        <f t="shared" si="241"/>
        <v>8.9999999999918145E-2</v>
      </c>
      <c r="D977" s="77">
        <v>23.48</v>
      </c>
      <c r="E977" s="79">
        <v>1.52</v>
      </c>
      <c r="F977" s="77">
        <v>2.5099999999999998</v>
      </c>
      <c r="G977" s="77">
        <v>26.1</v>
      </c>
      <c r="H977" s="79">
        <f t="shared" si="246"/>
        <v>1951.70833333326</v>
      </c>
      <c r="I977" s="82">
        <f>I969*4/12+I981*8/12</f>
        <v>2.6433333333333335</v>
      </c>
      <c r="J977" s="79">
        <f t="shared" si="242"/>
        <v>290.92079846743297</v>
      </c>
      <c r="K977" s="79">
        <f t="shared" si="243"/>
        <v>18.833032950191573</v>
      </c>
      <c r="L977" s="90">
        <f t="shared" si="247"/>
        <v>21577.112579229393</v>
      </c>
      <c r="M977" s="79">
        <f t="shared" si="244"/>
        <v>31.0992846743295</v>
      </c>
      <c r="N977" s="90">
        <f t="shared" si="245"/>
        <v>2306.5823072344874</v>
      </c>
      <c r="O977" s="106">
        <f t="shared" si="234"/>
        <v>12.444953157150035</v>
      </c>
      <c r="P977" s="91"/>
      <c r="Q977" s="92">
        <f t="shared" si="235"/>
        <v>15.939525555027894</v>
      </c>
      <c r="R977" s="92"/>
      <c r="S977" s="107">
        <f t="shared" si="236"/>
        <v>0.11016963472607763</v>
      </c>
      <c r="T977" s="82">
        <f t="shared" si="248"/>
        <v>1.0014042484397307</v>
      </c>
      <c r="U977" s="82">
        <f t="shared" si="249"/>
        <v>10.558612618907141</v>
      </c>
      <c r="V977" s="95">
        <f t="shared" si="237"/>
        <v>0.14313427035559534</v>
      </c>
      <c r="W977" s="95">
        <f t="shared" si="238"/>
        <v>7.3878298918934604E-3</v>
      </c>
      <c r="X977" s="95">
        <f t="shared" si="239"/>
        <v>0.13574644046370188</v>
      </c>
    </row>
    <row r="978" spans="1:24">
      <c r="A978" s="1">
        <v>1951.1</v>
      </c>
      <c r="B978" s="1">
        <f t="shared" si="240"/>
        <v>1951</v>
      </c>
      <c r="C978" s="1">
        <f t="shared" si="241"/>
        <v>9.9999999999909051E-2</v>
      </c>
      <c r="D978" s="77">
        <v>23.36</v>
      </c>
      <c r="E978" s="79">
        <v>1.48333</v>
      </c>
      <c r="F978" s="77">
        <v>2.4866700000000002</v>
      </c>
      <c r="G978" s="77">
        <v>26.2</v>
      </c>
      <c r="H978" s="79">
        <f t="shared" si="246"/>
        <v>1951.7916666665933</v>
      </c>
      <c r="I978" s="82">
        <f>I969*3/12+I981*9/12</f>
        <v>2.6525000000000003</v>
      </c>
      <c r="J978" s="79">
        <f t="shared" si="242"/>
        <v>288.3292702290077</v>
      </c>
      <c r="K978" s="79">
        <f t="shared" si="243"/>
        <v>18.308538373664124</v>
      </c>
      <c r="L978" s="90">
        <f t="shared" si="247"/>
        <v>21498.062723725434</v>
      </c>
      <c r="M978" s="79">
        <f t="shared" si="244"/>
        <v>30.692626130152679</v>
      </c>
      <c r="N978" s="90">
        <f t="shared" si="245"/>
        <v>2288.4669363530106</v>
      </c>
      <c r="O978" s="106">
        <f t="shared" si="234"/>
        <v>12.309457904118691</v>
      </c>
      <c r="P978" s="91"/>
      <c r="Q978" s="92">
        <f t="shared" si="235"/>
        <v>15.760621840301782</v>
      </c>
      <c r="R978" s="92"/>
      <c r="S978" s="107">
        <f t="shared" si="236"/>
        <v>0.10997701425032112</v>
      </c>
      <c r="T978" s="82">
        <f t="shared" si="248"/>
        <v>1.0014122365695901</v>
      </c>
      <c r="U978" s="82">
        <f t="shared" si="249"/>
        <v>10.533082894759442</v>
      </c>
      <c r="V978" s="95">
        <f t="shared" si="237"/>
        <v>0.14508335709556119</v>
      </c>
      <c r="W978" s="95">
        <f t="shared" si="238"/>
        <v>8.4589532722063598E-3</v>
      </c>
      <c r="X978" s="95">
        <f t="shared" si="239"/>
        <v>0.13662440382335483</v>
      </c>
    </row>
    <row r="979" spans="1:24">
      <c r="A979" s="1">
        <v>1951.11</v>
      </c>
      <c r="B979" s="1">
        <f t="shared" si="240"/>
        <v>1951</v>
      </c>
      <c r="C979" s="1">
        <f t="shared" si="241"/>
        <v>0.10999999999989996</v>
      </c>
      <c r="D979" s="77">
        <v>22.71</v>
      </c>
      <c r="E979" s="79">
        <v>1.4466699999999999</v>
      </c>
      <c r="F979" s="77">
        <v>2.46333</v>
      </c>
      <c r="G979" s="77">
        <v>26.4</v>
      </c>
      <c r="H979" s="79">
        <f t="shared" si="246"/>
        <v>1951.8749999999266</v>
      </c>
      <c r="I979" s="82">
        <f>I969*2/12+I981*10/12</f>
        <v>2.6616666666666666</v>
      </c>
      <c r="J979" s="79">
        <f t="shared" si="242"/>
        <v>278.18287613636369</v>
      </c>
      <c r="K979" s="79">
        <f t="shared" si="243"/>
        <v>17.720775932196972</v>
      </c>
      <c r="L979" s="90">
        <f t="shared" si="247"/>
        <v>20851.645681963968</v>
      </c>
      <c r="M979" s="79">
        <f t="shared" si="244"/>
        <v>30.174206264772735</v>
      </c>
      <c r="N979" s="90">
        <f t="shared" si="245"/>
        <v>2261.7562464884327</v>
      </c>
      <c r="O979" s="106">
        <f t="shared" si="234"/>
        <v>11.852030617771041</v>
      </c>
      <c r="P979" s="91"/>
      <c r="Q979" s="92">
        <f t="shared" si="235"/>
        <v>15.171743623530062</v>
      </c>
      <c r="R979" s="92"/>
      <c r="S979" s="107">
        <f t="shared" si="236"/>
        <v>0.11313575035964318</v>
      </c>
      <c r="T979" s="82">
        <f t="shared" si="248"/>
        <v>1.0014202244895438</v>
      </c>
      <c r="U979" s="82">
        <f t="shared" si="249"/>
        <v>10.468049326132022</v>
      </c>
      <c r="V979" s="95">
        <f t="shared" si="237"/>
        <v>0.15395418157099638</v>
      </c>
      <c r="W979" s="95">
        <f t="shared" si="238"/>
        <v>9.2477892887670166E-3</v>
      </c>
      <c r="X979" s="95">
        <f t="shared" si="239"/>
        <v>0.14470639228222937</v>
      </c>
    </row>
    <row r="980" spans="1:24">
      <c r="A980" s="1">
        <v>1951.12</v>
      </c>
      <c r="B980" s="1">
        <f t="shared" si="240"/>
        <v>1951</v>
      </c>
      <c r="C980" s="1">
        <f t="shared" si="241"/>
        <v>0.11999999999989086</v>
      </c>
      <c r="D980" s="77">
        <v>23.41</v>
      </c>
      <c r="E980" s="79">
        <v>1.41</v>
      </c>
      <c r="F980" s="77">
        <v>2.44</v>
      </c>
      <c r="G980" s="77">
        <v>26.5</v>
      </c>
      <c r="H980" s="79">
        <f t="shared" si="246"/>
        <v>1951.9583333332598</v>
      </c>
      <c r="I980" s="82">
        <f>I969*1/12+I981*11/12</f>
        <v>2.6708333333333334</v>
      </c>
      <c r="J980" s="79">
        <f t="shared" si="242"/>
        <v>285.67532188679246</v>
      </c>
      <c r="K980" s="79">
        <f t="shared" si="243"/>
        <v>17.206416226415094</v>
      </c>
      <c r="L980" s="90">
        <f t="shared" si="247"/>
        <v>21520.731912390933</v>
      </c>
      <c r="M980" s="79">
        <f t="shared" si="244"/>
        <v>29.775642264150946</v>
      </c>
      <c r="N980" s="90">
        <f t="shared" si="245"/>
        <v>2243.0835483226774</v>
      </c>
      <c r="O980" s="106">
        <f t="shared" si="234"/>
        <v>12.147072568106777</v>
      </c>
      <c r="P980" s="91"/>
      <c r="Q980" s="92">
        <f t="shared" si="235"/>
        <v>15.543321334370384</v>
      </c>
      <c r="R980" s="92"/>
      <c r="S980" s="107">
        <f t="shared" si="236"/>
        <v>0.11071067066355054</v>
      </c>
      <c r="T980" s="82">
        <f t="shared" si="248"/>
        <v>1.0014282121997367</v>
      </c>
      <c r="U980" s="82">
        <f t="shared" si="249"/>
        <v>10.443358131402585</v>
      </c>
      <c r="V980" s="95">
        <f t="shared" si="237"/>
        <v>0.15164884280455149</v>
      </c>
      <c r="W980" s="95">
        <f t="shared" si="238"/>
        <v>8.828135503802681E-3</v>
      </c>
      <c r="X980" s="95">
        <f t="shared" si="239"/>
        <v>0.14282070730074881</v>
      </c>
    </row>
    <row r="981" spans="1:24">
      <c r="A981" s="1">
        <v>1952.01</v>
      </c>
      <c r="B981" s="1">
        <f t="shared" si="240"/>
        <v>1952</v>
      </c>
      <c r="C981" s="1">
        <f t="shared" si="241"/>
        <v>9.9999999999909051E-3</v>
      </c>
      <c r="D981" s="77">
        <v>24.19</v>
      </c>
      <c r="E981" s="79">
        <v>1.41333</v>
      </c>
      <c r="F981" s="77">
        <v>2.4266700000000001</v>
      </c>
      <c r="G981" s="77">
        <v>26.5</v>
      </c>
      <c r="H981" s="79">
        <f t="shared" si="246"/>
        <v>1952.0416666665931</v>
      </c>
      <c r="I981" s="82">
        <v>2.68</v>
      </c>
      <c r="J981" s="79">
        <f t="shared" si="242"/>
        <v>295.19376490566043</v>
      </c>
      <c r="K981" s="79">
        <f t="shared" si="243"/>
        <v>17.247052656226415</v>
      </c>
      <c r="L981" s="90">
        <f t="shared" si="247"/>
        <v>22346.055658417274</v>
      </c>
      <c r="M981" s="79">
        <f t="shared" si="244"/>
        <v>29.612974513584913</v>
      </c>
      <c r="N981" s="90">
        <f t="shared" si="245"/>
        <v>2241.690900562689</v>
      </c>
      <c r="O981" s="106">
        <f t="shared" si="234"/>
        <v>12.527059748172297</v>
      </c>
      <c r="P981" s="91"/>
      <c r="Q981" s="92">
        <f t="shared" si="235"/>
        <v>16.022450086521861</v>
      </c>
      <c r="R981" s="92"/>
      <c r="S981" s="107">
        <f t="shared" si="236"/>
        <v>0.10676999643852499</v>
      </c>
      <c r="T981" s="82">
        <f t="shared" si="248"/>
        <v>1.0011465057191369</v>
      </c>
      <c r="U981" s="82">
        <f t="shared" si="249"/>
        <v>10.458273462892073</v>
      </c>
      <c r="V981" s="95">
        <f t="shared" si="237"/>
        <v>0.14325882803119727</v>
      </c>
      <c r="W981" s="95">
        <f t="shared" si="238"/>
        <v>8.8609925335680906E-3</v>
      </c>
      <c r="X981" s="95">
        <f t="shared" si="239"/>
        <v>0.13439783549762918</v>
      </c>
    </row>
    <row r="982" spans="1:24">
      <c r="A982" s="1">
        <v>1952.02</v>
      </c>
      <c r="B982" s="1">
        <f t="shared" si="240"/>
        <v>1952</v>
      </c>
      <c r="C982" s="1">
        <f t="shared" si="241"/>
        <v>1.999999999998181E-2</v>
      </c>
      <c r="D982" s="77">
        <v>23.75</v>
      </c>
      <c r="E982" s="79">
        <v>1.4166700000000001</v>
      </c>
      <c r="F982" s="77">
        <v>2.4133300000000002</v>
      </c>
      <c r="G982" s="77">
        <v>26.3</v>
      </c>
      <c r="H982" s="79">
        <f t="shared" si="246"/>
        <v>1952.1249999999263</v>
      </c>
      <c r="I982" s="82">
        <f>I981*11/12+I993*1/12</f>
        <v>2.6924999999999999</v>
      </c>
      <c r="J982" s="79">
        <f t="shared" si="242"/>
        <v>292.02837452471482</v>
      </c>
      <c r="K982" s="79">
        <f t="shared" si="243"/>
        <v>17.419277361596961</v>
      </c>
      <c r="L982" s="90">
        <f t="shared" si="247"/>
        <v>22216.322866834893</v>
      </c>
      <c r="M982" s="79">
        <f t="shared" si="244"/>
        <v>29.674140509125483</v>
      </c>
      <c r="N982" s="90">
        <f t="shared" si="245"/>
        <v>2257.4870932302597</v>
      </c>
      <c r="O982" s="106">
        <f t="shared" si="234"/>
        <v>12.36411935046109</v>
      </c>
      <c r="P982" s="91"/>
      <c r="Q982" s="92">
        <f t="shared" si="235"/>
        <v>15.81103635115873</v>
      </c>
      <c r="R982" s="92"/>
      <c r="S982" s="107">
        <f t="shared" si="236"/>
        <v>0.10623068016404313</v>
      </c>
      <c r="T982" s="82">
        <f t="shared" si="248"/>
        <v>1.0011575700288213</v>
      </c>
      <c r="U982" s="82">
        <f t="shared" si="249"/>
        <v>10.549885712189498</v>
      </c>
      <c r="V982" s="95">
        <f t="shared" si="237"/>
        <v>0.14571003576095731</v>
      </c>
      <c r="W982" s="95">
        <f t="shared" si="238"/>
        <v>8.3155840013979798E-3</v>
      </c>
      <c r="X982" s="95">
        <f t="shared" si="239"/>
        <v>0.13739445175955933</v>
      </c>
    </row>
    <row r="983" spans="1:24">
      <c r="A983" s="1">
        <v>1952.03</v>
      </c>
      <c r="B983" s="1">
        <f t="shared" si="240"/>
        <v>1952</v>
      </c>
      <c r="C983" s="1">
        <f t="shared" si="241"/>
        <v>2.9999999999972715E-2</v>
      </c>
      <c r="D983" s="77">
        <v>23.81</v>
      </c>
      <c r="E983" s="79">
        <v>1.42</v>
      </c>
      <c r="F983" s="77">
        <v>2.4</v>
      </c>
      <c r="G983" s="77">
        <v>26.3</v>
      </c>
      <c r="H983" s="79">
        <f t="shared" si="246"/>
        <v>1952.2083333332596</v>
      </c>
      <c r="I983" s="82">
        <f>I981*10/12+I993*2/12</f>
        <v>2.7050000000000001</v>
      </c>
      <c r="J983" s="79">
        <f t="shared" si="242"/>
        <v>292.76613041825095</v>
      </c>
      <c r="K983" s="79">
        <f t="shared" si="243"/>
        <v>17.460222813688212</v>
      </c>
      <c r="L983" s="90">
        <f t="shared" si="247"/>
        <v>22383.140168361304</v>
      </c>
      <c r="M983" s="79">
        <f t="shared" si="244"/>
        <v>29.51023574144487</v>
      </c>
      <c r="N983" s="90">
        <f t="shared" si="245"/>
        <v>2256.1754054627104</v>
      </c>
      <c r="O983" s="106">
        <f t="shared" si="234"/>
        <v>12.362339087390364</v>
      </c>
      <c r="P983" s="91"/>
      <c r="Q983" s="92">
        <f t="shared" si="235"/>
        <v>15.807510372330913</v>
      </c>
      <c r="R983" s="92"/>
      <c r="S983" s="107">
        <f t="shared" si="236"/>
        <v>0.10479452379456074</v>
      </c>
      <c r="T983" s="82">
        <f t="shared" si="248"/>
        <v>1.0011686338079795</v>
      </c>
      <c r="U983" s="82">
        <f t="shared" si="249"/>
        <v>10.562097943697419</v>
      </c>
      <c r="V983" s="95">
        <f t="shared" si="237"/>
        <v>0.14524397333257677</v>
      </c>
      <c r="W983" s="95">
        <f t="shared" si="238"/>
        <v>9.4410371053383901E-3</v>
      </c>
      <c r="X983" s="95">
        <f t="shared" si="239"/>
        <v>0.13580293622723838</v>
      </c>
    </row>
    <row r="984" spans="1:24">
      <c r="A984" s="1">
        <v>1952.04</v>
      </c>
      <c r="B984" s="1">
        <f t="shared" si="240"/>
        <v>1952</v>
      </c>
      <c r="C984" s="1">
        <f t="shared" si="241"/>
        <v>3.999999999996362E-2</v>
      </c>
      <c r="D984" s="77">
        <v>23.74</v>
      </c>
      <c r="E984" s="79">
        <v>1.43</v>
      </c>
      <c r="F984" s="77">
        <v>2.38</v>
      </c>
      <c r="G984" s="77">
        <v>26.4</v>
      </c>
      <c r="H984" s="79">
        <f t="shared" si="246"/>
        <v>1952.2916666665928</v>
      </c>
      <c r="I984" s="82">
        <f>I981*9/12+I993*3/12</f>
        <v>2.7175000000000002</v>
      </c>
      <c r="J984" s="79">
        <f t="shared" si="242"/>
        <v>290.79971287878789</v>
      </c>
      <c r="K984" s="79">
        <f t="shared" si="243"/>
        <v>17.51657916666667</v>
      </c>
      <c r="L984" s="90">
        <f t="shared" si="247"/>
        <v>22344.400729811332</v>
      </c>
      <c r="M984" s="79">
        <f t="shared" si="244"/>
        <v>29.153467424242429</v>
      </c>
      <c r="N984" s="90">
        <f t="shared" si="245"/>
        <v>2240.0873520198388</v>
      </c>
      <c r="O984" s="106">
        <f t="shared" si="234"/>
        <v>12.242728683266881</v>
      </c>
      <c r="P984" s="91"/>
      <c r="Q984" s="92">
        <f t="shared" si="235"/>
        <v>15.656398613772172</v>
      </c>
      <c r="R984" s="92"/>
      <c r="S984" s="107">
        <f t="shared" si="236"/>
        <v>0.10520389396216312</v>
      </c>
      <c r="T984" s="82">
        <f t="shared" si="248"/>
        <v>1.001179697057109</v>
      </c>
      <c r="U984" s="82">
        <f t="shared" si="249"/>
        <v>10.534386467042019</v>
      </c>
      <c r="V984" s="95">
        <f t="shared" si="237"/>
        <v>0.14164576936372142</v>
      </c>
      <c r="W984" s="95">
        <f t="shared" si="238"/>
        <v>1.0445045030661237E-2</v>
      </c>
      <c r="X984" s="95">
        <f t="shared" si="239"/>
        <v>0.13120072433306018</v>
      </c>
    </row>
    <row r="985" spans="1:24">
      <c r="A985" s="1">
        <v>1952.05</v>
      </c>
      <c r="B985" s="1">
        <f t="shared" si="240"/>
        <v>1952</v>
      </c>
      <c r="C985" s="1">
        <f t="shared" si="241"/>
        <v>4.9999999999954525E-2</v>
      </c>
      <c r="D985" s="77">
        <v>23.73</v>
      </c>
      <c r="E985" s="79">
        <v>1.44</v>
      </c>
      <c r="F985" s="77">
        <v>2.36</v>
      </c>
      <c r="G985" s="77">
        <v>26.4</v>
      </c>
      <c r="H985" s="79">
        <f t="shared" si="246"/>
        <v>1952.3749999999261</v>
      </c>
      <c r="I985" s="82">
        <f>I981*8/12+I993*4/12</f>
        <v>2.7300000000000004</v>
      </c>
      <c r="J985" s="79">
        <f t="shared" si="242"/>
        <v>290.67721931818187</v>
      </c>
      <c r="K985" s="79">
        <f t="shared" si="243"/>
        <v>17.63907272727273</v>
      </c>
      <c r="L985" s="90">
        <f t="shared" si="247"/>
        <v>22447.934178854266</v>
      </c>
      <c r="M985" s="79">
        <f t="shared" si="244"/>
        <v>28.908480303030306</v>
      </c>
      <c r="N985" s="90">
        <f t="shared" si="245"/>
        <v>2232.4957716854642</v>
      </c>
      <c r="O985" s="106">
        <f t="shared" si="234"/>
        <v>12.200478761945835</v>
      </c>
      <c r="P985" s="91"/>
      <c r="Q985" s="92">
        <f t="shared" si="235"/>
        <v>15.606497043627151</v>
      </c>
      <c r="R985" s="92"/>
      <c r="S985" s="107">
        <f t="shared" si="236"/>
        <v>0.10406537969125471</v>
      </c>
      <c r="T985" s="82">
        <f t="shared" si="248"/>
        <v>1.0011907597767067</v>
      </c>
      <c r="U985" s="82">
        <f t="shared" si="249"/>
        <v>10.546813851755637</v>
      </c>
      <c r="V985" s="95">
        <f t="shared" si="237"/>
        <v>0.13264227614081658</v>
      </c>
      <c r="W985" s="95">
        <f t="shared" si="238"/>
        <v>1.0399912592592209E-2</v>
      </c>
      <c r="X985" s="95">
        <f t="shared" si="239"/>
        <v>0.12224236354822438</v>
      </c>
    </row>
    <row r="986" spans="1:24">
      <c r="A986" s="1">
        <v>1952.06</v>
      </c>
      <c r="B986" s="1">
        <f t="shared" si="240"/>
        <v>1952</v>
      </c>
      <c r="C986" s="1">
        <f t="shared" si="241"/>
        <v>5.999999999994543E-2</v>
      </c>
      <c r="D986" s="77">
        <v>24.38</v>
      </c>
      <c r="E986" s="79">
        <v>1.45</v>
      </c>
      <c r="F986" s="77">
        <v>2.34</v>
      </c>
      <c r="G986" s="77">
        <v>26.5</v>
      </c>
      <c r="H986" s="79">
        <f t="shared" si="246"/>
        <v>1952.4583333332594</v>
      </c>
      <c r="I986" s="82">
        <f>I981*7/12+I993*5/12</f>
        <v>2.7425000000000002</v>
      </c>
      <c r="J986" s="79">
        <f t="shared" si="242"/>
        <v>297.51236</v>
      </c>
      <c r="K986" s="79">
        <f t="shared" si="243"/>
        <v>17.694541509433964</v>
      </c>
      <c r="L986" s="90">
        <f t="shared" si="247"/>
        <v>23089.660697683645</v>
      </c>
      <c r="M986" s="79">
        <f t="shared" si="244"/>
        <v>28.555329056603775</v>
      </c>
      <c r="N986" s="90">
        <f t="shared" si="245"/>
        <v>2216.1528315250093</v>
      </c>
      <c r="O986" s="106">
        <f t="shared" si="234"/>
        <v>12.447881581789362</v>
      </c>
      <c r="P986" s="91"/>
      <c r="Q986" s="92">
        <f t="shared" si="235"/>
        <v>15.927302555632716</v>
      </c>
      <c r="R986" s="92"/>
      <c r="S986" s="107">
        <f t="shared" si="236"/>
        <v>0.10270816211925105</v>
      </c>
      <c r="T986" s="82">
        <f t="shared" si="248"/>
        <v>1.0012018219672691</v>
      </c>
      <c r="U986" s="82">
        <f t="shared" si="249"/>
        <v>10.519525884506256</v>
      </c>
      <c r="V986" s="95">
        <f t="shared" si="237"/>
        <v>0.11585099976510471</v>
      </c>
      <c r="W986" s="95">
        <f t="shared" si="238"/>
        <v>1.0655772250651063E-2</v>
      </c>
      <c r="X986" s="95">
        <f t="shared" si="239"/>
        <v>0.10519522751445365</v>
      </c>
    </row>
    <row r="987" spans="1:24">
      <c r="A987" s="1">
        <v>1952.07</v>
      </c>
      <c r="B987" s="1">
        <f t="shared" si="240"/>
        <v>1952</v>
      </c>
      <c r="C987" s="1">
        <f t="shared" si="241"/>
        <v>6.9999999999936335E-2</v>
      </c>
      <c r="D987" s="77">
        <v>25.08</v>
      </c>
      <c r="E987" s="79">
        <v>1.45</v>
      </c>
      <c r="F987" s="77">
        <v>2.34667</v>
      </c>
      <c r="G987" s="77">
        <v>26.7</v>
      </c>
      <c r="H987" s="79">
        <f t="shared" si="246"/>
        <v>1952.5416666665926</v>
      </c>
      <c r="I987" s="82">
        <f>I981*6/12+I993*6/12</f>
        <v>2.7549999999999999</v>
      </c>
      <c r="J987" s="79">
        <f t="shared" si="242"/>
        <v>303.76200898876408</v>
      </c>
      <c r="K987" s="79">
        <f t="shared" si="243"/>
        <v>17.561998127340825</v>
      </c>
      <c r="L987" s="90">
        <f t="shared" si="247"/>
        <v>23688.27108636796</v>
      </c>
      <c r="M987" s="79">
        <f t="shared" si="244"/>
        <v>28.422216652059927</v>
      </c>
      <c r="N987" s="90">
        <f t="shared" si="245"/>
        <v>2216.4495657993261</v>
      </c>
      <c r="O987" s="106">
        <f t="shared" si="234"/>
        <v>12.669112889622475</v>
      </c>
      <c r="P987" s="91"/>
      <c r="Q987" s="92">
        <f t="shared" si="235"/>
        <v>16.214043524370485</v>
      </c>
      <c r="R987" s="92"/>
      <c r="S987" s="107">
        <f t="shared" si="236"/>
        <v>0.10132758807191541</v>
      </c>
      <c r="T987" s="82">
        <f t="shared" si="248"/>
        <v>1.0012128836292919</v>
      </c>
      <c r="U987" s="82">
        <f t="shared" si="249"/>
        <v>10.453275833995772</v>
      </c>
      <c r="V987" s="95">
        <f t="shared" si="237"/>
        <v>0.11561890159498667</v>
      </c>
      <c r="W987" s="95">
        <f t="shared" si="238"/>
        <v>1.0462454893415352E-2</v>
      </c>
      <c r="X987" s="95">
        <f t="shared" si="239"/>
        <v>0.10515644670157132</v>
      </c>
    </row>
    <row r="988" spans="1:24">
      <c r="A988" s="1">
        <v>1952.08</v>
      </c>
      <c r="B988" s="1">
        <f t="shared" si="240"/>
        <v>1952</v>
      </c>
      <c r="C988" s="1">
        <f t="shared" si="241"/>
        <v>7.999999999992724E-2</v>
      </c>
      <c r="D988" s="77">
        <v>25.18</v>
      </c>
      <c r="E988" s="79">
        <v>1.45</v>
      </c>
      <c r="F988" s="77">
        <v>2.3533300000000001</v>
      </c>
      <c r="G988" s="77">
        <v>26.7</v>
      </c>
      <c r="H988" s="79">
        <f t="shared" si="246"/>
        <v>1952.6249999999259</v>
      </c>
      <c r="I988" s="82">
        <f>I981*5/12+I993*7/12</f>
        <v>2.7675000000000001</v>
      </c>
      <c r="J988" s="79">
        <f t="shared" si="242"/>
        <v>304.97318127340827</v>
      </c>
      <c r="K988" s="79">
        <f t="shared" si="243"/>
        <v>17.561998127340825</v>
      </c>
      <c r="L988" s="90">
        <f t="shared" si="247"/>
        <v>23896.850028349865</v>
      </c>
      <c r="M988" s="79">
        <f t="shared" si="244"/>
        <v>28.502880726217235</v>
      </c>
      <c r="N988" s="90">
        <f t="shared" si="245"/>
        <v>2233.4064367441065</v>
      </c>
      <c r="O988" s="106">
        <f t="shared" si="234"/>
        <v>12.678378236328621</v>
      </c>
      <c r="P988" s="91"/>
      <c r="Q988" s="92">
        <f t="shared" si="235"/>
        <v>16.230371537881865</v>
      </c>
      <c r="R988" s="92"/>
      <c r="S988" s="107">
        <f t="shared" si="236"/>
        <v>0.10050683182892763</v>
      </c>
      <c r="T988" s="82">
        <f t="shared" si="248"/>
        <v>1.0012239447632705</v>
      </c>
      <c r="U988" s="82">
        <f t="shared" si="249"/>
        <v>10.465954441127298</v>
      </c>
      <c r="V988" s="95">
        <f t="shared" si="237"/>
        <v>0.11796698552138096</v>
      </c>
      <c r="W988" s="95">
        <f t="shared" si="238"/>
        <v>1.0924094572742238E-2</v>
      </c>
      <c r="X988" s="95">
        <f t="shared" si="239"/>
        <v>0.10704289094863872</v>
      </c>
    </row>
    <row r="989" spans="1:24">
      <c r="A989" s="1">
        <v>1952.09</v>
      </c>
      <c r="B989" s="1">
        <f t="shared" si="240"/>
        <v>1952</v>
      </c>
      <c r="C989" s="1">
        <f t="shared" si="241"/>
        <v>8.9999999999918145E-2</v>
      </c>
      <c r="D989" s="77">
        <v>24.78</v>
      </c>
      <c r="E989" s="79">
        <v>1.45</v>
      </c>
      <c r="F989" s="77">
        <v>2.36</v>
      </c>
      <c r="G989" s="77">
        <v>26.7</v>
      </c>
      <c r="H989" s="79">
        <f t="shared" si="246"/>
        <v>1952.7083333332591</v>
      </c>
      <c r="I989" s="82">
        <f>I981*4/12+I993*8/12</f>
        <v>2.7800000000000002</v>
      </c>
      <c r="J989" s="79">
        <f t="shared" si="242"/>
        <v>300.1284921348315</v>
      </c>
      <c r="K989" s="79">
        <f t="shared" si="243"/>
        <v>17.561998127340825</v>
      </c>
      <c r="L989" s="90">
        <f t="shared" si="247"/>
        <v>23631.909441922235</v>
      </c>
      <c r="M989" s="79">
        <f t="shared" si="244"/>
        <v>28.583665917603</v>
      </c>
      <c r="N989" s="90">
        <f t="shared" si="245"/>
        <v>2250.6580420878317</v>
      </c>
      <c r="O989" s="106">
        <f t="shared" si="234"/>
        <v>12.434678020425503</v>
      </c>
      <c r="P989" s="91"/>
      <c r="Q989" s="92">
        <f t="shared" si="235"/>
        <v>15.924746204626697</v>
      </c>
      <c r="R989" s="92"/>
      <c r="S989" s="107">
        <f t="shared" si="236"/>
        <v>0.10192764735731112</v>
      </c>
      <c r="T989" s="82">
        <f t="shared" si="248"/>
        <v>1.0012350053697001</v>
      </c>
      <c r="U989" s="82">
        <f t="shared" si="249"/>
        <v>10.478764191258142</v>
      </c>
      <c r="V989" s="95">
        <f t="shared" si="237"/>
        <v>0.11818079993906472</v>
      </c>
      <c r="W989" s="95">
        <f t="shared" si="238"/>
        <v>1.0802092132257357E-2</v>
      </c>
      <c r="X989" s="95">
        <f t="shared" si="239"/>
        <v>0.10737870780680736</v>
      </c>
    </row>
    <row r="990" spans="1:24">
      <c r="A990" s="1">
        <v>1952.1</v>
      </c>
      <c r="B990" s="1">
        <f t="shared" si="240"/>
        <v>1952</v>
      </c>
      <c r="C990" s="1">
        <f t="shared" si="241"/>
        <v>9.9999999999909051E-2</v>
      </c>
      <c r="D990" s="77">
        <v>24.26</v>
      </c>
      <c r="E990" s="79">
        <v>1.4366699999999999</v>
      </c>
      <c r="F990" s="77">
        <v>2.3733300000000002</v>
      </c>
      <c r="G990" s="77">
        <v>26.7</v>
      </c>
      <c r="H990" s="79">
        <f t="shared" si="246"/>
        <v>1952.7916666665924</v>
      </c>
      <c r="I990" s="82">
        <f>I981*3/12+I993*9/12</f>
        <v>2.7925</v>
      </c>
      <c r="J990" s="79">
        <f t="shared" si="242"/>
        <v>293.83039625468172</v>
      </c>
      <c r="K990" s="79">
        <f t="shared" si="243"/>
        <v>17.400548861797756</v>
      </c>
      <c r="L990" s="90">
        <f t="shared" si="247"/>
        <v>23250.17733410791</v>
      </c>
      <c r="M990" s="79">
        <f t="shared" si="244"/>
        <v>28.745115183146073</v>
      </c>
      <c r="N990" s="90">
        <f t="shared" si="245"/>
        <v>2274.540122520953</v>
      </c>
      <c r="O990" s="106">
        <f t="shared" si="234"/>
        <v>12.131183558686871</v>
      </c>
      <c r="P990" s="91"/>
      <c r="Q990" s="92">
        <f t="shared" si="235"/>
        <v>15.543695751343822</v>
      </c>
      <c r="R990" s="92"/>
      <c r="S990" s="107">
        <f t="shared" si="236"/>
        <v>0.10255109844602087</v>
      </c>
      <c r="T990" s="82">
        <f t="shared" si="248"/>
        <v>1.0012460654490749</v>
      </c>
      <c r="U990" s="82">
        <f t="shared" si="249"/>
        <v>10.491705521302167</v>
      </c>
      <c r="V990" s="95">
        <f t="shared" si="237"/>
        <v>0.1167650406446632</v>
      </c>
      <c r="W990" s="95">
        <f t="shared" si="238"/>
        <v>1.1424521576314461E-2</v>
      </c>
      <c r="X990" s="95">
        <f t="shared" si="239"/>
        <v>0.10534051906834874</v>
      </c>
    </row>
    <row r="991" spans="1:24">
      <c r="A991" s="1">
        <v>1952.11</v>
      </c>
      <c r="B991" s="1">
        <f t="shared" si="240"/>
        <v>1952</v>
      </c>
      <c r="C991" s="1">
        <f t="shared" si="241"/>
        <v>0.10999999999989996</v>
      </c>
      <c r="D991" s="77">
        <v>25.03</v>
      </c>
      <c r="E991" s="79">
        <v>1.42333</v>
      </c>
      <c r="F991" s="77">
        <v>2.3866700000000001</v>
      </c>
      <c r="G991" s="77">
        <v>26.7</v>
      </c>
      <c r="H991" s="79">
        <f t="shared" si="246"/>
        <v>1952.8749999999256</v>
      </c>
      <c r="I991" s="82">
        <f>I981*2/12+I993*10/12</f>
        <v>2.8050000000000002</v>
      </c>
      <c r="J991" s="79">
        <f t="shared" si="242"/>
        <v>303.15642284644201</v>
      </c>
      <c r="K991" s="79">
        <f t="shared" si="243"/>
        <v>17.238978479026219</v>
      </c>
      <c r="L991" s="90">
        <f t="shared" si="247"/>
        <v>24101.799735427339</v>
      </c>
      <c r="M991" s="79">
        <f t="shared" si="244"/>
        <v>28.906685565917609</v>
      </c>
      <c r="N991" s="90">
        <f t="shared" si="245"/>
        <v>2298.1638983041298</v>
      </c>
      <c r="O991" s="106">
        <f t="shared" si="234"/>
        <v>12.473469765515306</v>
      </c>
      <c r="P991" s="91"/>
      <c r="Q991" s="92">
        <f t="shared" si="235"/>
        <v>15.986440360881494</v>
      </c>
      <c r="R991" s="92"/>
      <c r="S991" s="107">
        <f t="shared" si="236"/>
        <v>9.9538552420856824E-2</v>
      </c>
      <c r="T991" s="82">
        <f t="shared" si="248"/>
        <v>1.0012571250018889</v>
      </c>
      <c r="U991" s="82">
        <f t="shared" si="249"/>
        <v>10.50477887305413</v>
      </c>
      <c r="V991" s="95">
        <f t="shared" si="237"/>
        <v>0.12052181935351114</v>
      </c>
      <c r="W991" s="95">
        <f t="shared" si="238"/>
        <v>1.1711998719801331E-2</v>
      </c>
      <c r="X991" s="95">
        <f t="shared" si="239"/>
        <v>0.10880982063370981</v>
      </c>
    </row>
    <row r="992" spans="1:24">
      <c r="A992" s="1">
        <v>1952.12</v>
      </c>
      <c r="B992" s="1">
        <f t="shared" si="240"/>
        <v>1952</v>
      </c>
      <c r="C992" s="1">
        <f t="shared" si="241"/>
        <v>0.11999999999989086</v>
      </c>
      <c r="D992" s="77">
        <v>26.04</v>
      </c>
      <c r="E992" s="79">
        <v>1.41</v>
      </c>
      <c r="F992" s="77">
        <v>2.4</v>
      </c>
      <c r="G992" s="77">
        <v>26.7</v>
      </c>
      <c r="H992" s="79">
        <f t="shared" si="246"/>
        <v>1952.9583333332589</v>
      </c>
      <c r="I992" s="82">
        <f>I981*1/12+I993*11/12</f>
        <v>2.8174999999999999</v>
      </c>
      <c r="J992" s="79">
        <f t="shared" si="242"/>
        <v>315.38926292134835</v>
      </c>
      <c r="K992" s="79">
        <f t="shared" si="243"/>
        <v>17.077529213483146</v>
      </c>
      <c r="L992" s="90">
        <f t="shared" si="247"/>
        <v>25187.488077484646</v>
      </c>
      <c r="M992" s="79">
        <f t="shared" si="244"/>
        <v>29.068134831460679</v>
      </c>
      <c r="N992" s="90">
        <f t="shared" si="245"/>
        <v>2321.4274725792302</v>
      </c>
      <c r="O992" s="106">
        <f t="shared" si="234"/>
        <v>12.93396430616137</v>
      </c>
      <c r="P992" s="91"/>
      <c r="Q992" s="92">
        <f t="shared" si="235"/>
        <v>16.57651945241723</v>
      </c>
      <c r="R992" s="92"/>
      <c r="S992" s="107">
        <f t="shared" si="236"/>
        <v>9.5937782739668298E-2</v>
      </c>
      <c r="T992" s="82">
        <f t="shared" si="248"/>
        <v>1.0012681840286355</v>
      </c>
      <c r="U992" s="82">
        <f t="shared" si="249"/>
        <v>10.51798469321476</v>
      </c>
      <c r="V992" s="95">
        <f t="shared" si="237"/>
        <v>0.12065201356547783</v>
      </c>
      <c r="W992" s="95">
        <f t="shared" si="238"/>
        <v>1.2411734829607557E-2</v>
      </c>
      <c r="X992" s="95">
        <f t="shared" si="239"/>
        <v>0.10824027873587028</v>
      </c>
    </row>
    <row r="993" spans="1:24">
      <c r="A993" s="1">
        <v>1953.01</v>
      </c>
      <c r="B993" s="1">
        <f t="shared" si="240"/>
        <v>1953</v>
      </c>
      <c r="C993" s="1">
        <f t="shared" si="241"/>
        <v>9.9999999999909051E-3</v>
      </c>
      <c r="D993" s="77">
        <v>26.18</v>
      </c>
      <c r="E993" s="79">
        <v>1.41</v>
      </c>
      <c r="F993" s="77">
        <v>2.41</v>
      </c>
      <c r="G993" s="77">
        <v>26.6</v>
      </c>
      <c r="H993" s="79">
        <f t="shared" si="246"/>
        <v>1953.0416666665922</v>
      </c>
      <c r="I993" s="82">
        <v>2.83</v>
      </c>
      <c r="J993" s="79">
        <f t="shared" si="242"/>
        <v>318.27695263157898</v>
      </c>
      <c r="K993" s="79">
        <f t="shared" si="243"/>
        <v>17.14173045112782</v>
      </c>
      <c r="L993" s="90">
        <f t="shared" si="247"/>
        <v>25532.184057582497</v>
      </c>
      <c r="M993" s="79">
        <f t="shared" si="244"/>
        <v>29.298986090225565</v>
      </c>
      <c r="N993" s="90">
        <f t="shared" si="245"/>
        <v>2350.3653009462878</v>
      </c>
      <c r="O993" s="106">
        <f t="shared" si="234"/>
        <v>13.010773447995181</v>
      </c>
      <c r="P993" s="91"/>
      <c r="Q993" s="92">
        <f t="shared" si="235"/>
        <v>16.673801176941978</v>
      </c>
      <c r="R993" s="92"/>
      <c r="S993" s="107">
        <f t="shared" si="236"/>
        <v>9.4963627445531773E-2</v>
      </c>
      <c r="T993" s="82">
        <f t="shared" si="248"/>
        <v>1.0048812086921362</v>
      </c>
      <c r="U993" s="82">
        <f t="shared" si="249"/>
        <v>10.570914874895136</v>
      </c>
      <c r="V993" s="95">
        <f t="shared" si="237"/>
        <v>0.12368708933109462</v>
      </c>
      <c r="W993" s="95">
        <f t="shared" si="238"/>
        <v>1.2477830286995673E-2</v>
      </c>
      <c r="X993" s="95">
        <f t="shared" si="239"/>
        <v>0.11120925904409895</v>
      </c>
    </row>
    <row r="994" spans="1:24">
      <c r="A994" s="1">
        <v>1953.02</v>
      </c>
      <c r="B994" s="1">
        <f t="shared" si="240"/>
        <v>1953</v>
      </c>
      <c r="C994" s="1">
        <f t="shared" si="241"/>
        <v>1.999999999998181E-2</v>
      </c>
      <c r="D994" s="77">
        <v>25.86</v>
      </c>
      <c r="E994" s="79">
        <v>1.41</v>
      </c>
      <c r="F994" s="77">
        <v>2.42</v>
      </c>
      <c r="G994" s="77">
        <v>26.5</v>
      </c>
      <c r="H994" s="79">
        <f t="shared" si="246"/>
        <v>1953.1249999999254</v>
      </c>
      <c r="I994" s="82">
        <v>2.8008333333333333</v>
      </c>
      <c r="J994" s="79">
        <f t="shared" si="242"/>
        <v>315.57299547169816</v>
      </c>
      <c r="K994" s="79">
        <f t="shared" si="243"/>
        <v>17.206416226415094</v>
      </c>
      <c r="L994" s="90">
        <f t="shared" si="247"/>
        <v>25430.297479086144</v>
      </c>
      <c r="M994" s="79">
        <f t="shared" si="244"/>
        <v>29.531579622641512</v>
      </c>
      <c r="N994" s="90">
        <f t="shared" si="245"/>
        <v>2379.7880858232197</v>
      </c>
      <c r="O994" s="106">
        <f t="shared" si="234"/>
        <v>12.859346880687898</v>
      </c>
      <c r="P994" s="91"/>
      <c r="Q994" s="92">
        <f t="shared" si="235"/>
        <v>16.479048621864912</v>
      </c>
      <c r="R994" s="92"/>
      <c r="S994" s="107">
        <f t="shared" si="236"/>
        <v>9.5766307552287655E-2</v>
      </c>
      <c r="T994" s="82">
        <f t="shared" si="248"/>
        <v>1.004860409031344</v>
      </c>
      <c r="U994" s="82">
        <f t="shared" si="249"/>
        <v>10.662598673886933</v>
      </c>
      <c r="V994" s="95">
        <f t="shared" si="237"/>
        <v>0.12591828189513965</v>
      </c>
      <c r="W994" s="95">
        <f t="shared" si="238"/>
        <v>1.1178854248055092E-2</v>
      </c>
      <c r="X994" s="95">
        <f t="shared" si="239"/>
        <v>0.11473942764708456</v>
      </c>
    </row>
    <row r="995" spans="1:24">
      <c r="A995" s="1">
        <v>1953.03</v>
      </c>
      <c r="B995" s="1">
        <f t="shared" si="240"/>
        <v>1953</v>
      </c>
      <c r="C995" s="1">
        <f t="shared" si="241"/>
        <v>2.9999999999972715E-2</v>
      </c>
      <c r="D995" s="77">
        <v>25.99</v>
      </c>
      <c r="E995" s="79">
        <v>1.41</v>
      </c>
      <c r="F995" s="77">
        <v>2.4300000000000002</v>
      </c>
      <c r="G995" s="77">
        <v>26.6</v>
      </c>
      <c r="H995" s="79">
        <f t="shared" si="246"/>
        <v>1953.2083333332587</v>
      </c>
      <c r="I995" s="82">
        <v>2.7716666666666665</v>
      </c>
      <c r="J995" s="79">
        <f t="shared" si="242"/>
        <v>315.96707406015042</v>
      </c>
      <c r="K995" s="79">
        <f t="shared" si="243"/>
        <v>17.14173045112782</v>
      </c>
      <c r="L995" s="90">
        <f t="shared" si="247"/>
        <v>25577.167284559862</v>
      </c>
      <c r="M995" s="79">
        <f t="shared" si="244"/>
        <v>29.542131203007521</v>
      </c>
      <c r="N995" s="90">
        <f t="shared" si="245"/>
        <v>2391.4011735852428</v>
      </c>
      <c r="O995" s="106">
        <f t="shared" si="234"/>
        <v>12.834819340092492</v>
      </c>
      <c r="P995" s="91"/>
      <c r="Q995" s="92">
        <f t="shared" si="235"/>
        <v>16.446063827451098</v>
      </c>
      <c r="R995" s="92"/>
      <c r="S995" s="107">
        <f t="shared" si="236"/>
        <v>9.4761026384425712E-2</v>
      </c>
      <c r="T995" s="82">
        <f t="shared" si="248"/>
        <v>0.99727096991141007</v>
      </c>
      <c r="U995" s="82">
        <f t="shared" si="249"/>
        <v>10.674143478069395</v>
      </c>
      <c r="V995" s="95">
        <f t="shared" si="237"/>
        <v>0.12477965829886384</v>
      </c>
      <c r="W995" s="95">
        <f t="shared" si="238"/>
        <v>1.0984451999123568E-2</v>
      </c>
      <c r="X995" s="95">
        <f t="shared" si="239"/>
        <v>0.11379520629974027</v>
      </c>
    </row>
    <row r="996" spans="1:24">
      <c r="A996" s="1">
        <v>1953.04</v>
      </c>
      <c r="B996" s="1">
        <f t="shared" si="240"/>
        <v>1953</v>
      </c>
      <c r="C996" s="1">
        <f t="shared" si="241"/>
        <v>3.999999999996362E-2</v>
      </c>
      <c r="D996" s="77">
        <v>24.71</v>
      </c>
      <c r="E996" s="79">
        <v>1.41333</v>
      </c>
      <c r="F996" s="77">
        <v>2.4566699999999999</v>
      </c>
      <c r="G996" s="77">
        <v>26.6</v>
      </c>
      <c r="H996" s="79">
        <f t="shared" si="246"/>
        <v>1953.2916666665919</v>
      </c>
      <c r="I996" s="82">
        <v>2.83</v>
      </c>
      <c r="J996" s="79">
        <f t="shared" si="242"/>
        <v>300.40578684210533</v>
      </c>
      <c r="K996" s="79">
        <f t="shared" si="243"/>
        <v>17.182214112406015</v>
      </c>
      <c r="L996" s="90">
        <f t="shared" si="247"/>
        <v>24433.405864614524</v>
      </c>
      <c r="M996" s="79">
        <f t="shared" si="244"/>
        <v>29.866365210902256</v>
      </c>
      <c r="N996" s="90">
        <f t="shared" si="245"/>
        <v>2429.1709909114752</v>
      </c>
      <c r="O996" s="106">
        <f t="shared" si="234"/>
        <v>12.163901454006803</v>
      </c>
      <c r="P996" s="91"/>
      <c r="Q996" s="92">
        <f t="shared" si="235"/>
        <v>15.58906838019614</v>
      </c>
      <c r="R996" s="92"/>
      <c r="S996" s="107">
        <f t="shared" si="236"/>
        <v>9.7268197476296239E-2</v>
      </c>
      <c r="T996" s="82">
        <f t="shared" si="248"/>
        <v>0.98355251012199285</v>
      </c>
      <c r="U996" s="82">
        <f t="shared" si="249"/>
        <v>10.645013419347817</v>
      </c>
      <c r="V996" s="95">
        <f t="shared" si="237"/>
        <v>0.13544231027814413</v>
      </c>
      <c r="W996" s="95">
        <f t="shared" si="238"/>
        <v>1.1260812680849774E-2</v>
      </c>
      <c r="X996" s="95">
        <f t="shared" si="239"/>
        <v>0.12418149759729435</v>
      </c>
    </row>
    <row r="997" spans="1:24">
      <c r="A997" s="1">
        <v>1953.05</v>
      </c>
      <c r="B997" s="1">
        <f t="shared" si="240"/>
        <v>1953</v>
      </c>
      <c r="C997" s="1">
        <f t="shared" si="241"/>
        <v>4.9999999999954525E-2</v>
      </c>
      <c r="D997" s="77">
        <v>24.84</v>
      </c>
      <c r="E997" s="79">
        <v>1.4166700000000001</v>
      </c>
      <c r="F997" s="77">
        <v>2.48333</v>
      </c>
      <c r="G997" s="77">
        <v>26.7</v>
      </c>
      <c r="H997" s="79">
        <f t="shared" si="246"/>
        <v>1953.3749999999252</v>
      </c>
      <c r="I997" s="82">
        <v>3.05</v>
      </c>
      <c r="J997" s="79">
        <f t="shared" si="242"/>
        <v>300.85519550561798</v>
      </c>
      <c r="K997" s="79">
        <f t="shared" si="243"/>
        <v>17.158314404868918</v>
      </c>
      <c r="L997" s="90">
        <f t="shared" si="247"/>
        <v>24586.255525317127</v>
      </c>
      <c r="M997" s="79">
        <f t="shared" si="244"/>
        <v>30.077404696254689</v>
      </c>
      <c r="N997" s="90">
        <f t="shared" si="245"/>
        <v>2457.9623966862232</v>
      </c>
      <c r="O997" s="106">
        <f t="shared" si="234"/>
        <v>12.141970791867783</v>
      </c>
      <c r="P997" s="91"/>
      <c r="Q997" s="92">
        <f t="shared" si="235"/>
        <v>15.563203387107299</v>
      </c>
      <c r="R997" s="92"/>
      <c r="S997" s="107">
        <f t="shared" si="236"/>
        <v>9.5010295236366643E-2</v>
      </c>
      <c r="T997" s="82">
        <f t="shared" si="248"/>
        <v>0.99742735979139274</v>
      </c>
      <c r="U997" s="82">
        <f t="shared" si="249"/>
        <v>10.430716449148205</v>
      </c>
      <c r="V997" s="95">
        <f t="shared" si="237"/>
        <v>0.13728611084457865</v>
      </c>
      <c r="W997" s="95">
        <f t="shared" si="238"/>
        <v>1.3985170788883394E-2</v>
      </c>
      <c r="X997" s="95">
        <f t="shared" si="239"/>
        <v>0.12330094005569525</v>
      </c>
    </row>
    <row r="998" spans="1:24">
      <c r="A998" s="1">
        <v>1953.06</v>
      </c>
      <c r="B998" s="1">
        <f t="shared" si="240"/>
        <v>1953</v>
      </c>
      <c r="C998" s="1">
        <f t="shared" si="241"/>
        <v>5.999999999994543E-2</v>
      </c>
      <c r="D998" s="77">
        <v>23.95</v>
      </c>
      <c r="E998" s="79">
        <v>1.42</v>
      </c>
      <c r="F998" s="77">
        <v>2.5099999999999998</v>
      </c>
      <c r="G998" s="77">
        <v>26.8</v>
      </c>
      <c r="H998" s="79">
        <f t="shared" si="246"/>
        <v>1953.4583333332585</v>
      </c>
      <c r="I998" s="82">
        <v>3.11</v>
      </c>
      <c r="J998" s="79">
        <f t="shared" si="242"/>
        <v>288.99338992537315</v>
      </c>
      <c r="K998" s="79">
        <f t="shared" si="243"/>
        <v>17.134472388059702</v>
      </c>
      <c r="L998" s="90">
        <f t="shared" si="247"/>
        <v>23733.581734787953</v>
      </c>
      <c r="M998" s="79">
        <f t="shared" si="244"/>
        <v>30.286989925373135</v>
      </c>
      <c r="N998" s="90">
        <f t="shared" si="245"/>
        <v>2487.3190043556478</v>
      </c>
      <c r="O998" s="106">
        <f t="shared" si="234"/>
        <v>11.624407885470083</v>
      </c>
      <c r="P998" s="91"/>
      <c r="Q998" s="92">
        <f t="shared" si="235"/>
        <v>14.904522212477083</v>
      </c>
      <c r="R998" s="92"/>
      <c r="S998" s="107">
        <f t="shared" si="236"/>
        <v>9.8467265923936148E-2</v>
      </c>
      <c r="T998" s="82">
        <f t="shared" si="248"/>
        <v>1.0180660886362762</v>
      </c>
      <c r="U998" s="82">
        <f t="shared" si="249"/>
        <v>10.365061513499805</v>
      </c>
      <c r="V998" s="95">
        <f t="shared" si="237"/>
        <v>0.14118308282615111</v>
      </c>
      <c r="W998" s="95">
        <f t="shared" si="238"/>
        <v>1.4127885287435582E-2</v>
      </c>
      <c r="X998" s="95">
        <f t="shared" si="239"/>
        <v>0.12705519753871553</v>
      </c>
    </row>
    <row r="999" spans="1:24">
      <c r="A999" s="1">
        <v>1953.07</v>
      </c>
      <c r="B999" s="1">
        <f t="shared" si="240"/>
        <v>1953</v>
      </c>
      <c r="C999" s="1">
        <f t="shared" si="241"/>
        <v>6.9999999999936335E-2</v>
      </c>
      <c r="D999" s="77">
        <v>24.29</v>
      </c>
      <c r="E999" s="79">
        <v>1.42</v>
      </c>
      <c r="F999" s="77">
        <v>2.5233300000000001</v>
      </c>
      <c r="G999" s="77">
        <v>26.8</v>
      </c>
      <c r="H999" s="79">
        <f t="shared" si="246"/>
        <v>1953.5416666665917</v>
      </c>
      <c r="I999" s="82">
        <v>2.93</v>
      </c>
      <c r="J999" s="79">
        <f t="shared" si="242"/>
        <v>293.09601007462692</v>
      </c>
      <c r="K999" s="79">
        <f t="shared" si="243"/>
        <v>17.134472388059702</v>
      </c>
      <c r="L999" s="90">
        <f t="shared" si="247"/>
        <v>24187.773452050777</v>
      </c>
      <c r="M999" s="79">
        <f t="shared" si="244"/>
        <v>30.447836768283583</v>
      </c>
      <c r="N999" s="90">
        <f t="shared" si="245"/>
        <v>2512.7103493109626</v>
      </c>
      <c r="O999" s="106">
        <f t="shared" si="234"/>
        <v>11.750201645310002</v>
      </c>
      <c r="P999" s="91"/>
      <c r="Q999" s="92">
        <f t="shared" si="235"/>
        <v>15.069129207230224</v>
      </c>
      <c r="R999" s="92"/>
      <c r="S999" s="107">
        <f t="shared" si="236"/>
        <v>9.9944492326542608E-2</v>
      </c>
      <c r="T999" s="82">
        <f t="shared" si="248"/>
        <v>1.0007239184253585</v>
      </c>
      <c r="U999" s="82">
        <f t="shared" si="249"/>
        <v>10.552317633523149</v>
      </c>
      <c r="V999" s="95">
        <f t="shared" si="237"/>
        <v>0.13725175253058586</v>
      </c>
      <c r="W999" s="95">
        <f t="shared" si="238"/>
        <v>1.2071995591179441E-2</v>
      </c>
      <c r="X999" s="95">
        <f t="shared" si="239"/>
        <v>0.12517975693940642</v>
      </c>
    </row>
    <row r="1000" spans="1:24">
      <c r="A1000" s="1">
        <v>1953.08</v>
      </c>
      <c r="B1000" s="1">
        <f t="shared" si="240"/>
        <v>1953</v>
      </c>
      <c r="C1000" s="1">
        <f t="shared" si="241"/>
        <v>7.999999999992724E-2</v>
      </c>
      <c r="D1000" s="77">
        <v>24.39</v>
      </c>
      <c r="E1000" s="79">
        <v>1.42</v>
      </c>
      <c r="F1000" s="77">
        <v>2.53667</v>
      </c>
      <c r="G1000" s="77">
        <v>26.9</v>
      </c>
      <c r="H1000" s="79">
        <f t="shared" si="246"/>
        <v>1953.624999999925</v>
      </c>
      <c r="I1000" s="82">
        <v>2.95</v>
      </c>
      <c r="J1000" s="79">
        <f t="shared" si="242"/>
        <v>293.20860111524172</v>
      </c>
      <c r="K1000" s="79">
        <f t="shared" si="243"/>
        <v>17.070775464684015</v>
      </c>
      <c r="L1000" s="90">
        <f t="shared" si="247"/>
        <v>24314.462305211498</v>
      </c>
      <c r="M1000" s="79">
        <f t="shared" si="244"/>
        <v>30.495016900000003</v>
      </c>
      <c r="N1000" s="90">
        <f t="shared" si="245"/>
        <v>2528.8137390635848</v>
      </c>
      <c r="O1000" s="106">
        <f t="shared" si="234"/>
        <v>11.715076201734005</v>
      </c>
      <c r="P1000" s="91"/>
      <c r="Q1000" s="92">
        <f t="shared" si="235"/>
        <v>15.027019046734072</v>
      </c>
      <c r="R1000" s="92"/>
      <c r="S1000" s="107">
        <f t="shared" si="236"/>
        <v>0.10099082396456589</v>
      </c>
      <c r="T1000" s="82">
        <f t="shared" si="248"/>
        <v>1.0093554892706844</v>
      </c>
      <c r="U1000" s="82">
        <f t="shared" si="249"/>
        <v>10.520700306261942</v>
      </c>
      <c r="V1000" s="95">
        <f t="shared" si="237"/>
        <v>0.14005750752165169</v>
      </c>
      <c r="W1000" s="95">
        <f t="shared" si="238"/>
        <v>1.2879277687620982E-2</v>
      </c>
      <c r="X1000" s="95">
        <f t="shared" si="239"/>
        <v>0.12717822983403071</v>
      </c>
    </row>
    <row r="1001" spans="1:24">
      <c r="A1001" s="1">
        <v>1953.09</v>
      </c>
      <c r="B1001" s="1">
        <f t="shared" si="240"/>
        <v>1953</v>
      </c>
      <c r="C1001" s="1">
        <f t="shared" si="241"/>
        <v>8.9999999999918145E-2</v>
      </c>
      <c r="D1001" s="77">
        <v>23.27</v>
      </c>
      <c r="E1001" s="79">
        <v>1.42</v>
      </c>
      <c r="F1001" s="77">
        <v>2.5499999999999998</v>
      </c>
      <c r="G1001" s="77">
        <v>26.9</v>
      </c>
      <c r="H1001" s="79">
        <f t="shared" si="246"/>
        <v>1953.7083333332582</v>
      </c>
      <c r="I1001" s="82">
        <v>2.87</v>
      </c>
      <c r="J1001" s="79">
        <f t="shared" si="242"/>
        <v>279.74432750929373</v>
      </c>
      <c r="K1001" s="79">
        <f t="shared" si="243"/>
        <v>17.070775464684015</v>
      </c>
      <c r="L1001" s="90">
        <f t="shared" si="247"/>
        <v>23315.897876796018</v>
      </c>
      <c r="M1001" s="79">
        <f t="shared" si="244"/>
        <v>30.655265799256508</v>
      </c>
      <c r="N1001" s="90">
        <f t="shared" si="245"/>
        <v>2555.0296341138737</v>
      </c>
      <c r="O1001" s="106">
        <f t="shared" si="234"/>
        <v>11.139349357262924</v>
      </c>
      <c r="P1001" s="91"/>
      <c r="Q1001" s="92">
        <f t="shared" si="235"/>
        <v>14.294747954197078</v>
      </c>
      <c r="R1001" s="92"/>
      <c r="S1001" s="107">
        <f t="shared" si="236"/>
        <v>0.10560037156783561</v>
      </c>
      <c r="T1001" s="82">
        <f t="shared" si="248"/>
        <v>1.020678701404313</v>
      </c>
      <c r="U1001" s="82">
        <f t="shared" si="249"/>
        <v>10.619126605097259</v>
      </c>
      <c r="V1001" s="95">
        <f t="shared" si="237"/>
        <v>0.14811930578144072</v>
      </c>
      <c r="W1001" s="95">
        <f t="shared" si="238"/>
        <v>1.1614031146959913E-2</v>
      </c>
      <c r="X1001" s="95">
        <f t="shared" si="239"/>
        <v>0.13650527463448081</v>
      </c>
    </row>
    <row r="1002" spans="1:24">
      <c r="A1002" s="1">
        <v>1953.1</v>
      </c>
      <c r="B1002" s="1">
        <f t="shared" si="240"/>
        <v>1953</v>
      </c>
      <c r="C1002" s="1">
        <f t="shared" si="241"/>
        <v>9.9999999999909051E-2</v>
      </c>
      <c r="D1002" s="77">
        <v>23.97</v>
      </c>
      <c r="E1002" s="79">
        <v>1.43</v>
      </c>
      <c r="F1002" s="77">
        <v>2.53667</v>
      </c>
      <c r="G1002" s="77">
        <v>27</v>
      </c>
      <c r="H1002" s="79">
        <f t="shared" si="246"/>
        <v>1953.7916666665915</v>
      </c>
      <c r="I1002" s="82">
        <v>2.66</v>
      </c>
      <c r="J1002" s="79">
        <f t="shared" si="242"/>
        <v>287.09224111111115</v>
      </c>
      <c r="K1002" s="79">
        <f t="shared" si="243"/>
        <v>17.127321851851853</v>
      </c>
      <c r="L1002" s="90">
        <f t="shared" si="247"/>
        <v>24047.285160210242</v>
      </c>
      <c r="M1002" s="79">
        <f t="shared" si="244"/>
        <v>30.382072392962964</v>
      </c>
      <c r="N1002" s="90">
        <f t="shared" si="245"/>
        <v>2544.8488463642261</v>
      </c>
      <c r="O1002" s="106">
        <f t="shared" si="234"/>
        <v>11.391934765421414</v>
      </c>
      <c r="P1002" s="91"/>
      <c r="Q1002" s="92">
        <f t="shared" si="235"/>
        <v>14.623798898879688</v>
      </c>
      <c r="R1002" s="92"/>
      <c r="S1002" s="107">
        <f t="shared" si="236"/>
        <v>0.10609757559259153</v>
      </c>
      <c r="T1002" s="82">
        <f t="shared" si="248"/>
        <v>1.0004767054054859</v>
      </c>
      <c r="U1002" s="82">
        <f t="shared" si="249"/>
        <v>10.798572959437408</v>
      </c>
      <c r="V1002" s="95">
        <f t="shared" si="237"/>
        <v>0.14478018787325175</v>
      </c>
      <c r="W1002" s="95">
        <f t="shared" si="238"/>
        <v>9.6887731852812742E-3</v>
      </c>
      <c r="X1002" s="95">
        <f t="shared" si="239"/>
        <v>0.13509141468797048</v>
      </c>
    </row>
    <row r="1003" spans="1:24">
      <c r="A1003" s="1">
        <v>1953.11</v>
      </c>
      <c r="B1003" s="1">
        <f t="shared" si="240"/>
        <v>1953</v>
      </c>
      <c r="C1003" s="1">
        <f t="shared" si="241"/>
        <v>0.10999999999989996</v>
      </c>
      <c r="D1003" s="77">
        <v>24.5</v>
      </c>
      <c r="E1003" s="79">
        <v>1.44</v>
      </c>
      <c r="F1003" s="77">
        <v>2.5233300000000001</v>
      </c>
      <c r="G1003" s="77">
        <v>26.9</v>
      </c>
      <c r="H1003" s="79">
        <f t="shared" si="246"/>
        <v>1953.8749999999247</v>
      </c>
      <c r="I1003" s="82">
        <v>2.68</v>
      </c>
      <c r="J1003" s="79">
        <f t="shared" si="242"/>
        <v>294.53098513011156</v>
      </c>
      <c r="K1003" s="79">
        <f t="shared" si="243"/>
        <v>17.311208921933087</v>
      </c>
      <c r="L1003" s="90">
        <f t="shared" si="247"/>
        <v>24791.200179589665</v>
      </c>
      <c r="M1003" s="79">
        <f t="shared" si="244"/>
        <v>30.334647784014873</v>
      </c>
      <c r="N1003" s="90">
        <f t="shared" si="245"/>
        <v>2553.3215979250604</v>
      </c>
      <c r="O1003" s="106">
        <f t="shared" si="234"/>
        <v>11.64407026850577</v>
      </c>
      <c r="P1003" s="91"/>
      <c r="Q1003" s="92">
        <f t="shared" si="235"/>
        <v>14.953068513374763</v>
      </c>
      <c r="R1003" s="92"/>
      <c r="S1003" s="107">
        <f t="shared" si="236"/>
        <v>0.10360914376609942</v>
      </c>
      <c r="T1003" s="82">
        <f t="shared" si="248"/>
        <v>1.0100968735423244</v>
      </c>
      <c r="U1003" s="82">
        <f t="shared" si="249"/>
        <v>10.843883228012828</v>
      </c>
      <c r="V1003" s="95">
        <f t="shared" si="237"/>
        <v>0.14095040856172303</v>
      </c>
      <c r="W1003" s="95">
        <f t="shared" si="238"/>
        <v>9.5294043800555617E-3</v>
      </c>
      <c r="X1003" s="95">
        <f t="shared" si="239"/>
        <v>0.13142100418166747</v>
      </c>
    </row>
    <row r="1004" spans="1:24">
      <c r="A1004" s="1">
        <v>1953.12</v>
      </c>
      <c r="B1004" s="1">
        <f t="shared" si="240"/>
        <v>1953</v>
      </c>
      <c r="C1004" s="1">
        <f t="shared" si="241"/>
        <v>0.11999999999989086</v>
      </c>
      <c r="D1004" s="77">
        <v>24.83</v>
      </c>
      <c r="E1004" s="79">
        <v>1.45</v>
      </c>
      <c r="F1004" s="77">
        <v>2.5099999999999998</v>
      </c>
      <c r="G1004" s="77">
        <v>26.9</v>
      </c>
      <c r="H1004" s="79">
        <f t="shared" si="246"/>
        <v>1953.958333333258</v>
      </c>
      <c r="I1004" s="82">
        <v>2.59</v>
      </c>
      <c r="J1004" s="79">
        <f t="shared" si="242"/>
        <v>298.49813717472119</v>
      </c>
      <c r="K1004" s="79">
        <f t="shared" si="243"/>
        <v>17.431425650557625</v>
      </c>
      <c r="L1004" s="90">
        <f t="shared" si="247"/>
        <v>25247.391992418168</v>
      </c>
      <c r="M1004" s="79">
        <f t="shared" si="244"/>
        <v>30.174398884758364</v>
      </c>
      <c r="N1004" s="90">
        <f t="shared" si="245"/>
        <v>2552.1930689073542</v>
      </c>
      <c r="O1004" s="106">
        <f t="shared" si="234"/>
        <v>11.754449184027294</v>
      </c>
      <c r="P1004" s="91"/>
      <c r="Q1004" s="92">
        <f t="shared" si="235"/>
        <v>15.10139525701597</v>
      </c>
      <c r="R1004" s="92"/>
      <c r="S1004" s="107">
        <f t="shared" si="236"/>
        <v>0.10370269083937064</v>
      </c>
      <c r="T1004" s="82">
        <f t="shared" si="248"/>
        <v>1.0118200222971947</v>
      </c>
      <c r="U1004" s="82">
        <f t="shared" si="249"/>
        <v>10.953372545673806</v>
      </c>
      <c r="V1004" s="95">
        <f t="shared" si="237"/>
        <v>0.14120169618292677</v>
      </c>
      <c r="W1004" s="95">
        <f t="shared" si="238"/>
        <v>8.4527711415074425E-3</v>
      </c>
      <c r="X1004" s="95">
        <f t="shared" si="239"/>
        <v>0.13274892504141933</v>
      </c>
    </row>
    <row r="1005" spans="1:24">
      <c r="A1005" s="1">
        <v>1954.01</v>
      </c>
      <c r="B1005" s="1">
        <f t="shared" si="240"/>
        <v>1954</v>
      </c>
      <c r="C1005" s="1">
        <f t="shared" si="241"/>
        <v>9.9999999999909051E-3</v>
      </c>
      <c r="D1005" s="77">
        <v>25.46</v>
      </c>
      <c r="E1005" s="79">
        <v>1.4566699999999999</v>
      </c>
      <c r="F1005" s="77">
        <v>2.5233300000000001</v>
      </c>
      <c r="G1005" s="77">
        <v>26.9</v>
      </c>
      <c r="H1005" s="79">
        <f t="shared" si="246"/>
        <v>1954.0416666665913</v>
      </c>
      <c r="I1005" s="82">
        <v>2.48</v>
      </c>
      <c r="J1005" s="79">
        <f t="shared" si="242"/>
        <v>306.07179107806695</v>
      </c>
      <c r="K1005" s="79">
        <f t="shared" si="243"/>
        <v>17.511610208550188</v>
      </c>
      <c r="L1005" s="90">
        <f t="shared" si="247"/>
        <v>26011.412001668665</v>
      </c>
      <c r="M1005" s="79">
        <f t="shared" si="244"/>
        <v>30.334647784014873</v>
      </c>
      <c r="N1005" s="90">
        <f t="shared" si="245"/>
        <v>2577.9802139108638</v>
      </c>
      <c r="O1005" s="106">
        <f t="shared" si="234"/>
        <v>12.002650554927827</v>
      </c>
      <c r="P1005" s="91"/>
      <c r="Q1005" s="92">
        <f t="shared" si="235"/>
        <v>15.42706139100245</v>
      </c>
      <c r="R1005" s="92"/>
      <c r="S1005" s="107">
        <f t="shared" si="236"/>
        <v>0.10304345229837095</v>
      </c>
      <c r="T1005" s="82">
        <f t="shared" si="248"/>
        <v>1.0029454226504648</v>
      </c>
      <c r="U1005" s="82">
        <f t="shared" si="249"/>
        <v>11.08284165339315</v>
      </c>
      <c r="V1005" s="95">
        <f t="shared" si="237"/>
        <v>0.14154011284922263</v>
      </c>
      <c r="W1005" s="95">
        <f t="shared" si="238"/>
        <v>7.2883489509014687E-3</v>
      </c>
      <c r="X1005" s="95">
        <f t="shared" si="239"/>
        <v>0.13425176389832116</v>
      </c>
    </row>
    <row r="1006" spans="1:24">
      <c r="A1006" s="1">
        <v>1954.02</v>
      </c>
      <c r="B1006" s="1">
        <f t="shared" si="240"/>
        <v>1954</v>
      </c>
      <c r="C1006" s="1">
        <f t="shared" si="241"/>
        <v>1.999999999998181E-2</v>
      </c>
      <c r="D1006" s="77">
        <v>26.02</v>
      </c>
      <c r="E1006" s="79">
        <v>1.46333</v>
      </c>
      <c r="F1006" s="77">
        <v>2.53667</v>
      </c>
      <c r="G1006" s="77">
        <v>26.9</v>
      </c>
      <c r="H1006" s="79">
        <f t="shared" si="246"/>
        <v>1954.1249999999245</v>
      </c>
      <c r="I1006" s="82">
        <v>2.4700000000000002</v>
      </c>
      <c r="J1006" s="79">
        <f t="shared" si="242"/>
        <v>312.80392788104092</v>
      </c>
      <c r="K1006" s="79">
        <f t="shared" si="243"/>
        <v>17.59167454981413</v>
      </c>
      <c r="L1006" s="90">
        <f t="shared" si="247"/>
        <v>26708.125696927946</v>
      </c>
      <c r="M1006" s="79">
        <f t="shared" si="244"/>
        <v>30.495016900000003</v>
      </c>
      <c r="N1006" s="90">
        <f t="shared" si="245"/>
        <v>2603.7548505621144</v>
      </c>
      <c r="O1006" s="106">
        <f t="shared" si="234"/>
        <v>12.215052485432837</v>
      </c>
      <c r="P1006" s="91"/>
      <c r="Q1006" s="92">
        <f t="shared" si="235"/>
        <v>15.705755365444608</v>
      </c>
      <c r="R1006" s="92"/>
      <c r="S1006" s="107">
        <f t="shared" si="236"/>
        <v>0.10169472728013385</v>
      </c>
      <c r="T1006" s="82">
        <f t="shared" si="248"/>
        <v>1.0108881079156506</v>
      </c>
      <c r="U1006" s="82">
        <f t="shared" si="249"/>
        <v>11.115485306230569</v>
      </c>
      <c r="V1006" s="95">
        <f t="shared" si="237"/>
        <v>0.14020256038602752</v>
      </c>
      <c r="W1006" s="95">
        <f t="shared" si="238"/>
        <v>7.504392573155716E-3</v>
      </c>
      <c r="X1006" s="95">
        <f t="shared" si="239"/>
        <v>0.1326981678128718</v>
      </c>
    </row>
    <row r="1007" spans="1:24">
      <c r="A1007" s="1">
        <v>1954.03</v>
      </c>
      <c r="B1007" s="1">
        <f t="shared" si="240"/>
        <v>1954</v>
      </c>
      <c r="C1007" s="1">
        <f t="shared" si="241"/>
        <v>2.9999999999972715E-2</v>
      </c>
      <c r="D1007" s="77">
        <v>26.57</v>
      </c>
      <c r="E1007" s="79">
        <v>1.47</v>
      </c>
      <c r="F1007" s="77">
        <v>2.5499999999999998</v>
      </c>
      <c r="G1007" s="77">
        <v>26.9</v>
      </c>
      <c r="H1007" s="79">
        <f t="shared" si="246"/>
        <v>1954.2083333332578</v>
      </c>
      <c r="I1007" s="82">
        <v>2.37</v>
      </c>
      <c r="J1007" s="79">
        <f t="shared" si="242"/>
        <v>319.4158479553904</v>
      </c>
      <c r="K1007" s="79">
        <f t="shared" si="243"/>
        <v>17.671859107806693</v>
      </c>
      <c r="L1007" s="90">
        <f t="shared" si="247"/>
        <v>27398.410652008039</v>
      </c>
      <c r="M1007" s="79">
        <f t="shared" si="244"/>
        <v>30.655265799256508</v>
      </c>
      <c r="N1007" s="90">
        <f t="shared" si="245"/>
        <v>2629.5049741294874</v>
      </c>
      <c r="O1007" s="106">
        <f t="shared" si="234"/>
        <v>12.420105295189975</v>
      </c>
      <c r="P1007" s="91"/>
      <c r="Q1007" s="92">
        <f t="shared" si="235"/>
        <v>15.974058403613149</v>
      </c>
      <c r="R1007" s="92"/>
      <c r="S1007" s="107">
        <f t="shared" si="236"/>
        <v>0.10134313684560127</v>
      </c>
      <c r="T1007" s="82">
        <f t="shared" si="248"/>
        <v>1.0090659974682945</v>
      </c>
      <c r="U1007" s="82">
        <f t="shared" si="249"/>
        <v>11.236511909779637</v>
      </c>
      <c r="V1007" s="95">
        <f t="shared" si="237"/>
        <v>0.13963251987409153</v>
      </c>
      <c r="W1007" s="95">
        <f t="shared" si="238"/>
        <v>6.1917044734545179E-3</v>
      </c>
      <c r="X1007" s="95">
        <f t="shared" si="239"/>
        <v>0.13344081540063701</v>
      </c>
    </row>
    <row r="1008" spans="1:24">
      <c r="A1008" s="1">
        <v>1954.04</v>
      </c>
      <c r="B1008" s="1">
        <f t="shared" si="240"/>
        <v>1954</v>
      </c>
      <c r="C1008" s="1">
        <f t="shared" si="241"/>
        <v>3.999999999996362E-2</v>
      </c>
      <c r="D1008" s="77">
        <v>27.63</v>
      </c>
      <c r="E1008" s="79">
        <v>1.46333</v>
      </c>
      <c r="F1008" s="77">
        <v>2.5733299999999999</v>
      </c>
      <c r="G1008" s="77">
        <v>26.8</v>
      </c>
      <c r="H1008" s="79">
        <f t="shared" si="246"/>
        <v>1954.291666666591</v>
      </c>
      <c r="I1008" s="82">
        <v>2.29</v>
      </c>
      <c r="J1008" s="79">
        <f t="shared" si="242"/>
        <v>333.39821977611939</v>
      </c>
      <c r="K1008" s="79">
        <f t="shared" si="243"/>
        <v>17.657315126492541</v>
      </c>
      <c r="L1008" s="90">
        <f t="shared" si="247"/>
        <v>28723.986591067769</v>
      </c>
      <c r="M1008" s="79">
        <f t="shared" si="244"/>
        <v>31.051163260820896</v>
      </c>
      <c r="N1008" s="90">
        <f t="shared" si="245"/>
        <v>2675.2188351209711</v>
      </c>
      <c r="O1008" s="106">
        <f t="shared" si="234"/>
        <v>12.907868184060918</v>
      </c>
      <c r="P1008" s="91"/>
      <c r="Q1008" s="92">
        <f t="shared" si="235"/>
        <v>16.603059291869453</v>
      </c>
      <c r="R1008" s="92"/>
      <c r="S1008" s="107">
        <f t="shared" si="236"/>
        <v>9.8113505602729814E-2</v>
      </c>
      <c r="T1008" s="82">
        <f t="shared" si="248"/>
        <v>0.99484451366747939</v>
      </c>
      <c r="U1008" s="82">
        <f t="shared" si="249"/>
        <v>11.380689494195362</v>
      </c>
      <c r="V1008" s="95">
        <f t="shared" si="237"/>
        <v>0.13616865242085341</v>
      </c>
      <c r="W1008" s="95">
        <f t="shared" si="238"/>
        <v>5.181458023079788E-3</v>
      </c>
      <c r="X1008" s="95">
        <f t="shared" si="239"/>
        <v>0.13098719439777362</v>
      </c>
    </row>
    <row r="1009" spans="1:24">
      <c r="A1009" s="1">
        <v>1954.05</v>
      </c>
      <c r="B1009" s="1">
        <f t="shared" si="240"/>
        <v>1954</v>
      </c>
      <c r="C1009" s="1">
        <f t="shared" si="241"/>
        <v>4.9999999999954525E-2</v>
      </c>
      <c r="D1009" s="77">
        <v>28.73</v>
      </c>
      <c r="E1009" s="79">
        <v>1.4566699999999999</v>
      </c>
      <c r="F1009" s="77">
        <v>2.59667</v>
      </c>
      <c r="G1009" s="77">
        <v>26.9</v>
      </c>
      <c r="H1009" s="79">
        <f t="shared" si="246"/>
        <v>1954.3749999999243</v>
      </c>
      <c r="I1009" s="82">
        <v>2.37</v>
      </c>
      <c r="J1009" s="79">
        <f t="shared" si="242"/>
        <v>345.38266133829001</v>
      </c>
      <c r="K1009" s="79">
        <f t="shared" si="243"/>
        <v>17.511610208550188</v>
      </c>
      <c r="L1009" s="90">
        <f t="shared" si="247"/>
        <v>29882.234757661859</v>
      </c>
      <c r="M1009" s="79">
        <f t="shared" si="244"/>
        <v>31.216317271747219</v>
      </c>
      <c r="N1009" s="90">
        <f t="shared" si="245"/>
        <v>2700.8110869536313</v>
      </c>
      <c r="O1009" s="106">
        <f t="shared" si="234"/>
        <v>13.31204223802586</v>
      </c>
      <c r="P1009" s="91"/>
      <c r="Q1009" s="92">
        <f t="shared" si="235"/>
        <v>17.121370897689332</v>
      </c>
      <c r="R1009" s="92"/>
      <c r="S1009" s="107">
        <f t="shared" si="236"/>
        <v>9.5350061653182855E-2</v>
      </c>
      <c r="T1009" s="82">
        <f t="shared" si="248"/>
        <v>1.0010924459392456</v>
      </c>
      <c r="U1009" s="82">
        <f t="shared" si="249"/>
        <v>11.279927224365446</v>
      </c>
      <c r="V1009" s="95">
        <f t="shared" si="237"/>
        <v>0.1330615437683671</v>
      </c>
      <c r="W1009" s="95">
        <f t="shared" si="238"/>
        <v>6.6732828210043227E-3</v>
      </c>
      <c r="X1009" s="95">
        <f t="shared" si="239"/>
        <v>0.12638826094736277</v>
      </c>
    </row>
    <row r="1010" spans="1:24">
      <c r="A1010" s="1">
        <v>1954.06</v>
      </c>
      <c r="B1010" s="1">
        <f t="shared" si="240"/>
        <v>1954</v>
      </c>
      <c r="C1010" s="1">
        <f t="shared" si="241"/>
        <v>5.999999999994543E-2</v>
      </c>
      <c r="D1010" s="77">
        <v>28.96</v>
      </c>
      <c r="E1010" s="79">
        <v>1.45</v>
      </c>
      <c r="F1010" s="77">
        <v>2.62</v>
      </c>
      <c r="G1010" s="77">
        <v>26.9</v>
      </c>
      <c r="H1010" s="79">
        <f t="shared" si="246"/>
        <v>1954.4583333332575</v>
      </c>
      <c r="I1010" s="82">
        <v>2.38</v>
      </c>
      <c r="J1010" s="79">
        <f t="shared" si="242"/>
        <v>348.14764609665434</v>
      </c>
      <c r="K1010" s="79">
        <f t="shared" si="243"/>
        <v>17.431425650557625</v>
      </c>
      <c r="L1010" s="90">
        <f t="shared" si="247"/>
        <v>30247.13848294831</v>
      </c>
      <c r="M1010" s="79">
        <f t="shared" si="244"/>
        <v>31.496782899628258</v>
      </c>
      <c r="N1010" s="90">
        <f t="shared" si="245"/>
        <v>2736.44692076397</v>
      </c>
      <c r="O1010" s="106">
        <f t="shared" si="234"/>
        <v>13.357885903659</v>
      </c>
      <c r="P1010" s="91"/>
      <c r="Q1010" s="92">
        <f t="shared" si="235"/>
        <v>17.178043503737321</v>
      </c>
      <c r="R1010" s="92"/>
      <c r="S1010" s="107">
        <f t="shared" si="236"/>
        <v>9.439758919551676E-2</v>
      </c>
      <c r="T1010" s="82">
        <f t="shared" si="248"/>
        <v>1.009070925747481</v>
      </c>
      <c r="U1010" s="82">
        <f t="shared" si="249"/>
        <v>11.29224993505669</v>
      </c>
      <c r="V1010" s="95">
        <f t="shared" si="237"/>
        <v>0.13092615266016594</v>
      </c>
      <c r="W1010" s="95">
        <f t="shared" si="238"/>
        <v>6.8336353745208633E-3</v>
      </c>
      <c r="X1010" s="95">
        <f t="shared" si="239"/>
        <v>0.12409251728564508</v>
      </c>
    </row>
    <row r="1011" spans="1:24">
      <c r="A1011" s="1">
        <v>1954.07</v>
      </c>
      <c r="B1011" s="1">
        <f t="shared" si="240"/>
        <v>1954</v>
      </c>
      <c r="C1011" s="1">
        <f t="shared" si="241"/>
        <v>6.9999999999936335E-2</v>
      </c>
      <c r="D1011" s="77">
        <v>30.13</v>
      </c>
      <c r="E1011" s="79">
        <v>1.4566699999999999</v>
      </c>
      <c r="F1011" s="77">
        <v>2.6233300000000002</v>
      </c>
      <c r="G1011" s="77">
        <v>26.9</v>
      </c>
      <c r="H1011" s="79">
        <f t="shared" si="246"/>
        <v>1954.5416666665908</v>
      </c>
      <c r="I1011" s="82">
        <v>2.2999999999999998</v>
      </c>
      <c r="J1011" s="79">
        <f t="shared" si="242"/>
        <v>362.21300334572493</v>
      </c>
      <c r="K1011" s="79">
        <f t="shared" si="243"/>
        <v>17.511610208550188</v>
      </c>
      <c r="L1011" s="90">
        <f t="shared" si="247"/>
        <v>31595.923944258589</v>
      </c>
      <c r="M1011" s="79">
        <f t="shared" si="244"/>
        <v>31.536815070260232</v>
      </c>
      <c r="N1011" s="90">
        <f t="shared" si="245"/>
        <v>2750.9636628175208</v>
      </c>
      <c r="O1011" s="106">
        <f t="shared" si="234"/>
        <v>13.833009564245328</v>
      </c>
      <c r="P1011" s="91"/>
      <c r="Q1011" s="92">
        <f t="shared" si="235"/>
        <v>17.784289655101247</v>
      </c>
      <c r="R1011" s="92"/>
      <c r="S1011" s="107">
        <f t="shared" si="236"/>
        <v>9.2035333094363514E-2</v>
      </c>
      <c r="T1011" s="82">
        <f t="shared" si="248"/>
        <v>0.99661625986110247</v>
      </c>
      <c r="U1011" s="82">
        <f t="shared" si="249"/>
        <v>11.394681095739587</v>
      </c>
      <c r="V1011" s="95">
        <f t="shared" si="237"/>
        <v>0.13002389703673356</v>
      </c>
      <c r="W1011" s="95">
        <f t="shared" si="238"/>
        <v>5.7872766306619194E-3</v>
      </c>
      <c r="X1011" s="95">
        <f t="shared" si="239"/>
        <v>0.12423662040607164</v>
      </c>
    </row>
    <row r="1012" spans="1:24">
      <c r="A1012" s="1">
        <v>1954.08</v>
      </c>
      <c r="B1012" s="1">
        <f t="shared" si="240"/>
        <v>1954</v>
      </c>
      <c r="C1012" s="1">
        <f t="shared" si="241"/>
        <v>7.999999999992724E-2</v>
      </c>
      <c r="D1012" s="77">
        <v>30.73</v>
      </c>
      <c r="E1012" s="79">
        <v>1.46333</v>
      </c>
      <c r="F1012" s="77">
        <v>2.6266699999999998</v>
      </c>
      <c r="G1012" s="77">
        <v>26.9</v>
      </c>
      <c r="H1012" s="79">
        <f t="shared" si="246"/>
        <v>1954.6249999999241</v>
      </c>
      <c r="I1012" s="82">
        <v>2.36</v>
      </c>
      <c r="J1012" s="79">
        <f t="shared" si="242"/>
        <v>369.42600706319706</v>
      </c>
      <c r="K1012" s="79">
        <f t="shared" si="243"/>
        <v>17.59167454981413</v>
      </c>
      <c r="L1012" s="90">
        <f t="shared" si="247"/>
        <v>32352.993077414951</v>
      </c>
      <c r="M1012" s="79">
        <f t="shared" si="244"/>
        <v>31.576967457620821</v>
      </c>
      <c r="N1012" s="90">
        <f t="shared" si="245"/>
        <v>2765.3965612318102</v>
      </c>
      <c r="O1012" s="106">
        <f t="shared" si="234"/>
        <v>14.042112347320575</v>
      </c>
      <c r="P1012" s="91"/>
      <c r="Q1012" s="92">
        <f t="shared" si="235"/>
        <v>18.047877301272536</v>
      </c>
      <c r="R1012" s="92"/>
      <c r="S1012" s="107">
        <f t="shared" si="236"/>
        <v>9.0358841377315216E-2</v>
      </c>
      <c r="T1012" s="82">
        <f t="shared" si="248"/>
        <v>1.000201558545158</v>
      </c>
      <c r="U1012" s="82">
        <f t="shared" si="249"/>
        <v>11.356124455945997</v>
      </c>
      <c r="V1012" s="95">
        <f t="shared" si="237"/>
        <v>0.12632687789695596</v>
      </c>
      <c r="W1012" s="95">
        <f t="shared" si="238"/>
        <v>6.8031997725062077E-3</v>
      </c>
      <c r="X1012" s="95">
        <f t="shared" si="239"/>
        <v>0.11952367812444975</v>
      </c>
    </row>
    <row r="1013" spans="1:24">
      <c r="A1013" s="1">
        <v>1954.09</v>
      </c>
      <c r="B1013" s="1">
        <f t="shared" si="240"/>
        <v>1954</v>
      </c>
      <c r="C1013" s="1">
        <f t="shared" si="241"/>
        <v>8.9999999999918145E-2</v>
      </c>
      <c r="D1013" s="77">
        <v>31.45</v>
      </c>
      <c r="E1013" s="79">
        <v>1.47</v>
      </c>
      <c r="F1013" s="77">
        <v>2.63</v>
      </c>
      <c r="G1013" s="77">
        <v>26.8</v>
      </c>
      <c r="H1013" s="79">
        <f t="shared" si="246"/>
        <v>1954.7083333332573</v>
      </c>
      <c r="I1013" s="82">
        <v>2.38</v>
      </c>
      <c r="J1013" s="79">
        <f t="shared" si="242"/>
        <v>379.49236380597017</v>
      </c>
      <c r="K1013" s="79">
        <f t="shared" si="243"/>
        <v>17.737798880597015</v>
      </c>
      <c r="L1013" s="90">
        <f t="shared" si="247"/>
        <v>33364.019200568247</v>
      </c>
      <c r="M1013" s="79">
        <f t="shared" si="244"/>
        <v>31.734973507462687</v>
      </c>
      <c r="N1013" s="90">
        <f t="shared" si="245"/>
        <v>2790.0594752780439</v>
      </c>
      <c r="O1013" s="106">
        <f t="shared" si="234"/>
        <v>14.356474143296976</v>
      </c>
      <c r="P1013" s="91"/>
      <c r="Q1013" s="92">
        <f t="shared" si="235"/>
        <v>18.445764153358326</v>
      </c>
      <c r="R1013" s="92"/>
      <c r="S1013" s="107">
        <f t="shared" si="236"/>
        <v>8.8211182770912153E-2</v>
      </c>
      <c r="T1013" s="82">
        <f t="shared" si="248"/>
        <v>0.99758112711171998</v>
      </c>
      <c r="U1013" s="82">
        <f t="shared" si="249"/>
        <v>11.400795519347097</v>
      </c>
      <c r="V1013" s="95">
        <f t="shared" si="237"/>
        <v>0.12469394530903144</v>
      </c>
      <c r="W1013" s="95">
        <f t="shared" si="238"/>
        <v>6.3534200248591688E-3</v>
      </c>
      <c r="X1013" s="95">
        <f t="shared" si="239"/>
        <v>0.11834052528417227</v>
      </c>
    </row>
    <row r="1014" spans="1:24">
      <c r="A1014" s="1">
        <v>1954.1</v>
      </c>
      <c r="B1014" s="1">
        <f t="shared" si="240"/>
        <v>1954</v>
      </c>
      <c r="C1014" s="1">
        <f t="shared" si="241"/>
        <v>9.9999999999909051E-2</v>
      </c>
      <c r="D1014" s="77">
        <v>32.18</v>
      </c>
      <c r="E1014" s="79">
        <v>1.49333</v>
      </c>
      <c r="F1014" s="77">
        <v>2.6766700000000001</v>
      </c>
      <c r="G1014" s="77">
        <v>26.8</v>
      </c>
      <c r="H1014" s="79">
        <f t="shared" si="246"/>
        <v>1954.7916666665906</v>
      </c>
      <c r="I1014" s="82">
        <v>2.4300000000000002</v>
      </c>
      <c r="J1014" s="79">
        <f t="shared" si="242"/>
        <v>388.300930597015</v>
      </c>
      <c r="K1014" s="79">
        <f t="shared" si="243"/>
        <v>18.019311022014929</v>
      </c>
      <c r="L1014" s="90">
        <f t="shared" si="247"/>
        <v>34270.46408395395</v>
      </c>
      <c r="M1014" s="79">
        <f t="shared" si="244"/>
        <v>32.29811845559702</v>
      </c>
      <c r="N1014" s="90">
        <f t="shared" si="245"/>
        <v>2850.5507488998451</v>
      </c>
      <c r="O1014" s="106">
        <f t="shared" si="234"/>
        <v>14.619231935730566</v>
      </c>
      <c r="P1014" s="91"/>
      <c r="Q1014" s="92">
        <f t="shared" si="235"/>
        <v>18.77696547410471</v>
      </c>
      <c r="R1014" s="92"/>
      <c r="S1014" s="107">
        <f t="shared" si="236"/>
        <v>8.6459243521718354E-2</v>
      </c>
      <c r="T1014" s="82">
        <f t="shared" si="248"/>
        <v>0.99763332319824494</v>
      </c>
      <c r="U1014" s="82">
        <f t="shared" si="249"/>
        <v>11.373218444160525</v>
      </c>
      <c r="V1014" s="95">
        <f t="shared" si="237"/>
        <v>0.12387592370939671</v>
      </c>
      <c r="W1014" s="95">
        <f t="shared" si="238"/>
        <v>7.0302032567628459E-3</v>
      </c>
      <c r="X1014" s="95">
        <f t="shared" si="239"/>
        <v>0.11684572045263386</v>
      </c>
    </row>
    <row r="1015" spans="1:24">
      <c r="A1015" s="1">
        <v>1954.11</v>
      </c>
      <c r="B1015" s="1">
        <f t="shared" si="240"/>
        <v>1954</v>
      </c>
      <c r="C1015" s="1">
        <f t="shared" si="241"/>
        <v>0.10999999999989996</v>
      </c>
      <c r="D1015" s="77">
        <v>33.44</v>
      </c>
      <c r="E1015" s="79">
        <v>1.51667</v>
      </c>
      <c r="F1015" s="77">
        <v>2.7233299999999998</v>
      </c>
      <c r="G1015" s="77">
        <v>26.8</v>
      </c>
      <c r="H1015" s="79">
        <f t="shared" si="246"/>
        <v>1954.8749999999238</v>
      </c>
      <c r="I1015" s="82">
        <v>2.48</v>
      </c>
      <c r="J1015" s="79">
        <f t="shared" si="242"/>
        <v>403.50475820895525</v>
      </c>
      <c r="K1015" s="79">
        <f t="shared" si="243"/>
        <v>18.300943828731345</v>
      </c>
      <c r="L1015" s="90">
        <f t="shared" si="247"/>
        <v>35746.915300319168</v>
      </c>
      <c r="M1015" s="79">
        <f t="shared" si="244"/>
        <v>32.861142738432839</v>
      </c>
      <c r="N1015" s="90">
        <f t="shared" si="245"/>
        <v>2911.2035539718358</v>
      </c>
      <c r="O1015" s="106">
        <f t="shared" si="234"/>
        <v>15.11731169743439</v>
      </c>
      <c r="P1015" s="91"/>
      <c r="Q1015" s="92">
        <f t="shared" si="235"/>
        <v>19.407607457588693</v>
      </c>
      <c r="R1015" s="92"/>
      <c r="S1015" s="107">
        <f t="shared" si="236"/>
        <v>8.3705524492971542E-2</v>
      </c>
      <c r="T1015" s="82">
        <f t="shared" si="248"/>
        <v>0.99943544122648431</v>
      </c>
      <c r="U1015" s="82">
        <f t="shared" si="249"/>
        <v>11.346301711907437</v>
      </c>
      <c r="V1015" s="95">
        <f t="shared" si="237"/>
        <v>0.11983219797869649</v>
      </c>
      <c r="W1015" s="95">
        <f t="shared" si="238"/>
        <v>7.6220588080992968E-3</v>
      </c>
      <c r="X1015" s="95">
        <f t="shared" si="239"/>
        <v>0.11221013917059719</v>
      </c>
    </row>
    <row r="1016" spans="1:24">
      <c r="A1016" s="1">
        <v>1954.12</v>
      </c>
      <c r="B1016" s="1">
        <f t="shared" si="240"/>
        <v>1954</v>
      </c>
      <c r="C1016" s="1">
        <f t="shared" si="241"/>
        <v>0.11999999999989086</v>
      </c>
      <c r="D1016" s="77">
        <v>34.97</v>
      </c>
      <c r="E1016" s="79">
        <v>1.54</v>
      </c>
      <c r="F1016" s="77">
        <v>2.77</v>
      </c>
      <c r="G1016" s="77">
        <v>26.7</v>
      </c>
      <c r="H1016" s="79">
        <f t="shared" si="246"/>
        <v>1954.9583333332571</v>
      </c>
      <c r="I1016" s="82">
        <v>2.5099999999999998</v>
      </c>
      <c r="J1016" s="79">
        <f t="shared" si="242"/>
        <v>423.54694794007497</v>
      </c>
      <c r="K1016" s="79">
        <f t="shared" si="243"/>
        <v>18.6520531835206</v>
      </c>
      <c r="L1016" s="90">
        <f t="shared" si="247"/>
        <v>37660.174620040765</v>
      </c>
      <c r="M1016" s="79">
        <f t="shared" si="244"/>
        <v>33.549472284644196</v>
      </c>
      <c r="N1016" s="90">
        <f t="shared" si="245"/>
        <v>2983.0907548616788</v>
      </c>
      <c r="O1016" s="106">
        <f t="shared" si="234"/>
        <v>15.789062002327082</v>
      </c>
      <c r="P1016" s="91"/>
      <c r="Q1016" s="92">
        <f t="shared" si="235"/>
        <v>20.25752919244248</v>
      </c>
      <c r="R1016" s="92"/>
      <c r="S1016" s="107">
        <f t="shared" si="236"/>
        <v>7.9614728670576701E-2</v>
      </c>
      <c r="T1016" s="82">
        <f t="shared" si="248"/>
        <v>0.99336274347021081</v>
      </c>
      <c r="U1016" s="82">
        <f t="shared" si="249"/>
        <v>11.382367578544489</v>
      </c>
      <c r="V1016" s="95">
        <f t="shared" si="237"/>
        <v>0.11233940716168989</v>
      </c>
      <c r="W1016" s="95">
        <f t="shared" si="238"/>
        <v>7.4056611182429233E-3</v>
      </c>
      <c r="X1016" s="95">
        <f t="shared" si="239"/>
        <v>0.10493374604344696</v>
      </c>
    </row>
    <row r="1017" spans="1:24">
      <c r="A1017" s="1">
        <v>1955.01</v>
      </c>
      <c r="B1017" s="1">
        <f t="shared" si="240"/>
        <v>1955</v>
      </c>
      <c r="C1017" s="1">
        <f t="shared" si="241"/>
        <v>9.9999999999909051E-3</v>
      </c>
      <c r="D1017" s="77">
        <v>35.6</v>
      </c>
      <c r="E1017" s="79">
        <v>1.54667</v>
      </c>
      <c r="F1017" s="77">
        <v>2.8333300000000001</v>
      </c>
      <c r="G1017" s="77">
        <v>26.7</v>
      </c>
      <c r="H1017" s="79">
        <f t="shared" si="246"/>
        <v>1955.0416666665903</v>
      </c>
      <c r="I1017" s="82">
        <v>2.61</v>
      </c>
      <c r="J1017" s="79">
        <f t="shared" si="242"/>
        <v>431.17733333333342</v>
      </c>
      <c r="K1017" s="79">
        <f t="shared" si="243"/>
        <v>18.732838374906368</v>
      </c>
      <c r="L1017" s="90">
        <f t="shared" si="247"/>
        <v>38477.443665906474</v>
      </c>
      <c r="M1017" s="79">
        <f t="shared" si="244"/>
        <v>34.316507692509369</v>
      </c>
      <c r="N1017" s="90">
        <f t="shared" si="245"/>
        <v>3062.3397601663701</v>
      </c>
      <c r="O1017" s="106">
        <f t="shared" si="234"/>
        <v>15.990781062969834</v>
      </c>
      <c r="P1017" s="91"/>
      <c r="Q1017" s="92">
        <f t="shared" si="235"/>
        <v>20.501927865048497</v>
      </c>
      <c r="R1017" s="92"/>
      <c r="S1017" s="107">
        <f t="shared" si="236"/>
        <v>7.7815776226365707E-2</v>
      </c>
      <c r="T1017" s="82">
        <f t="shared" si="248"/>
        <v>0.99869009255840091</v>
      </c>
      <c r="U1017" s="82">
        <f t="shared" si="249"/>
        <v>11.306819885009334</v>
      </c>
      <c r="V1017" s="95">
        <f t="shared" si="237"/>
        <v>0.11304757223665529</v>
      </c>
      <c r="W1017" s="95">
        <f t="shared" si="238"/>
        <v>8.3458926376729359E-3</v>
      </c>
      <c r="X1017" s="95">
        <f t="shared" si="239"/>
        <v>0.10470167959898236</v>
      </c>
    </row>
    <row r="1018" spans="1:24">
      <c r="A1018" s="1">
        <v>1955.02</v>
      </c>
      <c r="B1018" s="1">
        <f t="shared" si="240"/>
        <v>1955</v>
      </c>
      <c r="C1018" s="1">
        <f t="shared" si="241"/>
        <v>1.999999999998181E-2</v>
      </c>
      <c r="D1018" s="77">
        <v>36.79</v>
      </c>
      <c r="E1018" s="79">
        <v>1.5533300000000001</v>
      </c>
      <c r="F1018" s="77">
        <v>2.8966699999999999</v>
      </c>
      <c r="G1018" s="77">
        <v>26.7</v>
      </c>
      <c r="H1018" s="79">
        <f t="shared" si="246"/>
        <v>1955.1249999999236</v>
      </c>
      <c r="I1018" s="82">
        <v>2.65</v>
      </c>
      <c r="J1018" s="79">
        <f t="shared" si="242"/>
        <v>445.59028352059926</v>
      </c>
      <c r="K1018" s="79">
        <f t="shared" si="243"/>
        <v>18.813502449063673</v>
      </c>
      <c r="L1018" s="90">
        <f t="shared" si="247"/>
        <v>39903.53463762629</v>
      </c>
      <c r="M1018" s="79">
        <f t="shared" si="244"/>
        <v>35.083664217603001</v>
      </c>
      <c r="N1018" s="90">
        <f t="shared" si="245"/>
        <v>3141.8149409832281</v>
      </c>
      <c r="O1018" s="106">
        <f t="shared" si="234"/>
        <v>16.437728215987114</v>
      </c>
      <c r="P1018" s="91"/>
      <c r="Q1018" s="92">
        <f t="shared" si="235"/>
        <v>21.056961301473887</v>
      </c>
      <c r="R1018" s="92"/>
      <c r="S1018" s="107">
        <f t="shared" si="236"/>
        <v>7.5715401259660808E-2</v>
      </c>
      <c r="T1018" s="82">
        <f t="shared" si="248"/>
        <v>0.99959839144156226</v>
      </c>
      <c r="U1018" s="82">
        <f t="shared" si="249"/>
        <v>11.29200899750114</v>
      </c>
      <c r="V1018" s="95">
        <f t="shared" si="237"/>
        <v>0.11008265498545367</v>
      </c>
      <c r="W1018" s="95">
        <f t="shared" si="238"/>
        <v>8.6667566750175951E-3</v>
      </c>
      <c r="X1018" s="95">
        <f t="shared" si="239"/>
        <v>0.10141589831043607</v>
      </c>
    </row>
    <row r="1019" spans="1:24">
      <c r="A1019" s="1">
        <v>1955.03</v>
      </c>
      <c r="B1019" s="1">
        <f t="shared" si="240"/>
        <v>1955</v>
      </c>
      <c r="C1019" s="1">
        <f t="shared" si="241"/>
        <v>2.9999999999972715E-2</v>
      </c>
      <c r="D1019" s="77">
        <v>36.5</v>
      </c>
      <c r="E1019" s="79">
        <v>1.56</v>
      </c>
      <c r="F1019" s="77">
        <v>2.96</v>
      </c>
      <c r="G1019" s="77">
        <v>26.7</v>
      </c>
      <c r="H1019" s="79">
        <f t="shared" si="246"/>
        <v>1955.2083333332569</v>
      </c>
      <c r="I1019" s="82">
        <v>2.68</v>
      </c>
      <c r="J1019" s="79">
        <f t="shared" si="242"/>
        <v>442.07788389513115</v>
      </c>
      <c r="K1019" s="79">
        <f t="shared" si="243"/>
        <v>18.894287640449441</v>
      </c>
      <c r="L1019" s="90">
        <f t="shared" si="247"/>
        <v>39729.993850944578</v>
      </c>
      <c r="M1019" s="79">
        <f t="shared" si="244"/>
        <v>35.850699625468167</v>
      </c>
      <c r="N1019" s="90">
        <f t="shared" si="245"/>
        <v>3221.939227364272</v>
      </c>
      <c r="O1019" s="106">
        <f t="shared" si="234"/>
        <v>16.219282945537792</v>
      </c>
      <c r="P1019" s="91"/>
      <c r="Q1019" s="92">
        <f t="shared" si="235"/>
        <v>20.759297152464601</v>
      </c>
      <c r="R1019" s="92"/>
      <c r="S1019" s="107">
        <f t="shared" si="236"/>
        <v>7.6234750774021615E-2</v>
      </c>
      <c r="T1019" s="82">
        <f t="shared" si="248"/>
        <v>0.99616375739851437</v>
      </c>
      <c r="U1019" s="82">
        <f t="shared" si="249"/>
        <v>11.287474030045788</v>
      </c>
      <c r="V1019" s="95">
        <f t="shared" si="237"/>
        <v>0.11058503395113006</v>
      </c>
      <c r="W1019" s="95">
        <f t="shared" si="238"/>
        <v>8.7377572076596799E-3</v>
      </c>
      <c r="X1019" s="95">
        <f t="shared" si="239"/>
        <v>0.10184727674347038</v>
      </c>
    </row>
    <row r="1020" spans="1:24">
      <c r="A1020" s="1">
        <v>1955.04</v>
      </c>
      <c r="B1020" s="1">
        <f t="shared" si="240"/>
        <v>1955</v>
      </c>
      <c r="C1020" s="1">
        <f t="shared" si="241"/>
        <v>3.999999999996362E-2</v>
      </c>
      <c r="D1020" s="77">
        <v>37.76</v>
      </c>
      <c r="E1020" s="79">
        <v>1.5633300000000001</v>
      </c>
      <c r="F1020" s="77">
        <v>3.0466700000000002</v>
      </c>
      <c r="G1020" s="77">
        <v>26.7</v>
      </c>
      <c r="H1020" s="79">
        <f t="shared" si="246"/>
        <v>1955.2916666665901</v>
      </c>
      <c r="I1020" s="82">
        <v>2.75</v>
      </c>
      <c r="J1020" s="79">
        <f t="shared" si="242"/>
        <v>457.33865468164799</v>
      </c>
      <c r="K1020" s="79">
        <f t="shared" si="243"/>
        <v>18.934619677528094</v>
      </c>
      <c r="L1020" s="90">
        <f t="shared" si="247"/>
        <v>41243.301153029694</v>
      </c>
      <c r="M1020" s="79">
        <f t="shared" si="244"/>
        <v>36.900422644569296</v>
      </c>
      <c r="N1020" s="90">
        <f t="shared" si="245"/>
        <v>3327.7205594253437</v>
      </c>
      <c r="O1020" s="106">
        <f t="shared" si="234"/>
        <v>16.685266628063506</v>
      </c>
      <c r="P1020" s="91"/>
      <c r="Q1020" s="92">
        <f t="shared" si="235"/>
        <v>21.334047746091066</v>
      </c>
      <c r="R1020" s="92"/>
      <c r="S1020" s="107">
        <f t="shared" si="236"/>
        <v>7.3812858775129567E-2</v>
      </c>
      <c r="T1020" s="82">
        <f t="shared" si="248"/>
        <v>1.0014249973563802</v>
      </c>
      <c r="U1020" s="82">
        <f t="shared" si="249"/>
        <v>11.244172541308563</v>
      </c>
      <c r="V1020" s="95">
        <f t="shared" si="237"/>
        <v>0.10780131138207505</v>
      </c>
      <c r="W1020" s="95">
        <f t="shared" si="238"/>
        <v>9.2384967241903038E-3</v>
      </c>
      <c r="X1020" s="95">
        <f t="shared" si="239"/>
        <v>9.8562814657884745E-2</v>
      </c>
    </row>
    <row r="1021" spans="1:24">
      <c r="A1021" s="1">
        <v>1955.05</v>
      </c>
      <c r="B1021" s="1">
        <f t="shared" si="240"/>
        <v>1955</v>
      </c>
      <c r="C1021" s="1">
        <f t="shared" si="241"/>
        <v>4.9999999999954525E-2</v>
      </c>
      <c r="D1021" s="77">
        <v>37.6</v>
      </c>
      <c r="E1021" s="79">
        <v>1.56667</v>
      </c>
      <c r="F1021" s="77">
        <v>3.1333299999999999</v>
      </c>
      <c r="G1021" s="77">
        <v>26.7</v>
      </c>
      <c r="H1021" s="79">
        <f t="shared" si="246"/>
        <v>1955.3749999999234</v>
      </c>
      <c r="I1021" s="82">
        <v>2.76</v>
      </c>
      <c r="J1021" s="79">
        <f t="shared" si="242"/>
        <v>455.40077902621732</v>
      </c>
      <c r="K1021" s="79">
        <f t="shared" si="243"/>
        <v>18.97507283183521</v>
      </c>
      <c r="L1021" s="90">
        <f t="shared" si="247"/>
        <v>41211.140807875207</v>
      </c>
      <c r="M1021" s="79">
        <f t="shared" si="244"/>
        <v>37.950024546441952</v>
      </c>
      <c r="N1021" s="90">
        <f t="shared" si="245"/>
        <v>3434.2580805196703</v>
      </c>
      <c r="O1021" s="106">
        <f t="shared" si="234"/>
        <v>16.518057827257799</v>
      </c>
      <c r="P1021" s="91"/>
      <c r="Q1021" s="92">
        <f t="shared" si="235"/>
        <v>21.097803794241599</v>
      </c>
      <c r="R1021" s="92"/>
      <c r="S1021" s="107">
        <f t="shared" si="236"/>
        <v>7.3736304846531153E-2</v>
      </c>
      <c r="T1021" s="82">
        <f t="shared" si="248"/>
        <v>1.0005683116212329</v>
      </c>
      <c r="U1021" s="82">
        <f t="shared" si="249"/>
        <v>11.260195457454611</v>
      </c>
      <c r="V1021" s="95">
        <f t="shared" si="237"/>
        <v>0.10979451896887449</v>
      </c>
      <c r="W1021" s="95">
        <f t="shared" si="238"/>
        <v>9.3659566360082547E-3</v>
      </c>
      <c r="X1021" s="95">
        <f t="shared" si="239"/>
        <v>0.10042856233286623</v>
      </c>
    </row>
    <row r="1022" spans="1:24">
      <c r="A1022" s="1">
        <v>1955.06</v>
      </c>
      <c r="B1022" s="1">
        <f t="shared" si="240"/>
        <v>1955</v>
      </c>
      <c r="C1022" s="1">
        <f t="shared" si="241"/>
        <v>5.999999999994543E-2</v>
      </c>
      <c r="D1022" s="77">
        <v>39.78</v>
      </c>
      <c r="E1022" s="79">
        <v>1.57</v>
      </c>
      <c r="F1022" s="77">
        <v>3.22</v>
      </c>
      <c r="G1022" s="77">
        <v>26.7</v>
      </c>
      <c r="H1022" s="79">
        <f t="shared" si="246"/>
        <v>1955.4583333332566</v>
      </c>
      <c r="I1022" s="82">
        <v>2.78</v>
      </c>
      <c r="J1022" s="79">
        <f t="shared" si="242"/>
        <v>481.80433483146078</v>
      </c>
      <c r="K1022" s="79">
        <f t="shared" si="243"/>
        <v>19.015404868913862</v>
      </c>
      <c r="L1022" s="90">
        <f t="shared" si="247"/>
        <v>43743.908836692543</v>
      </c>
      <c r="M1022" s="79">
        <f t="shared" si="244"/>
        <v>38.999747565543075</v>
      </c>
      <c r="N1022" s="90">
        <f t="shared" si="245"/>
        <v>3540.8593879876812</v>
      </c>
      <c r="O1022" s="106">
        <f t="shared" si="234"/>
        <v>17.370091963405308</v>
      </c>
      <c r="P1022" s="91"/>
      <c r="Q1022" s="92">
        <f t="shared" si="235"/>
        <v>22.157121672370533</v>
      </c>
      <c r="R1022" s="92"/>
      <c r="S1022" s="107">
        <f t="shared" si="236"/>
        <v>6.9410908719140657E-2</v>
      </c>
      <c r="T1022" s="82">
        <f t="shared" si="248"/>
        <v>0.99198567351214673</v>
      </c>
      <c r="U1022" s="82">
        <f t="shared" si="249"/>
        <v>11.266594757390436</v>
      </c>
      <c r="V1022" s="95">
        <f t="shared" si="237"/>
        <v>9.7423809311600218E-2</v>
      </c>
      <c r="W1022" s="95">
        <f t="shared" si="238"/>
        <v>9.0212984076607494E-3</v>
      </c>
      <c r="X1022" s="95">
        <f t="shared" si="239"/>
        <v>8.8402510903939469E-2</v>
      </c>
    </row>
    <row r="1023" spans="1:24">
      <c r="A1023" s="1">
        <v>1955.07</v>
      </c>
      <c r="B1023" s="1">
        <f t="shared" si="240"/>
        <v>1955</v>
      </c>
      <c r="C1023" s="1">
        <f t="shared" si="241"/>
        <v>6.9999999999936335E-2</v>
      </c>
      <c r="D1023" s="77">
        <v>42.69</v>
      </c>
      <c r="E1023" s="79">
        <v>1.58667</v>
      </c>
      <c r="F1023" s="77">
        <v>3.2933300000000001</v>
      </c>
      <c r="G1023" s="77">
        <v>26.8</v>
      </c>
      <c r="H1023" s="79">
        <f t="shared" si="246"/>
        <v>1955.5416666665899</v>
      </c>
      <c r="I1023" s="82">
        <v>2.9</v>
      </c>
      <c r="J1023" s="79">
        <f t="shared" si="242"/>
        <v>515.12015932835823</v>
      </c>
      <c r="K1023" s="79">
        <f t="shared" si="243"/>
        <v>19.145600918283584</v>
      </c>
      <c r="L1023" s="90">
        <f t="shared" si="247"/>
        <v>46913.569694791368</v>
      </c>
      <c r="M1023" s="79">
        <f t="shared" si="244"/>
        <v>39.739064753358214</v>
      </c>
      <c r="N1023" s="90">
        <f t="shared" si="245"/>
        <v>3619.1582685159819</v>
      </c>
      <c r="O1023" s="106">
        <f t="shared" si="234"/>
        <v>18.454031906632874</v>
      </c>
      <c r="P1023" s="91"/>
      <c r="Q1023" s="92">
        <f t="shared" si="235"/>
        <v>23.503510201463087</v>
      </c>
      <c r="R1023" s="92"/>
      <c r="S1023" s="107">
        <f t="shared" si="236"/>
        <v>6.5218113524167787E-2</v>
      </c>
      <c r="T1023" s="82">
        <f t="shared" si="248"/>
        <v>0.99641025227630275</v>
      </c>
      <c r="U1023" s="82">
        <f t="shared" si="249"/>
        <v>11.13459797446181</v>
      </c>
      <c r="V1023" s="95">
        <f t="shared" si="237"/>
        <v>8.9887472059402951E-2</v>
      </c>
      <c r="W1023" s="95">
        <f t="shared" si="238"/>
        <v>1.0646514702316257E-2</v>
      </c>
      <c r="X1023" s="95">
        <f t="shared" si="239"/>
        <v>7.9240957357086694E-2</v>
      </c>
    </row>
    <row r="1024" spans="1:24">
      <c r="A1024" s="1">
        <v>1955.08</v>
      </c>
      <c r="B1024" s="1">
        <f t="shared" si="240"/>
        <v>1955</v>
      </c>
      <c r="C1024" s="1">
        <f t="shared" si="241"/>
        <v>7.999999999992724E-2</v>
      </c>
      <c r="D1024" s="77">
        <v>42.43</v>
      </c>
      <c r="E1024" s="79">
        <v>1.6033299999999999</v>
      </c>
      <c r="F1024" s="77">
        <v>3.3666700000000001</v>
      </c>
      <c r="G1024" s="77">
        <v>26.8</v>
      </c>
      <c r="H1024" s="79">
        <f t="shared" si="246"/>
        <v>1955.6249999999231</v>
      </c>
      <c r="I1024" s="82">
        <v>2.97</v>
      </c>
      <c r="J1024" s="79">
        <f t="shared" si="242"/>
        <v>511.98286156716426</v>
      </c>
      <c r="K1024" s="79">
        <f t="shared" si="243"/>
        <v>19.346629305597016</v>
      </c>
      <c r="L1024" s="90">
        <f t="shared" si="247"/>
        <v>46774.676113646303</v>
      </c>
      <c r="M1024" s="79">
        <f t="shared" si="244"/>
        <v>40.624024052611951</v>
      </c>
      <c r="N1024" s="90">
        <f t="shared" si="245"/>
        <v>3711.4046389707664</v>
      </c>
      <c r="O1024" s="106">
        <f t="shared" si="234"/>
        <v>18.222326463047754</v>
      </c>
      <c r="P1024" s="91"/>
      <c r="Q1024" s="92">
        <f t="shared" si="235"/>
        <v>23.173696654482622</v>
      </c>
      <c r="R1024" s="92"/>
      <c r="S1024" s="107">
        <f t="shared" si="236"/>
        <v>6.5207148308589716E-2</v>
      </c>
      <c r="T1024" s="82">
        <f t="shared" si="248"/>
        <v>1.002475</v>
      </c>
      <c r="U1024" s="82">
        <f t="shared" si="249"/>
        <v>11.094627576728701</v>
      </c>
      <c r="V1024" s="95">
        <f t="shared" si="237"/>
        <v>9.2500396231943283E-2</v>
      </c>
      <c r="W1024" s="95">
        <f t="shared" si="238"/>
        <v>1.0955395425943149E-2</v>
      </c>
      <c r="X1024" s="95">
        <f t="shared" si="239"/>
        <v>8.1545000806000134E-2</v>
      </c>
    </row>
    <row r="1025" spans="1:24">
      <c r="A1025" s="1">
        <v>1955.09</v>
      </c>
      <c r="B1025" s="1">
        <f t="shared" si="240"/>
        <v>1955</v>
      </c>
      <c r="C1025" s="1">
        <f t="shared" si="241"/>
        <v>8.9999999999918145E-2</v>
      </c>
      <c r="D1025" s="77">
        <v>44.34</v>
      </c>
      <c r="E1025" s="79">
        <v>1.62</v>
      </c>
      <c r="F1025" s="77">
        <v>3.44</v>
      </c>
      <c r="G1025" s="77">
        <v>26.9</v>
      </c>
      <c r="H1025" s="79">
        <f t="shared" si="246"/>
        <v>1955.7083333332564</v>
      </c>
      <c r="I1025" s="82">
        <v>2.97</v>
      </c>
      <c r="J1025" s="79">
        <f t="shared" si="242"/>
        <v>533.04097472118974</v>
      </c>
      <c r="K1025" s="79">
        <f t="shared" si="243"/>
        <v>19.475110037174726</v>
      </c>
      <c r="L1025" s="90">
        <f t="shared" si="247"/>
        <v>48846.812375106732</v>
      </c>
      <c r="M1025" s="79">
        <f t="shared" si="244"/>
        <v>41.354554646840157</v>
      </c>
      <c r="N1025" s="90">
        <f t="shared" si="245"/>
        <v>3789.6489528725115</v>
      </c>
      <c r="O1025" s="106">
        <f t="shared" ref="O1025:O1088" si="250">J1025/AVERAGE(M905:M1024)</f>
        <v>18.843960654261313</v>
      </c>
      <c r="P1025" s="91"/>
      <c r="Q1025" s="92">
        <f t="shared" ref="Q1025:Q1088" si="251">L1025/AVERAGE(N905:N1024)</f>
        <v>23.925531307723034</v>
      </c>
      <c r="R1025" s="92"/>
      <c r="S1025" s="107">
        <f t="shared" ref="S1025:S1088" si="252">1/O1025-(I1025/100-(((G1025/G905)^(1/10))-1))</f>
        <v>6.3784234185268254E-2</v>
      </c>
      <c r="T1025" s="82">
        <f t="shared" si="248"/>
        <v>1.0102306128294607</v>
      </c>
      <c r="U1025" s="82">
        <f t="shared" si="249"/>
        <v>11.080740732471881</v>
      </c>
      <c r="V1025" s="95">
        <f t="shared" si="237"/>
        <v>9.1626521139898776E-2</v>
      </c>
      <c r="W1025" s="95">
        <f t="shared" si="238"/>
        <v>1.1113910913920222E-2</v>
      </c>
      <c r="X1025" s="95">
        <f t="shared" si="239"/>
        <v>8.0512610225978554E-2</v>
      </c>
    </row>
    <row r="1026" spans="1:24">
      <c r="A1026" s="1">
        <v>1955.1</v>
      </c>
      <c r="B1026" s="1">
        <f t="shared" si="240"/>
        <v>1955</v>
      </c>
      <c r="C1026" s="1">
        <f t="shared" si="241"/>
        <v>9.9999999999909051E-2</v>
      </c>
      <c r="D1026" s="77">
        <v>42.11</v>
      </c>
      <c r="E1026" s="79">
        <v>1.6266700000000001</v>
      </c>
      <c r="F1026" s="77">
        <v>3.5</v>
      </c>
      <c r="G1026" s="77">
        <v>26.9</v>
      </c>
      <c r="H1026" s="79">
        <f t="shared" si="246"/>
        <v>1955.7916666665897</v>
      </c>
      <c r="I1026" s="82">
        <v>2.88</v>
      </c>
      <c r="J1026" s="79">
        <f t="shared" si="242"/>
        <v>506.23264423791829</v>
      </c>
      <c r="K1026" s="79">
        <f t="shared" si="243"/>
        <v>19.555294595167293</v>
      </c>
      <c r="L1026" s="90">
        <f t="shared" si="247"/>
        <v>46539.484426543277</v>
      </c>
      <c r="M1026" s="79">
        <f t="shared" si="244"/>
        <v>42.075855018587369</v>
      </c>
      <c r="N1026" s="90">
        <f t="shared" si="245"/>
        <v>3868.1594750154709</v>
      </c>
      <c r="O1026" s="106">
        <f t="shared" si="250"/>
        <v>17.772325789386091</v>
      </c>
      <c r="P1026" s="91"/>
      <c r="Q1026" s="92">
        <f t="shared" si="251"/>
        <v>22.532366303323773</v>
      </c>
      <c r="R1026" s="92"/>
      <c r="S1026" s="107">
        <f t="shared" si="252"/>
        <v>6.7884089783085716E-2</v>
      </c>
      <c r="T1026" s="82">
        <f t="shared" si="248"/>
        <v>1.0015386747064237</v>
      </c>
      <c r="U1026" s="82">
        <f t="shared" si="249"/>
        <v>11.194103500769437</v>
      </c>
      <c r="V1026" s="95">
        <f t="shared" ref="V1026:V1089" si="253">(($L1146/$L1026)^(1/10)-1)</f>
        <v>9.9284640370255639E-2</v>
      </c>
      <c r="W1026" s="95">
        <f t="shared" ref="W1026:W1089" si="254">(($U1146/$U1026)^(1/10)-1)</f>
        <v>9.6397835724992831E-3</v>
      </c>
      <c r="X1026" s="95">
        <f t="shared" ref="X1026:X1089" si="255">V1026-W1026</f>
        <v>8.9644856797756356E-2</v>
      </c>
    </row>
    <row r="1027" spans="1:24">
      <c r="A1027" s="1">
        <v>1955.11</v>
      </c>
      <c r="B1027" s="1">
        <f t="shared" si="240"/>
        <v>1955</v>
      </c>
      <c r="C1027" s="1">
        <f t="shared" si="241"/>
        <v>0.10999999999989996</v>
      </c>
      <c r="D1027" s="77">
        <v>44.95</v>
      </c>
      <c r="E1027" s="79">
        <v>1.6333299999999999</v>
      </c>
      <c r="F1027" s="77">
        <v>3.56</v>
      </c>
      <c r="G1027" s="77">
        <v>26.9</v>
      </c>
      <c r="H1027" s="79">
        <f t="shared" si="246"/>
        <v>1955.8749999999229</v>
      </c>
      <c r="I1027" s="82">
        <v>2.89</v>
      </c>
      <c r="J1027" s="79">
        <f t="shared" si="242"/>
        <v>540.37419516728642</v>
      </c>
      <c r="K1027" s="79">
        <f t="shared" si="243"/>
        <v>19.635358936431231</v>
      </c>
      <c r="L1027" s="90">
        <f t="shared" si="247"/>
        <v>49828.647660444571</v>
      </c>
      <c r="M1027" s="79">
        <f t="shared" si="244"/>
        <v>42.797155390334581</v>
      </c>
      <c r="N1027" s="90">
        <f t="shared" si="245"/>
        <v>3946.3845533077342</v>
      </c>
      <c r="O1027" s="106">
        <f t="shared" si="250"/>
        <v>18.835559288273895</v>
      </c>
      <c r="P1027" s="91"/>
      <c r="Q1027" s="92">
        <f t="shared" si="251"/>
        <v>23.841583744997816</v>
      </c>
      <c r="R1027" s="92"/>
      <c r="S1027" s="107">
        <f t="shared" si="252"/>
        <v>6.4607904236347519E-2</v>
      </c>
      <c r="T1027" s="82">
        <f t="shared" si="248"/>
        <v>0.99639906764855823</v>
      </c>
      <c r="U1027" s="82">
        <f t="shared" si="249"/>
        <v>11.21132758468716</v>
      </c>
      <c r="V1027" s="95">
        <f t="shared" si="253"/>
        <v>9.297438519582979E-2</v>
      </c>
      <c r="W1027" s="95">
        <f t="shared" si="254"/>
        <v>9.0414284940998346E-3</v>
      </c>
      <c r="X1027" s="95">
        <f t="shared" si="255"/>
        <v>8.3932956701729955E-2</v>
      </c>
    </row>
    <row r="1028" spans="1:24">
      <c r="A1028" s="1">
        <v>1955.12</v>
      </c>
      <c r="B1028" s="1">
        <f t="shared" si="240"/>
        <v>1955</v>
      </c>
      <c r="C1028" s="1">
        <f t="shared" si="241"/>
        <v>0.11999999999989086</v>
      </c>
      <c r="D1028" s="77">
        <v>45.37</v>
      </c>
      <c r="E1028" s="79">
        <v>1.64</v>
      </c>
      <c r="F1028" s="77">
        <v>3.62</v>
      </c>
      <c r="G1028" s="77">
        <v>26.8</v>
      </c>
      <c r="H1028" s="79">
        <f t="shared" si="246"/>
        <v>1955.9583333332562</v>
      </c>
      <c r="I1028" s="82">
        <v>2.96</v>
      </c>
      <c r="J1028" s="79">
        <f t="shared" si="242"/>
        <v>547.45845932835823</v>
      </c>
      <c r="K1028" s="79">
        <f t="shared" si="243"/>
        <v>19.789108955223881</v>
      </c>
      <c r="L1028" s="90">
        <f t="shared" si="247"/>
        <v>50633.962480269591</v>
      </c>
      <c r="M1028" s="79">
        <f t="shared" si="244"/>
        <v>43.6808380597015</v>
      </c>
      <c r="N1028" s="90">
        <f t="shared" si="245"/>
        <v>4040.0031778394523</v>
      </c>
      <c r="O1028" s="106">
        <f t="shared" si="250"/>
        <v>18.94236903581357</v>
      </c>
      <c r="P1028" s="91"/>
      <c r="Q1028" s="92">
        <f t="shared" si="251"/>
        <v>23.937765745387566</v>
      </c>
      <c r="R1028" s="92"/>
      <c r="S1028" s="107">
        <f t="shared" si="252"/>
        <v>6.2648258086002717E-2</v>
      </c>
      <c r="T1028" s="82">
        <f t="shared" si="248"/>
        <v>1.0076321632439265</v>
      </c>
      <c r="U1028" s="82">
        <f t="shared" si="249"/>
        <v>11.212639025441881</v>
      </c>
      <c r="V1028" s="95">
        <f t="shared" si="253"/>
        <v>9.0650756171307023E-2</v>
      </c>
      <c r="W1028" s="95">
        <f t="shared" si="254"/>
        <v>7.7193888465101335E-3</v>
      </c>
      <c r="X1028" s="95">
        <f t="shared" si="255"/>
        <v>8.293136732479689E-2</v>
      </c>
    </row>
    <row r="1029" spans="1:24">
      <c r="A1029" s="1">
        <v>1956.01</v>
      </c>
      <c r="B1029" s="1">
        <f t="shared" si="240"/>
        <v>1956</v>
      </c>
      <c r="C1029" s="1">
        <f t="shared" si="241"/>
        <v>9.9999999999909051E-3</v>
      </c>
      <c r="D1029" s="77">
        <v>44.15</v>
      </c>
      <c r="E1029" s="79">
        <v>1.67</v>
      </c>
      <c r="F1029" s="77">
        <v>3.6433300000000002</v>
      </c>
      <c r="G1029" s="77">
        <v>26.8</v>
      </c>
      <c r="H1029" s="79">
        <f t="shared" si="246"/>
        <v>1956.0416666665894</v>
      </c>
      <c r="I1029" s="82">
        <v>2.9</v>
      </c>
      <c r="J1029" s="79">
        <f t="shared" si="242"/>
        <v>532.73729291044776</v>
      </c>
      <c r="K1029" s="79">
        <f t="shared" si="243"/>
        <v>20.151104850746268</v>
      </c>
      <c r="L1029" s="90">
        <f t="shared" si="247"/>
        <v>49427.727645633822</v>
      </c>
      <c r="M1029" s="79">
        <f t="shared" si="244"/>
        <v>43.962350201119406</v>
      </c>
      <c r="N1029" s="90">
        <f t="shared" si="245"/>
        <v>4078.8566922574651</v>
      </c>
      <c r="O1029" s="106">
        <f t="shared" si="250"/>
        <v>18.292585385418889</v>
      </c>
      <c r="P1029" s="91"/>
      <c r="Q1029" s="92">
        <f t="shared" si="251"/>
        <v>23.082459084217525</v>
      </c>
      <c r="R1029" s="92"/>
      <c r="S1029" s="107">
        <f t="shared" si="252"/>
        <v>6.5123509041438501E-2</v>
      </c>
      <c r="T1029" s="82">
        <f t="shared" si="248"/>
        <v>1.0075969184830094</v>
      </c>
      <c r="U1029" s="82">
        <f t="shared" si="249"/>
        <v>11.298215716879273</v>
      </c>
      <c r="V1029" s="95">
        <f t="shared" si="253"/>
        <v>9.5431683360476027E-2</v>
      </c>
      <c r="W1029" s="95">
        <f t="shared" si="254"/>
        <v>7.4202191364101111E-3</v>
      </c>
      <c r="X1029" s="95">
        <f t="shared" si="255"/>
        <v>8.8011464224065916E-2</v>
      </c>
    </row>
    <row r="1030" spans="1:24">
      <c r="A1030" s="1">
        <v>1956.02</v>
      </c>
      <c r="B1030" s="1">
        <f t="shared" si="240"/>
        <v>1956</v>
      </c>
      <c r="C1030" s="1">
        <f t="shared" si="241"/>
        <v>1.999999999998181E-2</v>
      </c>
      <c r="D1030" s="77">
        <v>44.43</v>
      </c>
      <c r="E1030" s="79">
        <v>1.7</v>
      </c>
      <c r="F1030" s="77">
        <v>3.6666699999999999</v>
      </c>
      <c r="G1030" s="77">
        <v>26.8</v>
      </c>
      <c r="H1030" s="79">
        <f t="shared" si="246"/>
        <v>1956.1249999999227</v>
      </c>
      <c r="I1030" s="82">
        <v>2.84</v>
      </c>
      <c r="J1030" s="79">
        <f t="shared" si="242"/>
        <v>536.11592126865673</v>
      </c>
      <c r="K1030" s="79">
        <f t="shared" si="243"/>
        <v>20.513100746268659</v>
      </c>
      <c r="L1030" s="90">
        <f t="shared" si="247"/>
        <v>49899.800695627986</v>
      </c>
      <c r="M1030" s="79">
        <f t="shared" si="244"/>
        <v>44.243983007835823</v>
      </c>
      <c r="N1030" s="90">
        <f t="shared" si="245"/>
        <v>4118.0756744685632</v>
      </c>
      <c r="O1030" s="106">
        <f t="shared" si="250"/>
        <v>18.266116815127781</v>
      </c>
      <c r="P1030" s="91"/>
      <c r="Q1030" s="92">
        <f t="shared" si="251"/>
        <v>23.017216418743022</v>
      </c>
      <c r="R1030" s="92"/>
      <c r="S1030" s="107">
        <f t="shared" si="252"/>
        <v>6.6375586939811465E-2</v>
      </c>
      <c r="T1030" s="82">
        <f t="shared" si="248"/>
        <v>0.99206506834990926</v>
      </c>
      <c r="U1030" s="82">
        <f t="shared" si="249"/>
        <v>11.38404734068386</v>
      </c>
      <c r="V1030" s="95">
        <f t="shared" si="253"/>
        <v>9.3235290490984557E-2</v>
      </c>
      <c r="W1030" s="95">
        <f t="shared" si="254"/>
        <v>4.6641172438899314E-3</v>
      </c>
      <c r="X1030" s="95">
        <f t="shared" si="255"/>
        <v>8.8571173247094626E-2</v>
      </c>
    </row>
    <row r="1031" spans="1:24">
      <c r="A1031" s="1">
        <v>1956.03</v>
      </c>
      <c r="B1031" s="1">
        <f t="shared" si="240"/>
        <v>1956</v>
      </c>
      <c r="C1031" s="1">
        <f t="shared" si="241"/>
        <v>2.9999999999972715E-2</v>
      </c>
      <c r="D1031" s="77">
        <v>47.49</v>
      </c>
      <c r="E1031" s="79">
        <v>1.73</v>
      </c>
      <c r="F1031" s="77">
        <v>3.69</v>
      </c>
      <c r="G1031" s="77">
        <v>26.8</v>
      </c>
      <c r="H1031" s="79">
        <f t="shared" si="246"/>
        <v>1956.208333333256</v>
      </c>
      <c r="I1031" s="82">
        <v>2.96</v>
      </c>
      <c r="J1031" s="79">
        <f t="shared" si="242"/>
        <v>573.03950261194041</v>
      </c>
      <c r="K1031" s="79">
        <f t="shared" si="243"/>
        <v>20.87509664179105</v>
      </c>
      <c r="L1031" s="90">
        <f t="shared" si="247"/>
        <v>53498.434007854899</v>
      </c>
      <c r="M1031" s="79">
        <f t="shared" si="244"/>
        <v>44.525495149253736</v>
      </c>
      <c r="N1031" s="90">
        <f t="shared" si="245"/>
        <v>4156.8587384498751</v>
      </c>
      <c r="O1031" s="106">
        <f t="shared" si="250"/>
        <v>19.371210099299958</v>
      </c>
      <c r="P1031" s="91"/>
      <c r="Q1031" s="92">
        <f t="shared" si="251"/>
        <v>24.373586635398755</v>
      </c>
      <c r="R1031" s="92"/>
      <c r="S1031" s="107">
        <f t="shared" si="252"/>
        <v>6.0910141321596056E-2</v>
      </c>
      <c r="T1031" s="82">
        <f t="shared" si="248"/>
        <v>0.98377620319820946</v>
      </c>
      <c r="U1031" s="82">
        <f t="shared" si="249"/>
        <v>11.293715703134138</v>
      </c>
      <c r="V1031" s="95">
        <f t="shared" si="253"/>
        <v>8.1045764992163871E-2</v>
      </c>
      <c r="W1031" s="95">
        <f t="shared" si="254"/>
        <v>5.2399493832038235E-3</v>
      </c>
      <c r="X1031" s="95">
        <f t="shared" si="255"/>
        <v>7.5805815608960048E-2</v>
      </c>
    </row>
    <row r="1032" spans="1:24">
      <c r="A1032" s="1">
        <v>1956.04</v>
      </c>
      <c r="B1032" s="1">
        <f t="shared" si="240"/>
        <v>1956</v>
      </c>
      <c r="C1032" s="1">
        <f t="shared" si="241"/>
        <v>3.999999999996362E-2</v>
      </c>
      <c r="D1032" s="77">
        <v>48.05</v>
      </c>
      <c r="E1032" s="79">
        <v>1.7533300000000001</v>
      </c>
      <c r="F1032" s="77">
        <v>3.66</v>
      </c>
      <c r="G1032" s="77">
        <v>26.9</v>
      </c>
      <c r="H1032" s="79">
        <f t="shared" si="246"/>
        <v>1956.2916666665892</v>
      </c>
      <c r="I1032" s="82">
        <v>3.18</v>
      </c>
      <c r="J1032" s="79">
        <f t="shared" si="242"/>
        <v>577.64138104089227</v>
      </c>
      <c r="K1032" s="79">
        <f t="shared" si="243"/>
        <v>21.077959679925655</v>
      </c>
      <c r="L1032" s="90">
        <f t="shared" si="247"/>
        <v>54092.045979582334</v>
      </c>
      <c r="M1032" s="79">
        <f t="shared" si="244"/>
        <v>43.999322676579936</v>
      </c>
      <c r="N1032" s="90">
        <f t="shared" si="245"/>
        <v>4120.2266032314537</v>
      </c>
      <c r="O1032" s="106">
        <f t="shared" si="250"/>
        <v>19.370593634578494</v>
      </c>
      <c r="P1032" s="91"/>
      <c r="Q1032" s="92">
        <f t="shared" si="251"/>
        <v>24.338669114170269</v>
      </c>
      <c r="R1032" s="92"/>
      <c r="S1032" s="107">
        <f t="shared" si="252"/>
        <v>5.8532570272147345E-2</v>
      </c>
      <c r="T1032" s="82">
        <f t="shared" si="248"/>
        <v>1.0120440058709126</v>
      </c>
      <c r="U1032" s="82">
        <f t="shared" si="249"/>
        <v>11.069185822256701</v>
      </c>
      <c r="V1032" s="95">
        <f t="shared" si="253"/>
        <v>8.2716102777451894E-2</v>
      </c>
      <c r="W1032" s="95">
        <f t="shared" si="254"/>
        <v>7.9893148106200407E-3</v>
      </c>
      <c r="X1032" s="95">
        <f t="shared" si="255"/>
        <v>7.4726787966831854E-2</v>
      </c>
    </row>
    <row r="1033" spans="1:24">
      <c r="A1033" s="1">
        <v>1956.05</v>
      </c>
      <c r="B1033" s="1">
        <f t="shared" si="240"/>
        <v>1956</v>
      </c>
      <c r="C1033" s="1">
        <f t="shared" si="241"/>
        <v>4.9999999999954525E-2</v>
      </c>
      <c r="D1033" s="77">
        <v>46.54</v>
      </c>
      <c r="E1033" s="79">
        <v>1.77667</v>
      </c>
      <c r="F1033" s="77">
        <v>3.63</v>
      </c>
      <c r="G1033" s="77">
        <v>27</v>
      </c>
      <c r="H1033" s="79">
        <f t="shared" si="246"/>
        <v>1956.3749999999225</v>
      </c>
      <c r="I1033" s="82">
        <v>3.07</v>
      </c>
      <c r="J1033" s="79">
        <f t="shared" si="242"/>
        <v>557.41647481481493</v>
      </c>
      <c r="K1033" s="79">
        <f t="shared" si="243"/>
        <v>21.279439800370373</v>
      </c>
      <c r="L1033" s="90">
        <f t="shared" si="247"/>
        <v>52364.181793836593</v>
      </c>
      <c r="M1033" s="79">
        <f t="shared" si="244"/>
        <v>43.477047777777777</v>
      </c>
      <c r="N1033" s="90">
        <f t="shared" si="245"/>
        <v>4084.2711626907349</v>
      </c>
      <c r="O1033" s="106">
        <f t="shared" si="250"/>
        <v>18.544506591754431</v>
      </c>
      <c r="P1033" s="91"/>
      <c r="Q1033" s="92">
        <f t="shared" si="251"/>
        <v>23.274196470664446</v>
      </c>
      <c r="R1033" s="92"/>
      <c r="S1033" s="107">
        <f t="shared" si="252"/>
        <v>6.1754700568371262E-2</v>
      </c>
      <c r="T1033" s="82">
        <f t="shared" si="248"/>
        <v>1.0085562050188539</v>
      </c>
      <c r="U1033" s="82">
        <f t="shared" si="249"/>
        <v>11.161012408836974</v>
      </c>
      <c r="V1033" s="95">
        <f t="shared" si="253"/>
        <v>8.0672480501264632E-2</v>
      </c>
      <c r="W1033" s="95">
        <f t="shared" si="254"/>
        <v>7.3172106738386145E-3</v>
      </c>
      <c r="X1033" s="95">
        <f t="shared" si="255"/>
        <v>7.3355269827426017E-2</v>
      </c>
    </row>
    <row r="1034" spans="1:24">
      <c r="A1034" s="1">
        <v>1956.06</v>
      </c>
      <c r="B1034" s="1">
        <f t="shared" ref="B1034:B1097" si="256">INT(A1034)</f>
        <v>1956</v>
      </c>
      <c r="C1034" s="1">
        <f t="shared" ref="C1034:C1097" si="257">A1034-B1034</f>
        <v>5.999999999994543E-2</v>
      </c>
      <c r="D1034" s="77">
        <v>46.27</v>
      </c>
      <c r="E1034" s="79">
        <v>1.8</v>
      </c>
      <c r="F1034" s="77">
        <v>3.6</v>
      </c>
      <c r="G1034" s="77">
        <v>27.2</v>
      </c>
      <c r="H1034" s="79">
        <f t="shared" si="246"/>
        <v>1956.4583333332557</v>
      </c>
      <c r="I1034" s="82">
        <v>3</v>
      </c>
      <c r="J1034" s="79">
        <f t="shared" ref="J1034:J1097" si="258">D1034*$G$1864/G1034</f>
        <v>550.10777242647066</v>
      </c>
      <c r="K1034" s="79">
        <f t="shared" ref="K1034:K1097" si="259">E1034*$G$1864/G1034</f>
        <v>21.400345588235297</v>
      </c>
      <c r="L1034" s="90">
        <f t="shared" si="247"/>
        <v>51845.126590572909</v>
      </c>
      <c r="M1034" s="79">
        <f t="shared" ref="M1034:M1097" si="260">F1034*$G$1864/G1034</f>
        <v>42.800691176470593</v>
      </c>
      <c r="N1034" s="90">
        <f t="shared" ref="N1034:N1097" si="261">M1034*(L1034/J1034)</f>
        <v>4033.768224034201</v>
      </c>
      <c r="O1034" s="106">
        <f t="shared" si="250"/>
        <v>18.15816384695869</v>
      </c>
      <c r="P1034" s="91"/>
      <c r="Q1034" s="92">
        <f t="shared" si="251"/>
        <v>22.767416558558157</v>
      </c>
      <c r="R1034" s="92"/>
      <c r="S1034" s="107">
        <f t="shared" si="252"/>
        <v>6.3251818698492834E-2</v>
      </c>
      <c r="T1034" s="82">
        <f t="shared" si="248"/>
        <v>0.99312377072866442</v>
      </c>
      <c r="U1034" s="82">
        <f t="shared" si="249"/>
        <v>11.173739875701244</v>
      </c>
      <c r="V1034" s="95">
        <f t="shared" si="253"/>
        <v>8.0810362261079405E-2</v>
      </c>
      <c r="W1034" s="95">
        <f t="shared" si="254"/>
        <v>7.0542140688891752E-3</v>
      </c>
      <c r="X1034" s="95">
        <f t="shared" si="255"/>
        <v>7.375614819219023E-2</v>
      </c>
    </row>
    <row r="1035" spans="1:24">
      <c r="A1035" s="1">
        <v>1956.07</v>
      </c>
      <c r="B1035" s="1">
        <f t="shared" si="256"/>
        <v>1956</v>
      </c>
      <c r="C1035" s="1">
        <f t="shared" si="257"/>
        <v>6.9999999999936335E-2</v>
      </c>
      <c r="D1035" s="77">
        <v>48.78</v>
      </c>
      <c r="E1035" s="79">
        <v>1.8133300000000001</v>
      </c>
      <c r="F1035" s="77">
        <v>3.5533299999999999</v>
      </c>
      <c r="G1035" s="77">
        <v>27.4</v>
      </c>
      <c r="H1035" s="79">
        <f t="shared" ref="H1035:H1098" si="262">H1034+1/12</f>
        <v>1956.541666666589</v>
      </c>
      <c r="I1035" s="82">
        <v>3.11</v>
      </c>
      <c r="J1035" s="79">
        <f t="shared" si="258"/>
        <v>575.71615839416074</v>
      </c>
      <c r="K1035" s="79">
        <f t="shared" si="259"/>
        <v>21.401463335401466</v>
      </c>
      <c r="L1035" s="90">
        <f t="shared" ref="L1035:L1098" si="263">L1034*((J1035+(K1035/12))/J1034)</f>
        <v>54426.681602357276</v>
      </c>
      <c r="M1035" s="79">
        <f t="shared" si="260"/>
        <v>41.937464065328477</v>
      </c>
      <c r="N1035" s="90">
        <f t="shared" si="261"/>
        <v>3964.6568375995116</v>
      </c>
      <c r="O1035" s="106">
        <f t="shared" si="250"/>
        <v>18.856797596896783</v>
      </c>
      <c r="P1035" s="91"/>
      <c r="Q1035" s="92">
        <f t="shared" si="251"/>
        <v>23.620311675201734</v>
      </c>
      <c r="R1035" s="92"/>
      <c r="S1035" s="107">
        <f t="shared" si="252"/>
        <v>5.4950815885390344E-2</v>
      </c>
      <c r="T1035" s="82">
        <f t="shared" ref="T1035:T1098" si="264">((I1035/I1036+I1035/1200+((1+I1036/1200)^(-119))*(1-I1035/I1036)))</f>
        <v>0.98403310014206236</v>
      </c>
      <c r="U1035" s="82">
        <f t="shared" ref="U1035:U1098" si="265">U1034*T1034*G1034/G1035</f>
        <v>11.015907359676508</v>
      </c>
      <c r="V1035" s="95">
        <f t="shared" si="253"/>
        <v>7.5261518135921524E-2</v>
      </c>
      <c r="W1035" s="95">
        <f t="shared" si="254"/>
        <v>6.9230586276944894E-3</v>
      </c>
      <c r="X1035" s="95">
        <f t="shared" si="255"/>
        <v>6.8338459508227034E-2</v>
      </c>
    </row>
    <row r="1036" spans="1:24">
      <c r="A1036" s="1">
        <v>1956.08</v>
      </c>
      <c r="B1036" s="1">
        <f t="shared" si="256"/>
        <v>1956</v>
      </c>
      <c r="C1036" s="1">
        <f t="shared" si="257"/>
        <v>7.999999999992724E-2</v>
      </c>
      <c r="D1036" s="77">
        <v>48.49</v>
      </c>
      <c r="E1036" s="79">
        <v>1.82667</v>
      </c>
      <c r="F1036" s="77">
        <v>3.5066700000000002</v>
      </c>
      <c r="G1036" s="77">
        <v>27.3</v>
      </c>
      <c r="H1036" s="79">
        <f t="shared" si="262"/>
        <v>1956.6249999999222</v>
      </c>
      <c r="I1036" s="82">
        <v>3.33</v>
      </c>
      <c r="J1036" s="79">
        <f t="shared" si="258"/>
        <v>574.38980476190477</v>
      </c>
      <c r="K1036" s="79">
        <f t="shared" si="259"/>
        <v>21.637876359340659</v>
      </c>
      <c r="L1036" s="90">
        <f t="shared" si="263"/>
        <v>54471.757270375485</v>
      </c>
      <c r="M1036" s="79">
        <f t="shared" si="260"/>
        <v>41.538368667032969</v>
      </c>
      <c r="N1036" s="90">
        <f t="shared" si="261"/>
        <v>3939.2550436648303</v>
      </c>
      <c r="O1036" s="106">
        <f t="shared" si="250"/>
        <v>18.670937110186411</v>
      </c>
      <c r="P1036" s="91"/>
      <c r="Q1036" s="92">
        <f t="shared" si="251"/>
        <v>23.368947299227305</v>
      </c>
      <c r="R1036" s="92"/>
      <c r="S1036" s="107">
        <f t="shared" si="252"/>
        <v>5.0837793863342466E-2</v>
      </c>
      <c r="T1036" s="82">
        <f t="shared" si="264"/>
        <v>0.99856707120078669</v>
      </c>
      <c r="U1036" s="82">
        <f t="shared" si="265"/>
        <v>10.879724493719941</v>
      </c>
      <c r="V1036" s="95">
        <f t="shared" si="253"/>
        <v>6.8148848085951341E-2</v>
      </c>
      <c r="W1036" s="95">
        <f t="shared" si="254"/>
        <v>6.4164403429456396E-3</v>
      </c>
      <c r="X1036" s="95">
        <f t="shared" si="255"/>
        <v>6.1732407743005702E-2</v>
      </c>
    </row>
    <row r="1037" spans="1:24">
      <c r="A1037" s="1">
        <v>1956.09</v>
      </c>
      <c r="B1037" s="1">
        <f t="shared" si="256"/>
        <v>1956</v>
      </c>
      <c r="C1037" s="1">
        <f t="shared" si="257"/>
        <v>8.9999999999918145E-2</v>
      </c>
      <c r="D1037" s="77">
        <v>46.84</v>
      </c>
      <c r="E1037" s="79">
        <v>1.84</v>
      </c>
      <c r="F1037" s="77">
        <v>3.46</v>
      </c>
      <c r="G1037" s="77">
        <v>27.4</v>
      </c>
      <c r="H1037" s="79">
        <f t="shared" si="262"/>
        <v>1956.7083333332555</v>
      </c>
      <c r="I1037" s="82">
        <v>3.38</v>
      </c>
      <c r="J1037" s="79">
        <f t="shared" si="258"/>
        <v>552.81969781021917</v>
      </c>
      <c r="K1037" s="79">
        <f t="shared" si="259"/>
        <v>21.716230656934311</v>
      </c>
      <c r="L1037" s="90">
        <f t="shared" si="263"/>
        <v>52597.794935366015</v>
      </c>
      <c r="M1037" s="79">
        <f t="shared" si="260"/>
        <v>40.835955474452561</v>
      </c>
      <c r="N1037" s="90">
        <f t="shared" si="261"/>
        <v>3885.319608803723</v>
      </c>
      <c r="O1037" s="106">
        <f t="shared" si="250"/>
        <v>17.836640796312015</v>
      </c>
      <c r="P1037" s="91"/>
      <c r="Q1037" s="92">
        <f t="shared" si="251"/>
        <v>22.31147321044989</v>
      </c>
      <c r="R1037" s="92"/>
      <c r="S1037" s="107">
        <f t="shared" si="252"/>
        <v>5.2204639380191591E-2</v>
      </c>
      <c r="T1037" s="82">
        <f t="shared" si="264"/>
        <v>1.0061893610621129</v>
      </c>
      <c r="U1037" s="82">
        <f t="shared" si="265"/>
        <v>10.824484496803466</v>
      </c>
      <c r="V1037" s="95">
        <f t="shared" si="253"/>
        <v>6.8389173775341705E-2</v>
      </c>
      <c r="W1037" s="95">
        <f t="shared" si="254"/>
        <v>7.676213894525219E-3</v>
      </c>
      <c r="X1037" s="95">
        <f t="shared" si="255"/>
        <v>6.0712959880816486E-2</v>
      </c>
    </row>
    <row r="1038" spans="1:24">
      <c r="A1038" s="1">
        <v>1956.1</v>
      </c>
      <c r="B1038" s="1">
        <f t="shared" si="256"/>
        <v>1956</v>
      </c>
      <c r="C1038" s="1">
        <f t="shared" si="257"/>
        <v>9.9999999999909051E-2</v>
      </c>
      <c r="D1038" s="77">
        <v>46.24</v>
      </c>
      <c r="E1038" s="79">
        <v>1.80667</v>
      </c>
      <c r="F1038" s="77">
        <v>3.44333</v>
      </c>
      <c r="G1038" s="77">
        <v>27.5</v>
      </c>
      <c r="H1038" s="79">
        <f t="shared" si="262"/>
        <v>1956.7916666665888</v>
      </c>
      <c r="I1038" s="82">
        <v>3.34</v>
      </c>
      <c r="J1038" s="79">
        <f t="shared" si="258"/>
        <v>543.75381527272737</v>
      </c>
      <c r="K1038" s="79">
        <f t="shared" si="259"/>
        <v>21.24532234945455</v>
      </c>
      <c r="L1038" s="90">
        <f t="shared" si="263"/>
        <v>51903.673494965602</v>
      </c>
      <c r="M1038" s="79">
        <f t="shared" si="260"/>
        <v>40.491432196000005</v>
      </c>
      <c r="N1038" s="90">
        <f t="shared" si="261"/>
        <v>3865.0838247279389</v>
      </c>
      <c r="O1038" s="106">
        <f t="shared" si="250"/>
        <v>17.418952948636122</v>
      </c>
      <c r="P1038" s="91"/>
      <c r="Q1038" s="92">
        <f t="shared" si="251"/>
        <v>21.777269004413135</v>
      </c>
      <c r="R1038" s="92"/>
      <c r="S1038" s="107">
        <f t="shared" si="252"/>
        <v>5.2325543255801056E-2</v>
      </c>
      <c r="T1038" s="82">
        <f t="shared" si="264"/>
        <v>0.99022472627998948</v>
      </c>
      <c r="U1038" s="82">
        <f t="shared" si="265"/>
        <v>10.851875753703007</v>
      </c>
      <c r="V1038" s="95">
        <f t="shared" si="253"/>
        <v>6.8551558542897073E-2</v>
      </c>
      <c r="W1038" s="95">
        <f t="shared" si="254"/>
        <v>8.563709737462899E-3</v>
      </c>
      <c r="X1038" s="95">
        <f t="shared" si="255"/>
        <v>5.9987848805434174E-2</v>
      </c>
    </row>
    <row r="1039" spans="1:24">
      <c r="A1039" s="1">
        <v>1956.11</v>
      </c>
      <c r="B1039" s="1">
        <f t="shared" si="256"/>
        <v>1956</v>
      </c>
      <c r="C1039" s="1">
        <f t="shared" si="257"/>
        <v>0.10999999999989996</v>
      </c>
      <c r="D1039" s="77">
        <v>45.76</v>
      </c>
      <c r="E1039" s="79">
        <v>1.7733300000000001</v>
      </c>
      <c r="F1039" s="77">
        <v>3.4266700000000001</v>
      </c>
      <c r="G1039" s="77">
        <v>27.5</v>
      </c>
      <c r="H1039" s="79">
        <f t="shared" si="262"/>
        <v>1956.874999999922</v>
      </c>
      <c r="I1039" s="82">
        <v>3.49</v>
      </c>
      <c r="J1039" s="79">
        <f t="shared" si="258"/>
        <v>538.10931200000005</v>
      </c>
      <c r="K1039" s="79">
        <f t="shared" si="259"/>
        <v>20.853264559636369</v>
      </c>
      <c r="L1039" s="90">
        <f t="shared" si="263"/>
        <v>51530.758958467297</v>
      </c>
      <c r="M1039" s="79">
        <f t="shared" si="260"/>
        <v>40.295520894909096</v>
      </c>
      <c r="N1039" s="90">
        <f t="shared" si="261"/>
        <v>3858.8047596199985</v>
      </c>
      <c r="O1039" s="106">
        <f t="shared" si="250"/>
        <v>17.120339736628246</v>
      </c>
      <c r="P1039" s="91"/>
      <c r="Q1039" s="92">
        <f t="shared" si="251"/>
        <v>21.392087415372334</v>
      </c>
      <c r="R1039" s="92"/>
      <c r="S1039" s="107">
        <f t="shared" si="252"/>
        <v>4.9387093462700545E-2</v>
      </c>
      <c r="T1039" s="82">
        <f t="shared" si="264"/>
        <v>0.99457516226368625</v>
      </c>
      <c r="U1039" s="82">
        <f t="shared" si="265"/>
        <v>10.745795697835014</v>
      </c>
      <c r="V1039" s="95">
        <f t="shared" si="253"/>
        <v>7.4874603233678227E-2</v>
      </c>
      <c r="W1039" s="95">
        <f t="shared" si="254"/>
        <v>8.8003928916504659E-3</v>
      </c>
      <c r="X1039" s="95">
        <f t="shared" si="255"/>
        <v>6.6074210342027762E-2</v>
      </c>
    </row>
    <row r="1040" spans="1:24">
      <c r="A1040" s="1">
        <v>1956.12</v>
      </c>
      <c r="B1040" s="1">
        <f t="shared" si="256"/>
        <v>1956</v>
      </c>
      <c r="C1040" s="1">
        <f t="shared" si="257"/>
        <v>0.11999999999989086</v>
      </c>
      <c r="D1040" s="77">
        <v>46.44</v>
      </c>
      <c r="E1040" s="79">
        <v>1.74</v>
      </c>
      <c r="F1040" s="77">
        <v>3.41</v>
      </c>
      <c r="G1040" s="77">
        <v>27.6</v>
      </c>
      <c r="H1040" s="79">
        <f t="shared" si="262"/>
        <v>1956.9583333332553</v>
      </c>
      <c r="I1040" s="82">
        <v>3.59</v>
      </c>
      <c r="J1040" s="79">
        <f t="shared" si="258"/>
        <v>544.12704782608694</v>
      </c>
      <c r="K1040" s="79">
        <f t="shared" si="259"/>
        <v>20.387189130434784</v>
      </c>
      <c r="L1040" s="90">
        <f t="shared" si="263"/>
        <v>52269.727348109111</v>
      </c>
      <c r="M1040" s="79">
        <f t="shared" si="260"/>
        <v>39.954203985507256</v>
      </c>
      <c r="N1040" s="90">
        <f t="shared" si="261"/>
        <v>3838.0656816764022</v>
      </c>
      <c r="O1040" s="106">
        <f t="shared" si="250"/>
        <v>17.197522725560912</v>
      </c>
      <c r="P1040" s="91"/>
      <c r="Q1040" s="92">
        <f t="shared" si="251"/>
        <v>21.474498795561207</v>
      </c>
      <c r="R1040" s="92"/>
      <c r="S1040" s="107">
        <f t="shared" si="252"/>
        <v>4.7538713978887023E-2</v>
      </c>
      <c r="T1040" s="82">
        <f t="shared" si="264"/>
        <v>1.0138911587112152</v>
      </c>
      <c r="U1040" s="82">
        <f t="shared" si="265"/>
        <v>10.648778668305569</v>
      </c>
      <c r="V1040" s="95">
        <f t="shared" si="253"/>
        <v>7.4110333432631625E-2</v>
      </c>
      <c r="W1040" s="95">
        <f t="shared" si="254"/>
        <v>1.2651981933879064E-2</v>
      </c>
      <c r="X1040" s="95">
        <f t="shared" si="255"/>
        <v>6.1458351498752561E-2</v>
      </c>
    </row>
    <row r="1041" spans="1:24">
      <c r="A1041" s="1">
        <v>1957.01</v>
      </c>
      <c r="B1041" s="1">
        <f t="shared" si="256"/>
        <v>1957</v>
      </c>
      <c r="C1041" s="1">
        <f t="shared" si="257"/>
        <v>9.9999999999909051E-3</v>
      </c>
      <c r="D1041" s="77">
        <v>45.43</v>
      </c>
      <c r="E1041" s="79">
        <v>1.7366699999999999</v>
      </c>
      <c r="F1041" s="77">
        <v>3.4066700000000001</v>
      </c>
      <c r="G1041" s="77">
        <v>27.6</v>
      </c>
      <c r="H1041" s="79">
        <f t="shared" si="262"/>
        <v>1957.0416666665885</v>
      </c>
      <c r="I1041" s="82">
        <v>3.46</v>
      </c>
      <c r="J1041" s="79">
        <f t="shared" si="258"/>
        <v>532.29310471014492</v>
      </c>
      <c r="K1041" s="79">
        <f t="shared" si="259"/>
        <v>20.348172268478262</v>
      </c>
      <c r="L1041" s="90">
        <f t="shared" si="263"/>
        <v>51295.8294367083</v>
      </c>
      <c r="M1041" s="79">
        <f t="shared" si="260"/>
        <v>39.915187123550723</v>
      </c>
      <c r="N1041" s="90">
        <f t="shared" si="261"/>
        <v>3846.5323193297618</v>
      </c>
      <c r="O1041" s="106">
        <f t="shared" si="250"/>
        <v>16.717780078533</v>
      </c>
      <c r="P1041" s="91"/>
      <c r="Q1041" s="92">
        <f t="shared" si="251"/>
        <v>20.863186388755373</v>
      </c>
      <c r="R1041" s="92"/>
      <c r="S1041" s="107">
        <f t="shared" si="252"/>
        <v>5.0507358501613739E-2</v>
      </c>
      <c r="T1041" s="82">
        <f t="shared" si="264"/>
        <v>1.0130014165196715</v>
      </c>
      <c r="U1041" s="82">
        <f t="shared" si="265"/>
        <v>10.796702542867605</v>
      </c>
      <c r="V1041" s="95">
        <f t="shared" si="253"/>
        <v>8.0497704535241965E-2</v>
      </c>
      <c r="W1041" s="95">
        <f t="shared" si="254"/>
        <v>1.3728833633460891E-2</v>
      </c>
      <c r="X1041" s="95">
        <f t="shared" si="255"/>
        <v>6.6768870901781074E-2</v>
      </c>
    </row>
    <row r="1042" spans="1:24">
      <c r="A1042" s="1">
        <v>1957.02</v>
      </c>
      <c r="B1042" s="1">
        <f t="shared" si="256"/>
        <v>1957</v>
      </c>
      <c r="C1042" s="1">
        <f t="shared" si="257"/>
        <v>1.999999999998181E-2</v>
      </c>
      <c r="D1042" s="77">
        <v>43.47</v>
      </c>
      <c r="E1042" s="79">
        <v>1.73333</v>
      </c>
      <c r="F1042" s="77">
        <v>3.40333</v>
      </c>
      <c r="G1042" s="77">
        <v>27.7</v>
      </c>
      <c r="H1042" s="79">
        <f t="shared" si="262"/>
        <v>1957.1249999999218</v>
      </c>
      <c r="I1042" s="82">
        <v>3.34</v>
      </c>
      <c r="J1042" s="79">
        <f t="shared" si="258"/>
        <v>507.48949494584838</v>
      </c>
      <c r="K1042" s="79">
        <f t="shared" si="259"/>
        <v>20.235720411191338</v>
      </c>
      <c r="L1042" s="90">
        <f t="shared" si="263"/>
        <v>49068.069855575566</v>
      </c>
      <c r="M1042" s="79">
        <f t="shared" si="260"/>
        <v>39.73209622346571</v>
      </c>
      <c r="N1042" s="90">
        <f t="shared" si="261"/>
        <v>3841.6110922837825</v>
      </c>
      <c r="O1042" s="106">
        <f t="shared" si="250"/>
        <v>15.843733142229732</v>
      </c>
      <c r="P1042" s="91"/>
      <c r="Q1042" s="92">
        <f t="shared" si="251"/>
        <v>19.762632437908916</v>
      </c>
      <c r="R1042" s="92"/>
      <c r="S1042" s="107">
        <f t="shared" si="252"/>
        <v>5.537812004104431E-2</v>
      </c>
      <c r="T1042" s="82">
        <f t="shared" si="264"/>
        <v>0.99690055018396018</v>
      </c>
      <c r="U1042" s="82">
        <f t="shared" si="265"/>
        <v>10.897590944505174</v>
      </c>
      <c r="V1042" s="95">
        <f t="shared" si="253"/>
        <v>8.9288741946587091E-2</v>
      </c>
      <c r="W1042" s="95">
        <f t="shared" si="254"/>
        <v>1.2770880803941287E-2</v>
      </c>
      <c r="X1042" s="95">
        <f t="shared" si="255"/>
        <v>7.6517861142645804E-2</v>
      </c>
    </row>
    <row r="1043" spans="1:24">
      <c r="A1043" s="1">
        <v>1957.03</v>
      </c>
      <c r="B1043" s="1">
        <f t="shared" si="256"/>
        <v>1957</v>
      </c>
      <c r="C1043" s="1">
        <f t="shared" si="257"/>
        <v>2.9999999999972715E-2</v>
      </c>
      <c r="D1043" s="77">
        <v>44.03</v>
      </c>
      <c r="E1043" s="79">
        <v>1.73</v>
      </c>
      <c r="F1043" s="77">
        <v>3.4</v>
      </c>
      <c r="G1043" s="77">
        <v>27.8</v>
      </c>
      <c r="H1043" s="79">
        <f t="shared" si="262"/>
        <v>1957.208333333255</v>
      </c>
      <c r="I1043" s="82">
        <v>3.41</v>
      </c>
      <c r="J1043" s="79">
        <f t="shared" si="258"/>
        <v>512.17818309352526</v>
      </c>
      <c r="K1043" s="79">
        <f t="shared" si="259"/>
        <v>20.12419388489209</v>
      </c>
      <c r="L1043" s="90">
        <f t="shared" si="263"/>
        <v>49683.556139757282</v>
      </c>
      <c r="M1043" s="79">
        <f t="shared" si="260"/>
        <v>39.550438848920869</v>
      </c>
      <c r="N1043" s="90">
        <f t="shared" si="261"/>
        <v>3836.5680416800988</v>
      </c>
      <c r="O1043" s="106">
        <f t="shared" si="250"/>
        <v>15.90041710886916</v>
      </c>
      <c r="P1043" s="91"/>
      <c r="Q1043" s="92">
        <f t="shared" si="251"/>
        <v>19.821836742269998</v>
      </c>
      <c r="R1043" s="92"/>
      <c r="S1043" s="107">
        <f t="shared" si="252"/>
        <v>5.2933175375417453E-2</v>
      </c>
      <c r="T1043" s="82">
        <f t="shared" si="264"/>
        <v>0.99697822718203999</v>
      </c>
      <c r="U1043" s="82">
        <f t="shared" si="265"/>
        <v>10.824735939162499</v>
      </c>
      <c r="V1043" s="95">
        <f t="shared" si="253"/>
        <v>9.0433685779456985E-2</v>
      </c>
      <c r="W1043" s="95">
        <f t="shared" si="254"/>
        <v>1.4255317601388651E-2</v>
      </c>
      <c r="X1043" s="95">
        <f t="shared" si="255"/>
        <v>7.6178368178068334E-2</v>
      </c>
    </row>
    <row r="1044" spans="1:24">
      <c r="A1044" s="1">
        <v>1957.04</v>
      </c>
      <c r="B1044" s="1">
        <f t="shared" si="256"/>
        <v>1957</v>
      </c>
      <c r="C1044" s="1">
        <f t="shared" si="257"/>
        <v>3.999999999996362E-2</v>
      </c>
      <c r="D1044" s="77">
        <v>45.05</v>
      </c>
      <c r="E1044" s="79">
        <v>1.73</v>
      </c>
      <c r="F1044" s="77">
        <v>3.4066700000000001</v>
      </c>
      <c r="G1044" s="77">
        <v>27.9</v>
      </c>
      <c r="H1044" s="79">
        <f t="shared" si="262"/>
        <v>1957.2916666665883</v>
      </c>
      <c r="I1044" s="82">
        <v>3.48</v>
      </c>
      <c r="J1044" s="79">
        <f t="shared" si="258"/>
        <v>522.16502329749108</v>
      </c>
      <c r="K1044" s="79">
        <f t="shared" si="259"/>
        <v>20.052064157706099</v>
      </c>
      <c r="L1044" s="90">
        <f t="shared" si="263"/>
        <v>50814.418880484765</v>
      </c>
      <c r="M1044" s="79">
        <f t="shared" si="260"/>
        <v>39.485991563082443</v>
      </c>
      <c r="N1044" s="90">
        <f t="shared" si="261"/>
        <v>3842.5739482259946</v>
      </c>
      <c r="O1044" s="106">
        <f t="shared" si="250"/>
        <v>16.123704360211747</v>
      </c>
      <c r="P1044" s="91"/>
      <c r="Q1044" s="92">
        <f t="shared" si="251"/>
        <v>20.086831188745073</v>
      </c>
      <c r="R1044" s="92"/>
      <c r="S1044" s="107">
        <f t="shared" si="252"/>
        <v>5.1730032009349301E-2</v>
      </c>
      <c r="T1044" s="82">
        <f t="shared" si="264"/>
        <v>0.99290488593614312</v>
      </c>
      <c r="U1044" s="82">
        <f t="shared" si="265"/>
        <v>10.753344949399658</v>
      </c>
      <c r="V1044" s="95">
        <f t="shared" si="253"/>
        <v>8.9801084735288361E-2</v>
      </c>
      <c r="W1044" s="95">
        <f t="shared" si="254"/>
        <v>1.4599954608208732E-2</v>
      </c>
      <c r="X1044" s="95">
        <f t="shared" si="255"/>
        <v>7.520113012707963E-2</v>
      </c>
    </row>
    <row r="1045" spans="1:24">
      <c r="A1045" s="1">
        <v>1957.05</v>
      </c>
      <c r="B1045" s="1">
        <f t="shared" si="256"/>
        <v>1957</v>
      </c>
      <c r="C1045" s="1">
        <f t="shared" si="257"/>
        <v>4.9999999999954525E-2</v>
      </c>
      <c r="D1045" s="77">
        <v>46.78</v>
      </c>
      <c r="E1045" s="79">
        <v>1.73</v>
      </c>
      <c r="F1045" s="77">
        <v>3.4133300000000002</v>
      </c>
      <c r="G1045" s="77">
        <v>28</v>
      </c>
      <c r="H1045" s="79">
        <f t="shared" si="262"/>
        <v>1957.3749999999216</v>
      </c>
      <c r="I1045" s="82">
        <v>3.6</v>
      </c>
      <c r="J1045" s="79">
        <f t="shared" si="258"/>
        <v>540.28059785714299</v>
      </c>
      <c r="K1045" s="79">
        <f t="shared" si="259"/>
        <v>19.980449642857145</v>
      </c>
      <c r="L1045" s="90">
        <f t="shared" si="263"/>
        <v>52739.366474737042</v>
      </c>
      <c r="M1045" s="79">
        <f t="shared" si="260"/>
        <v>39.421889121071438</v>
      </c>
      <c r="N1045" s="90">
        <f t="shared" si="261"/>
        <v>3848.1586526125307</v>
      </c>
      <c r="O1045" s="106">
        <f t="shared" si="250"/>
        <v>16.598110789114262</v>
      </c>
      <c r="P1045" s="91"/>
      <c r="Q1045" s="92">
        <f t="shared" si="251"/>
        <v>20.661106693401848</v>
      </c>
      <c r="R1045" s="92"/>
      <c r="S1045" s="107">
        <f t="shared" si="252"/>
        <v>4.9123982127513344E-2</v>
      </c>
      <c r="T1045" s="82">
        <f t="shared" si="264"/>
        <v>0.9864967886452165</v>
      </c>
      <c r="U1045" s="82">
        <f t="shared" si="265"/>
        <v>10.638916423485611</v>
      </c>
      <c r="V1045" s="95">
        <f t="shared" si="253"/>
        <v>8.764208044800359E-2</v>
      </c>
      <c r="W1045" s="95">
        <f t="shared" si="254"/>
        <v>1.3680244472760617E-2</v>
      </c>
      <c r="X1045" s="95">
        <f t="shared" si="255"/>
        <v>7.3961835975242973E-2</v>
      </c>
    </row>
    <row r="1046" spans="1:24">
      <c r="A1046" s="1">
        <v>1957.06</v>
      </c>
      <c r="B1046" s="1">
        <f t="shared" si="256"/>
        <v>1957</v>
      </c>
      <c r="C1046" s="1">
        <f t="shared" si="257"/>
        <v>5.999999999994543E-2</v>
      </c>
      <c r="D1046" s="77">
        <v>47.55</v>
      </c>
      <c r="E1046" s="79">
        <v>1.73</v>
      </c>
      <c r="F1046" s="77">
        <v>3.42</v>
      </c>
      <c r="G1046" s="77">
        <v>28.1</v>
      </c>
      <c r="H1046" s="79">
        <f t="shared" si="262"/>
        <v>1957.4583333332548</v>
      </c>
      <c r="I1046" s="82">
        <v>3.8</v>
      </c>
      <c r="J1046" s="79">
        <f t="shared" si="258"/>
        <v>547.21927580071178</v>
      </c>
      <c r="K1046" s="79">
        <f t="shared" si="259"/>
        <v>19.909344839857653</v>
      </c>
      <c r="L1046" s="90">
        <f t="shared" si="263"/>
        <v>53578.637772274378</v>
      </c>
      <c r="M1046" s="79">
        <f t="shared" si="260"/>
        <v>39.358358007117438</v>
      </c>
      <c r="N1046" s="90">
        <f t="shared" si="261"/>
        <v>3853.6054927692612</v>
      </c>
      <c r="O1046" s="106">
        <f t="shared" si="250"/>
        <v>16.729918872472862</v>
      </c>
      <c r="P1046" s="91"/>
      <c r="Q1046" s="92">
        <f t="shared" si="251"/>
        <v>20.806763725120593</v>
      </c>
      <c r="R1046" s="92"/>
      <c r="S1046" s="107">
        <f t="shared" si="252"/>
        <v>4.6547779954751504E-2</v>
      </c>
      <c r="T1046" s="82">
        <f t="shared" si="264"/>
        <v>0.9925044995420178</v>
      </c>
      <c r="U1046" s="82">
        <f t="shared" si="265"/>
        <v>10.457907217798413</v>
      </c>
      <c r="V1046" s="95">
        <f t="shared" si="253"/>
        <v>8.4518127021191436E-2</v>
      </c>
      <c r="W1046" s="95">
        <f t="shared" si="254"/>
        <v>1.4176390525993954E-2</v>
      </c>
      <c r="X1046" s="95">
        <f t="shared" si="255"/>
        <v>7.0341736495197482E-2</v>
      </c>
    </row>
    <row r="1047" spans="1:24">
      <c r="A1047" s="1">
        <v>1957.07</v>
      </c>
      <c r="B1047" s="1">
        <f t="shared" si="256"/>
        <v>1957</v>
      </c>
      <c r="C1047" s="1">
        <f t="shared" si="257"/>
        <v>6.9999999999936335E-2</v>
      </c>
      <c r="D1047" s="77">
        <v>48.51</v>
      </c>
      <c r="E1047" s="79">
        <v>1.74</v>
      </c>
      <c r="F1047" s="77">
        <v>3.4366699999999999</v>
      </c>
      <c r="G1047" s="77">
        <v>28.3</v>
      </c>
      <c r="H1047" s="79">
        <f t="shared" si="262"/>
        <v>1957.5416666665881</v>
      </c>
      <c r="I1047" s="82">
        <v>3.93</v>
      </c>
      <c r="J1047" s="79">
        <f t="shared" si="258"/>
        <v>554.3218844522969</v>
      </c>
      <c r="K1047" s="79">
        <f t="shared" si="259"/>
        <v>19.882912367491169</v>
      </c>
      <c r="L1047" s="90">
        <f t="shared" si="263"/>
        <v>54436.288559753943</v>
      </c>
      <c r="M1047" s="79">
        <f t="shared" si="260"/>
        <v>39.27069450918728</v>
      </c>
      <c r="N1047" s="90">
        <f t="shared" si="261"/>
        <v>3856.5153536312009</v>
      </c>
      <c r="O1047" s="106">
        <f t="shared" si="250"/>
        <v>16.868882383979791</v>
      </c>
      <c r="P1047" s="91"/>
      <c r="Q1047" s="92">
        <f t="shared" si="251"/>
        <v>20.959760285686027</v>
      </c>
      <c r="R1047" s="92"/>
      <c r="S1047" s="107">
        <f t="shared" si="252"/>
        <v>4.45547860323506E-2</v>
      </c>
      <c r="T1047" s="82">
        <f t="shared" si="264"/>
        <v>1.0032749999999999</v>
      </c>
      <c r="U1047" s="82">
        <f t="shared" si="265"/>
        <v>10.306166471440498</v>
      </c>
      <c r="V1047" s="95">
        <f t="shared" si="253"/>
        <v>8.4610876360743825E-2</v>
      </c>
      <c r="W1047" s="95">
        <f t="shared" si="254"/>
        <v>1.4676440623892395E-2</v>
      </c>
      <c r="X1047" s="95">
        <f t="shared" si="255"/>
        <v>6.993443573685143E-2</v>
      </c>
    </row>
    <row r="1048" spans="1:24">
      <c r="A1048" s="1">
        <v>1957.08</v>
      </c>
      <c r="B1048" s="1">
        <f t="shared" si="256"/>
        <v>1957</v>
      </c>
      <c r="C1048" s="1">
        <f t="shared" si="257"/>
        <v>7.999999999992724E-2</v>
      </c>
      <c r="D1048" s="77">
        <v>45.84</v>
      </c>
      <c r="E1048" s="79">
        <v>1.75</v>
      </c>
      <c r="F1048" s="77">
        <v>3.4533299999999998</v>
      </c>
      <c r="G1048" s="77">
        <v>28.3</v>
      </c>
      <c r="H1048" s="79">
        <f t="shared" si="262"/>
        <v>1957.6249999999213</v>
      </c>
      <c r="I1048" s="82">
        <v>3.93</v>
      </c>
      <c r="J1048" s="79">
        <f t="shared" si="258"/>
        <v>523.81189823321563</v>
      </c>
      <c r="K1048" s="79">
        <f t="shared" si="259"/>
        <v>19.99718197879859</v>
      </c>
      <c r="L1048" s="90">
        <f t="shared" si="263"/>
        <v>51603.75372076036</v>
      </c>
      <c r="M1048" s="79">
        <f t="shared" si="260"/>
        <v>39.461067681625444</v>
      </c>
      <c r="N1048" s="90">
        <f t="shared" si="261"/>
        <v>3887.5390671141658</v>
      </c>
      <c r="O1048" s="106">
        <f t="shared" si="250"/>
        <v>15.868942729452236</v>
      </c>
      <c r="P1048" s="91"/>
      <c r="Q1048" s="92">
        <f t="shared" si="251"/>
        <v>19.702677805273034</v>
      </c>
      <c r="R1048" s="92"/>
      <c r="S1048" s="107">
        <f t="shared" si="252"/>
        <v>4.6915841253376181E-2</v>
      </c>
      <c r="T1048" s="82">
        <f t="shared" si="264"/>
        <v>1.0040955493531014</v>
      </c>
      <c r="U1048" s="82">
        <f t="shared" si="265"/>
        <v>10.339919166634465</v>
      </c>
      <c r="V1048" s="95">
        <f t="shared" si="253"/>
        <v>9.2098737773285588E-2</v>
      </c>
      <c r="W1048" s="95">
        <f t="shared" si="254"/>
        <v>1.3538612374128123E-2</v>
      </c>
      <c r="X1048" s="95">
        <f t="shared" si="255"/>
        <v>7.8560125399157466E-2</v>
      </c>
    </row>
    <row r="1049" spans="1:24">
      <c r="A1049" s="1">
        <v>1957.09</v>
      </c>
      <c r="B1049" s="1">
        <f t="shared" si="256"/>
        <v>1957</v>
      </c>
      <c r="C1049" s="1">
        <f t="shared" si="257"/>
        <v>8.9999999999918145E-2</v>
      </c>
      <c r="D1049" s="77">
        <v>43.98</v>
      </c>
      <c r="E1049" s="79">
        <v>1.76</v>
      </c>
      <c r="F1049" s="77">
        <v>3.47</v>
      </c>
      <c r="G1049" s="77">
        <v>28.3</v>
      </c>
      <c r="H1049" s="79">
        <f t="shared" si="262"/>
        <v>1957.7083333332546</v>
      </c>
      <c r="I1049" s="82">
        <v>3.92</v>
      </c>
      <c r="J1049" s="79">
        <f t="shared" si="258"/>
        <v>502.55775053003532</v>
      </c>
      <c r="K1049" s="79">
        <f t="shared" si="259"/>
        <v>20.111451590106007</v>
      </c>
      <c r="L1049" s="90">
        <f t="shared" si="263"/>
        <v>49674.992128812206</v>
      </c>
      <c r="M1049" s="79">
        <f t="shared" si="260"/>
        <v>39.651555123674918</v>
      </c>
      <c r="N1049" s="90">
        <f t="shared" si="261"/>
        <v>3919.3320301723143</v>
      </c>
      <c r="O1049" s="106">
        <f t="shared" si="250"/>
        <v>15.157274488962205</v>
      </c>
      <c r="P1049" s="91"/>
      <c r="Q1049" s="92">
        <f t="shared" si="251"/>
        <v>18.807961927666813</v>
      </c>
      <c r="R1049" s="92"/>
      <c r="S1049" s="107">
        <f t="shared" si="252"/>
        <v>4.7728181231553396E-2</v>
      </c>
      <c r="T1049" s="82">
        <f t="shared" si="264"/>
        <v>0.99917347379769827</v>
      </c>
      <c r="U1049" s="82">
        <f t="shared" si="265"/>
        <v>10.382266815888494</v>
      </c>
      <c r="V1049" s="95">
        <f t="shared" si="253"/>
        <v>9.7739940487745036E-2</v>
      </c>
      <c r="W1049" s="95">
        <f t="shared" si="254"/>
        <v>1.3111808465150254E-2</v>
      </c>
      <c r="X1049" s="95">
        <f t="shared" si="255"/>
        <v>8.4628132022594782E-2</v>
      </c>
    </row>
    <row r="1050" spans="1:24">
      <c r="A1050" s="1">
        <v>1957.1</v>
      </c>
      <c r="B1050" s="1">
        <f t="shared" si="256"/>
        <v>1957</v>
      </c>
      <c r="C1050" s="1">
        <f t="shared" si="257"/>
        <v>9.9999999999909051E-2</v>
      </c>
      <c r="D1050" s="77">
        <v>41.24</v>
      </c>
      <c r="E1050" s="79">
        <v>1.77</v>
      </c>
      <c r="F1050" s="77">
        <v>3.4366699999999999</v>
      </c>
      <c r="G1050" s="77">
        <v>28.3</v>
      </c>
      <c r="H1050" s="79">
        <f t="shared" si="262"/>
        <v>1957.7916666665878</v>
      </c>
      <c r="I1050" s="82">
        <v>3.97</v>
      </c>
      <c r="J1050" s="79">
        <f t="shared" si="258"/>
        <v>471.2478770318022</v>
      </c>
      <c r="K1050" s="79">
        <f t="shared" si="259"/>
        <v>20.225721201413428</v>
      </c>
      <c r="L1050" s="90">
        <f t="shared" si="263"/>
        <v>46746.788011169068</v>
      </c>
      <c r="M1050" s="79">
        <f t="shared" si="260"/>
        <v>39.27069450918728</v>
      </c>
      <c r="N1050" s="90">
        <f t="shared" si="261"/>
        <v>3895.569446031629</v>
      </c>
      <c r="O1050" s="106">
        <f t="shared" si="250"/>
        <v>14.14945148948353</v>
      </c>
      <c r="P1050" s="91"/>
      <c r="Q1050" s="92">
        <f t="shared" si="251"/>
        <v>17.551467653382652</v>
      </c>
      <c r="R1050" s="92"/>
      <c r="S1050" s="107">
        <f t="shared" si="252"/>
        <v>5.1927377075817419E-2</v>
      </c>
      <c r="T1050" s="82">
        <f t="shared" si="264"/>
        <v>1.0240147011474796</v>
      </c>
      <c r="U1050" s="82">
        <f t="shared" si="265"/>
        <v>10.373685600325873</v>
      </c>
      <c r="V1050" s="95">
        <f t="shared" si="253"/>
        <v>0.10420902641504837</v>
      </c>
      <c r="W1050" s="95">
        <f t="shared" si="254"/>
        <v>1.1945438210442916E-2</v>
      </c>
      <c r="X1050" s="95">
        <f t="shared" si="255"/>
        <v>9.2263588204605451E-2</v>
      </c>
    </row>
    <row r="1051" spans="1:24">
      <c r="A1051" s="1">
        <v>1957.11</v>
      </c>
      <c r="B1051" s="1">
        <f t="shared" si="256"/>
        <v>1957</v>
      </c>
      <c r="C1051" s="1">
        <f t="shared" si="257"/>
        <v>0.10999999999989996</v>
      </c>
      <c r="D1051" s="77">
        <v>40.35</v>
      </c>
      <c r="E1051" s="79">
        <v>1.78</v>
      </c>
      <c r="F1051" s="77">
        <v>3.40333</v>
      </c>
      <c r="G1051" s="77">
        <v>28.4</v>
      </c>
      <c r="H1051" s="79">
        <f t="shared" si="262"/>
        <v>1957.8749999999211</v>
      </c>
      <c r="I1051" s="82">
        <v>3.72</v>
      </c>
      <c r="J1051" s="79">
        <f t="shared" si="258"/>
        <v>459.45436795774657</v>
      </c>
      <c r="K1051" s="79">
        <f t="shared" si="259"/>
        <v>20.268371126760567</v>
      </c>
      <c r="L1051" s="90">
        <f t="shared" si="263"/>
        <v>45744.445250776596</v>
      </c>
      <c r="M1051" s="79">
        <f t="shared" si="260"/>
        <v>38.752783992605636</v>
      </c>
      <c r="N1051" s="90">
        <f t="shared" si="261"/>
        <v>3858.3257213215734</v>
      </c>
      <c r="O1051" s="106">
        <f t="shared" si="250"/>
        <v>13.736242235298477</v>
      </c>
      <c r="P1051" s="91"/>
      <c r="Q1051" s="92">
        <f t="shared" si="251"/>
        <v>17.035278552833894</v>
      </c>
      <c r="R1051" s="92"/>
      <c r="S1051" s="107">
        <f t="shared" si="252"/>
        <v>5.647057113726222E-2</v>
      </c>
      <c r="T1051" s="82">
        <f t="shared" si="264"/>
        <v>1.0463665008075973</v>
      </c>
      <c r="U1051" s="82">
        <f t="shared" si="265"/>
        <v>10.585402311365558</v>
      </c>
      <c r="V1051" s="95">
        <f t="shared" si="253"/>
        <v>0.1030470718779708</v>
      </c>
      <c r="W1051" s="95">
        <f t="shared" si="254"/>
        <v>7.9967769609405881E-3</v>
      </c>
      <c r="X1051" s="95">
        <f t="shared" si="255"/>
        <v>9.5050294917030209E-2</v>
      </c>
    </row>
    <row r="1052" spans="1:24">
      <c r="A1052" s="1">
        <v>1957.12</v>
      </c>
      <c r="B1052" s="1">
        <f t="shared" si="256"/>
        <v>1957</v>
      </c>
      <c r="C1052" s="1">
        <f t="shared" si="257"/>
        <v>0.11999999999989086</v>
      </c>
      <c r="D1052" s="77">
        <v>40.33</v>
      </c>
      <c r="E1052" s="79">
        <v>1.79</v>
      </c>
      <c r="F1052" s="77">
        <v>3.37</v>
      </c>
      <c r="G1052" s="77">
        <v>28.4</v>
      </c>
      <c r="H1052" s="79">
        <f t="shared" si="262"/>
        <v>1957.9583333332544</v>
      </c>
      <c r="I1052" s="82">
        <v>3.21</v>
      </c>
      <c r="J1052" s="79">
        <f t="shared" si="258"/>
        <v>459.2266334507043</v>
      </c>
      <c r="K1052" s="79">
        <f t="shared" si="259"/>
        <v>20.382238380281692</v>
      </c>
      <c r="L1052" s="90">
        <f t="shared" si="263"/>
        <v>45890.880381174582</v>
      </c>
      <c r="M1052" s="79">
        <f t="shared" si="260"/>
        <v>38.373264436619728</v>
      </c>
      <c r="N1052" s="90">
        <f t="shared" si="261"/>
        <v>3834.6706393394088</v>
      </c>
      <c r="O1052" s="106">
        <f t="shared" si="250"/>
        <v>13.673246057951379</v>
      </c>
      <c r="P1052" s="91"/>
      <c r="Q1052" s="92">
        <f t="shared" si="251"/>
        <v>16.954577613038243</v>
      </c>
      <c r="R1052" s="92"/>
      <c r="S1052" s="107">
        <f t="shared" si="252"/>
        <v>6.0589559090497506E-2</v>
      </c>
      <c r="T1052" s="82">
        <f t="shared" si="264"/>
        <v>1.0129133037439282</v>
      </c>
      <c r="U1052" s="82">
        <f t="shared" si="265"/>
        <v>11.07621037618423</v>
      </c>
      <c r="V1052" s="95">
        <f t="shared" si="253"/>
        <v>0.10575204998778109</v>
      </c>
      <c r="W1052" s="95">
        <f t="shared" si="254"/>
        <v>3.9987577345161895E-3</v>
      </c>
      <c r="X1052" s="95">
        <f t="shared" si="255"/>
        <v>0.1017532922532649</v>
      </c>
    </row>
    <row r="1053" spans="1:24">
      <c r="A1053" s="1">
        <v>1958.01</v>
      </c>
      <c r="B1053" s="1">
        <f t="shared" si="256"/>
        <v>1958</v>
      </c>
      <c r="C1053" s="1">
        <f t="shared" si="257"/>
        <v>9.9999999999909051E-3</v>
      </c>
      <c r="D1053" s="77">
        <v>41.12</v>
      </c>
      <c r="E1053" s="79">
        <v>1.7833300000000001</v>
      </c>
      <c r="F1053" s="77">
        <v>3.2933300000000001</v>
      </c>
      <c r="G1053" s="77">
        <v>28.6</v>
      </c>
      <c r="H1053" s="79">
        <f t="shared" si="262"/>
        <v>1958.0416666665876</v>
      </c>
      <c r="I1053" s="82">
        <v>3.09</v>
      </c>
      <c r="J1053" s="79">
        <f t="shared" si="258"/>
        <v>464.94786573426575</v>
      </c>
      <c r="K1053" s="79">
        <f t="shared" si="259"/>
        <v>20.164286901748255</v>
      </c>
      <c r="L1053" s="90">
        <f t="shared" si="263"/>
        <v>46630.527071496486</v>
      </c>
      <c r="M1053" s="79">
        <f t="shared" si="260"/>
        <v>37.238004733916085</v>
      </c>
      <c r="N1053" s="90">
        <f t="shared" si="261"/>
        <v>3734.6720262736267</v>
      </c>
      <c r="O1053" s="106">
        <f t="shared" si="250"/>
        <v>13.788431552307628</v>
      </c>
      <c r="P1053" s="91"/>
      <c r="Q1053" s="92">
        <f t="shared" si="251"/>
        <v>17.094108854212227</v>
      </c>
      <c r="R1053" s="92"/>
      <c r="S1053" s="107">
        <f t="shared" si="252"/>
        <v>6.0595434959735614E-2</v>
      </c>
      <c r="T1053" s="82">
        <f t="shared" si="264"/>
        <v>1.0059942405838802</v>
      </c>
      <c r="U1053" s="82">
        <f t="shared" si="265"/>
        <v>11.140784615417505</v>
      </c>
      <c r="V1053" s="95">
        <f t="shared" si="253"/>
        <v>0.10331792901632153</v>
      </c>
      <c r="W1053" s="95">
        <f t="shared" si="254"/>
        <v>4.5866594938437366E-3</v>
      </c>
      <c r="X1053" s="95">
        <f t="shared" si="255"/>
        <v>9.8731269522477794E-2</v>
      </c>
    </row>
    <row r="1054" spans="1:24">
      <c r="A1054" s="1">
        <v>1958.02</v>
      </c>
      <c r="B1054" s="1">
        <f t="shared" si="256"/>
        <v>1958</v>
      </c>
      <c r="C1054" s="1">
        <f t="shared" si="257"/>
        <v>1.999999999998181E-2</v>
      </c>
      <c r="D1054" s="77">
        <v>41.26</v>
      </c>
      <c r="E1054" s="79">
        <v>1.77667</v>
      </c>
      <c r="F1054" s="77">
        <v>3.2166700000000001</v>
      </c>
      <c r="G1054" s="77">
        <v>28.6</v>
      </c>
      <c r="H1054" s="79">
        <f t="shared" si="262"/>
        <v>1958.1249999999209</v>
      </c>
      <c r="I1054" s="82">
        <v>3.05</v>
      </c>
      <c r="J1054" s="79">
        <f t="shared" si="258"/>
        <v>466.53085944055942</v>
      </c>
      <c r="K1054" s="79">
        <f t="shared" si="259"/>
        <v>20.08898162972028</v>
      </c>
      <c r="L1054" s="90">
        <f t="shared" si="263"/>
        <v>46957.185518343576</v>
      </c>
      <c r="M1054" s="79">
        <f t="shared" si="260"/>
        <v>36.371202608741264</v>
      </c>
      <c r="N1054" s="90">
        <f t="shared" si="261"/>
        <v>3660.8281614466855</v>
      </c>
      <c r="O1054" s="106">
        <f t="shared" si="250"/>
        <v>13.784906390337673</v>
      </c>
      <c r="P1054" s="91"/>
      <c r="Q1054" s="92">
        <f t="shared" si="251"/>
        <v>17.087281988811387</v>
      </c>
      <c r="R1054" s="92"/>
      <c r="S1054" s="107">
        <f t="shared" si="252"/>
        <v>6.1877887208465904E-2</v>
      </c>
      <c r="T1054" s="82">
        <f t="shared" si="264"/>
        <v>1.008545231626615</v>
      </c>
      <c r="U1054" s="82">
        <f t="shared" si="265"/>
        <v>11.207565158695507</v>
      </c>
      <c r="V1054" s="95">
        <f t="shared" si="253"/>
        <v>9.7441652837697568E-2</v>
      </c>
      <c r="W1054" s="95">
        <f t="shared" si="254"/>
        <v>3.9256673672112274E-3</v>
      </c>
      <c r="X1054" s="95">
        <f t="shared" si="255"/>
        <v>9.351598547048634E-2</v>
      </c>
    </row>
    <row r="1055" spans="1:24">
      <c r="A1055" s="1">
        <v>1958.03</v>
      </c>
      <c r="B1055" s="1">
        <f t="shared" si="256"/>
        <v>1958</v>
      </c>
      <c r="C1055" s="1">
        <f t="shared" si="257"/>
        <v>2.9999999999972715E-2</v>
      </c>
      <c r="D1055" s="77">
        <v>42.11</v>
      </c>
      <c r="E1055" s="79">
        <v>1.77</v>
      </c>
      <c r="F1055" s="77">
        <v>3.14</v>
      </c>
      <c r="G1055" s="77">
        <v>28.8</v>
      </c>
      <c r="H1055" s="79">
        <f t="shared" si="262"/>
        <v>1958.2083333332541</v>
      </c>
      <c r="I1055" s="82">
        <v>2.98</v>
      </c>
      <c r="J1055" s="79">
        <f t="shared" si="258"/>
        <v>472.83535173611114</v>
      </c>
      <c r="K1055" s="79">
        <f t="shared" si="259"/>
        <v>19.874580208333334</v>
      </c>
      <c r="L1055" s="90">
        <f t="shared" si="263"/>
        <v>47758.445290522286</v>
      </c>
      <c r="M1055" s="79">
        <f t="shared" si="260"/>
        <v>35.257729861111116</v>
      </c>
      <c r="N1055" s="90">
        <f t="shared" si="261"/>
        <v>3561.1854241804799</v>
      </c>
      <c r="O1055" s="106">
        <f t="shared" si="250"/>
        <v>13.925589923892932</v>
      </c>
      <c r="P1055" s="91"/>
      <c r="Q1055" s="92">
        <f t="shared" si="251"/>
        <v>17.258155337067219</v>
      </c>
      <c r="R1055" s="92"/>
      <c r="S1055" s="107">
        <f t="shared" si="252"/>
        <v>6.2991250077044703E-2</v>
      </c>
      <c r="T1055" s="82">
        <f t="shared" si="264"/>
        <v>1.011100680921623</v>
      </c>
      <c r="U1055" s="82">
        <f t="shared" si="265"/>
        <v>11.224841007287587</v>
      </c>
      <c r="V1055" s="95">
        <f t="shared" si="253"/>
        <v>9.3547701103946279E-2</v>
      </c>
      <c r="W1055" s="95">
        <f t="shared" si="254"/>
        <v>2.5759344731348666E-3</v>
      </c>
      <c r="X1055" s="95">
        <f t="shared" si="255"/>
        <v>9.0971766630811413E-2</v>
      </c>
    </row>
    <row r="1056" spans="1:24">
      <c r="A1056" s="1">
        <v>1958.04</v>
      </c>
      <c r="B1056" s="1">
        <f t="shared" si="256"/>
        <v>1958</v>
      </c>
      <c r="C1056" s="1">
        <f t="shared" si="257"/>
        <v>3.999999999996362E-2</v>
      </c>
      <c r="D1056" s="77">
        <v>42.34</v>
      </c>
      <c r="E1056" s="79">
        <v>1.75667</v>
      </c>
      <c r="F1056" s="77">
        <v>3.07</v>
      </c>
      <c r="G1056" s="77">
        <v>28.9</v>
      </c>
      <c r="H1056" s="79">
        <f t="shared" si="262"/>
        <v>1958.2916666665874</v>
      </c>
      <c r="I1056" s="82">
        <v>2.88</v>
      </c>
      <c r="J1056" s="79">
        <f t="shared" si="258"/>
        <v>473.77287958477524</v>
      </c>
      <c r="K1056" s="79">
        <f t="shared" si="259"/>
        <v>19.656651024567477</v>
      </c>
      <c r="L1056" s="90">
        <f t="shared" si="263"/>
        <v>48018.590384150404</v>
      </c>
      <c r="M1056" s="79">
        <f t="shared" si="260"/>
        <v>34.352450173010382</v>
      </c>
      <c r="N1056" s="90">
        <f t="shared" si="261"/>
        <v>3481.7447444341451</v>
      </c>
      <c r="O1056" s="106">
        <f t="shared" si="250"/>
        <v>13.913501765262774</v>
      </c>
      <c r="P1056" s="91"/>
      <c r="Q1056" s="92">
        <f t="shared" si="251"/>
        <v>17.239665390241093</v>
      </c>
      <c r="R1056" s="92"/>
      <c r="S1056" s="107">
        <f t="shared" si="252"/>
        <v>6.2677942573584666E-2</v>
      </c>
      <c r="T1056" s="82">
        <f t="shared" si="264"/>
        <v>0.9989596059826652</v>
      </c>
      <c r="U1056" s="82">
        <f t="shared" si="265"/>
        <v>11.310172951844866</v>
      </c>
      <c r="V1056" s="95">
        <f t="shared" si="253"/>
        <v>0.10073307025650857</v>
      </c>
      <c r="W1056" s="95">
        <f t="shared" si="254"/>
        <v>2.7569435246890261E-3</v>
      </c>
      <c r="X1056" s="95">
        <f t="shared" si="255"/>
        <v>9.7976126731819546E-2</v>
      </c>
    </row>
    <row r="1057" spans="1:24">
      <c r="A1057" s="1">
        <v>1958.05</v>
      </c>
      <c r="B1057" s="1">
        <f t="shared" si="256"/>
        <v>1958</v>
      </c>
      <c r="C1057" s="1">
        <f t="shared" si="257"/>
        <v>4.9999999999954525E-2</v>
      </c>
      <c r="D1057" s="77">
        <v>43.7</v>
      </c>
      <c r="E1057" s="79">
        <v>1.74333</v>
      </c>
      <c r="F1057" s="77">
        <v>3</v>
      </c>
      <c r="G1057" s="77">
        <v>28.9</v>
      </c>
      <c r="H1057" s="79">
        <f t="shared" si="262"/>
        <v>1958.3749999999206</v>
      </c>
      <c r="I1057" s="82">
        <v>2.92</v>
      </c>
      <c r="J1057" s="79">
        <f t="shared" si="258"/>
        <v>488.99090311418695</v>
      </c>
      <c r="K1057" s="79">
        <f t="shared" si="259"/>
        <v>19.507380117301043</v>
      </c>
      <c r="L1057" s="90">
        <f t="shared" si="263"/>
        <v>49725.753910059182</v>
      </c>
      <c r="M1057" s="79">
        <f t="shared" si="260"/>
        <v>33.569169550173015</v>
      </c>
      <c r="N1057" s="90">
        <f t="shared" si="261"/>
        <v>3413.667316480035</v>
      </c>
      <c r="O1057" s="106">
        <f t="shared" si="250"/>
        <v>14.32382496840922</v>
      </c>
      <c r="P1057" s="91"/>
      <c r="Q1057" s="92">
        <f t="shared" si="251"/>
        <v>17.742987045801215</v>
      </c>
      <c r="R1057" s="92"/>
      <c r="S1057" s="107">
        <f t="shared" si="252"/>
        <v>5.979164604232963E-2</v>
      </c>
      <c r="T1057" s="82">
        <f t="shared" si="264"/>
        <v>0.99814303734021625</v>
      </c>
      <c r="U1057" s="82">
        <f t="shared" si="265"/>
        <v>11.298405915570745</v>
      </c>
      <c r="V1057" s="95">
        <f t="shared" si="253"/>
        <v>9.9350221841863373E-2</v>
      </c>
      <c r="W1057" s="95">
        <f t="shared" si="254"/>
        <v>1.3039334764610722E-3</v>
      </c>
      <c r="X1057" s="95">
        <f t="shared" si="255"/>
        <v>9.8046288365402301E-2</v>
      </c>
    </row>
    <row r="1058" spans="1:24">
      <c r="A1058" s="1">
        <v>1958.06</v>
      </c>
      <c r="B1058" s="1">
        <f t="shared" si="256"/>
        <v>1958</v>
      </c>
      <c r="C1058" s="1">
        <f t="shared" si="257"/>
        <v>5.999999999994543E-2</v>
      </c>
      <c r="D1058" s="77">
        <v>44.75</v>
      </c>
      <c r="E1058" s="79">
        <v>1.73</v>
      </c>
      <c r="F1058" s="77">
        <v>2.93</v>
      </c>
      <c r="G1058" s="77">
        <v>28.9</v>
      </c>
      <c r="H1058" s="79">
        <f t="shared" si="262"/>
        <v>1958.4583333332539</v>
      </c>
      <c r="I1058" s="82">
        <v>2.97</v>
      </c>
      <c r="J1058" s="79">
        <f t="shared" si="258"/>
        <v>500.74011245674751</v>
      </c>
      <c r="K1058" s="79">
        <f t="shared" si="259"/>
        <v>19.358221107266441</v>
      </c>
      <c r="L1058" s="90">
        <f t="shared" si="263"/>
        <v>51084.583150202481</v>
      </c>
      <c r="M1058" s="79">
        <f t="shared" si="260"/>
        <v>32.785888927335648</v>
      </c>
      <c r="N1058" s="90">
        <f t="shared" si="261"/>
        <v>3344.7559470411902</v>
      </c>
      <c r="O1058" s="106">
        <f t="shared" si="250"/>
        <v>14.63555555195626</v>
      </c>
      <c r="P1058" s="91"/>
      <c r="Q1058" s="92">
        <f t="shared" si="251"/>
        <v>18.122451008262207</v>
      </c>
      <c r="R1058" s="92"/>
      <c r="S1058" s="107">
        <f t="shared" si="252"/>
        <v>5.695567923070749E-2</v>
      </c>
      <c r="T1058" s="82">
        <f t="shared" si="264"/>
        <v>0.98295343369059929</v>
      </c>
      <c r="U1058" s="82">
        <f t="shared" si="265"/>
        <v>11.27742519767045</v>
      </c>
      <c r="V1058" s="95">
        <f t="shared" si="253"/>
        <v>9.893845306053195E-2</v>
      </c>
      <c r="W1058" s="95">
        <f t="shared" si="254"/>
        <v>2.5234838060506082E-3</v>
      </c>
      <c r="X1058" s="95">
        <f t="shared" si="255"/>
        <v>9.6414969254481342E-2</v>
      </c>
    </row>
    <row r="1059" spans="1:24">
      <c r="A1059" s="1">
        <v>1958.07</v>
      </c>
      <c r="B1059" s="1">
        <f t="shared" si="256"/>
        <v>1958</v>
      </c>
      <c r="C1059" s="1">
        <f t="shared" si="257"/>
        <v>6.9999999999936335E-2</v>
      </c>
      <c r="D1059" s="77">
        <v>45.98</v>
      </c>
      <c r="E1059" s="79">
        <v>1.73</v>
      </c>
      <c r="F1059" s="77">
        <v>2.9133300000000002</v>
      </c>
      <c r="G1059" s="77">
        <v>29</v>
      </c>
      <c r="H1059" s="79">
        <f t="shared" si="262"/>
        <v>1958.5416666665872</v>
      </c>
      <c r="I1059" s="82">
        <v>3.2</v>
      </c>
      <c r="J1059" s="79">
        <f t="shared" si="258"/>
        <v>512.72932206896553</v>
      </c>
      <c r="K1059" s="79">
        <f t="shared" si="259"/>
        <v>19.29146862068966</v>
      </c>
      <c r="L1059" s="90">
        <f t="shared" si="263"/>
        <v>52471.706884581057</v>
      </c>
      <c r="M1059" s="79">
        <f t="shared" si="260"/>
        <v>32.486944668620694</v>
      </c>
      <c r="N1059" s="90">
        <f t="shared" si="261"/>
        <v>3324.64980030571</v>
      </c>
      <c r="O1059" s="106">
        <f t="shared" si="250"/>
        <v>14.957457101901124</v>
      </c>
      <c r="P1059" s="91"/>
      <c r="Q1059" s="92">
        <f t="shared" si="251"/>
        <v>18.513137401048017</v>
      </c>
      <c r="R1059" s="92"/>
      <c r="S1059" s="107">
        <f t="shared" si="252"/>
        <v>5.2277564534641469E-2</v>
      </c>
      <c r="T1059" s="82">
        <f t="shared" si="264"/>
        <v>0.97426729630230513</v>
      </c>
      <c r="U1059" s="82">
        <f t="shared" si="265"/>
        <v>11.046959049441679</v>
      </c>
      <c r="V1059" s="95">
        <f t="shared" si="253"/>
        <v>9.5423269679408396E-2</v>
      </c>
      <c r="W1059" s="95">
        <f t="shared" si="254"/>
        <v>6.1617487561467232E-3</v>
      </c>
      <c r="X1059" s="95">
        <f t="shared" si="255"/>
        <v>8.9261520923261672E-2</v>
      </c>
    </row>
    <row r="1060" spans="1:24">
      <c r="A1060" s="1">
        <v>1958.08</v>
      </c>
      <c r="B1060" s="1">
        <f t="shared" si="256"/>
        <v>1958</v>
      </c>
      <c r="C1060" s="1">
        <f t="shared" si="257"/>
        <v>7.999999999992724E-2</v>
      </c>
      <c r="D1060" s="77">
        <v>47.7</v>
      </c>
      <c r="E1060" s="79">
        <v>1.73</v>
      </c>
      <c r="F1060" s="77">
        <v>2.8966699999999999</v>
      </c>
      <c r="G1060" s="77">
        <v>28.9</v>
      </c>
      <c r="H1060" s="79">
        <f t="shared" si="262"/>
        <v>1958.6249999999204</v>
      </c>
      <c r="I1060" s="82">
        <v>3.54</v>
      </c>
      <c r="J1060" s="79">
        <f t="shared" si="258"/>
        <v>533.74979584775099</v>
      </c>
      <c r="K1060" s="79">
        <f t="shared" si="259"/>
        <v>19.358221107266441</v>
      </c>
      <c r="L1060" s="90">
        <f t="shared" si="263"/>
        <v>54787.990863065883</v>
      </c>
      <c r="M1060" s="79">
        <f t="shared" si="260"/>
        <v>32.412935453633217</v>
      </c>
      <c r="N1060" s="90">
        <f t="shared" si="261"/>
        <v>3327.10124723935</v>
      </c>
      <c r="O1060" s="106">
        <f t="shared" si="250"/>
        <v>15.544566891165914</v>
      </c>
      <c r="P1060" s="91"/>
      <c r="Q1060" s="92">
        <f t="shared" si="251"/>
        <v>19.229233309769267</v>
      </c>
      <c r="R1060" s="92"/>
      <c r="S1060" s="107">
        <f t="shared" si="252"/>
        <v>4.558516370700294E-2</v>
      </c>
      <c r="T1060" s="82">
        <f t="shared" si="264"/>
        <v>0.98476247609558587</v>
      </c>
      <c r="U1060" s="82">
        <f t="shared" si="265"/>
        <v>10.79993207053263</v>
      </c>
      <c r="V1060" s="95">
        <f t="shared" si="253"/>
        <v>8.8263477388607292E-2</v>
      </c>
      <c r="W1060" s="95">
        <f t="shared" si="254"/>
        <v>9.225849402572539E-3</v>
      </c>
      <c r="X1060" s="95">
        <f t="shared" si="255"/>
        <v>7.9037627986034753E-2</v>
      </c>
    </row>
    <row r="1061" spans="1:24">
      <c r="A1061" s="1">
        <v>1958.09</v>
      </c>
      <c r="B1061" s="1">
        <f t="shared" si="256"/>
        <v>1958</v>
      </c>
      <c r="C1061" s="1">
        <f t="shared" si="257"/>
        <v>8.9999999999918145E-2</v>
      </c>
      <c r="D1061" s="77">
        <v>48.96</v>
      </c>
      <c r="E1061" s="79">
        <v>1.73</v>
      </c>
      <c r="F1061" s="77">
        <v>2.88</v>
      </c>
      <c r="G1061" s="77">
        <v>28.9</v>
      </c>
      <c r="H1061" s="79">
        <f t="shared" si="262"/>
        <v>1958.7083333332537</v>
      </c>
      <c r="I1061" s="82">
        <v>3.76</v>
      </c>
      <c r="J1061" s="79">
        <f t="shared" si="258"/>
        <v>547.84884705882371</v>
      </c>
      <c r="K1061" s="79">
        <f t="shared" si="259"/>
        <v>19.358221107266441</v>
      </c>
      <c r="L1061" s="90">
        <f t="shared" si="263"/>
        <v>56400.809951190728</v>
      </c>
      <c r="M1061" s="79">
        <f t="shared" si="260"/>
        <v>32.226402768166096</v>
      </c>
      <c r="N1061" s="90">
        <f t="shared" si="261"/>
        <v>3317.6947030112192</v>
      </c>
      <c r="O1061" s="106">
        <f t="shared" si="250"/>
        <v>15.931923184092836</v>
      </c>
      <c r="P1061" s="91"/>
      <c r="Q1061" s="92">
        <f t="shared" si="251"/>
        <v>19.695350298388732</v>
      </c>
      <c r="R1061" s="92"/>
      <c r="S1061" s="107">
        <f t="shared" si="252"/>
        <v>4.1821066336221346E-2</v>
      </c>
      <c r="T1061" s="82">
        <f t="shared" si="264"/>
        <v>0.9998326910623766</v>
      </c>
      <c r="U1061" s="82">
        <f t="shared" si="265"/>
        <v>10.635367847441842</v>
      </c>
      <c r="V1061" s="95">
        <f t="shared" si="253"/>
        <v>8.8548753510931055E-2</v>
      </c>
      <c r="W1061" s="95">
        <f t="shared" si="254"/>
        <v>1.0635672693254827E-2</v>
      </c>
      <c r="X1061" s="95">
        <f t="shared" si="255"/>
        <v>7.7913080817676228E-2</v>
      </c>
    </row>
    <row r="1062" spans="1:24">
      <c r="A1062" s="1">
        <v>1958.1</v>
      </c>
      <c r="B1062" s="1">
        <f t="shared" si="256"/>
        <v>1958</v>
      </c>
      <c r="C1062" s="1">
        <f t="shared" si="257"/>
        <v>9.9999999999909051E-2</v>
      </c>
      <c r="D1062" s="77">
        <v>50.95</v>
      </c>
      <c r="E1062" s="79">
        <v>1.7366699999999999</v>
      </c>
      <c r="F1062" s="77">
        <v>2.8833299999999999</v>
      </c>
      <c r="G1062" s="77">
        <v>28.9</v>
      </c>
      <c r="H1062" s="79">
        <f t="shared" si="262"/>
        <v>1958.7916666665869</v>
      </c>
      <c r="I1062" s="82">
        <v>3.8</v>
      </c>
      <c r="J1062" s="79">
        <f t="shared" si="258"/>
        <v>570.11639619377172</v>
      </c>
      <c r="K1062" s="79">
        <f t="shared" si="259"/>
        <v>19.432856560899655</v>
      </c>
      <c r="L1062" s="90">
        <f t="shared" si="263"/>
        <v>58859.961871554915</v>
      </c>
      <c r="M1062" s="79">
        <f t="shared" si="260"/>
        <v>32.263664546366783</v>
      </c>
      <c r="N1062" s="90">
        <f t="shared" si="261"/>
        <v>3330.9655321513328</v>
      </c>
      <c r="O1062" s="106">
        <f t="shared" si="250"/>
        <v>16.559803310351562</v>
      </c>
      <c r="P1062" s="91"/>
      <c r="Q1062" s="92">
        <f t="shared" si="251"/>
        <v>20.45514827540655</v>
      </c>
      <c r="R1062" s="92"/>
      <c r="S1062" s="107">
        <f t="shared" si="252"/>
        <v>3.9457090686644415E-2</v>
      </c>
      <c r="T1062" s="82">
        <f t="shared" si="264"/>
        <v>1.008131544683726</v>
      </c>
      <c r="U1062" s="82">
        <f t="shared" si="265"/>
        <v>10.633588455346052</v>
      </c>
      <c r="V1062" s="95">
        <f t="shared" si="253"/>
        <v>8.6206590168450337E-2</v>
      </c>
      <c r="W1062" s="95">
        <f t="shared" si="254"/>
        <v>9.6155994588935645E-3</v>
      </c>
      <c r="X1062" s="95">
        <f t="shared" si="255"/>
        <v>7.6590990709556772E-2</v>
      </c>
    </row>
    <row r="1063" spans="1:24">
      <c r="A1063" s="1">
        <v>1958.11</v>
      </c>
      <c r="B1063" s="1">
        <f t="shared" si="256"/>
        <v>1958</v>
      </c>
      <c r="C1063" s="1">
        <f t="shared" si="257"/>
        <v>0.10999999999989996</v>
      </c>
      <c r="D1063" s="77">
        <v>52.5</v>
      </c>
      <c r="E1063" s="79">
        <v>1.74333</v>
      </c>
      <c r="F1063" s="77">
        <v>2.8866700000000001</v>
      </c>
      <c r="G1063" s="77">
        <v>29</v>
      </c>
      <c r="H1063" s="79">
        <f t="shared" si="262"/>
        <v>1958.8749999999202</v>
      </c>
      <c r="I1063" s="82">
        <v>3.74</v>
      </c>
      <c r="J1063" s="79">
        <f t="shared" si="258"/>
        <v>585.43474137931037</v>
      </c>
      <c r="K1063" s="79">
        <f t="shared" si="259"/>
        <v>19.440113289310347</v>
      </c>
      <c r="L1063" s="90">
        <f t="shared" si="263"/>
        <v>60608.711625338336</v>
      </c>
      <c r="M1063" s="79">
        <f t="shared" si="260"/>
        <v>32.189655331379313</v>
      </c>
      <c r="N1063" s="90">
        <f t="shared" si="261"/>
        <v>3332.5209445241035</v>
      </c>
      <c r="O1063" s="106">
        <f t="shared" si="250"/>
        <v>16.988883579386322</v>
      </c>
      <c r="P1063" s="91"/>
      <c r="Q1063" s="92">
        <f t="shared" si="251"/>
        <v>20.965610881429551</v>
      </c>
      <c r="R1063" s="92"/>
      <c r="S1063" s="107">
        <f t="shared" si="252"/>
        <v>3.9721033431446354E-2</v>
      </c>
      <c r="T1063" s="82">
        <f t="shared" si="264"/>
        <v>0.99324246095862645</v>
      </c>
      <c r="U1063" s="82">
        <f t="shared" si="265"/>
        <v>10.68309024482933</v>
      </c>
      <c r="V1063" s="95">
        <f t="shared" si="253"/>
        <v>8.4644019951249705E-2</v>
      </c>
      <c r="W1063" s="95">
        <f t="shared" si="254"/>
        <v>8.4141428860657896E-3</v>
      </c>
      <c r="X1063" s="95">
        <f t="shared" si="255"/>
        <v>7.6229877065183915E-2</v>
      </c>
    </row>
    <row r="1064" spans="1:24">
      <c r="A1064" s="1">
        <v>1958.12</v>
      </c>
      <c r="B1064" s="1">
        <f t="shared" si="256"/>
        <v>1958</v>
      </c>
      <c r="C1064" s="1">
        <f t="shared" si="257"/>
        <v>0.11999999999989086</v>
      </c>
      <c r="D1064" s="77">
        <v>53.49</v>
      </c>
      <c r="E1064" s="79">
        <v>1.75</v>
      </c>
      <c r="F1064" s="77">
        <v>2.89</v>
      </c>
      <c r="G1064" s="77">
        <v>28.9</v>
      </c>
      <c r="H1064" s="79">
        <f t="shared" si="262"/>
        <v>1958.9583333332534</v>
      </c>
      <c r="I1064" s="82">
        <v>3.86</v>
      </c>
      <c r="J1064" s="79">
        <f t="shared" si="258"/>
        <v>598.53829307958495</v>
      </c>
      <c r="K1064" s="79">
        <f t="shared" si="259"/>
        <v>19.58201557093426</v>
      </c>
      <c r="L1064" s="90">
        <f t="shared" si="263"/>
        <v>62134.232264463069</v>
      </c>
      <c r="M1064" s="79">
        <f t="shared" si="260"/>
        <v>32.338300000000004</v>
      </c>
      <c r="N1064" s="90">
        <f t="shared" si="261"/>
        <v>3357.0374134286453</v>
      </c>
      <c r="O1064" s="106">
        <f t="shared" si="250"/>
        <v>17.358357365369951</v>
      </c>
      <c r="P1064" s="91"/>
      <c r="Q1064" s="92">
        <f t="shared" si="251"/>
        <v>21.399510465598862</v>
      </c>
      <c r="R1064" s="92"/>
      <c r="S1064" s="107">
        <f t="shared" si="252"/>
        <v>3.7338063210747917E-2</v>
      </c>
      <c r="T1064" s="82">
        <f t="shared" si="264"/>
        <v>0.99014892310714775</v>
      </c>
      <c r="U1064" s="82">
        <f t="shared" si="265"/>
        <v>10.647614758377303</v>
      </c>
      <c r="V1064" s="95">
        <f t="shared" si="253"/>
        <v>8.3029357272975446E-2</v>
      </c>
      <c r="W1064" s="95">
        <f t="shared" si="254"/>
        <v>6.4466390086725944E-3</v>
      </c>
      <c r="X1064" s="95">
        <f t="shared" si="255"/>
        <v>7.6582718264302851E-2</v>
      </c>
    </row>
    <row r="1065" spans="1:24">
      <c r="A1065" s="1">
        <v>1959.01</v>
      </c>
      <c r="B1065" s="1">
        <f t="shared" si="256"/>
        <v>1959</v>
      </c>
      <c r="C1065" s="1">
        <f t="shared" si="257"/>
        <v>9.9999999999909051E-3</v>
      </c>
      <c r="D1065" s="77">
        <v>55.62</v>
      </c>
      <c r="E1065" s="79">
        <v>1.75667</v>
      </c>
      <c r="F1065" s="77">
        <v>2.96333</v>
      </c>
      <c r="G1065" s="77">
        <v>29</v>
      </c>
      <c r="H1065" s="79">
        <f t="shared" si="262"/>
        <v>1959.0416666665867</v>
      </c>
      <c r="I1065" s="82">
        <v>4.0199999999999996</v>
      </c>
      <c r="J1065" s="79">
        <f t="shared" si="258"/>
        <v>620.22629172413792</v>
      </c>
      <c r="K1065" s="79">
        <f t="shared" si="259"/>
        <v>19.588869469310346</v>
      </c>
      <c r="L1065" s="90">
        <f t="shared" si="263"/>
        <v>64555.122360110981</v>
      </c>
      <c r="M1065" s="79">
        <f t="shared" si="260"/>
        <v>33.044501565172418</v>
      </c>
      <c r="N1065" s="90">
        <f t="shared" si="261"/>
        <v>3439.3766764363127</v>
      </c>
      <c r="O1065" s="106">
        <f t="shared" si="250"/>
        <v>17.980339342993378</v>
      </c>
      <c r="P1065" s="91"/>
      <c r="Q1065" s="92">
        <f t="shared" si="251"/>
        <v>22.140010454221407</v>
      </c>
      <c r="R1065" s="92"/>
      <c r="S1065" s="107">
        <f t="shared" si="252"/>
        <v>3.4520700487024734E-2</v>
      </c>
      <c r="T1065" s="82">
        <f t="shared" si="264"/>
        <v>1.0082641214080816</v>
      </c>
      <c r="U1065" s="82">
        <f t="shared" si="265"/>
        <v>10.506370064988896</v>
      </c>
      <c r="V1065" s="95">
        <f t="shared" si="253"/>
        <v>7.4217664652789228E-2</v>
      </c>
      <c r="W1065" s="95">
        <f t="shared" si="254"/>
        <v>7.9385311846511541E-3</v>
      </c>
      <c r="X1065" s="95">
        <f t="shared" si="255"/>
        <v>6.6279133468138074E-2</v>
      </c>
    </row>
    <row r="1066" spans="1:24">
      <c r="A1066" s="1">
        <v>1959.02</v>
      </c>
      <c r="B1066" s="1">
        <f t="shared" si="256"/>
        <v>1959</v>
      </c>
      <c r="C1066" s="1">
        <f t="shared" si="257"/>
        <v>1.999999999998181E-2</v>
      </c>
      <c r="D1066" s="77">
        <v>54.77</v>
      </c>
      <c r="E1066" s="79">
        <v>1.7633300000000001</v>
      </c>
      <c r="F1066" s="77">
        <v>3.03667</v>
      </c>
      <c r="G1066" s="77">
        <v>28.9</v>
      </c>
      <c r="H1066" s="79">
        <f t="shared" si="262"/>
        <v>1959.12499999992</v>
      </c>
      <c r="I1066" s="82">
        <v>3.96</v>
      </c>
      <c r="J1066" s="79">
        <f t="shared" si="258"/>
        <v>612.86113875432545</v>
      </c>
      <c r="K1066" s="79">
        <f t="shared" si="259"/>
        <v>19.731174580968862</v>
      </c>
      <c r="L1066" s="90">
        <f t="shared" si="263"/>
        <v>63959.674122943732</v>
      </c>
      <c r="M1066" s="79">
        <f t="shared" si="260"/>
        <v>33.979496699307965</v>
      </c>
      <c r="N1066" s="90">
        <f t="shared" si="261"/>
        <v>3546.1826477801633</v>
      </c>
      <c r="O1066" s="106">
        <f t="shared" si="250"/>
        <v>17.759169263611412</v>
      </c>
      <c r="P1066" s="91"/>
      <c r="Q1066" s="92">
        <f t="shared" si="251"/>
        <v>21.841682331178745</v>
      </c>
      <c r="R1066" s="92"/>
      <c r="S1066" s="107">
        <f t="shared" si="252"/>
        <v>3.6314250209677865E-2</v>
      </c>
      <c r="T1066" s="82">
        <f t="shared" si="264"/>
        <v>1.0008463720204186</v>
      </c>
      <c r="U1066" s="82">
        <f t="shared" si="265"/>
        <v>10.629850640144006</v>
      </c>
      <c r="V1066" s="95">
        <f t="shared" si="253"/>
        <v>7.4355617986946898E-2</v>
      </c>
      <c r="W1066" s="95">
        <f t="shared" si="254"/>
        <v>5.5859953236327975E-3</v>
      </c>
      <c r="X1066" s="95">
        <f t="shared" si="255"/>
        <v>6.8769622663314101E-2</v>
      </c>
    </row>
    <row r="1067" spans="1:24">
      <c r="A1067" s="1">
        <v>1959.03</v>
      </c>
      <c r="B1067" s="1">
        <f t="shared" si="256"/>
        <v>1959</v>
      </c>
      <c r="C1067" s="1">
        <f t="shared" si="257"/>
        <v>2.9999999999972715E-2</v>
      </c>
      <c r="D1067" s="77">
        <v>56.16</v>
      </c>
      <c r="E1067" s="79">
        <v>1.77</v>
      </c>
      <c r="F1067" s="77">
        <v>3.11</v>
      </c>
      <c r="G1067" s="77">
        <v>28.9</v>
      </c>
      <c r="H1067" s="79">
        <f t="shared" si="262"/>
        <v>1959.2083333332532</v>
      </c>
      <c r="I1067" s="82">
        <v>3.99</v>
      </c>
      <c r="J1067" s="79">
        <f t="shared" si="258"/>
        <v>628.41485397923884</v>
      </c>
      <c r="K1067" s="79">
        <f t="shared" si="259"/>
        <v>19.805810034602079</v>
      </c>
      <c r="L1067" s="90">
        <f t="shared" si="263"/>
        <v>65755.146077736965</v>
      </c>
      <c r="M1067" s="79">
        <f t="shared" si="260"/>
        <v>34.800039100346027</v>
      </c>
      <c r="N1067" s="90">
        <f t="shared" si="261"/>
        <v>3641.3551335783827</v>
      </c>
      <c r="O1067" s="106">
        <f t="shared" si="250"/>
        <v>18.200871845485629</v>
      </c>
      <c r="P1067" s="91"/>
      <c r="Q1067" s="92">
        <f t="shared" si="251"/>
        <v>22.355431528386664</v>
      </c>
      <c r="R1067" s="92"/>
      <c r="S1067" s="107">
        <f t="shared" si="252"/>
        <v>3.4647733018719276E-2</v>
      </c>
      <c r="T1067" s="82">
        <f t="shared" si="264"/>
        <v>0.99275673824349686</v>
      </c>
      <c r="U1067" s="82">
        <f t="shared" si="265"/>
        <v>10.638847448307056</v>
      </c>
      <c r="V1067" s="95">
        <f t="shared" si="253"/>
        <v>6.8426001852675888E-2</v>
      </c>
      <c r="W1067" s="95">
        <f t="shared" si="254"/>
        <v>4.3665738240288299E-3</v>
      </c>
      <c r="X1067" s="95">
        <f t="shared" si="255"/>
        <v>6.4059428028647059E-2</v>
      </c>
    </row>
    <row r="1068" spans="1:24">
      <c r="A1068" s="1">
        <v>1959.04</v>
      </c>
      <c r="B1068" s="1">
        <f t="shared" si="256"/>
        <v>1959</v>
      </c>
      <c r="C1068" s="1">
        <f t="shared" si="257"/>
        <v>3.999999999996362E-2</v>
      </c>
      <c r="D1068" s="77">
        <v>57.1</v>
      </c>
      <c r="E1068" s="79">
        <v>1.77667</v>
      </c>
      <c r="F1068" s="77">
        <v>3.2066699999999999</v>
      </c>
      <c r="G1068" s="77">
        <v>29</v>
      </c>
      <c r="H1068" s="79">
        <f t="shared" si="262"/>
        <v>1959.2916666665865</v>
      </c>
      <c r="I1068" s="82">
        <v>4.12</v>
      </c>
      <c r="J1068" s="79">
        <f t="shared" si="258"/>
        <v>636.72997586206907</v>
      </c>
      <c r="K1068" s="79">
        <f t="shared" si="259"/>
        <v>19.811892227931036</v>
      </c>
      <c r="L1068" s="90">
        <f t="shared" si="263"/>
        <v>66797.965491595591</v>
      </c>
      <c r="M1068" s="79">
        <f t="shared" si="260"/>
        <v>35.758019469310348</v>
      </c>
      <c r="N1068" s="90">
        <f t="shared" si="261"/>
        <v>3751.2965324506977</v>
      </c>
      <c r="O1068" s="106">
        <f t="shared" si="250"/>
        <v>18.430753048783412</v>
      </c>
      <c r="P1068" s="91"/>
      <c r="Q1068" s="92">
        <f t="shared" si="251"/>
        <v>22.606141738483981</v>
      </c>
      <c r="R1068" s="92"/>
      <c r="S1068" s="107">
        <f t="shared" si="252"/>
        <v>3.2587143118029217E-2</v>
      </c>
      <c r="T1068" s="82">
        <f t="shared" si="264"/>
        <v>0.98812298241161645</v>
      </c>
      <c r="U1068" s="82">
        <f t="shared" si="265"/>
        <v>10.525367534584387</v>
      </c>
      <c r="V1068" s="95">
        <f t="shared" si="253"/>
        <v>6.8558111969220015E-2</v>
      </c>
      <c r="W1068" s="95">
        <f t="shared" si="254"/>
        <v>6.3737162470174358E-3</v>
      </c>
      <c r="X1068" s="95">
        <f t="shared" si="255"/>
        <v>6.2184395722202579E-2</v>
      </c>
    </row>
    <row r="1069" spans="1:24">
      <c r="A1069" s="1">
        <v>1959.05</v>
      </c>
      <c r="B1069" s="1">
        <f t="shared" si="256"/>
        <v>1959</v>
      </c>
      <c r="C1069" s="1">
        <f t="shared" si="257"/>
        <v>4.9999999999954525E-2</v>
      </c>
      <c r="D1069" s="77">
        <v>57.96</v>
      </c>
      <c r="E1069" s="79">
        <v>1.7833300000000001</v>
      </c>
      <c r="F1069" s="77">
        <v>3.3033299999999999</v>
      </c>
      <c r="G1069" s="77">
        <v>29</v>
      </c>
      <c r="H1069" s="79">
        <f t="shared" si="262"/>
        <v>1959.3749999999197</v>
      </c>
      <c r="I1069" s="82">
        <v>4.3099999999999996</v>
      </c>
      <c r="J1069" s="79">
        <f t="shared" si="258"/>
        <v>646.3199544827587</v>
      </c>
      <c r="K1069" s="79">
        <f t="shared" si="259"/>
        <v>19.886158806551727</v>
      </c>
      <c r="L1069" s="90">
        <f t="shared" si="263"/>
        <v>67977.880581603473</v>
      </c>
      <c r="M1069" s="79">
        <f t="shared" si="260"/>
        <v>36.835888461724139</v>
      </c>
      <c r="N1069" s="90">
        <f t="shared" si="261"/>
        <v>3874.2817850522461</v>
      </c>
      <c r="O1069" s="106">
        <f t="shared" si="250"/>
        <v>18.69272143959417</v>
      </c>
      <c r="P1069" s="91"/>
      <c r="Q1069" s="92">
        <f t="shared" si="251"/>
        <v>22.894229168466897</v>
      </c>
      <c r="R1069" s="92"/>
      <c r="S1069" s="107">
        <f t="shared" si="252"/>
        <v>3.035432472605467E-2</v>
      </c>
      <c r="T1069" s="82">
        <f t="shared" si="264"/>
        <v>1.0011775987524087</v>
      </c>
      <c r="U1069" s="82">
        <f t="shared" si="265"/>
        <v>10.400357559251926</v>
      </c>
      <c r="V1069" s="95">
        <f t="shared" si="253"/>
        <v>7.0084989449439972E-2</v>
      </c>
      <c r="W1069" s="95">
        <f t="shared" si="254"/>
        <v>6.7048696109144323E-3</v>
      </c>
      <c r="X1069" s="95">
        <f t="shared" si="255"/>
        <v>6.3380119838525539E-2</v>
      </c>
    </row>
    <row r="1070" spans="1:24">
      <c r="A1070" s="1">
        <v>1959.06</v>
      </c>
      <c r="B1070" s="1">
        <f t="shared" si="256"/>
        <v>1959</v>
      </c>
      <c r="C1070" s="1">
        <f t="shared" si="257"/>
        <v>5.999999999994543E-2</v>
      </c>
      <c r="D1070" s="77">
        <v>57.46</v>
      </c>
      <c r="E1070" s="79">
        <v>1.79</v>
      </c>
      <c r="F1070" s="77">
        <v>3.4</v>
      </c>
      <c r="G1070" s="77">
        <v>29.1</v>
      </c>
      <c r="H1070" s="79">
        <f t="shared" si="262"/>
        <v>1959.458333333253</v>
      </c>
      <c r="I1070" s="82">
        <v>4.34</v>
      </c>
      <c r="J1070" s="79">
        <f t="shared" si="258"/>
        <v>638.5425147766324</v>
      </c>
      <c r="K1070" s="79">
        <f t="shared" si="259"/>
        <v>19.891943986254297</v>
      </c>
      <c r="L1070" s="90">
        <f t="shared" si="263"/>
        <v>67334.22179420953</v>
      </c>
      <c r="M1070" s="79">
        <f t="shared" si="260"/>
        <v>37.783580756013748</v>
      </c>
      <c r="N1070" s="90">
        <f t="shared" si="261"/>
        <v>3984.2734789473088</v>
      </c>
      <c r="O1070" s="106">
        <f t="shared" si="250"/>
        <v>18.448591397066465</v>
      </c>
      <c r="P1070" s="91"/>
      <c r="Q1070" s="92">
        <f t="shared" si="251"/>
        <v>22.56221482041709</v>
      </c>
      <c r="R1070" s="92"/>
      <c r="S1070" s="107">
        <f t="shared" si="252"/>
        <v>3.0685698424929742E-2</v>
      </c>
      <c r="T1070" s="82">
        <f t="shared" si="264"/>
        <v>0.99880191558246589</v>
      </c>
      <c r="U1070" s="82">
        <f t="shared" si="265"/>
        <v>10.376822859546767</v>
      </c>
      <c r="V1070" s="95">
        <f t="shared" si="253"/>
        <v>6.5072848326618082E-2</v>
      </c>
      <c r="W1070" s="95">
        <f t="shared" si="254"/>
        <v>5.0739736032758831E-3</v>
      </c>
      <c r="X1070" s="95">
        <f t="shared" si="255"/>
        <v>5.9998874723342199E-2</v>
      </c>
    </row>
    <row r="1071" spans="1:24">
      <c r="A1071" s="1">
        <v>1959.07</v>
      </c>
      <c r="B1071" s="1">
        <f t="shared" si="256"/>
        <v>1959</v>
      </c>
      <c r="C1071" s="1">
        <f t="shared" si="257"/>
        <v>6.9999999999936335E-2</v>
      </c>
      <c r="D1071" s="77">
        <v>59.74</v>
      </c>
      <c r="E1071" s="79">
        <v>1.79667</v>
      </c>
      <c r="F1071" s="77">
        <v>3.41</v>
      </c>
      <c r="G1071" s="77">
        <v>29.2</v>
      </c>
      <c r="H1071" s="79">
        <f t="shared" si="262"/>
        <v>1959.5416666665863</v>
      </c>
      <c r="I1071" s="82">
        <v>4.4000000000000004</v>
      </c>
      <c r="J1071" s="79">
        <f t="shared" si="258"/>
        <v>661.60617876712331</v>
      </c>
      <c r="K1071" s="79">
        <f t="shared" si="259"/>
        <v>19.897689541438361</v>
      </c>
      <c r="L1071" s="90">
        <f t="shared" si="263"/>
        <v>69941.132764217153</v>
      </c>
      <c r="M1071" s="79">
        <f t="shared" si="260"/>
        <v>37.764932534246583</v>
      </c>
      <c r="N1071" s="90">
        <f t="shared" si="261"/>
        <v>3992.2876251419571</v>
      </c>
      <c r="O1071" s="106">
        <f t="shared" si="250"/>
        <v>19.0905339757965</v>
      </c>
      <c r="P1071" s="91"/>
      <c r="Q1071" s="92">
        <f t="shared" si="251"/>
        <v>23.310742907975126</v>
      </c>
      <c r="R1071" s="92"/>
      <c r="S1071" s="107">
        <f t="shared" si="252"/>
        <v>2.947063577364338E-2</v>
      </c>
      <c r="T1071" s="82">
        <f t="shared" si="264"/>
        <v>1.0012626276101042</v>
      </c>
      <c r="U1071" s="82">
        <f t="shared" si="265"/>
        <v>10.32889606159107</v>
      </c>
      <c r="V1071" s="95">
        <f t="shared" si="253"/>
        <v>5.5911077489659178E-2</v>
      </c>
      <c r="W1071" s="95">
        <f t="shared" si="254"/>
        <v>4.4513692227852175E-3</v>
      </c>
      <c r="X1071" s="95">
        <f t="shared" si="255"/>
        <v>5.145970826687396E-2</v>
      </c>
    </row>
    <row r="1072" spans="1:24">
      <c r="A1072" s="1">
        <v>1959.08</v>
      </c>
      <c r="B1072" s="1">
        <f t="shared" si="256"/>
        <v>1959</v>
      </c>
      <c r="C1072" s="1">
        <f t="shared" si="257"/>
        <v>7.999999999992724E-2</v>
      </c>
      <c r="D1072" s="77">
        <v>59.4</v>
      </c>
      <c r="E1072" s="79">
        <v>1.8033300000000001</v>
      </c>
      <c r="F1072" s="77">
        <v>3.42</v>
      </c>
      <c r="G1072" s="77">
        <v>29.2</v>
      </c>
      <c r="H1072" s="79">
        <f t="shared" si="262"/>
        <v>1959.6249999999195</v>
      </c>
      <c r="I1072" s="82">
        <v>4.43</v>
      </c>
      <c r="J1072" s="79">
        <f t="shared" si="258"/>
        <v>657.84076027397271</v>
      </c>
      <c r="K1072" s="79">
        <f t="shared" si="259"/>
        <v>19.971447444863021</v>
      </c>
      <c r="L1072" s="90">
        <f t="shared" si="263"/>
        <v>69719.013471266735</v>
      </c>
      <c r="M1072" s="79">
        <f t="shared" si="260"/>
        <v>37.875680136986304</v>
      </c>
      <c r="N1072" s="90">
        <f t="shared" si="261"/>
        <v>4014.12501804263</v>
      </c>
      <c r="O1072" s="106">
        <f t="shared" si="250"/>
        <v>18.958803640750197</v>
      </c>
      <c r="P1072" s="91"/>
      <c r="Q1072" s="92">
        <f t="shared" si="251"/>
        <v>23.114626571364791</v>
      </c>
      <c r="R1072" s="92"/>
      <c r="S1072" s="107">
        <f t="shared" si="252"/>
        <v>2.910475620080246E-2</v>
      </c>
      <c r="T1072" s="82">
        <f t="shared" si="264"/>
        <v>0.98388762999034785</v>
      </c>
      <c r="U1072" s="82">
        <f t="shared" si="265"/>
        <v>10.341937610940331</v>
      </c>
      <c r="V1072" s="95">
        <f t="shared" si="253"/>
        <v>5.5375496521499867E-2</v>
      </c>
      <c r="W1072" s="95">
        <f t="shared" si="254"/>
        <v>4.5576778834710563E-3</v>
      </c>
      <c r="X1072" s="95">
        <f t="shared" si="255"/>
        <v>5.0817818638028811E-2</v>
      </c>
    </row>
    <row r="1073" spans="1:24">
      <c r="A1073" s="1">
        <v>1959.09</v>
      </c>
      <c r="B1073" s="1">
        <f t="shared" si="256"/>
        <v>1959</v>
      </c>
      <c r="C1073" s="1">
        <f t="shared" si="257"/>
        <v>8.9999999999918145E-2</v>
      </c>
      <c r="D1073" s="77">
        <v>57.05</v>
      </c>
      <c r="E1073" s="79">
        <v>1.81</v>
      </c>
      <c r="F1073" s="77">
        <v>3.43</v>
      </c>
      <c r="G1073" s="77">
        <v>29.3</v>
      </c>
      <c r="H1073" s="79">
        <f t="shared" si="262"/>
        <v>1959.7083333332528</v>
      </c>
      <c r="I1073" s="82">
        <v>4.68</v>
      </c>
      <c r="J1073" s="79">
        <f t="shared" si="258"/>
        <v>629.65870819112627</v>
      </c>
      <c r="K1073" s="79">
        <f t="shared" si="259"/>
        <v>19.976902047781572</v>
      </c>
      <c r="L1073" s="90">
        <f t="shared" si="263"/>
        <v>66908.666618542076</v>
      </c>
      <c r="M1073" s="79">
        <f t="shared" si="260"/>
        <v>37.85678122866895</v>
      </c>
      <c r="N1073" s="90">
        <f t="shared" si="261"/>
        <v>4022.7296494583588</v>
      </c>
      <c r="O1073" s="106">
        <f t="shared" si="250"/>
        <v>18.123290556758608</v>
      </c>
      <c r="P1073" s="91"/>
      <c r="Q1073" s="92">
        <f t="shared" si="251"/>
        <v>22.065621822784532</v>
      </c>
      <c r="R1073" s="92"/>
      <c r="S1073" s="107">
        <f t="shared" si="252"/>
        <v>2.8957426532419839E-2</v>
      </c>
      <c r="T1073" s="82">
        <f t="shared" si="264"/>
        <v>1.0158648196265918</v>
      </c>
      <c r="U1073" s="82">
        <f t="shared" si="265"/>
        <v>10.140576483879002</v>
      </c>
      <c r="V1073" s="95">
        <f t="shared" si="253"/>
        <v>6.0105380962148791E-2</v>
      </c>
      <c r="W1073" s="95">
        <f t="shared" si="254"/>
        <v>3.4376210664397444E-3</v>
      </c>
      <c r="X1073" s="95">
        <f t="shared" si="255"/>
        <v>5.6667759895709047E-2</v>
      </c>
    </row>
    <row r="1074" spans="1:24">
      <c r="A1074" s="1">
        <v>1959.1</v>
      </c>
      <c r="B1074" s="1">
        <f t="shared" si="256"/>
        <v>1959</v>
      </c>
      <c r="C1074" s="1">
        <f t="shared" si="257"/>
        <v>9.9999999999909051E-2</v>
      </c>
      <c r="D1074" s="77">
        <v>57</v>
      </c>
      <c r="E1074" s="79">
        <v>1.81667</v>
      </c>
      <c r="F1074" s="77">
        <v>3.4166699999999999</v>
      </c>
      <c r="G1074" s="77">
        <v>29.4</v>
      </c>
      <c r="H1074" s="79">
        <f t="shared" si="262"/>
        <v>1959.791666666586</v>
      </c>
      <c r="I1074" s="82">
        <v>4.53</v>
      </c>
      <c r="J1074" s="79">
        <f t="shared" si="258"/>
        <v>626.96704081632663</v>
      </c>
      <c r="K1074" s="79">
        <f t="shared" si="259"/>
        <v>19.982319544557829</v>
      </c>
      <c r="L1074" s="90">
        <f t="shared" si="263"/>
        <v>66799.591637002042</v>
      </c>
      <c r="M1074" s="79">
        <f t="shared" si="260"/>
        <v>37.581394374489804</v>
      </c>
      <c r="N1074" s="90">
        <f t="shared" si="261"/>
        <v>4004.0729957613298</v>
      </c>
      <c r="O1074" s="106">
        <f t="shared" si="250"/>
        <v>18.02196244151542</v>
      </c>
      <c r="P1074" s="91"/>
      <c r="Q1074" s="92">
        <f t="shared" si="251"/>
        <v>21.913293512657297</v>
      </c>
      <c r="R1074" s="92"/>
      <c r="S1074" s="107">
        <f t="shared" si="252"/>
        <v>3.1973736478613742E-2</v>
      </c>
      <c r="T1074" s="82">
        <f t="shared" si="264"/>
        <v>1.0037750000000001</v>
      </c>
      <c r="U1074" s="82">
        <f t="shared" si="265"/>
        <v>10.266415938458104</v>
      </c>
      <c r="V1074" s="95">
        <f t="shared" si="253"/>
        <v>6.1127011426896694E-2</v>
      </c>
      <c r="W1074" s="95">
        <f t="shared" si="254"/>
        <v>2.6821007016599729E-3</v>
      </c>
      <c r="X1074" s="95">
        <f t="shared" si="255"/>
        <v>5.8444910725236721E-2</v>
      </c>
    </row>
    <row r="1075" spans="1:24">
      <c r="A1075" s="1">
        <v>1959.11</v>
      </c>
      <c r="B1075" s="1">
        <f t="shared" si="256"/>
        <v>1959</v>
      </c>
      <c r="C1075" s="1">
        <f t="shared" si="257"/>
        <v>0.10999999999989996</v>
      </c>
      <c r="D1075" s="77">
        <v>57.23</v>
      </c>
      <c r="E1075" s="79">
        <v>1.8233299999999999</v>
      </c>
      <c r="F1075" s="77">
        <v>3.40333</v>
      </c>
      <c r="G1075" s="77">
        <v>29.4</v>
      </c>
      <c r="H1075" s="79">
        <f t="shared" si="262"/>
        <v>1959.8749999999193</v>
      </c>
      <c r="I1075" s="82">
        <v>4.53</v>
      </c>
      <c r="J1075" s="79">
        <f t="shared" si="258"/>
        <v>629.49690782312928</v>
      </c>
      <c r="K1075" s="79">
        <f t="shared" si="259"/>
        <v>20.055575693537417</v>
      </c>
      <c r="L1075" s="90">
        <f t="shared" si="263"/>
        <v>67247.200660887451</v>
      </c>
      <c r="M1075" s="79">
        <f t="shared" si="260"/>
        <v>37.434662088095244</v>
      </c>
      <c r="N1075" s="90">
        <f t="shared" si="261"/>
        <v>3999.0287510958956</v>
      </c>
      <c r="O1075" s="106">
        <f t="shared" si="250"/>
        <v>18.071789130570206</v>
      </c>
      <c r="P1075" s="91"/>
      <c r="Q1075" s="92">
        <f t="shared" si="251"/>
        <v>21.945863395901199</v>
      </c>
      <c r="R1075" s="92"/>
      <c r="S1075" s="107">
        <f t="shared" si="252"/>
        <v>3.1390612264807702E-2</v>
      </c>
      <c r="T1075" s="82">
        <f t="shared" si="264"/>
        <v>0.99110624580365825</v>
      </c>
      <c r="U1075" s="82">
        <f t="shared" si="265"/>
        <v>10.305171658625785</v>
      </c>
      <c r="V1075" s="95">
        <f t="shared" si="253"/>
        <v>6.0904418264419169E-2</v>
      </c>
      <c r="W1075" s="95">
        <f t="shared" si="254"/>
        <v>2.0766310364799256E-3</v>
      </c>
      <c r="X1075" s="95">
        <f t="shared" si="255"/>
        <v>5.8827787227939243E-2</v>
      </c>
    </row>
    <row r="1076" spans="1:24">
      <c r="A1076" s="1">
        <v>1959.12</v>
      </c>
      <c r="B1076" s="1">
        <f t="shared" si="256"/>
        <v>1959</v>
      </c>
      <c r="C1076" s="1">
        <f t="shared" si="257"/>
        <v>0.11999999999989086</v>
      </c>
      <c r="D1076" s="77">
        <v>59.06</v>
      </c>
      <c r="E1076" s="79">
        <v>1.83</v>
      </c>
      <c r="F1076" s="77">
        <v>3.39</v>
      </c>
      <c r="G1076" s="77">
        <v>29.4</v>
      </c>
      <c r="H1076" s="79">
        <f t="shared" si="262"/>
        <v>1959.9583333332525</v>
      </c>
      <c r="I1076" s="82">
        <v>4.6900000000000004</v>
      </c>
      <c r="J1076" s="79">
        <f t="shared" si="258"/>
        <v>649.62584965986412</v>
      </c>
      <c r="K1076" s="79">
        <f t="shared" si="259"/>
        <v>20.128941836734697</v>
      </c>
      <c r="L1076" s="90">
        <f t="shared" si="263"/>
        <v>69576.705733580282</v>
      </c>
      <c r="M1076" s="79">
        <f t="shared" si="260"/>
        <v>37.28803979591838</v>
      </c>
      <c r="N1076" s="90">
        <f t="shared" si="261"/>
        <v>3993.6510741083166</v>
      </c>
      <c r="O1076" s="106">
        <f t="shared" si="250"/>
        <v>18.624728977900102</v>
      </c>
      <c r="P1076" s="91"/>
      <c r="Q1076" s="92">
        <f t="shared" si="251"/>
        <v>22.588315691509777</v>
      </c>
      <c r="R1076" s="92"/>
      <c r="S1076" s="107">
        <f t="shared" si="252"/>
        <v>2.9010076868157736E-2</v>
      </c>
      <c r="T1076" s="82">
        <f t="shared" si="264"/>
        <v>1.0015362166752055</v>
      </c>
      <c r="U1076" s="82">
        <f t="shared" si="265"/>
        <v>10.21351999494286</v>
      </c>
      <c r="V1076" s="95">
        <f t="shared" si="253"/>
        <v>5.1298900077659804E-2</v>
      </c>
      <c r="W1076" s="95">
        <f t="shared" si="254"/>
        <v>-5.5015396284074924E-4</v>
      </c>
      <c r="X1076" s="95">
        <f t="shared" si="255"/>
        <v>5.1849054040500553E-2</v>
      </c>
    </row>
    <row r="1077" spans="1:24">
      <c r="A1077" s="1">
        <v>1960.01</v>
      </c>
      <c r="B1077" s="1">
        <f t="shared" si="256"/>
        <v>1960</v>
      </c>
      <c r="C1077" s="1">
        <f t="shared" si="257"/>
        <v>9.9999999999909051E-3</v>
      </c>
      <c r="D1077" s="77">
        <v>58.03</v>
      </c>
      <c r="E1077" s="79">
        <v>1.8666700000000001</v>
      </c>
      <c r="F1077" s="77">
        <v>3.39</v>
      </c>
      <c r="G1077" s="77">
        <v>29.3</v>
      </c>
      <c r="H1077" s="79">
        <f t="shared" si="262"/>
        <v>1960.0416666665858</v>
      </c>
      <c r="I1077" s="82">
        <v>4.72</v>
      </c>
      <c r="J1077" s="79">
        <f t="shared" si="258"/>
        <v>640.47493139931748</v>
      </c>
      <c r="K1077" s="79">
        <f t="shared" si="259"/>
        <v>20.602366710238911</v>
      </c>
      <c r="L1077" s="90">
        <f t="shared" si="263"/>
        <v>68780.498172809035</v>
      </c>
      <c r="M1077" s="79">
        <f t="shared" si="260"/>
        <v>37.415302730375437</v>
      </c>
      <c r="N1077" s="90">
        <f t="shared" si="261"/>
        <v>4018.0232432504336</v>
      </c>
      <c r="O1077" s="106">
        <f t="shared" si="250"/>
        <v>18.338284994375556</v>
      </c>
      <c r="P1077" s="91"/>
      <c r="Q1077" s="92">
        <f t="shared" si="251"/>
        <v>22.215441275545867</v>
      </c>
      <c r="R1077" s="92"/>
      <c r="S1077" s="107">
        <f t="shared" si="252"/>
        <v>2.963452794942404E-2</v>
      </c>
      <c r="T1077" s="82">
        <f t="shared" si="264"/>
        <v>1.0223132881790824</v>
      </c>
      <c r="U1077" s="82">
        <f t="shared" si="265"/>
        <v>10.26412215478997</v>
      </c>
      <c r="V1077" s="95">
        <f t="shared" si="253"/>
        <v>5.1609699366200523E-2</v>
      </c>
      <c r="W1077" s="95">
        <f t="shared" si="254"/>
        <v>-1.6361931398505281E-3</v>
      </c>
      <c r="X1077" s="95">
        <f t="shared" si="255"/>
        <v>5.3245892506051051E-2</v>
      </c>
    </row>
    <row r="1078" spans="1:24">
      <c r="A1078" s="1">
        <v>1960.02</v>
      </c>
      <c r="B1078" s="1">
        <f t="shared" si="256"/>
        <v>1960</v>
      </c>
      <c r="C1078" s="1">
        <f t="shared" si="257"/>
        <v>1.999999999998181E-2</v>
      </c>
      <c r="D1078" s="77">
        <v>55.78</v>
      </c>
      <c r="E1078" s="79">
        <v>1.90333</v>
      </c>
      <c r="F1078" s="77">
        <v>3.39</v>
      </c>
      <c r="G1078" s="77">
        <v>29.4</v>
      </c>
      <c r="H1078" s="79">
        <f t="shared" si="262"/>
        <v>1960.1249999999191</v>
      </c>
      <c r="I1078" s="82">
        <v>4.49</v>
      </c>
      <c r="J1078" s="79">
        <f t="shared" si="258"/>
        <v>613.54774625850348</v>
      </c>
      <c r="K1078" s="79">
        <f t="shared" si="259"/>
        <v>20.935529435034017</v>
      </c>
      <c r="L1078" s="90">
        <f t="shared" si="263"/>
        <v>66076.147419759829</v>
      </c>
      <c r="M1078" s="79">
        <f t="shared" si="260"/>
        <v>37.28803979591838</v>
      </c>
      <c r="N1078" s="90">
        <f t="shared" si="261"/>
        <v>4015.7429141804569</v>
      </c>
      <c r="O1078" s="106">
        <f t="shared" si="250"/>
        <v>17.545275108945972</v>
      </c>
      <c r="P1078" s="91"/>
      <c r="Q1078" s="92">
        <f t="shared" si="251"/>
        <v>21.233856769802046</v>
      </c>
      <c r="R1078" s="92"/>
      <c r="S1078" s="107">
        <f t="shared" si="252"/>
        <v>3.474757761819635E-2</v>
      </c>
      <c r="T1078" s="82">
        <f t="shared" si="264"/>
        <v>1.023134908202376</v>
      </c>
      <c r="U1078" s="82">
        <f t="shared" si="265"/>
        <v>10.457457489143488</v>
      </c>
      <c r="V1078" s="95">
        <f t="shared" si="253"/>
        <v>5.1857461039326758E-2</v>
      </c>
      <c r="W1078" s="95">
        <f t="shared" si="254"/>
        <v>4.0165797472035969E-4</v>
      </c>
      <c r="X1078" s="95">
        <f t="shared" si="255"/>
        <v>5.1455803064606398E-2</v>
      </c>
    </row>
    <row r="1079" spans="1:24">
      <c r="A1079" s="1">
        <v>1960.03</v>
      </c>
      <c r="B1079" s="1">
        <f t="shared" si="256"/>
        <v>1960</v>
      </c>
      <c r="C1079" s="1">
        <f t="shared" si="257"/>
        <v>2.9999999999972715E-2</v>
      </c>
      <c r="D1079" s="77">
        <v>55.02</v>
      </c>
      <c r="E1079" s="79">
        <v>1.94</v>
      </c>
      <c r="F1079" s="77">
        <v>3.39</v>
      </c>
      <c r="G1079" s="77">
        <v>29.4</v>
      </c>
      <c r="H1079" s="79">
        <f t="shared" si="262"/>
        <v>1960.2083333332523</v>
      </c>
      <c r="I1079" s="82">
        <v>4.25</v>
      </c>
      <c r="J1079" s="79">
        <f t="shared" si="258"/>
        <v>605.18818571428585</v>
      </c>
      <c r="K1079" s="79">
        <f t="shared" si="259"/>
        <v>21.338878231292519</v>
      </c>
      <c r="L1079" s="90">
        <f t="shared" si="263"/>
        <v>65367.370769715206</v>
      </c>
      <c r="M1079" s="79">
        <f t="shared" si="260"/>
        <v>37.28803979591838</v>
      </c>
      <c r="N1079" s="90">
        <f t="shared" si="261"/>
        <v>4027.5424738156048</v>
      </c>
      <c r="O1079" s="106">
        <f t="shared" si="250"/>
        <v>17.286020720522153</v>
      </c>
      <c r="P1079" s="91"/>
      <c r="Q1079" s="92">
        <f t="shared" si="251"/>
        <v>20.901862083864064</v>
      </c>
      <c r="R1079" s="92"/>
      <c r="S1079" s="107">
        <f t="shared" si="252"/>
        <v>3.7568234521250819E-2</v>
      </c>
      <c r="T1079" s="82">
        <f t="shared" si="264"/>
        <v>1.0011208804158602</v>
      </c>
      <c r="U1079" s="82">
        <f t="shared" si="265"/>
        <v>10.699389808185071</v>
      </c>
      <c r="V1079" s="95">
        <f t="shared" si="253"/>
        <v>5.4539031724874176E-2</v>
      </c>
      <c r="W1079" s="95">
        <f t="shared" si="254"/>
        <v>-6.138646284771232E-4</v>
      </c>
      <c r="X1079" s="95">
        <f t="shared" si="255"/>
        <v>5.5152896353351299E-2</v>
      </c>
    </row>
    <row r="1080" spans="1:24">
      <c r="A1080" s="1">
        <v>1960.04</v>
      </c>
      <c r="B1080" s="1">
        <f t="shared" si="256"/>
        <v>1960</v>
      </c>
      <c r="C1080" s="1">
        <f t="shared" si="257"/>
        <v>3.999999999996362E-2</v>
      </c>
      <c r="D1080" s="77">
        <v>55.73</v>
      </c>
      <c r="E1080" s="79">
        <v>1.94333</v>
      </c>
      <c r="F1080" s="77">
        <v>3.34667</v>
      </c>
      <c r="G1080" s="77">
        <v>29.5</v>
      </c>
      <c r="H1080" s="79">
        <f t="shared" si="262"/>
        <v>1960.2916666665856</v>
      </c>
      <c r="I1080" s="82">
        <v>4.28</v>
      </c>
      <c r="J1080" s="79">
        <f t="shared" si="258"/>
        <v>610.91981661016951</v>
      </c>
      <c r="K1080" s="79">
        <f t="shared" si="259"/>
        <v>21.303046962372886</v>
      </c>
      <c r="L1080" s="90">
        <f t="shared" si="263"/>
        <v>66178.201738074888</v>
      </c>
      <c r="M1080" s="79">
        <f t="shared" si="260"/>
        <v>36.68665032576272</v>
      </c>
      <c r="N1080" s="90">
        <f t="shared" si="261"/>
        <v>3974.1001688635047</v>
      </c>
      <c r="O1080" s="106">
        <f t="shared" si="250"/>
        <v>17.429766947597205</v>
      </c>
      <c r="P1080" s="91"/>
      <c r="Q1080" s="92">
        <f t="shared" si="251"/>
        <v>21.057013645324016</v>
      </c>
      <c r="R1080" s="92"/>
      <c r="S1080" s="107">
        <f t="shared" si="252"/>
        <v>3.7138296214863302E-2</v>
      </c>
      <c r="T1080" s="82">
        <f t="shared" si="264"/>
        <v>0.9979364483224713</v>
      </c>
      <c r="U1080" s="82">
        <f t="shared" si="265"/>
        <v>10.675072773344814</v>
      </c>
      <c r="V1080" s="95">
        <f t="shared" si="253"/>
        <v>4.948843473227571E-2</v>
      </c>
      <c r="W1080" s="95">
        <f t="shared" si="254"/>
        <v>-2.834123274965461E-3</v>
      </c>
      <c r="X1080" s="95">
        <f t="shared" si="255"/>
        <v>5.2322558007241171E-2</v>
      </c>
    </row>
    <row r="1081" spans="1:24">
      <c r="A1081" s="1">
        <v>1960.05</v>
      </c>
      <c r="B1081" s="1">
        <f t="shared" si="256"/>
        <v>1960</v>
      </c>
      <c r="C1081" s="1">
        <f t="shared" si="257"/>
        <v>4.9999999999954525E-2</v>
      </c>
      <c r="D1081" s="77">
        <v>55.22</v>
      </c>
      <c r="E1081" s="79">
        <v>1.9466699999999999</v>
      </c>
      <c r="F1081" s="77">
        <v>3.3033299999999999</v>
      </c>
      <c r="G1081" s="77">
        <v>29.5</v>
      </c>
      <c r="H1081" s="79">
        <f t="shared" si="262"/>
        <v>1960.3749999999188</v>
      </c>
      <c r="I1081" s="82">
        <v>4.3499999999999996</v>
      </c>
      <c r="J1081" s="79">
        <f t="shared" si="258"/>
        <v>605.32912745762724</v>
      </c>
      <c r="K1081" s="79">
        <f t="shared" si="259"/>
        <v>21.33966049525424</v>
      </c>
      <c r="L1081" s="90">
        <f t="shared" si="263"/>
        <v>65765.223278448786</v>
      </c>
      <c r="M1081" s="79">
        <f t="shared" si="260"/>
        <v>36.211551369152545</v>
      </c>
      <c r="N1081" s="90">
        <f t="shared" si="261"/>
        <v>3934.1585478521952</v>
      </c>
      <c r="O1081" s="106">
        <f t="shared" si="250"/>
        <v>17.256170578727918</v>
      </c>
      <c r="P1081" s="91"/>
      <c r="Q1081" s="92">
        <f t="shared" si="251"/>
        <v>20.829617960486182</v>
      </c>
      <c r="R1081" s="92"/>
      <c r="S1081" s="107">
        <f t="shared" si="252"/>
        <v>3.6583183856928651E-2</v>
      </c>
      <c r="T1081" s="82">
        <f t="shared" si="264"/>
        <v>1.019861215150373</v>
      </c>
      <c r="U1081" s="82">
        <f t="shared" si="265"/>
        <v>10.653044209015638</v>
      </c>
      <c r="V1081" s="95">
        <f t="shared" si="253"/>
        <v>3.7477773018283145E-2</v>
      </c>
      <c r="W1081" s="95">
        <f t="shared" si="254"/>
        <v>-5.8681926042273291E-3</v>
      </c>
      <c r="X1081" s="95">
        <f t="shared" si="255"/>
        <v>4.3345965622510474E-2</v>
      </c>
    </row>
    <row r="1082" spans="1:24">
      <c r="A1082" s="1">
        <v>1960.06</v>
      </c>
      <c r="B1082" s="1">
        <f t="shared" si="256"/>
        <v>1960</v>
      </c>
      <c r="C1082" s="1">
        <f t="shared" si="257"/>
        <v>5.999999999994543E-2</v>
      </c>
      <c r="D1082" s="77">
        <v>57.26</v>
      </c>
      <c r="E1082" s="79">
        <v>1.95</v>
      </c>
      <c r="F1082" s="77">
        <v>3.26</v>
      </c>
      <c r="G1082" s="77">
        <v>29.6</v>
      </c>
      <c r="H1082" s="79">
        <f t="shared" si="262"/>
        <v>1960.4583333332521</v>
      </c>
      <c r="I1082" s="82">
        <v>4.1500000000000004</v>
      </c>
      <c r="J1082" s="79">
        <f t="shared" si="258"/>
        <v>625.57130337837839</v>
      </c>
      <c r="K1082" s="79">
        <f t="shared" si="259"/>
        <v>21.303947635135135</v>
      </c>
      <c r="L1082" s="90">
        <f t="shared" si="263"/>
        <v>68157.287462158973</v>
      </c>
      <c r="M1082" s="79">
        <f t="shared" si="260"/>
        <v>35.615830405405404</v>
      </c>
      <c r="N1082" s="90">
        <f t="shared" si="261"/>
        <v>3880.4183920125433</v>
      </c>
      <c r="O1082" s="106">
        <f t="shared" si="250"/>
        <v>17.823363817264742</v>
      </c>
      <c r="P1082" s="91"/>
      <c r="Q1082" s="92">
        <f t="shared" si="251"/>
        <v>21.494025476015558</v>
      </c>
      <c r="R1082" s="92"/>
      <c r="S1082" s="107">
        <f t="shared" si="252"/>
        <v>3.6654561760249449E-2</v>
      </c>
      <c r="T1082" s="82">
        <f t="shared" si="264"/>
        <v>1.0239912183288333</v>
      </c>
      <c r="U1082" s="82">
        <f t="shared" si="265"/>
        <v>10.827921792422003</v>
      </c>
      <c r="V1082" s="95">
        <f t="shared" si="253"/>
        <v>3.2964861453453675E-2</v>
      </c>
      <c r="W1082" s="95">
        <f t="shared" si="254"/>
        <v>-6.8725965126598121E-3</v>
      </c>
      <c r="X1082" s="95">
        <f t="shared" si="255"/>
        <v>3.9837457966113488E-2</v>
      </c>
    </row>
    <row r="1083" spans="1:24">
      <c r="A1083" s="1">
        <v>1960.07</v>
      </c>
      <c r="B1083" s="1">
        <f t="shared" si="256"/>
        <v>1960</v>
      </c>
      <c r="C1083" s="1">
        <f t="shared" si="257"/>
        <v>6.9999999999936335E-2</v>
      </c>
      <c r="D1083" s="77">
        <v>55.84</v>
      </c>
      <c r="E1083" s="79">
        <v>1.95</v>
      </c>
      <c r="F1083" s="77">
        <v>3.2633299999999998</v>
      </c>
      <c r="G1083" s="77">
        <v>29.6</v>
      </c>
      <c r="H1083" s="79">
        <f t="shared" si="262"/>
        <v>1960.5416666665853</v>
      </c>
      <c r="I1083" s="82">
        <v>3.9</v>
      </c>
      <c r="J1083" s="79">
        <f t="shared" si="258"/>
        <v>610.0576594594595</v>
      </c>
      <c r="K1083" s="79">
        <f t="shared" si="259"/>
        <v>21.303947635135135</v>
      </c>
      <c r="L1083" s="90">
        <f t="shared" si="263"/>
        <v>66660.469631497705</v>
      </c>
      <c r="M1083" s="79">
        <f t="shared" si="260"/>
        <v>35.65221099290541</v>
      </c>
      <c r="N1083" s="90">
        <f t="shared" si="261"/>
        <v>3895.6860738279979</v>
      </c>
      <c r="O1083" s="106">
        <f t="shared" si="250"/>
        <v>17.376806472898114</v>
      </c>
      <c r="P1083" s="91"/>
      <c r="Q1083" s="92">
        <f t="shared" si="251"/>
        <v>20.937549239049794</v>
      </c>
      <c r="R1083" s="92"/>
      <c r="S1083" s="107">
        <f t="shared" si="252"/>
        <v>3.9316960601444684E-2</v>
      </c>
      <c r="T1083" s="82">
        <f t="shared" si="264"/>
        <v>1.0115016056773918</v>
      </c>
      <c r="U1083" s="82">
        <f t="shared" si="265"/>
        <v>11.087696828191532</v>
      </c>
      <c r="V1083" s="95">
        <f t="shared" si="253"/>
        <v>3.5268890757965243E-2</v>
      </c>
      <c r="W1083" s="95">
        <f t="shared" si="254"/>
        <v>-6.5029163456560291E-3</v>
      </c>
      <c r="X1083" s="95">
        <f t="shared" si="255"/>
        <v>4.1771807103621272E-2</v>
      </c>
    </row>
    <row r="1084" spans="1:24">
      <c r="A1084" s="1">
        <v>1960.08</v>
      </c>
      <c r="B1084" s="1">
        <f t="shared" si="256"/>
        <v>1960</v>
      </c>
      <c r="C1084" s="1">
        <f t="shared" si="257"/>
        <v>7.999999999992724E-2</v>
      </c>
      <c r="D1084" s="77">
        <v>56.51</v>
      </c>
      <c r="E1084" s="79">
        <v>1.95</v>
      </c>
      <c r="F1084" s="77">
        <v>3.26667</v>
      </c>
      <c r="G1084" s="77">
        <v>29.6</v>
      </c>
      <c r="H1084" s="79">
        <f t="shared" si="262"/>
        <v>1960.6249999999186</v>
      </c>
      <c r="I1084" s="82">
        <v>3.8</v>
      </c>
      <c r="J1084" s="79">
        <f t="shared" si="258"/>
        <v>617.37747736486494</v>
      </c>
      <c r="K1084" s="79">
        <f t="shared" si="259"/>
        <v>21.303947635135135</v>
      </c>
      <c r="L1084" s="90">
        <f t="shared" si="263"/>
        <v>67654.288416745243</v>
      </c>
      <c r="M1084" s="79">
        <f t="shared" si="260"/>
        <v>35.68870083141892</v>
      </c>
      <c r="N1084" s="90">
        <f t="shared" si="261"/>
        <v>3910.8871764701676</v>
      </c>
      <c r="O1084" s="106">
        <f t="shared" si="250"/>
        <v>17.582113039577671</v>
      </c>
      <c r="P1084" s="91"/>
      <c r="Q1084" s="92">
        <f t="shared" si="251"/>
        <v>21.166031871201248</v>
      </c>
      <c r="R1084" s="92"/>
      <c r="S1084" s="107">
        <f t="shared" si="252"/>
        <v>3.8801705124786805E-2</v>
      </c>
      <c r="T1084" s="82">
        <f t="shared" si="264"/>
        <v>1.0031666666666668</v>
      </c>
      <c r="U1084" s="82">
        <f t="shared" si="265"/>
        <v>11.215223144979859</v>
      </c>
      <c r="V1084" s="95">
        <f t="shared" si="253"/>
        <v>3.7055645455988939E-2</v>
      </c>
      <c r="W1084" s="95">
        <f t="shared" si="254"/>
        <v>-7.5058869152682117E-3</v>
      </c>
      <c r="X1084" s="95">
        <f t="shared" si="255"/>
        <v>4.4561532371257151E-2</v>
      </c>
    </row>
    <row r="1085" spans="1:24">
      <c r="A1085" s="1">
        <v>1960.09</v>
      </c>
      <c r="B1085" s="1">
        <f t="shared" si="256"/>
        <v>1960</v>
      </c>
      <c r="C1085" s="1">
        <f t="shared" si="257"/>
        <v>8.9999999999918145E-2</v>
      </c>
      <c r="D1085" s="77">
        <v>54.81</v>
      </c>
      <c r="E1085" s="79">
        <v>1.95</v>
      </c>
      <c r="F1085" s="77">
        <v>3.27</v>
      </c>
      <c r="G1085" s="77">
        <v>29.6</v>
      </c>
      <c r="H1085" s="79">
        <f t="shared" si="262"/>
        <v>1960.7083333332519</v>
      </c>
      <c r="I1085" s="82">
        <v>3.8</v>
      </c>
      <c r="J1085" s="79">
        <f t="shared" si="258"/>
        <v>598.80480506756771</v>
      </c>
      <c r="K1085" s="79">
        <f t="shared" si="259"/>
        <v>21.303947635135135</v>
      </c>
      <c r="L1085" s="90">
        <f t="shared" si="263"/>
        <v>65813.579366298509</v>
      </c>
      <c r="M1085" s="79">
        <f t="shared" si="260"/>
        <v>35.725081418918919</v>
      </c>
      <c r="N1085" s="90">
        <f t="shared" si="261"/>
        <v>3926.4806518481314</v>
      </c>
      <c r="O1085" s="106">
        <f t="shared" si="250"/>
        <v>17.052015467817665</v>
      </c>
      <c r="P1085" s="91"/>
      <c r="Q1085" s="92">
        <f t="shared" si="251"/>
        <v>20.511204667640996</v>
      </c>
      <c r="R1085" s="92"/>
      <c r="S1085" s="107">
        <f t="shared" si="252"/>
        <v>4.0151038844062646E-2</v>
      </c>
      <c r="T1085" s="82">
        <f t="shared" si="264"/>
        <v>0.99577137750533862</v>
      </c>
      <c r="U1085" s="82">
        <f t="shared" si="265"/>
        <v>11.250738018272296</v>
      </c>
      <c r="V1085" s="95">
        <f t="shared" si="253"/>
        <v>4.5779366054141457E-2</v>
      </c>
      <c r="W1085" s="95">
        <f t="shared" si="254"/>
        <v>-6.742316932297876E-3</v>
      </c>
      <c r="X1085" s="95">
        <f t="shared" si="255"/>
        <v>5.2521682986439333E-2</v>
      </c>
    </row>
    <row r="1086" spans="1:24">
      <c r="A1086" s="1">
        <v>1960.1</v>
      </c>
      <c r="B1086" s="1">
        <f t="shared" si="256"/>
        <v>1960</v>
      </c>
      <c r="C1086" s="1">
        <f t="shared" si="257"/>
        <v>9.9999999999909051E-2</v>
      </c>
      <c r="D1086" s="77">
        <v>53.73</v>
      </c>
      <c r="E1086" s="79">
        <v>1.95</v>
      </c>
      <c r="F1086" s="77">
        <v>3.27</v>
      </c>
      <c r="G1086" s="77">
        <v>29.8</v>
      </c>
      <c r="H1086" s="79">
        <f t="shared" si="262"/>
        <v>1960.7916666665851</v>
      </c>
      <c r="I1086" s="82">
        <v>3.89</v>
      </c>
      <c r="J1086" s="79">
        <f t="shared" si="258"/>
        <v>583.06606006711411</v>
      </c>
      <c r="K1086" s="79">
        <f t="shared" si="259"/>
        <v>21.160968120805368</v>
      </c>
      <c r="L1086" s="90">
        <f t="shared" si="263"/>
        <v>64277.575400528207</v>
      </c>
      <c r="M1086" s="79">
        <f t="shared" si="260"/>
        <v>35.485315771812083</v>
      </c>
      <c r="N1086" s="90">
        <f t="shared" si="261"/>
        <v>3911.9239076815043</v>
      </c>
      <c r="O1086" s="106">
        <f t="shared" si="250"/>
        <v>16.605104536251023</v>
      </c>
      <c r="P1086" s="91"/>
      <c r="Q1086" s="92">
        <f t="shared" si="251"/>
        <v>19.958227629483659</v>
      </c>
      <c r="R1086" s="92"/>
      <c r="S1086" s="107">
        <f t="shared" si="252"/>
        <v>4.0683684529383667E-2</v>
      </c>
      <c r="T1086" s="82">
        <f t="shared" si="264"/>
        <v>0.99996099985908249</v>
      </c>
      <c r="U1086" s="82">
        <f t="shared" si="265"/>
        <v>11.127973881692549</v>
      </c>
      <c r="V1086" s="95">
        <f t="shared" si="253"/>
        <v>5.029641335089563E-2</v>
      </c>
      <c r="W1086" s="95">
        <f t="shared" si="254"/>
        <v>-5.1312175257791637E-3</v>
      </c>
      <c r="X1086" s="95">
        <f t="shared" si="255"/>
        <v>5.5427630876674794E-2</v>
      </c>
    </row>
    <row r="1087" spans="1:24">
      <c r="A1087" s="1">
        <v>1960.11</v>
      </c>
      <c r="B1087" s="1">
        <f t="shared" si="256"/>
        <v>1960</v>
      </c>
      <c r="C1087" s="1">
        <f t="shared" si="257"/>
        <v>0.10999999999989996</v>
      </c>
      <c r="D1087" s="77">
        <v>55.47</v>
      </c>
      <c r="E1087" s="79">
        <v>1.95</v>
      </c>
      <c r="F1087" s="77">
        <v>3.27</v>
      </c>
      <c r="G1087" s="77">
        <v>29.8</v>
      </c>
      <c r="H1087" s="79">
        <f t="shared" si="262"/>
        <v>1960.8749999999184</v>
      </c>
      <c r="I1087" s="82">
        <v>3.93</v>
      </c>
      <c r="J1087" s="79">
        <f t="shared" si="258"/>
        <v>601.94815469798652</v>
      </c>
      <c r="K1087" s="79">
        <f t="shared" si="259"/>
        <v>21.160968120805368</v>
      </c>
      <c r="L1087" s="90">
        <f t="shared" si="263"/>
        <v>66553.54947831537</v>
      </c>
      <c r="M1087" s="79">
        <f t="shared" si="260"/>
        <v>35.485315771812083</v>
      </c>
      <c r="N1087" s="90">
        <f t="shared" si="261"/>
        <v>3923.3839335513126</v>
      </c>
      <c r="O1087" s="106">
        <f t="shared" si="250"/>
        <v>17.146088452419001</v>
      </c>
      <c r="P1087" s="91"/>
      <c r="Q1087" s="92">
        <f t="shared" si="251"/>
        <v>20.590981751601547</v>
      </c>
      <c r="R1087" s="92"/>
      <c r="S1087" s="107">
        <f t="shared" si="252"/>
        <v>3.7970128516134814E-2</v>
      </c>
      <c r="T1087" s="82">
        <f t="shared" si="264"/>
        <v>1.0106875755699061</v>
      </c>
      <c r="U1087" s="82">
        <f t="shared" si="265"/>
        <v>11.127539889143037</v>
      </c>
      <c r="V1087" s="95">
        <f t="shared" si="253"/>
        <v>4.6332708517203391E-2</v>
      </c>
      <c r="W1087" s="95">
        <f t="shared" si="254"/>
        <v>-1.5965533080211092E-3</v>
      </c>
      <c r="X1087" s="95">
        <f t="shared" si="255"/>
        <v>4.7929261825224501E-2</v>
      </c>
    </row>
    <row r="1088" spans="1:24">
      <c r="A1088" s="1">
        <v>1960.12</v>
      </c>
      <c r="B1088" s="1">
        <f t="shared" si="256"/>
        <v>1960</v>
      </c>
      <c r="C1088" s="1">
        <f t="shared" si="257"/>
        <v>0.11999999999989086</v>
      </c>
      <c r="D1088" s="77">
        <v>56.8</v>
      </c>
      <c r="E1088" s="79">
        <v>1.95</v>
      </c>
      <c r="F1088" s="77">
        <v>3.27</v>
      </c>
      <c r="G1088" s="77">
        <v>29.8</v>
      </c>
      <c r="H1088" s="79">
        <f t="shared" si="262"/>
        <v>1960.9583333332516</v>
      </c>
      <c r="I1088" s="82">
        <v>3.84</v>
      </c>
      <c r="J1088" s="79">
        <f t="shared" si="258"/>
        <v>616.38102013422815</v>
      </c>
      <c r="K1088" s="79">
        <f t="shared" si="259"/>
        <v>21.160968120805368</v>
      </c>
      <c r="L1088" s="90">
        <f t="shared" si="263"/>
        <v>68344.268292023422</v>
      </c>
      <c r="M1088" s="79">
        <f t="shared" si="260"/>
        <v>35.485315771812083</v>
      </c>
      <c r="N1088" s="90">
        <f t="shared" si="261"/>
        <v>3934.6084034316304</v>
      </c>
      <c r="O1088" s="106">
        <f t="shared" si="250"/>
        <v>17.562090833957129</v>
      </c>
      <c r="P1088" s="91"/>
      <c r="Q1088" s="92">
        <f t="shared" si="251"/>
        <v>21.071250947942286</v>
      </c>
      <c r="R1088" s="92"/>
      <c r="S1088" s="107">
        <f t="shared" si="252"/>
        <v>3.6259226159542177E-2</v>
      </c>
      <c r="T1088" s="82">
        <f t="shared" si="264"/>
        <v>1.0032000000000001</v>
      </c>
      <c r="U1088" s="82">
        <f t="shared" si="265"/>
        <v>11.246466312615398</v>
      </c>
      <c r="V1088" s="95">
        <f t="shared" si="253"/>
        <v>5.0267335077437192E-2</v>
      </c>
      <c r="W1088" s="95">
        <f t="shared" si="254"/>
        <v>6.3160924080163383E-4</v>
      </c>
      <c r="X1088" s="95">
        <f t="shared" si="255"/>
        <v>4.9635725836635558E-2</v>
      </c>
    </row>
    <row r="1089" spans="1:24">
      <c r="A1089" s="1">
        <v>1961.01</v>
      </c>
      <c r="B1089" s="1">
        <f t="shared" si="256"/>
        <v>1961</v>
      </c>
      <c r="C1089" s="1">
        <f t="shared" si="257"/>
        <v>9.9999999999909051E-3</v>
      </c>
      <c r="D1089" s="77">
        <v>59.72</v>
      </c>
      <c r="E1089" s="79">
        <v>1.9466699999999999</v>
      </c>
      <c r="F1089" s="77">
        <v>3.21</v>
      </c>
      <c r="G1089" s="77">
        <v>29.8</v>
      </c>
      <c r="H1089" s="79">
        <f t="shared" si="262"/>
        <v>1961.0416666665849</v>
      </c>
      <c r="I1089" s="82">
        <v>3.84</v>
      </c>
      <c r="J1089" s="79">
        <f t="shared" si="258"/>
        <v>648.06821342281887</v>
      </c>
      <c r="K1089" s="79">
        <f t="shared" si="259"/>
        <v>21.124831698322147</v>
      </c>
      <c r="L1089" s="90">
        <f t="shared" si="263"/>
        <v>72052.934515187371</v>
      </c>
      <c r="M1089" s="79">
        <f t="shared" si="260"/>
        <v>34.834209060402685</v>
      </c>
      <c r="N1089" s="90">
        <f t="shared" si="261"/>
        <v>3872.9055558230311</v>
      </c>
      <c r="O1089" s="106">
        <f t="shared" ref="O1089:O1152" si="266">J1089/AVERAGE(M969:M1088)</f>
        <v>18.470416986477179</v>
      </c>
      <c r="P1089" s="91"/>
      <c r="Q1089" s="92">
        <f t="shared" ref="Q1089:Q1152" si="267">L1089/AVERAGE(N969:N1088)</f>
        <v>22.138023912072349</v>
      </c>
      <c r="R1089" s="92"/>
      <c r="S1089" s="107">
        <f t="shared" ref="S1089:S1152" si="268">1/O1089-(I1089/100-(((G1089/G969)^(1/10))-1))</f>
        <v>3.184484865175586E-2</v>
      </c>
      <c r="T1089" s="82">
        <f t="shared" si="264"/>
        <v>1.0081555955915638</v>
      </c>
      <c r="U1089" s="82">
        <f t="shared" si="265"/>
        <v>11.282455004815768</v>
      </c>
      <c r="V1089" s="95">
        <f t="shared" si="253"/>
        <v>4.8948202171856359E-2</v>
      </c>
      <c r="W1089" s="95">
        <f t="shared" si="254"/>
        <v>1.9400846429533658E-3</v>
      </c>
      <c r="X1089" s="95">
        <f t="shared" si="255"/>
        <v>4.7008117528902993E-2</v>
      </c>
    </row>
    <row r="1090" spans="1:24">
      <c r="A1090" s="1">
        <v>1961.02</v>
      </c>
      <c r="B1090" s="1">
        <f t="shared" si="256"/>
        <v>1961</v>
      </c>
      <c r="C1090" s="1">
        <f t="shared" si="257"/>
        <v>1.999999999998181E-2</v>
      </c>
      <c r="D1090" s="77">
        <v>62.17</v>
      </c>
      <c r="E1090" s="79">
        <v>1.94333</v>
      </c>
      <c r="F1090" s="77">
        <v>3.15</v>
      </c>
      <c r="G1090" s="77">
        <v>29.8</v>
      </c>
      <c r="H1090" s="79">
        <f t="shared" si="262"/>
        <v>1961.1249999999181</v>
      </c>
      <c r="I1090" s="82">
        <v>3.78</v>
      </c>
      <c r="J1090" s="79">
        <f t="shared" si="258"/>
        <v>674.65507080536918</v>
      </c>
      <c r="K1090" s="79">
        <f t="shared" si="259"/>
        <v>21.088586758053694</v>
      </c>
      <c r="L1090" s="90">
        <f t="shared" si="263"/>
        <v>75204.278152129089</v>
      </c>
      <c r="M1090" s="79">
        <f t="shared" si="260"/>
        <v>34.183102348993287</v>
      </c>
      <c r="N1090" s="90">
        <f t="shared" si="261"/>
        <v>3810.4146079975326</v>
      </c>
      <c r="O1090" s="106">
        <f t="shared" si="266"/>
        <v>19.234014498298357</v>
      </c>
      <c r="P1090" s="91"/>
      <c r="Q1090" s="92">
        <f t="shared" si="267"/>
        <v>23.028743280290101</v>
      </c>
      <c r="R1090" s="92"/>
      <c r="S1090" s="107">
        <f t="shared" si="268"/>
        <v>2.9103054689369377E-2</v>
      </c>
      <c r="T1090" s="82">
        <f t="shared" si="264"/>
        <v>1.0064599186780394</v>
      </c>
      <c r="U1090" s="82">
        <f t="shared" si="265"/>
        <v>11.37447014511506</v>
      </c>
      <c r="V1090" s="95">
        <f t="shared" ref="V1090:V1153" si="269">(($L1210/$L1090)^(1/10)-1)</f>
        <v>4.8460260605128092E-2</v>
      </c>
      <c r="W1090" s="95">
        <f t="shared" ref="W1090:W1153" si="270">(($U1210/$U1090)^(1/10)-1)</f>
        <v>2.3519224426142848E-3</v>
      </c>
      <c r="X1090" s="95">
        <f t="shared" ref="X1090:X1153" si="271">V1090-W1090</f>
        <v>4.6108338162513807E-2</v>
      </c>
    </row>
    <row r="1091" spans="1:24">
      <c r="A1091" s="1">
        <v>1961.03</v>
      </c>
      <c r="B1091" s="1">
        <f t="shared" si="256"/>
        <v>1961</v>
      </c>
      <c r="C1091" s="1">
        <f t="shared" si="257"/>
        <v>2.9999999999972715E-2</v>
      </c>
      <c r="D1091" s="77">
        <v>64.12</v>
      </c>
      <c r="E1091" s="79">
        <v>1.94</v>
      </c>
      <c r="F1091" s="77">
        <v>3.09</v>
      </c>
      <c r="G1091" s="77">
        <v>29.8</v>
      </c>
      <c r="H1091" s="79">
        <f t="shared" si="262"/>
        <v>1961.2083333332514</v>
      </c>
      <c r="I1091" s="82">
        <v>3.74</v>
      </c>
      <c r="J1091" s="79">
        <f t="shared" si="258"/>
        <v>695.81603892617466</v>
      </c>
      <c r="K1091" s="79">
        <f t="shared" si="259"/>
        <v>21.05245033557047</v>
      </c>
      <c r="L1091" s="90">
        <f t="shared" si="263"/>
        <v>77758.667204157071</v>
      </c>
      <c r="M1091" s="79">
        <f t="shared" si="260"/>
        <v>33.531995637583897</v>
      </c>
      <c r="N1091" s="90">
        <f t="shared" si="261"/>
        <v>3747.2595393144934</v>
      </c>
      <c r="O1091" s="106">
        <f t="shared" si="266"/>
        <v>19.844225272725573</v>
      </c>
      <c r="P1091" s="91"/>
      <c r="Q1091" s="92">
        <f t="shared" si="267"/>
        <v>23.733978127182606</v>
      </c>
      <c r="R1091" s="92"/>
      <c r="S1091" s="107">
        <f t="shared" si="268"/>
        <v>2.751025777265291E-2</v>
      </c>
      <c r="T1091" s="82">
        <f t="shared" si="264"/>
        <v>0.99981293627229095</v>
      </c>
      <c r="U1091" s="82">
        <f t="shared" si="265"/>
        <v>11.447948297258291</v>
      </c>
      <c r="V1091" s="95">
        <f t="shared" si="269"/>
        <v>4.7623029721759913E-2</v>
      </c>
      <c r="W1091" s="95">
        <f t="shared" si="270"/>
        <v>5.0133359248512033E-3</v>
      </c>
      <c r="X1091" s="95">
        <f t="shared" si="271"/>
        <v>4.260969379690871E-2</v>
      </c>
    </row>
    <row r="1092" spans="1:24">
      <c r="A1092" s="1">
        <v>1961.04</v>
      </c>
      <c r="B1092" s="1">
        <f t="shared" si="256"/>
        <v>1961</v>
      </c>
      <c r="C1092" s="1">
        <f t="shared" si="257"/>
        <v>3.999999999996362E-2</v>
      </c>
      <c r="D1092" s="77">
        <v>65.83</v>
      </c>
      <c r="E1092" s="79">
        <v>1.94</v>
      </c>
      <c r="F1092" s="77">
        <v>3.07</v>
      </c>
      <c r="G1092" s="77">
        <v>29.8</v>
      </c>
      <c r="H1092" s="79">
        <f t="shared" si="262"/>
        <v>1961.2916666665847</v>
      </c>
      <c r="I1092" s="82">
        <v>3.78</v>
      </c>
      <c r="J1092" s="79">
        <f t="shared" si="258"/>
        <v>714.37258020134232</v>
      </c>
      <c r="K1092" s="79">
        <f t="shared" si="259"/>
        <v>21.05245033557047</v>
      </c>
      <c r="L1092" s="90">
        <f t="shared" si="263"/>
        <v>80028.447388973771</v>
      </c>
      <c r="M1092" s="79">
        <f t="shared" si="260"/>
        <v>33.314960067114093</v>
      </c>
      <c r="N1092" s="90">
        <f t="shared" si="261"/>
        <v>3732.1484655043214</v>
      </c>
      <c r="O1092" s="106">
        <f t="shared" si="266"/>
        <v>20.382842975754777</v>
      </c>
      <c r="P1092" s="91"/>
      <c r="Q1092" s="92">
        <f t="shared" si="267"/>
        <v>24.352100217522853</v>
      </c>
      <c r="R1092" s="92"/>
      <c r="S1092" s="107">
        <f t="shared" si="268"/>
        <v>2.5778633459042188E-2</v>
      </c>
      <c r="T1092" s="82">
        <f t="shared" si="264"/>
        <v>1.0089504982815469</v>
      </c>
      <c r="U1092" s="82">
        <f t="shared" si="265"/>
        <v>11.445806801375186</v>
      </c>
      <c r="V1092" s="95">
        <f t="shared" si="269"/>
        <v>4.812686195240734E-2</v>
      </c>
      <c r="W1092" s="95">
        <f t="shared" si="270"/>
        <v>4.2753947049858354E-3</v>
      </c>
      <c r="X1092" s="95">
        <f t="shared" si="271"/>
        <v>4.3851467247421505E-2</v>
      </c>
    </row>
    <row r="1093" spans="1:24">
      <c r="A1093" s="1">
        <v>1961.05</v>
      </c>
      <c r="B1093" s="1">
        <f t="shared" si="256"/>
        <v>1961</v>
      </c>
      <c r="C1093" s="1">
        <f t="shared" si="257"/>
        <v>4.9999999999954525E-2</v>
      </c>
      <c r="D1093" s="77">
        <v>66.5</v>
      </c>
      <c r="E1093" s="79">
        <v>1.94</v>
      </c>
      <c r="F1093" s="77">
        <v>3.05</v>
      </c>
      <c r="G1093" s="77">
        <v>29.8</v>
      </c>
      <c r="H1093" s="79">
        <f t="shared" si="262"/>
        <v>1961.3749999999179</v>
      </c>
      <c r="I1093" s="82">
        <v>3.71</v>
      </c>
      <c r="J1093" s="79">
        <f t="shared" si="258"/>
        <v>721.64327181208057</v>
      </c>
      <c r="K1093" s="79">
        <f t="shared" si="259"/>
        <v>21.05245033557047</v>
      </c>
      <c r="L1093" s="90">
        <f t="shared" si="263"/>
        <v>81039.490865785192</v>
      </c>
      <c r="M1093" s="79">
        <f t="shared" si="260"/>
        <v>33.097924496644296</v>
      </c>
      <c r="N1093" s="90">
        <f t="shared" si="261"/>
        <v>3716.8488291826288</v>
      </c>
      <c r="O1093" s="106">
        <f t="shared" si="266"/>
        <v>20.598606843297336</v>
      </c>
      <c r="P1093" s="91"/>
      <c r="Q1093" s="92">
        <f t="shared" si="267"/>
        <v>24.58439827006411</v>
      </c>
      <c r="R1093" s="92"/>
      <c r="S1093" s="107">
        <f t="shared" si="268"/>
        <v>2.5572348486320999E-2</v>
      </c>
      <c r="T1093" s="82">
        <f t="shared" si="264"/>
        <v>0.98911626518356743</v>
      </c>
      <c r="U1093" s="82">
        <f t="shared" si="265"/>
        <v>11.548252475481812</v>
      </c>
      <c r="V1093" s="95">
        <f t="shared" si="269"/>
        <v>4.5125887579644308E-2</v>
      </c>
      <c r="W1093" s="95">
        <f t="shared" si="270"/>
        <v>-8.0879422247692734E-4</v>
      </c>
      <c r="X1093" s="95">
        <f t="shared" si="271"/>
        <v>4.5934681802121236E-2</v>
      </c>
    </row>
    <row r="1094" spans="1:24">
      <c r="A1094" s="1">
        <v>1961.06</v>
      </c>
      <c r="B1094" s="1">
        <f t="shared" si="256"/>
        <v>1961</v>
      </c>
      <c r="C1094" s="1">
        <f t="shared" si="257"/>
        <v>5.999999999994543E-2</v>
      </c>
      <c r="D1094" s="77">
        <v>65.62</v>
      </c>
      <c r="E1094" s="79">
        <v>1.94</v>
      </c>
      <c r="F1094" s="77">
        <v>3.03</v>
      </c>
      <c r="G1094" s="77">
        <v>29.8</v>
      </c>
      <c r="H1094" s="79">
        <f t="shared" si="262"/>
        <v>1961.4583333332512</v>
      </c>
      <c r="I1094" s="82">
        <v>3.88</v>
      </c>
      <c r="J1094" s="79">
        <f t="shared" si="258"/>
        <v>712.09370671140948</v>
      </c>
      <c r="K1094" s="79">
        <f t="shared" si="259"/>
        <v>21.05245033557047</v>
      </c>
      <c r="L1094" s="90">
        <f t="shared" si="263"/>
        <v>80164.101879239999</v>
      </c>
      <c r="M1094" s="79">
        <f t="shared" si="260"/>
        <v>32.880888926174499</v>
      </c>
      <c r="N1094" s="90">
        <f t="shared" si="261"/>
        <v>3701.5731285293691</v>
      </c>
      <c r="O1094" s="106">
        <f t="shared" si="266"/>
        <v>20.332414551592287</v>
      </c>
      <c r="P1094" s="91"/>
      <c r="Q1094" s="92">
        <f t="shared" si="267"/>
        <v>24.243964853269766</v>
      </c>
      <c r="R1094" s="92"/>
      <c r="S1094" s="107">
        <f t="shared" si="268"/>
        <v>2.4507926215313523E-2</v>
      </c>
      <c r="T1094" s="82">
        <f t="shared" si="264"/>
        <v>0.99995113592092766</v>
      </c>
      <c r="U1094" s="82">
        <f t="shared" si="265"/>
        <v>11.422564357945458</v>
      </c>
      <c r="V1094" s="95">
        <f t="shared" si="269"/>
        <v>4.3805070632089604E-2</v>
      </c>
      <c r="W1094" s="95">
        <f t="shared" si="270"/>
        <v>-8.7199178523100773E-4</v>
      </c>
      <c r="X1094" s="95">
        <f t="shared" si="271"/>
        <v>4.4677062417320612E-2</v>
      </c>
    </row>
    <row r="1095" spans="1:24">
      <c r="A1095" s="1">
        <v>1961.07</v>
      </c>
      <c r="B1095" s="1">
        <f t="shared" si="256"/>
        <v>1961</v>
      </c>
      <c r="C1095" s="1">
        <f t="shared" si="257"/>
        <v>6.9999999999936335E-2</v>
      </c>
      <c r="D1095" s="77">
        <v>65.44</v>
      </c>
      <c r="E1095" s="79">
        <v>1.9466699999999999</v>
      </c>
      <c r="F1095" s="77">
        <v>3.03667</v>
      </c>
      <c r="G1095" s="77">
        <v>30</v>
      </c>
      <c r="H1095" s="79">
        <f t="shared" si="262"/>
        <v>1961.5416666665844</v>
      </c>
      <c r="I1095" s="82">
        <v>3.92</v>
      </c>
      <c r="J1095" s="79">
        <f t="shared" si="258"/>
        <v>705.40611733333344</v>
      </c>
      <c r="K1095" s="79">
        <f t="shared" si="259"/>
        <v>20.983999487000002</v>
      </c>
      <c r="L1095" s="90">
        <f t="shared" si="263"/>
        <v>79608.101590083403</v>
      </c>
      <c r="M1095" s="79">
        <f t="shared" si="260"/>
        <v>32.733581820333335</v>
      </c>
      <c r="N1095" s="90">
        <f t="shared" si="261"/>
        <v>3694.1249061057238</v>
      </c>
      <c r="O1095" s="106">
        <f t="shared" si="266"/>
        <v>20.146643736827315</v>
      </c>
      <c r="P1095" s="91"/>
      <c r="Q1095" s="92">
        <f t="shared" si="267"/>
        <v>24.001732449096973</v>
      </c>
      <c r="R1095" s="92"/>
      <c r="S1095" s="107">
        <f t="shared" si="268"/>
        <v>2.5240009310458382E-2</v>
      </c>
      <c r="T1095" s="82">
        <f t="shared" si="264"/>
        <v>0.9934749803871008</v>
      </c>
      <c r="U1095" s="82">
        <f t="shared" si="265"/>
        <v>11.34585949682508</v>
      </c>
      <c r="V1095" s="95">
        <f t="shared" si="269"/>
        <v>4.3790117145812602E-2</v>
      </c>
      <c r="W1095" s="95">
        <f t="shared" si="270"/>
        <v>-1.4214964115368822E-3</v>
      </c>
      <c r="X1095" s="95">
        <f t="shared" si="271"/>
        <v>4.5211613557349484E-2</v>
      </c>
    </row>
    <row r="1096" spans="1:24">
      <c r="A1096" s="1">
        <v>1961.08</v>
      </c>
      <c r="B1096" s="1">
        <f t="shared" si="256"/>
        <v>1961</v>
      </c>
      <c r="C1096" s="1">
        <f t="shared" si="257"/>
        <v>7.999999999992724E-2</v>
      </c>
      <c r="D1096" s="77">
        <v>67.790000000000006</v>
      </c>
      <c r="E1096" s="79">
        <v>1.95333</v>
      </c>
      <c r="F1096" s="77">
        <v>3.0433300000000001</v>
      </c>
      <c r="G1096" s="77">
        <v>29.9</v>
      </c>
      <c r="H1096" s="79">
        <f t="shared" si="262"/>
        <v>1961.6249999999177</v>
      </c>
      <c r="I1096" s="82">
        <v>4.04</v>
      </c>
      <c r="J1096" s="79">
        <f t="shared" si="258"/>
        <v>733.18172474916412</v>
      </c>
      <c r="K1096" s="79">
        <f t="shared" si="259"/>
        <v>21.126211217056859</v>
      </c>
      <c r="L1096" s="90">
        <f t="shared" si="263"/>
        <v>82941.379801278308</v>
      </c>
      <c r="M1096" s="79">
        <f t="shared" si="260"/>
        <v>32.915089812374589</v>
      </c>
      <c r="N1096" s="90">
        <f t="shared" si="261"/>
        <v>3723.5283875294926</v>
      </c>
      <c r="O1096" s="106">
        <f t="shared" si="266"/>
        <v>20.94168847521518</v>
      </c>
      <c r="P1096" s="91"/>
      <c r="Q1096" s="92">
        <f t="shared" si="267"/>
        <v>24.927371788688767</v>
      </c>
      <c r="R1096" s="92"/>
      <c r="S1096" s="107">
        <f t="shared" si="268"/>
        <v>2.1816815188407737E-2</v>
      </c>
      <c r="T1096" s="82">
        <f t="shared" si="264"/>
        <v>1.0082762096268238</v>
      </c>
      <c r="U1096" s="82">
        <f t="shared" si="265"/>
        <v>11.309525960952939</v>
      </c>
      <c r="V1096" s="95">
        <f t="shared" si="269"/>
        <v>3.767453343601046E-2</v>
      </c>
      <c r="W1096" s="95">
        <f t="shared" si="270"/>
        <v>2.9066845568914701E-4</v>
      </c>
      <c r="X1096" s="95">
        <f t="shared" si="271"/>
        <v>3.7383864980321313E-2</v>
      </c>
    </row>
    <row r="1097" spans="1:24">
      <c r="A1097" s="1">
        <v>1961.09</v>
      </c>
      <c r="B1097" s="1">
        <f t="shared" si="256"/>
        <v>1961</v>
      </c>
      <c r="C1097" s="1">
        <f t="shared" si="257"/>
        <v>8.9999999999918145E-2</v>
      </c>
      <c r="D1097" s="77">
        <v>67.260000000000005</v>
      </c>
      <c r="E1097" s="79">
        <v>1.96</v>
      </c>
      <c r="F1097" s="77">
        <v>3.05</v>
      </c>
      <c r="G1097" s="77">
        <v>30</v>
      </c>
      <c r="H1097" s="79">
        <f t="shared" si="262"/>
        <v>1961.7083333332509</v>
      </c>
      <c r="I1097" s="82">
        <v>3.98</v>
      </c>
      <c r="J1097" s="79">
        <f t="shared" si="258"/>
        <v>725.0246860000002</v>
      </c>
      <c r="K1097" s="79">
        <f t="shared" si="259"/>
        <v>21.127689333333333</v>
      </c>
      <c r="L1097" s="90">
        <f t="shared" si="263"/>
        <v>82217.785560455726</v>
      </c>
      <c r="M1097" s="79">
        <f t="shared" si="260"/>
        <v>32.877271666666665</v>
      </c>
      <c r="N1097" s="90">
        <f t="shared" si="261"/>
        <v>3728.2819797708876</v>
      </c>
      <c r="O1097" s="106">
        <f t="shared" si="266"/>
        <v>20.705243044147256</v>
      </c>
      <c r="P1097" s="91"/>
      <c r="Q1097" s="92">
        <f t="shared" si="267"/>
        <v>24.626812599567057</v>
      </c>
      <c r="R1097" s="92"/>
      <c r="S1097" s="107">
        <f t="shared" si="268"/>
        <v>2.2520573809431919E-2</v>
      </c>
      <c r="T1097" s="82">
        <f t="shared" si="264"/>
        <v>1.0082399627852752</v>
      </c>
      <c r="U1097" s="82">
        <f t="shared" si="265"/>
        <v>11.365115548690506</v>
      </c>
      <c r="V1097" s="95">
        <f t="shared" si="269"/>
        <v>4.1137790050248091E-2</v>
      </c>
      <c r="W1097" s="95">
        <f t="shared" si="270"/>
        <v>3.5461046872160562E-3</v>
      </c>
      <c r="X1097" s="95">
        <f t="shared" si="271"/>
        <v>3.7591685363032035E-2</v>
      </c>
    </row>
    <row r="1098" spans="1:24">
      <c r="A1098" s="1">
        <v>1961.1</v>
      </c>
      <c r="B1098" s="1">
        <f t="shared" ref="B1098:B1161" si="272">INT(A1098)</f>
        <v>1961</v>
      </c>
      <c r="C1098" s="1">
        <f t="shared" ref="C1098:C1161" si="273">A1098-B1098</f>
        <v>9.9999999999909051E-2</v>
      </c>
      <c r="D1098" s="77">
        <v>68</v>
      </c>
      <c r="E1098" s="79">
        <v>1.98</v>
      </c>
      <c r="F1098" s="77">
        <v>3.09667</v>
      </c>
      <c r="G1098" s="77">
        <v>30</v>
      </c>
      <c r="H1098" s="79">
        <f t="shared" si="262"/>
        <v>1961.7916666665842</v>
      </c>
      <c r="I1098" s="82">
        <v>3.92</v>
      </c>
      <c r="J1098" s="79">
        <f t="shared" ref="J1098:J1161" si="274">D1098*$G$1864/G1098</f>
        <v>733.00146666666672</v>
      </c>
      <c r="K1098" s="79">
        <f t="shared" ref="K1098:K1161" si="275">E1098*$G$1864/G1098</f>
        <v>21.343278000000002</v>
      </c>
      <c r="L1098" s="90">
        <f t="shared" si="263"/>
        <v>83324.046279043469</v>
      </c>
      <c r="M1098" s="79">
        <f t="shared" ref="M1098:M1161" si="276">F1098*$G$1864/G1098</f>
        <v>33.380347820333341</v>
      </c>
      <c r="N1098" s="90">
        <f t="shared" ref="N1098:N1161" si="277">M1098*(L1098/J1098)</f>
        <v>3794.5157998665527</v>
      </c>
      <c r="O1098" s="106">
        <f t="shared" si="266"/>
        <v>20.924190141010783</v>
      </c>
      <c r="P1098" s="91"/>
      <c r="Q1098" s="92">
        <f t="shared" si="267"/>
        <v>24.869916653028223</v>
      </c>
      <c r="R1098" s="92"/>
      <c r="S1098" s="107">
        <f t="shared" si="268"/>
        <v>2.2227504665063437E-2</v>
      </c>
      <c r="T1098" s="82">
        <f t="shared" si="264"/>
        <v>1.0016270980695723</v>
      </c>
      <c r="U1098" s="82">
        <f t="shared" si="265"/>
        <v>11.458763677862068</v>
      </c>
      <c r="V1098" s="95">
        <f t="shared" si="269"/>
        <v>3.7538369975540054E-2</v>
      </c>
      <c r="W1098" s="95">
        <f t="shared" si="270"/>
        <v>4.5465836366012091E-3</v>
      </c>
      <c r="X1098" s="95">
        <f t="shared" si="271"/>
        <v>3.2991786338938844E-2</v>
      </c>
    </row>
    <row r="1099" spans="1:24">
      <c r="A1099" s="1">
        <v>1961.11</v>
      </c>
      <c r="B1099" s="1">
        <f t="shared" si="272"/>
        <v>1961</v>
      </c>
      <c r="C1099" s="1">
        <f t="shared" si="273"/>
        <v>0.10999999999989996</v>
      </c>
      <c r="D1099" s="77">
        <v>71.08</v>
      </c>
      <c r="E1099" s="79">
        <v>2</v>
      </c>
      <c r="F1099" s="77">
        <v>3.1433300000000002</v>
      </c>
      <c r="G1099" s="77">
        <v>30</v>
      </c>
      <c r="H1099" s="79">
        <f t="shared" ref="H1099:H1162" si="278">H1098+1/12</f>
        <v>1961.8749999999175</v>
      </c>
      <c r="I1099" s="82">
        <v>3.94</v>
      </c>
      <c r="J1099" s="79">
        <f t="shared" si="274"/>
        <v>766.20212133333348</v>
      </c>
      <c r="K1099" s="79">
        <f t="shared" si="275"/>
        <v>21.55886666666667</v>
      </c>
      <c r="L1099" s="90">
        <f t="shared" ref="L1099:L1162" si="279">L1098*((J1099+(K1099/12))/J1098)</f>
        <v>87302.36103766055</v>
      </c>
      <c r="M1099" s="79">
        <f t="shared" si="276"/>
        <v>33.883316179666672</v>
      </c>
      <c r="N1099" s="90">
        <f t="shared" si="277"/>
        <v>3860.7221513858963</v>
      </c>
      <c r="O1099" s="106">
        <f t="shared" si="266"/>
        <v>21.857957721959664</v>
      </c>
      <c r="P1099" s="91"/>
      <c r="Q1099" s="92">
        <f t="shared" si="267"/>
        <v>25.960088110372361</v>
      </c>
      <c r="R1099" s="92"/>
      <c r="S1099" s="107">
        <f t="shared" si="268"/>
        <v>1.9215321648647518E-2</v>
      </c>
      <c r="T1099" s="82">
        <f t="shared" ref="T1099:T1162" si="280">((I1099/I1100+I1099/1200+((1+I1100/1200)^(-119))*(1-I1099/I1100)))</f>
        <v>0.99350075664378312</v>
      </c>
      <c r="U1099" s="82">
        <f t="shared" ref="U1099:U1162" si="281">U1098*T1098*G1098/G1099</f>
        <v>11.477408210122002</v>
      </c>
      <c r="V1099" s="95">
        <f t="shared" si="269"/>
        <v>2.8104043479765028E-2</v>
      </c>
      <c r="W1099" s="95">
        <f t="shared" si="270"/>
        <v>5.7777477795133425E-3</v>
      </c>
      <c r="X1099" s="95">
        <f t="shared" si="271"/>
        <v>2.2326295700251686E-2</v>
      </c>
    </row>
    <row r="1100" spans="1:24">
      <c r="A1100" s="1">
        <v>1961.12</v>
      </c>
      <c r="B1100" s="1">
        <f t="shared" si="272"/>
        <v>1961</v>
      </c>
      <c r="C1100" s="1">
        <f t="shared" si="273"/>
        <v>0.11999999999989086</v>
      </c>
      <c r="D1100" s="77">
        <v>71.739999999999995</v>
      </c>
      <c r="E1100" s="79">
        <v>2.02</v>
      </c>
      <c r="F1100" s="77">
        <v>3.19</v>
      </c>
      <c r="G1100" s="77">
        <v>30</v>
      </c>
      <c r="H1100" s="79">
        <f t="shared" si="278"/>
        <v>1961.9583333332507</v>
      </c>
      <c r="I1100" s="82">
        <v>4.0599999999999996</v>
      </c>
      <c r="J1100" s="79">
        <f t="shared" si="274"/>
        <v>773.31654733333335</v>
      </c>
      <c r="K1100" s="79">
        <f t="shared" si="275"/>
        <v>21.774455333333336</v>
      </c>
      <c r="L1100" s="90">
        <f t="shared" si="279"/>
        <v>88319.742238085339</v>
      </c>
      <c r="M1100" s="79">
        <f t="shared" si="276"/>
        <v>34.386392333333333</v>
      </c>
      <c r="N1100" s="90">
        <f t="shared" si="277"/>
        <v>3927.2369353149179</v>
      </c>
      <c r="O1100" s="106">
        <f t="shared" si="266"/>
        <v>22.041480198382256</v>
      </c>
      <c r="P1100" s="91"/>
      <c r="Q1100" s="92">
        <f t="shared" si="267"/>
        <v>26.158967454388584</v>
      </c>
      <c r="R1100" s="92"/>
      <c r="S1100" s="107">
        <f t="shared" si="268"/>
        <v>1.7251533180928612E-2</v>
      </c>
      <c r="T1100" s="82">
        <f t="shared" si="280"/>
        <v>1.0017544201863267</v>
      </c>
      <c r="U1100" s="82">
        <f t="shared" si="281"/>
        <v>11.402813741065778</v>
      </c>
      <c r="V1100" s="95">
        <f t="shared" si="269"/>
        <v>3.3538175321390806E-2</v>
      </c>
      <c r="W1100" s="95">
        <f t="shared" si="270"/>
        <v>5.5258212275945962E-3</v>
      </c>
      <c r="X1100" s="95">
        <f t="shared" si="271"/>
        <v>2.801235409379621E-2</v>
      </c>
    </row>
    <row r="1101" spans="1:24">
      <c r="A1101" s="1">
        <v>1962.01</v>
      </c>
      <c r="B1101" s="1">
        <f t="shared" si="272"/>
        <v>1962</v>
      </c>
      <c r="C1101" s="1">
        <f t="shared" si="273"/>
        <v>9.9999999999909051E-3</v>
      </c>
      <c r="D1101" s="77">
        <v>69.069999999999993</v>
      </c>
      <c r="E1101" s="79">
        <v>2.0266700000000002</v>
      </c>
      <c r="F1101" s="77">
        <v>3.25</v>
      </c>
      <c r="G1101" s="77">
        <v>30</v>
      </c>
      <c r="H1101" s="79">
        <f t="shared" si="278"/>
        <v>1962.041666666584</v>
      </c>
      <c r="I1101" s="82">
        <v>4.08</v>
      </c>
      <c r="J1101" s="79">
        <f t="shared" si="274"/>
        <v>744.53546033333328</v>
      </c>
      <c r="K1101" s="79">
        <f t="shared" si="275"/>
        <v>21.84635415366667</v>
      </c>
      <c r="L1101" s="90">
        <f t="shared" si="279"/>
        <v>85240.602788560907</v>
      </c>
      <c r="M1101" s="79">
        <f t="shared" si="276"/>
        <v>35.033158333333333</v>
      </c>
      <c r="N1101" s="90">
        <f t="shared" si="277"/>
        <v>4010.8869127381349</v>
      </c>
      <c r="O1101" s="106">
        <f t="shared" si="266"/>
        <v>21.197931400015214</v>
      </c>
      <c r="P1101" s="91"/>
      <c r="Q1101" s="92">
        <f t="shared" si="267"/>
        <v>25.14245991608292</v>
      </c>
      <c r="R1101" s="92"/>
      <c r="S1101" s="107">
        <f t="shared" si="268"/>
        <v>1.8856943716482617E-2</v>
      </c>
      <c r="T1101" s="82">
        <f t="shared" si="280"/>
        <v>1.0066638954265219</v>
      </c>
      <c r="U1101" s="82">
        <f t="shared" si="281"/>
        <v>11.422819067674027</v>
      </c>
      <c r="V1101" s="95">
        <f t="shared" si="269"/>
        <v>4.1710582602429991E-2</v>
      </c>
      <c r="W1101" s="95">
        <f t="shared" si="270"/>
        <v>5.6955120254535974E-3</v>
      </c>
      <c r="X1101" s="95">
        <f t="shared" si="271"/>
        <v>3.6015070576976393E-2</v>
      </c>
    </row>
    <row r="1102" spans="1:24">
      <c r="A1102" s="1">
        <v>1962.02</v>
      </c>
      <c r="B1102" s="1">
        <f t="shared" si="272"/>
        <v>1962</v>
      </c>
      <c r="C1102" s="1">
        <f t="shared" si="273"/>
        <v>1.999999999998181E-2</v>
      </c>
      <c r="D1102" s="77">
        <v>70.22</v>
      </c>
      <c r="E1102" s="79">
        <v>2.0333299999999999</v>
      </c>
      <c r="F1102" s="77">
        <v>3.31</v>
      </c>
      <c r="G1102" s="77">
        <v>30.1</v>
      </c>
      <c r="H1102" s="79">
        <f t="shared" si="278"/>
        <v>1962.1249999999172</v>
      </c>
      <c r="I1102" s="82">
        <v>4.04</v>
      </c>
      <c r="J1102" s="79">
        <f t="shared" si="274"/>
        <v>754.41708504983387</v>
      </c>
      <c r="K1102" s="79">
        <f t="shared" si="275"/>
        <v>21.845327421594686</v>
      </c>
      <c r="L1102" s="90">
        <f t="shared" si="279"/>
        <v>86580.352794171733</v>
      </c>
      <c r="M1102" s="79">
        <f t="shared" si="276"/>
        <v>35.561386378737545</v>
      </c>
      <c r="N1102" s="90">
        <f t="shared" si="277"/>
        <v>4081.1872365239033</v>
      </c>
      <c r="O1102" s="106">
        <f t="shared" si="266"/>
        <v>21.451687754873369</v>
      </c>
      <c r="P1102" s="91"/>
      <c r="Q1102" s="92">
        <f t="shared" si="267"/>
        <v>25.427057120717446</v>
      </c>
      <c r="R1102" s="92"/>
      <c r="S1102" s="107">
        <f t="shared" si="268"/>
        <v>1.9803478924056109E-2</v>
      </c>
      <c r="T1102" s="82">
        <f t="shared" si="280"/>
        <v>1.0123885003875235</v>
      </c>
      <c r="U1102" s="82">
        <f t="shared" si="281"/>
        <v>11.460737082475502</v>
      </c>
      <c r="V1102" s="95">
        <f t="shared" si="269"/>
        <v>4.1731982825138569E-2</v>
      </c>
      <c r="W1102" s="95">
        <f t="shared" si="270"/>
        <v>4.4005263696751395E-3</v>
      </c>
      <c r="X1102" s="95">
        <f t="shared" si="271"/>
        <v>3.733145645546343E-2</v>
      </c>
    </row>
    <row r="1103" spans="1:24">
      <c r="A1103" s="1">
        <v>1962.03</v>
      </c>
      <c r="B1103" s="1">
        <f t="shared" si="272"/>
        <v>1962</v>
      </c>
      <c r="C1103" s="1">
        <f t="shared" si="273"/>
        <v>2.9999999999972715E-2</v>
      </c>
      <c r="D1103" s="77">
        <v>70.290000000000006</v>
      </c>
      <c r="E1103" s="79">
        <v>2.04</v>
      </c>
      <c r="F1103" s="77">
        <v>3.37</v>
      </c>
      <c r="G1103" s="77">
        <v>30.1</v>
      </c>
      <c r="H1103" s="79">
        <f t="shared" si="278"/>
        <v>1962.2083333332505</v>
      </c>
      <c r="I1103" s="82">
        <v>3.93</v>
      </c>
      <c r="J1103" s="79">
        <f t="shared" si="274"/>
        <v>755.16913853820608</v>
      </c>
      <c r="K1103" s="79">
        <f t="shared" si="275"/>
        <v>21.916987375415285</v>
      </c>
      <c r="L1103" s="90">
        <f t="shared" si="279"/>
        <v>86876.269693496753</v>
      </c>
      <c r="M1103" s="79">
        <f t="shared" si="276"/>
        <v>36.206003654485052</v>
      </c>
      <c r="N1103" s="90">
        <f t="shared" si="277"/>
        <v>4165.2159463235739</v>
      </c>
      <c r="O1103" s="106">
        <f t="shared" si="266"/>
        <v>21.443158568526229</v>
      </c>
      <c r="P1103" s="91"/>
      <c r="Q1103" s="92">
        <f t="shared" si="267"/>
        <v>25.400593865759632</v>
      </c>
      <c r="R1103" s="92"/>
      <c r="S1103" s="107">
        <f t="shared" si="268"/>
        <v>2.092202095831084E-2</v>
      </c>
      <c r="T1103" s="82">
        <f t="shared" si="280"/>
        <v>1.0106875755699061</v>
      </c>
      <c r="U1103" s="82">
        <f t="shared" si="281"/>
        <v>11.602718428263055</v>
      </c>
      <c r="V1103" s="95">
        <f t="shared" si="269"/>
        <v>4.3820507522673635E-2</v>
      </c>
      <c r="W1103" s="95">
        <f t="shared" si="270"/>
        <v>3.5032717460843354E-3</v>
      </c>
      <c r="X1103" s="95">
        <f t="shared" si="271"/>
        <v>4.03172357765893E-2</v>
      </c>
    </row>
    <row r="1104" spans="1:24">
      <c r="A1104" s="1">
        <v>1962.04</v>
      </c>
      <c r="B1104" s="1">
        <f t="shared" si="272"/>
        <v>1962</v>
      </c>
      <c r="C1104" s="1">
        <f t="shared" si="273"/>
        <v>3.999999999996362E-2</v>
      </c>
      <c r="D1104" s="77">
        <v>68.05</v>
      </c>
      <c r="E1104" s="79">
        <v>2.0466700000000002</v>
      </c>
      <c r="F1104" s="77">
        <v>3.40333</v>
      </c>
      <c r="G1104" s="77">
        <v>30.2</v>
      </c>
      <c r="H1104" s="79">
        <f t="shared" si="278"/>
        <v>1962.2916666665838</v>
      </c>
      <c r="I1104" s="82">
        <v>3.84</v>
      </c>
      <c r="J1104" s="79">
        <f t="shared" si="274"/>
        <v>728.68255463576168</v>
      </c>
      <c r="K1104" s="79">
        <f t="shared" si="275"/>
        <v>21.915837238741727</v>
      </c>
      <c r="L1104" s="90">
        <f t="shared" si="279"/>
        <v>84039.300267496001</v>
      </c>
      <c r="M1104" s="79">
        <f t="shared" si="276"/>
        <v>36.443015410264906</v>
      </c>
      <c r="N1104" s="90">
        <f t="shared" si="277"/>
        <v>4202.9900334956228</v>
      </c>
      <c r="O1104" s="106">
        <f t="shared" si="266"/>
        <v>20.658336447649024</v>
      </c>
      <c r="P1104" s="91"/>
      <c r="Q1104" s="92">
        <f t="shared" si="267"/>
        <v>24.457371048910893</v>
      </c>
      <c r="R1104" s="92"/>
      <c r="S1104" s="107">
        <f t="shared" si="268"/>
        <v>2.3545227932979328E-2</v>
      </c>
      <c r="T1104" s="82">
        <f t="shared" si="280"/>
        <v>1.0007326009996715</v>
      </c>
      <c r="U1104" s="82">
        <f t="shared" si="281"/>
        <v>11.687893148485825</v>
      </c>
      <c r="V1104" s="95">
        <f t="shared" si="269"/>
        <v>4.8349863318874364E-2</v>
      </c>
      <c r="W1104" s="95">
        <f t="shared" si="270"/>
        <v>2.1442348125504385E-3</v>
      </c>
      <c r="X1104" s="95">
        <f t="shared" si="271"/>
        <v>4.6205628506323926E-2</v>
      </c>
    </row>
    <row r="1105" spans="1:24">
      <c r="A1105" s="1">
        <v>1962.05</v>
      </c>
      <c r="B1105" s="1">
        <f t="shared" si="272"/>
        <v>1962</v>
      </c>
      <c r="C1105" s="1">
        <f t="shared" si="273"/>
        <v>4.9999999999954525E-2</v>
      </c>
      <c r="D1105" s="77">
        <v>62.99</v>
      </c>
      <c r="E1105" s="79">
        <v>2.0533299999999999</v>
      </c>
      <c r="F1105" s="77">
        <v>3.4366699999999999</v>
      </c>
      <c r="G1105" s="77">
        <v>30.2</v>
      </c>
      <c r="H1105" s="79">
        <f t="shared" si="278"/>
        <v>1962.374999999917</v>
      </c>
      <c r="I1105" s="82">
        <v>3.87</v>
      </c>
      <c r="J1105" s="79">
        <f t="shared" si="274"/>
        <v>674.49984006622526</v>
      </c>
      <c r="K1105" s="79">
        <f t="shared" si="275"/>
        <v>21.987152827483445</v>
      </c>
      <c r="L1105" s="90">
        <f t="shared" si="279"/>
        <v>78001.698141823581</v>
      </c>
      <c r="M1105" s="79">
        <f t="shared" si="276"/>
        <v>36.800021675827814</v>
      </c>
      <c r="N1105" s="90">
        <f t="shared" si="277"/>
        <v>4255.6929028903123</v>
      </c>
      <c r="O1105" s="106">
        <f t="shared" si="266"/>
        <v>19.089367498116641</v>
      </c>
      <c r="P1105" s="91"/>
      <c r="Q1105" s="92">
        <f t="shared" si="267"/>
        <v>22.59273901198215</v>
      </c>
      <c r="R1105" s="92"/>
      <c r="S1105" s="107">
        <f t="shared" si="268"/>
        <v>2.7223802149255752E-2</v>
      </c>
      <c r="T1105" s="82">
        <f t="shared" si="280"/>
        <v>0.99994127099060903</v>
      </c>
      <c r="U1105" s="82">
        <f t="shared" si="281"/>
        <v>11.696455710690458</v>
      </c>
      <c r="V1105" s="95">
        <f t="shared" si="269"/>
        <v>5.511859855153145E-2</v>
      </c>
      <c r="W1105" s="95">
        <f t="shared" si="270"/>
        <v>2.7881753337712922E-3</v>
      </c>
      <c r="X1105" s="95">
        <f t="shared" si="271"/>
        <v>5.2330423217760158E-2</v>
      </c>
    </row>
    <row r="1106" spans="1:24">
      <c r="A1106" s="1">
        <v>1962.06</v>
      </c>
      <c r="B1106" s="1">
        <f t="shared" si="272"/>
        <v>1962</v>
      </c>
      <c r="C1106" s="1">
        <f t="shared" si="273"/>
        <v>5.999999999994543E-2</v>
      </c>
      <c r="D1106" s="77">
        <v>55.63</v>
      </c>
      <c r="E1106" s="79">
        <v>2.06</v>
      </c>
      <c r="F1106" s="77">
        <v>3.47</v>
      </c>
      <c r="G1106" s="77">
        <v>30.2</v>
      </c>
      <c r="H1106" s="79">
        <f t="shared" si="278"/>
        <v>1962.4583333332503</v>
      </c>
      <c r="I1106" s="82">
        <v>3.91</v>
      </c>
      <c r="J1106" s="79">
        <f t="shared" si="274"/>
        <v>595.68861887417222</v>
      </c>
      <c r="K1106" s="79">
        <f t="shared" si="275"/>
        <v>22.058575496688746</v>
      </c>
      <c r="L1106" s="90">
        <f t="shared" si="279"/>
        <v>69100.250184854609</v>
      </c>
      <c r="M1106" s="79">
        <f t="shared" si="276"/>
        <v>37.156920860927158</v>
      </c>
      <c r="N1106" s="90">
        <f t="shared" si="277"/>
        <v>4310.225923808116</v>
      </c>
      <c r="O1106" s="106">
        <f t="shared" si="266"/>
        <v>16.827571244792459</v>
      </c>
      <c r="P1106" s="91"/>
      <c r="Q1106" s="92">
        <f t="shared" si="267"/>
        <v>19.91722264106669</v>
      </c>
      <c r="R1106" s="92"/>
      <c r="S1106" s="107">
        <f t="shared" si="268"/>
        <v>3.3481783573162519E-2</v>
      </c>
      <c r="T1106" s="82">
        <f t="shared" si="280"/>
        <v>0.99508718933734119</v>
      </c>
      <c r="U1106" s="82">
        <f t="shared" si="281"/>
        <v>11.695768789433183</v>
      </c>
      <c r="V1106" s="95">
        <f t="shared" si="269"/>
        <v>6.8274864984938288E-2</v>
      </c>
      <c r="W1106" s="95">
        <f t="shared" si="270"/>
        <v>3.2123625469537842E-3</v>
      </c>
      <c r="X1106" s="95">
        <f t="shared" si="271"/>
        <v>6.5062502437984504E-2</v>
      </c>
    </row>
    <row r="1107" spans="1:24">
      <c r="A1107" s="1">
        <v>1962.07</v>
      </c>
      <c r="B1107" s="1">
        <f t="shared" si="272"/>
        <v>1962</v>
      </c>
      <c r="C1107" s="1">
        <f t="shared" si="273"/>
        <v>6.9999999999936335E-2</v>
      </c>
      <c r="D1107" s="77">
        <v>56.97</v>
      </c>
      <c r="E1107" s="79">
        <v>2.0666699999999998</v>
      </c>
      <c r="F1107" s="77">
        <v>3.49</v>
      </c>
      <c r="G1107" s="77">
        <v>30.3</v>
      </c>
      <c r="H1107" s="79">
        <f t="shared" si="278"/>
        <v>1962.5416666665835</v>
      </c>
      <c r="I1107" s="82">
        <v>4.01</v>
      </c>
      <c r="J1107" s="79">
        <f t="shared" si="274"/>
        <v>608.02407623762383</v>
      </c>
      <c r="K1107" s="79">
        <f t="shared" si="275"/>
        <v>22.056961868316829</v>
      </c>
      <c r="L1107" s="90">
        <f t="shared" si="279"/>
        <v>70744.389350092213</v>
      </c>
      <c r="M1107" s="79">
        <f t="shared" si="276"/>
        <v>37.247744884488455</v>
      </c>
      <c r="N1107" s="90">
        <f t="shared" si="277"/>
        <v>4333.8233953277486</v>
      </c>
      <c r="O1107" s="106">
        <f t="shared" si="266"/>
        <v>17.141325661322785</v>
      </c>
      <c r="P1107" s="91"/>
      <c r="Q1107" s="92">
        <f t="shared" si="267"/>
        <v>20.28907166390211</v>
      </c>
      <c r="R1107" s="92"/>
      <c r="S1107" s="107">
        <f t="shared" si="268"/>
        <v>3.0967289321607874E-2</v>
      </c>
      <c r="T1107" s="82">
        <f t="shared" si="280"/>
        <v>1.005796438146745</v>
      </c>
      <c r="U1107" s="82">
        <f t="shared" si="281"/>
        <v>11.599899428807168</v>
      </c>
      <c r="V1107" s="95">
        <f t="shared" si="269"/>
        <v>6.471828224518883E-2</v>
      </c>
      <c r="W1107" s="95">
        <f t="shared" si="270"/>
        <v>4.0679412523005887E-3</v>
      </c>
      <c r="X1107" s="95">
        <f t="shared" si="271"/>
        <v>6.0650340992888241E-2</v>
      </c>
    </row>
    <row r="1108" spans="1:24">
      <c r="A1108" s="1">
        <v>1962.08</v>
      </c>
      <c r="B1108" s="1">
        <f t="shared" si="272"/>
        <v>1962</v>
      </c>
      <c r="C1108" s="1">
        <f t="shared" si="273"/>
        <v>7.999999999992724E-2</v>
      </c>
      <c r="D1108" s="77">
        <v>58.52</v>
      </c>
      <c r="E1108" s="79">
        <v>2.0733299999999999</v>
      </c>
      <c r="F1108" s="77">
        <v>3.51</v>
      </c>
      <c r="G1108" s="77">
        <v>30.3</v>
      </c>
      <c r="H1108" s="79">
        <f t="shared" si="278"/>
        <v>1962.6249999999168</v>
      </c>
      <c r="I1108" s="82">
        <v>3.98</v>
      </c>
      <c r="J1108" s="79">
        <f t="shared" si="274"/>
        <v>624.56677095709574</v>
      </c>
      <c r="K1108" s="79">
        <f t="shared" si="275"/>
        <v>22.128042092079209</v>
      </c>
      <c r="L1108" s="90">
        <f t="shared" si="279"/>
        <v>72883.705520420088</v>
      </c>
      <c r="M1108" s="79">
        <f t="shared" si="276"/>
        <v>37.461199009900994</v>
      </c>
      <c r="N1108" s="90">
        <f t="shared" si="277"/>
        <v>4371.5277918092024</v>
      </c>
      <c r="O1108" s="106">
        <f t="shared" si="266"/>
        <v>17.571262631045521</v>
      </c>
      <c r="P1108" s="91"/>
      <c r="Q1108" s="92">
        <f t="shared" si="267"/>
        <v>20.797371453348301</v>
      </c>
      <c r="R1108" s="92"/>
      <c r="S1108" s="107">
        <f t="shared" si="268"/>
        <v>2.9839850791958542E-2</v>
      </c>
      <c r="T1108" s="82">
        <f t="shared" si="280"/>
        <v>1.0033166666666666</v>
      </c>
      <c r="U1108" s="82">
        <f t="shared" si="281"/>
        <v>11.667137528354711</v>
      </c>
      <c r="V1108" s="95">
        <f t="shared" si="269"/>
        <v>6.5247093555214741E-2</v>
      </c>
      <c r="W1108" s="95">
        <f t="shared" si="270"/>
        <v>3.0177421481709654E-3</v>
      </c>
      <c r="X1108" s="95">
        <f t="shared" si="271"/>
        <v>6.2229351407043776E-2</v>
      </c>
    </row>
    <row r="1109" spans="1:24">
      <c r="A1109" s="1">
        <v>1962.09</v>
      </c>
      <c r="B1109" s="1">
        <f t="shared" si="272"/>
        <v>1962</v>
      </c>
      <c r="C1109" s="1">
        <f t="shared" si="273"/>
        <v>8.9999999999918145E-2</v>
      </c>
      <c r="D1109" s="77">
        <v>58</v>
      </c>
      <c r="E1109" s="79">
        <v>2.08</v>
      </c>
      <c r="F1109" s="77">
        <v>3.53</v>
      </c>
      <c r="G1109" s="77">
        <v>30.4</v>
      </c>
      <c r="H1109" s="79">
        <f t="shared" si="278"/>
        <v>1962.70833333325</v>
      </c>
      <c r="I1109" s="82">
        <v>3.98</v>
      </c>
      <c r="J1109" s="79">
        <f t="shared" si="274"/>
        <v>616.98072368421072</v>
      </c>
      <c r="K1109" s="79">
        <f t="shared" si="275"/>
        <v>22.126205263157896</v>
      </c>
      <c r="L1109" s="90">
        <f t="shared" si="279"/>
        <v>72213.62090725817</v>
      </c>
      <c r="M1109" s="79">
        <f t="shared" si="276"/>
        <v>37.550723355263166</v>
      </c>
      <c r="N1109" s="90">
        <f t="shared" si="277"/>
        <v>4395.070375907264</v>
      </c>
      <c r="O1109" s="106">
        <f t="shared" si="266"/>
        <v>17.321461147465477</v>
      </c>
      <c r="P1109" s="91"/>
      <c r="Q1109" s="92">
        <f t="shared" si="267"/>
        <v>20.501925308455871</v>
      </c>
      <c r="R1109" s="92"/>
      <c r="S1109" s="107">
        <f t="shared" si="268"/>
        <v>3.0994332976254549E-2</v>
      </c>
      <c r="T1109" s="82">
        <f t="shared" si="280"/>
        <v>1.007417500176147</v>
      </c>
      <c r="U1109" s="82">
        <f t="shared" si="281"/>
        <v>11.667327503126966</v>
      </c>
      <c r="V1109" s="95">
        <f t="shared" si="269"/>
        <v>6.4680784220179754E-2</v>
      </c>
      <c r="W1109" s="95">
        <f t="shared" si="270"/>
        <v>7.9721457991022149E-4</v>
      </c>
      <c r="X1109" s="95">
        <f t="shared" si="271"/>
        <v>6.3883569640269533E-2</v>
      </c>
    </row>
    <row r="1110" spans="1:24">
      <c r="A1110" s="1">
        <v>1962.1</v>
      </c>
      <c r="B1110" s="1">
        <f t="shared" si="272"/>
        <v>1962</v>
      </c>
      <c r="C1110" s="1">
        <f t="shared" si="273"/>
        <v>9.9999999999909051E-2</v>
      </c>
      <c r="D1110" s="77">
        <v>56.17</v>
      </c>
      <c r="E1110" s="79">
        <v>2.09667</v>
      </c>
      <c r="F1110" s="77">
        <v>3.57667</v>
      </c>
      <c r="G1110" s="77">
        <v>30.4</v>
      </c>
      <c r="H1110" s="79">
        <f t="shared" si="278"/>
        <v>1962.7916666665833</v>
      </c>
      <c r="I1110" s="82">
        <v>3.93</v>
      </c>
      <c r="J1110" s="79">
        <f t="shared" si="274"/>
        <v>597.51391809210543</v>
      </c>
      <c r="K1110" s="79">
        <f t="shared" si="275"/>
        <v>22.303534033223688</v>
      </c>
      <c r="L1110" s="90">
        <f t="shared" si="279"/>
        <v>70152.697081718274</v>
      </c>
      <c r="M1110" s="79">
        <f t="shared" si="276"/>
        <v>38.047180085855267</v>
      </c>
      <c r="N1110" s="90">
        <f t="shared" si="277"/>
        <v>4467.0295010017671</v>
      </c>
      <c r="O1110" s="106">
        <f t="shared" si="266"/>
        <v>16.739820967901327</v>
      </c>
      <c r="P1110" s="91"/>
      <c r="Q1110" s="92">
        <f t="shared" si="267"/>
        <v>19.816278671377113</v>
      </c>
      <c r="R1110" s="92"/>
      <c r="S1110" s="107">
        <f t="shared" si="268"/>
        <v>3.3500278187628983E-2</v>
      </c>
      <c r="T1110" s="82">
        <f t="shared" si="280"/>
        <v>1.0040955493531014</v>
      </c>
      <c r="U1110" s="82">
        <f t="shared" si="281"/>
        <v>11.753869906936574</v>
      </c>
      <c r="V1110" s="95">
        <f t="shared" si="269"/>
        <v>6.7708602152785513E-2</v>
      </c>
      <c r="W1110" s="95">
        <f t="shared" si="270"/>
        <v>6.3557512811973638E-4</v>
      </c>
      <c r="X1110" s="95">
        <f t="shared" si="271"/>
        <v>6.7073027024665777E-2</v>
      </c>
    </row>
    <row r="1111" spans="1:24">
      <c r="A1111" s="1">
        <v>1962.11</v>
      </c>
      <c r="B1111" s="1">
        <f t="shared" si="272"/>
        <v>1962</v>
      </c>
      <c r="C1111" s="1">
        <f t="shared" si="273"/>
        <v>0.10999999999989996</v>
      </c>
      <c r="D1111" s="77">
        <v>60.04</v>
      </c>
      <c r="E1111" s="79">
        <v>2.1133299999999999</v>
      </c>
      <c r="F1111" s="77">
        <v>3.6233300000000002</v>
      </c>
      <c r="G1111" s="77">
        <v>30.4</v>
      </c>
      <c r="H1111" s="79">
        <f t="shared" si="278"/>
        <v>1962.8749999999166</v>
      </c>
      <c r="I1111" s="82">
        <v>3.92</v>
      </c>
      <c r="J1111" s="79">
        <f t="shared" si="274"/>
        <v>638.6814250000001</v>
      </c>
      <c r="K1111" s="79">
        <f t="shared" si="275"/>
        <v>22.480756427302634</v>
      </c>
      <c r="L1111" s="90">
        <f t="shared" si="279"/>
        <v>75206.027821435055</v>
      </c>
      <c r="M1111" s="79">
        <f t="shared" si="276"/>
        <v>38.543530440460529</v>
      </c>
      <c r="N1111" s="90">
        <f t="shared" si="277"/>
        <v>4538.5785607301841</v>
      </c>
      <c r="O1111" s="106">
        <f t="shared" si="266"/>
        <v>17.854386489497145</v>
      </c>
      <c r="P1111" s="91"/>
      <c r="Q1111" s="92">
        <f t="shared" si="267"/>
        <v>21.134634868091091</v>
      </c>
      <c r="R1111" s="92"/>
      <c r="S1111" s="107">
        <f t="shared" si="268"/>
        <v>2.9871128091809203E-2</v>
      </c>
      <c r="T1111" s="82">
        <f t="shared" si="280"/>
        <v>1.0082037695206869</v>
      </c>
      <c r="U1111" s="82">
        <f t="shared" si="281"/>
        <v>11.802008461230367</v>
      </c>
      <c r="V1111" s="95">
        <f t="shared" si="269"/>
        <v>6.5501446156986498E-2</v>
      </c>
      <c r="W1111" s="95">
        <f t="shared" si="270"/>
        <v>1.9859653960729862E-3</v>
      </c>
      <c r="X1111" s="95">
        <f t="shared" si="271"/>
        <v>6.3515480760913512E-2</v>
      </c>
    </row>
    <row r="1112" spans="1:24">
      <c r="A1112" s="1">
        <v>1962.12</v>
      </c>
      <c r="B1112" s="1">
        <f t="shared" si="272"/>
        <v>1962</v>
      </c>
      <c r="C1112" s="1">
        <f t="shared" si="273"/>
        <v>0.11999999999989086</v>
      </c>
      <c r="D1112" s="77">
        <v>62.64</v>
      </c>
      <c r="E1112" s="79">
        <v>2.13</v>
      </c>
      <c r="F1112" s="77">
        <v>3.67</v>
      </c>
      <c r="G1112" s="77">
        <v>30.4</v>
      </c>
      <c r="H1112" s="79">
        <f t="shared" si="278"/>
        <v>1962.9583333332498</v>
      </c>
      <c r="I1112" s="82">
        <v>3.86</v>
      </c>
      <c r="J1112" s="79">
        <f t="shared" si="274"/>
        <v>666.33918157894755</v>
      </c>
      <c r="K1112" s="79">
        <f t="shared" si="275"/>
        <v>22.658085197368422</v>
      </c>
      <c r="L1112" s="90">
        <f t="shared" si="279"/>
        <v>78685.120797351716</v>
      </c>
      <c r="M1112" s="79">
        <f t="shared" si="276"/>
        <v>39.039987171052637</v>
      </c>
      <c r="N1112" s="90">
        <f t="shared" si="277"/>
        <v>4610.0637504195529</v>
      </c>
      <c r="O1112" s="106">
        <f t="shared" si="266"/>
        <v>18.585836118439858</v>
      </c>
      <c r="P1112" s="91"/>
      <c r="Q1112" s="92">
        <f t="shared" si="267"/>
        <v>21.996928448150395</v>
      </c>
      <c r="R1112" s="92"/>
      <c r="S1112" s="107">
        <f t="shared" si="268"/>
        <v>2.8266895655685027E-2</v>
      </c>
      <c r="T1112" s="82">
        <f t="shared" si="280"/>
        <v>1.0056886798606937</v>
      </c>
      <c r="U1112" s="82">
        <f t="shared" si="281"/>
        <v>11.898829418527498</v>
      </c>
      <c r="V1112" s="95">
        <f t="shared" si="269"/>
        <v>6.2871859796683749E-2</v>
      </c>
      <c r="W1112" s="95">
        <f t="shared" si="270"/>
        <v>8.6779591041552528E-4</v>
      </c>
      <c r="X1112" s="95">
        <f t="shared" si="271"/>
        <v>6.2004063886268224E-2</v>
      </c>
    </row>
    <row r="1113" spans="1:24">
      <c r="A1113" s="1">
        <v>1963.01</v>
      </c>
      <c r="B1113" s="1">
        <f t="shared" si="272"/>
        <v>1963</v>
      </c>
      <c r="C1113" s="1">
        <f t="shared" si="273"/>
        <v>9.9999999999909051E-3</v>
      </c>
      <c r="D1113" s="77">
        <v>65.06</v>
      </c>
      <c r="E1113" s="79">
        <v>2.1366700000000001</v>
      </c>
      <c r="F1113" s="77">
        <v>3.6833300000000002</v>
      </c>
      <c r="G1113" s="77">
        <v>30.4</v>
      </c>
      <c r="H1113" s="79">
        <f t="shared" si="278"/>
        <v>1963.0416666665831</v>
      </c>
      <c r="I1113" s="82">
        <v>3.83</v>
      </c>
      <c r="J1113" s="79">
        <f t="shared" si="274"/>
        <v>692.08217039473698</v>
      </c>
      <c r="K1113" s="79">
        <f t="shared" si="275"/>
        <v>22.729037980592107</v>
      </c>
      <c r="L1113" s="90">
        <f t="shared" si="279"/>
        <v>81948.663854249811</v>
      </c>
      <c r="M1113" s="79">
        <f t="shared" si="276"/>
        <v>39.181786361513169</v>
      </c>
      <c r="N1113" s="90">
        <f t="shared" si="277"/>
        <v>4639.4708274557943</v>
      </c>
      <c r="O1113" s="106">
        <f t="shared" si="266"/>
        <v>19.259231693254051</v>
      </c>
      <c r="P1113" s="91"/>
      <c r="Q1113" s="92">
        <f t="shared" si="267"/>
        <v>22.787775396063683</v>
      </c>
      <c r="R1113" s="92"/>
      <c r="S1113" s="107">
        <f t="shared" si="268"/>
        <v>2.7065841820962076E-2</v>
      </c>
      <c r="T1113" s="82">
        <f t="shared" si="280"/>
        <v>0.9958067224887539</v>
      </c>
      <c r="U1113" s="82">
        <f t="shared" si="281"/>
        <v>11.966518049806504</v>
      </c>
      <c r="V1113" s="95">
        <f t="shared" si="269"/>
        <v>5.9355393684216162E-2</v>
      </c>
      <c r="W1113" s="95">
        <f t="shared" si="270"/>
        <v>-1.3589280584125341E-4</v>
      </c>
      <c r="X1113" s="95">
        <f t="shared" si="271"/>
        <v>5.9491286490057416E-2</v>
      </c>
    </row>
    <row r="1114" spans="1:24">
      <c r="A1114" s="1">
        <v>1963.02</v>
      </c>
      <c r="B1114" s="1">
        <f t="shared" si="272"/>
        <v>1963</v>
      </c>
      <c r="C1114" s="1">
        <f t="shared" si="273"/>
        <v>1.999999999998181E-2</v>
      </c>
      <c r="D1114" s="77">
        <v>65.92</v>
      </c>
      <c r="E1114" s="79">
        <v>2.1433300000000002</v>
      </c>
      <c r="F1114" s="77">
        <v>3.6966700000000001</v>
      </c>
      <c r="G1114" s="77">
        <v>30.4</v>
      </c>
      <c r="H1114" s="79">
        <f t="shared" si="278"/>
        <v>1963.1249999999163</v>
      </c>
      <c r="I1114" s="82">
        <v>3.92</v>
      </c>
      <c r="J1114" s="79">
        <f t="shared" si="274"/>
        <v>701.23050526315808</v>
      </c>
      <c r="K1114" s="79">
        <f t="shared" si="275"/>
        <v>22.79988438782895</v>
      </c>
      <c r="L1114" s="90">
        <f t="shared" si="279"/>
        <v>83256.883498519965</v>
      </c>
      <c r="M1114" s="79">
        <f t="shared" si="276"/>
        <v>39.323691927960539</v>
      </c>
      <c r="N1114" s="90">
        <f t="shared" si="277"/>
        <v>4668.8899199404395</v>
      </c>
      <c r="O1114" s="106">
        <f t="shared" si="266"/>
        <v>19.469191309671409</v>
      </c>
      <c r="P1114" s="91"/>
      <c r="Q1114" s="92">
        <f t="shared" si="267"/>
        <v>23.029397502210252</v>
      </c>
      <c r="R1114" s="92"/>
      <c r="S1114" s="107">
        <f t="shared" si="268"/>
        <v>2.5987675611033274E-2</v>
      </c>
      <c r="T1114" s="82">
        <f t="shared" si="280"/>
        <v>1.0024464999647706</v>
      </c>
      <c r="U1114" s="82">
        <f t="shared" si="281"/>
        <v>11.91633911878033</v>
      </c>
      <c r="V1114" s="95">
        <f t="shared" si="269"/>
        <v>5.3369306237670777E-2</v>
      </c>
      <c r="W1114" s="95">
        <f t="shared" si="270"/>
        <v>-1.1864075961453002E-3</v>
      </c>
      <c r="X1114" s="95">
        <f t="shared" si="271"/>
        <v>5.4555713833816077E-2</v>
      </c>
    </row>
    <row r="1115" spans="1:24">
      <c r="A1115" s="1">
        <v>1963.03</v>
      </c>
      <c r="B1115" s="1">
        <f t="shared" si="272"/>
        <v>1963</v>
      </c>
      <c r="C1115" s="1">
        <f t="shared" si="273"/>
        <v>2.9999999999972715E-2</v>
      </c>
      <c r="D1115" s="77">
        <v>65.67</v>
      </c>
      <c r="E1115" s="79">
        <v>2.15</v>
      </c>
      <c r="F1115" s="77">
        <v>3.71</v>
      </c>
      <c r="G1115" s="77">
        <v>30.5</v>
      </c>
      <c r="H1115" s="79">
        <f t="shared" si="278"/>
        <v>1963.2083333332496</v>
      </c>
      <c r="I1115" s="82">
        <v>3.93</v>
      </c>
      <c r="J1115" s="79">
        <f t="shared" si="274"/>
        <v>696.2807085245903</v>
      </c>
      <c r="K1115" s="79">
        <f t="shared" si="275"/>
        <v>22.795850819672133</v>
      </c>
      <c r="L1115" s="90">
        <f t="shared" si="279"/>
        <v>82894.741011606326</v>
      </c>
      <c r="M1115" s="79">
        <f t="shared" si="276"/>
        <v>39.336096065573777</v>
      </c>
      <c r="N1115" s="90">
        <f t="shared" si="277"/>
        <v>4683.1047533586025</v>
      </c>
      <c r="O1115" s="106">
        <f t="shared" si="266"/>
        <v>19.288064606604838</v>
      </c>
      <c r="P1115" s="91"/>
      <c r="Q1115" s="92">
        <f t="shared" si="267"/>
        <v>22.808875397934848</v>
      </c>
      <c r="R1115" s="92"/>
      <c r="S1115" s="107">
        <f t="shared" si="268"/>
        <v>2.632110095203833E-2</v>
      </c>
      <c r="T1115" s="82">
        <f t="shared" si="280"/>
        <v>1.0000004457048253</v>
      </c>
      <c r="U1115" s="82">
        <f t="shared" si="281"/>
        <v>11.906326893024408</v>
      </c>
      <c r="V1115" s="95">
        <f t="shared" si="269"/>
        <v>5.1426422329269306E-2</v>
      </c>
      <c r="W1115" s="95">
        <f t="shared" si="270"/>
        <v>-1.9817913313385782E-3</v>
      </c>
      <c r="X1115" s="95">
        <f t="shared" si="271"/>
        <v>5.3408213660607884E-2</v>
      </c>
    </row>
    <row r="1116" spans="1:24">
      <c r="A1116" s="1">
        <v>1963.04</v>
      </c>
      <c r="B1116" s="1">
        <f t="shared" si="272"/>
        <v>1963</v>
      </c>
      <c r="C1116" s="1">
        <f t="shared" si="273"/>
        <v>3.999999999996362E-2</v>
      </c>
      <c r="D1116" s="77">
        <v>68.760000000000005</v>
      </c>
      <c r="E1116" s="79">
        <v>2.1666699999999999</v>
      </c>
      <c r="F1116" s="77">
        <v>3.7533300000000001</v>
      </c>
      <c r="G1116" s="77">
        <v>30.5</v>
      </c>
      <c r="H1116" s="79">
        <f t="shared" si="278"/>
        <v>1963.2916666665828</v>
      </c>
      <c r="I1116" s="82">
        <v>3.97</v>
      </c>
      <c r="J1116" s="79">
        <f t="shared" si="274"/>
        <v>729.04311737704927</v>
      </c>
      <c r="K1116" s="79">
        <f t="shared" si="275"/>
        <v>22.97259818393443</v>
      </c>
      <c r="L1116" s="90">
        <f t="shared" si="279"/>
        <v>87023.138739155649</v>
      </c>
      <c r="M1116" s="79">
        <f t="shared" si="276"/>
        <v>39.795511980000008</v>
      </c>
      <c r="N1116" s="90">
        <f t="shared" si="277"/>
        <v>4750.2407987759616</v>
      </c>
      <c r="O1116" s="106">
        <f t="shared" si="266"/>
        <v>20.150077238226974</v>
      </c>
      <c r="P1116" s="91"/>
      <c r="Q1116" s="92">
        <f t="shared" si="267"/>
        <v>23.819656401644693</v>
      </c>
      <c r="R1116" s="92"/>
      <c r="S1116" s="107">
        <f t="shared" si="268"/>
        <v>2.3703168769710042E-2</v>
      </c>
      <c r="T1116" s="82">
        <f t="shared" si="280"/>
        <v>1.0065890001409175</v>
      </c>
      <c r="U1116" s="82">
        <f t="shared" si="281"/>
        <v>11.906332199731755</v>
      </c>
      <c r="V1116" s="95">
        <f t="shared" si="269"/>
        <v>4.3887278797796858E-2</v>
      </c>
      <c r="W1116" s="95">
        <f t="shared" si="270"/>
        <v>-1.8273739201424277E-3</v>
      </c>
      <c r="X1116" s="95">
        <f t="shared" si="271"/>
        <v>4.5714652717939286E-2</v>
      </c>
    </row>
    <row r="1117" spans="1:24">
      <c r="A1117" s="1">
        <v>1963.05</v>
      </c>
      <c r="B1117" s="1">
        <f t="shared" si="272"/>
        <v>1963</v>
      </c>
      <c r="C1117" s="1">
        <f t="shared" si="273"/>
        <v>4.9999999999954525E-2</v>
      </c>
      <c r="D1117" s="77">
        <v>70.14</v>
      </c>
      <c r="E1117" s="79">
        <v>2.1833300000000002</v>
      </c>
      <c r="F1117" s="77">
        <v>3.7966700000000002</v>
      </c>
      <c r="G1117" s="77">
        <v>30.5</v>
      </c>
      <c r="H1117" s="79">
        <f t="shared" si="278"/>
        <v>1963.3749999999161</v>
      </c>
      <c r="I1117" s="82">
        <v>3.93</v>
      </c>
      <c r="J1117" s="79">
        <f t="shared" si="274"/>
        <v>743.67487278688532</v>
      </c>
      <c r="K1117" s="79">
        <f t="shared" si="275"/>
        <v>23.14923952098361</v>
      </c>
      <c r="L1117" s="90">
        <f t="shared" si="279"/>
        <v>88999.946242335514</v>
      </c>
      <c r="M1117" s="79">
        <f t="shared" si="276"/>
        <v>40.255033921639352</v>
      </c>
      <c r="N1117" s="90">
        <f t="shared" si="277"/>
        <v>4817.5566851994299</v>
      </c>
      <c r="O1117" s="106">
        <f t="shared" si="266"/>
        <v>20.507585864952606</v>
      </c>
      <c r="P1117" s="91"/>
      <c r="Q1117" s="92">
        <f t="shared" si="267"/>
        <v>24.232447349964094</v>
      </c>
      <c r="R1117" s="92"/>
      <c r="S1117" s="107">
        <f t="shared" si="268"/>
        <v>2.2857678405550967E-2</v>
      </c>
      <c r="T1117" s="82">
        <f t="shared" si="280"/>
        <v>0.99836774404083739</v>
      </c>
      <c r="U1117" s="82">
        <f t="shared" si="281"/>
        <v>11.984783024273598</v>
      </c>
      <c r="V1117" s="95">
        <f t="shared" si="269"/>
        <v>3.812641244539372E-2</v>
      </c>
      <c r="W1117" s="95">
        <f t="shared" si="270"/>
        <v>-3.9037208183410055E-3</v>
      </c>
      <c r="X1117" s="95">
        <f t="shared" si="271"/>
        <v>4.2030133263734726E-2</v>
      </c>
    </row>
    <row r="1118" spans="1:24">
      <c r="A1118" s="1">
        <v>1963.06</v>
      </c>
      <c r="B1118" s="1">
        <f t="shared" si="272"/>
        <v>1963</v>
      </c>
      <c r="C1118" s="1">
        <f t="shared" si="273"/>
        <v>5.999999999994543E-2</v>
      </c>
      <c r="D1118" s="77">
        <v>70.11</v>
      </c>
      <c r="E1118" s="79">
        <v>2.2000000000000002</v>
      </c>
      <c r="F1118" s="77">
        <v>3.84</v>
      </c>
      <c r="G1118" s="77">
        <v>30.6</v>
      </c>
      <c r="H1118" s="79">
        <f t="shared" si="278"/>
        <v>1963.4583333332494</v>
      </c>
      <c r="I1118" s="82">
        <v>3.99</v>
      </c>
      <c r="J1118" s="79">
        <f t="shared" si="274"/>
        <v>740.92752058823532</v>
      </c>
      <c r="K1118" s="79">
        <f t="shared" si="275"/>
        <v>23.249758169934648</v>
      </c>
      <c r="L1118" s="90">
        <f t="shared" si="279"/>
        <v>88903.024054490335</v>
      </c>
      <c r="M1118" s="79">
        <f t="shared" si="276"/>
        <v>40.581396078431375</v>
      </c>
      <c r="N1118" s="90">
        <f t="shared" si="277"/>
        <v>4869.3141116708439</v>
      </c>
      <c r="O1118" s="106">
        <f t="shared" si="266"/>
        <v>20.384149993840989</v>
      </c>
      <c r="P1118" s="91"/>
      <c r="Q1118" s="92">
        <f t="shared" si="267"/>
        <v>24.077153173393221</v>
      </c>
      <c r="R1118" s="92"/>
      <c r="S1118" s="107">
        <f t="shared" si="268"/>
        <v>2.2505837092669859E-2</v>
      </c>
      <c r="T1118" s="82">
        <f t="shared" si="280"/>
        <v>1.0008747980825903</v>
      </c>
      <c r="U1118" s="82">
        <f t="shared" si="281"/>
        <v>11.926118762034974</v>
      </c>
      <c r="V1118" s="95">
        <f t="shared" si="269"/>
        <v>3.5450858712644528E-2</v>
      </c>
      <c r="W1118" s="95">
        <f t="shared" si="270"/>
        <v>-3.8819172565733862E-3</v>
      </c>
      <c r="X1118" s="95">
        <f t="shared" si="271"/>
        <v>3.9332775969217915E-2</v>
      </c>
    </row>
    <row r="1119" spans="1:24">
      <c r="A1119" s="1">
        <v>1963.07</v>
      </c>
      <c r="B1119" s="1">
        <f t="shared" si="272"/>
        <v>1963</v>
      </c>
      <c r="C1119" s="1">
        <f t="shared" si="273"/>
        <v>6.9999999999936335E-2</v>
      </c>
      <c r="D1119" s="77">
        <v>69.069999999999993</v>
      </c>
      <c r="E1119" s="79">
        <v>2.2033299999999998</v>
      </c>
      <c r="F1119" s="77">
        <v>3.88</v>
      </c>
      <c r="G1119" s="77">
        <v>30.7</v>
      </c>
      <c r="H1119" s="79">
        <f t="shared" si="278"/>
        <v>1963.5416666665826</v>
      </c>
      <c r="I1119" s="82">
        <v>4.0199999999999996</v>
      </c>
      <c r="J1119" s="79">
        <f t="shared" si="274"/>
        <v>727.55908175895763</v>
      </c>
      <c r="K1119" s="79">
        <f t="shared" si="275"/>
        <v>23.209103107166126</v>
      </c>
      <c r="L1119" s="90">
        <f t="shared" si="279"/>
        <v>87531.030182514514</v>
      </c>
      <c r="M1119" s="79">
        <f t="shared" si="276"/>
        <v>40.870555048859934</v>
      </c>
      <c r="N1119" s="90">
        <f t="shared" si="277"/>
        <v>4917.0464327226919</v>
      </c>
      <c r="O1119" s="106">
        <f t="shared" si="266"/>
        <v>19.969231885949632</v>
      </c>
      <c r="P1119" s="91"/>
      <c r="Q1119" s="92">
        <f t="shared" si="267"/>
        <v>23.578826512048263</v>
      </c>
      <c r="R1119" s="92"/>
      <c r="S1119" s="107">
        <f t="shared" si="268"/>
        <v>2.3555825629666585E-2</v>
      </c>
      <c r="T1119" s="82">
        <f t="shared" si="280"/>
        <v>1.0049849901462253</v>
      </c>
      <c r="U1119" s="82">
        <f t="shared" si="281"/>
        <v>11.897670431939375</v>
      </c>
      <c r="V1119" s="95">
        <f t="shared" si="269"/>
        <v>3.8077579765875447E-2</v>
      </c>
      <c r="W1119" s="95">
        <f t="shared" si="270"/>
        <v>-4.9269379762899579E-3</v>
      </c>
      <c r="X1119" s="95">
        <f t="shared" si="271"/>
        <v>4.3004517742165405E-2</v>
      </c>
    </row>
    <row r="1120" spans="1:24">
      <c r="A1120" s="1">
        <v>1963.08</v>
      </c>
      <c r="B1120" s="1">
        <f t="shared" si="272"/>
        <v>1963</v>
      </c>
      <c r="C1120" s="1">
        <f t="shared" si="273"/>
        <v>7.999999999992724E-2</v>
      </c>
      <c r="D1120" s="77">
        <v>70.98</v>
      </c>
      <c r="E1120" s="79">
        <v>2.2066699999999999</v>
      </c>
      <c r="F1120" s="77">
        <v>3.92</v>
      </c>
      <c r="G1120" s="77">
        <v>30.7</v>
      </c>
      <c r="H1120" s="79">
        <f t="shared" si="278"/>
        <v>1963.6249999999159</v>
      </c>
      <c r="I1120" s="82">
        <v>4</v>
      </c>
      <c r="J1120" s="79">
        <f t="shared" si="274"/>
        <v>747.67834983713374</v>
      </c>
      <c r="K1120" s="79">
        <f t="shared" si="275"/>
        <v>23.24428549218241</v>
      </c>
      <c r="L1120" s="90">
        <f t="shared" si="279"/>
        <v>90184.574063307067</v>
      </c>
      <c r="M1120" s="79">
        <f t="shared" si="276"/>
        <v>41.291900977198701</v>
      </c>
      <c r="N1120" s="90">
        <f t="shared" si="277"/>
        <v>4980.6076405771155</v>
      </c>
      <c r="O1120" s="106">
        <f t="shared" si="266"/>
        <v>20.472637900527673</v>
      </c>
      <c r="P1120" s="91"/>
      <c r="Q1120" s="92">
        <f t="shared" si="267"/>
        <v>24.163214231057239</v>
      </c>
      <c r="R1120" s="92"/>
      <c r="S1120" s="107">
        <f t="shared" si="268"/>
        <v>2.2147006613098014E-2</v>
      </c>
      <c r="T1120" s="82">
        <f t="shared" si="280"/>
        <v>0.99681768074530663</v>
      </c>
      <c r="U1120" s="82">
        <f t="shared" si="281"/>
        <v>11.95698020180563</v>
      </c>
      <c r="V1120" s="95">
        <f t="shared" si="269"/>
        <v>3.1430477529298173E-2</v>
      </c>
      <c r="W1120" s="95">
        <f t="shared" si="270"/>
        <v>-8.4972764927202515E-3</v>
      </c>
      <c r="X1120" s="95">
        <f t="shared" si="271"/>
        <v>3.9927754022018425E-2</v>
      </c>
    </row>
    <row r="1121" spans="1:24">
      <c r="A1121" s="1">
        <v>1963.09</v>
      </c>
      <c r="B1121" s="1">
        <f t="shared" si="272"/>
        <v>1963</v>
      </c>
      <c r="C1121" s="1">
        <f t="shared" si="273"/>
        <v>8.9999999999918145E-2</v>
      </c>
      <c r="D1121" s="77">
        <v>72.849999999999994</v>
      </c>
      <c r="E1121" s="79">
        <v>2.21</v>
      </c>
      <c r="F1121" s="77">
        <v>3.96</v>
      </c>
      <c r="G1121" s="77">
        <v>30.7</v>
      </c>
      <c r="H1121" s="79">
        <f t="shared" si="278"/>
        <v>1963.7083333332491</v>
      </c>
      <c r="I1121" s="82">
        <v>4.08</v>
      </c>
      <c r="J1121" s="79">
        <f t="shared" si="274"/>
        <v>767.37627198697078</v>
      </c>
      <c r="K1121" s="79">
        <f t="shared" si="275"/>
        <v>23.279362540716615</v>
      </c>
      <c r="L1121" s="90">
        <f t="shared" si="279"/>
        <v>92794.522582444508</v>
      </c>
      <c r="M1121" s="79">
        <f t="shared" si="276"/>
        <v>41.713246905537467</v>
      </c>
      <c r="N1121" s="90">
        <f t="shared" si="277"/>
        <v>5044.1497519077593</v>
      </c>
      <c r="O1121" s="106">
        <f t="shared" si="266"/>
        <v>20.960360090705112</v>
      </c>
      <c r="P1121" s="91"/>
      <c r="Q1121" s="92">
        <f t="shared" si="267"/>
        <v>24.727136816950281</v>
      </c>
      <c r="R1121" s="92"/>
      <c r="S1121" s="107">
        <f t="shared" si="268"/>
        <v>2.021042671458869E-2</v>
      </c>
      <c r="T1121" s="82">
        <f t="shared" si="280"/>
        <v>1.0009600364438389</v>
      </c>
      <c r="U1121" s="82">
        <f t="shared" si="281"/>
        <v>11.918929273481437</v>
      </c>
      <c r="V1121" s="95">
        <f t="shared" si="269"/>
        <v>3.0299155865835647E-2</v>
      </c>
      <c r="W1121" s="95">
        <f t="shared" si="270"/>
        <v>-5.6394029686827052E-3</v>
      </c>
      <c r="X1121" s="95">
        <f t="shared" si="271"/>
        <v>3.5938558834518353E-2</v>
      </c>
    </row>
    <row r="1122" spans="1:24">
      <c r="A1122" s="1">
        <v>1963.1</v>
      </c>
      <c r="B1122" s="1">
        <f t="shared" si="272"/>
        <v>1963</v>
      </c>
      <c r="C1122" s="1">
        <f t="shared" si="273"/>
        <v>9.9999999999909051E-2</v>
      </c>
      <c r="D1122" s="77">
        <v>73.03</v>
      </c>
      <c r="E1122" s="79">
        <v>2.23333</v>
      </c>
      <c r="F1122" s="77">
        <v>3.98</v>
      </c>
      <c r="G1122" s="77">
        <v>30.8</v>
      </c>
      <c r="H1122" s="79">
        <f t="shared" si="278"/>
        <v>1963.7916666665824</v>
      </c>
      <c r="I1122" s="82">
        <v>4.1100000000000003</v>
      </c>
      <c r="J1122" s="79">
        <f t="shared" si="274"/>
        <v>766.77469123376625</v>
      </c>
      <c r="K1122" s="79">
        <f t="shared" si="275"/>
        <v>23.448732317857147</v>
      </c>
      <c r="L1122" s="90">
        <f t="shared" si="279"/>
        <v>92958.070460901276</v>
      </c>
      <c r="M1122" s="79">
        <f t="shared" si="276"/>
        <v>41.787803246753249</v>
      </c>
      <c r="N1122" s="90">
        <f t="shared" si="277"/>
        <v>5066.0430019770929</v>
      </c>
      <c r="O1122" s="106">
        <f t="shared" si="266"/>
        <v>20.891344595411496</v>
      </c>
      <c r="P1122" s="91"/>
      <c r="Q1122" s="92">
        <f t="shared" si="267"/>
        <v>24.634554206566825</v>
      </c>
      <c r="R1122" s="92"/>
      <c r="S1122" s="107">
        <f t="shared" si="268"/>
        <v>2.0021572622875648E-2</v>
      </c>
      <c r="T1122" s="82">
        <f t="shared" si="280"/>
        <v>1.0026120567879613</v>
      </c>
      <c r="U1122" s="82">
        <f t="shared" si="281"/>
        <v>11.891636906319297</v>
      </c>
      <c r="V1122" s="95">
        <f t="shared" si="269"/>
        <v>3.3491536019557344E-2</v>
      </c>
      <c r="W1122" s="95">
        <f t="shared" si="270"/>
        <v>-3.586413357661522E-3</v>
      </c>
      <c r="X1122" s="95">
        <f t="shared" si="271"/>
        <v>3.7077949377218866E-2</v>
      </c>
    </row>
    <row r="1123" spans="1:24">
      <c r="A1123" s="1">
        <v>1963.11</v>
      </c>
      <c r="B1123" s="1">
        <f t="shared" si="272"/>
        <v>1963</v>
      </c>
      <c r="C1123" s="1">
        <f t="shared" si="273"/>
        <v>0.10999999999989996</v>
      </c>
      <c r="D1123" s="77">
        <v>72.62</v>
      </c>
      <c r="E1123" s="79">
        <v>2.2566700000000002</v>
      </c>
      <c r="F1123" s="77">
        <v>4</v>
      </c>
      <c r="G1123" s="77">
        <v>30.8</v>
      </c>
      <c r="H1123" s="79">
        <f t="shared" si="278"/>
        <v>1963.8749999999156</v>
      </c>
      <c r="I1123" s="82">
        <v>4.12</v>
      </c>
      <c r="J1123" s="79">
        <f t="shared" si="274"/>
        <v>762.46991753246766</v>
      </c>
      <c r="K1123" s="79">
        <f t="shared" si="275"/>
        <v>23.693789435389615</v>
      </c>
      <c r="L1123" s="90">
        <f t="shared" si="279"/>
        <v>92675.563251762767</v>
      </c>
      <c r="M1123" s="79">
        <f t="shared" si="276"/>
        <v>41.997792207792209</v>
      </c>
      <c r="N1123" s="90">
        <f t="shared" si="277"/>
        <v>5104.6853897969013</v>
      </c>
      <c r="O1123" s="106">
        <f t="shared" si="266"/>
        <v>20.7203993353397</v>
      </c>
      <c r="P1123" s="91"/>
      <c r="Q1123" s="92">
        <f t="shared" si="267"/>
        <v>24.423701791634471</v>
      </c>
      <c r="R1123" s="92"/>
      <c r="S1123" s="107">
        <f t="shared" si="268"/>
        <v>2.069252357101041E-2</v>
      </c>
      <c r="T1123" s="82">
        <f t="shared" si="280"/>
        <v>1.0026207678502677</v>
      </c>
      <c r="U1123" s="82">
        <f t="shared" si="281"/>
        <v>11.92269853722042</v>
      </c>
      <c r="V1123" s="95">
        <f t="shared" si="269"/>
        <v>2.58233365244942E-2</v>
      </c>
      <c r="W1123" s="95">
        <f t="shared" si="270"/>
        <v>-3.5091369210143997E-3</v>
      </c>
      <c r="X1123" s="95">
        <f t="shared" si="271"/>
        <v>2.93324734455086E-2</v>
      </c>
    </row>
    <row r="1124" spans="1:24">
      <c r="A1124" s="1">
        <v>1963.12</v>
      </c>
      <c r="B1124" s="1">
        <f t="shared" si="272"/>
        <v>1963</v>
      </c>
      <c r="C1124" s="1">
        <f t="shared" si="273"/>
        <v>0.11999999999989086</v>
      </c>
      <c r="D1124" s="77">
        <v>74.17</v>
      </c>
      <c r="E1124" s="79">
        <v>2.2799999999999998</v>
      </c>
      <c r="F1124" s="77">
        <v>4.0199999999999996</v>
      </c>
      <c r="G1124" s="77">
        <v>30.9</v>
      </c>
      <c r="H1124" s="79">
        <f t="shared" si="278"/>
        <v>1963.9583333332489</v>
      </c>
      <c r="I1124" s="82">
        <v>4.13</v>
      </c>
      <c r="J1124" s="79">
        <f t="shared" si="274"/>
        <v>776.22385469255676</v>
      </c>
      <c r="K1124" s="79">
        <f t="shared" si="275"/>
        <v>23.861269902912625</v>
      </c>
      <c r="L1124" s="90">
        <f t="shared" si="279"/>
        <v>94588.994272064476</v>
      </c>
      <c r="M1124" s="79">
        <f t="shared" si="276"/>
        <v>42.071186407766987</v>
      </c>
      <c r="N1124" s="90">
        <f t="shared" si="277"/>
        <v>5126.7056353471635</v>
      </c>
      <c r="O1124" s="106">
        <f t="shared" si="266"/>
        <v>21.038599376737046</v>
      </c>
      <c r="P1124" s="91"/>
      <c r="Q1124" s="92">
        <f t="shared" si="267"/>
        <v>24.789068553629278</v>
      </c>
      <c r="R1124" s="92"/>
      <c r="S1124" s="107">
        <f t="shared" si="268"/>
        <v>2.0191207824954024E-2</v>
      </c>
      <c r="T1124" s="82">
        <f t="shared" si="280"/>
        <v>1.0001974386374914</v>
      </c>
      <c r="U1124" s="82">
        <f t="shared" si="281"/>
        <v>11.915259255561301</v>
      </c>
      <c r="V1124" s="95">
        <f t="shared" si="269"/>
        <v>1.5880522174610112E-2</v>
      </c>
      <c r="W1124" s="95">
        <f t="shared" si="270"/>
        <v>-3.6103662700108785E-3</v>
      </c>
      <c r="X1124" s="95">
        <f t="shared" si="271"/>
        <v>1.9490888444620991E-2</v>
      </c>
    </row>
    <row r="1125" spans="1:24">
      <c r="A1125" s="1">
        <v>1964.01</v>
      </c>
      <c r="B1125" s="1">
        <f t="shared" si="272"/>
        <v>1964</v>
      </c>
      <c r="C1125" s="1">
        <f t="shared" si="273"/>
        <v>9.9999999999909051E-3</v>
      </c>
      <c r="D1125" s="77">
        <v>76.45</v>
      </c>
      <c r="E1125" s="79">
        <v>2.2966700000000002</v>
      </c>
      <c r="F1125" s="77">
        <v>4.0733300000000003</v>
      </c>
      <c r="G1125" s="77">
        <v>30.9</v>
      </c>
      <c r="H1125" s="79">
        <f t="shared" si="278"/>
        <v>1964.0416666665822</v>
      </c>
      <c r="I1125" s="82">
        <v>4.17</v>
      </c>
      <c r="J1125" s="79">
        <f t="shared" si="274"/>
        <v>800.08512459546944</v>
      </c>
      <c r="K1125" s="79">
        <f t="shared" si="275"/>
        <v>24.035729275404535</v>
      </c>
      <c r="L1125" s="90">
        <f t="shared" si="279"/>
        <v>97740.75665213562</v>
      </c>
      <c r="M1125" s="79">
        <f t="shared" si="276"/>
        <v>42.62930988317153</v>
      </c>
      <c r="N1125" s="90">
        <f t="shared" si="277"/>
        <v>5207.7221228756516</v>
      </c>
      <c r="O1125" s="106">
        <f t="shared" si="266"/>
        <v>21.627216196980932</v>
      </c>
      <c r="P1125" s="91"/>
      <c r="Q1125" s="92">
        <f t="shared" si="267"/>
        <v>25.471838579072301</v>
      </c>
      <c r="R1125" s="92"/>
      <c r="S1125" s="107">
        <f t="shared" si="268"/>
        <v>1.8497562501543718E-2</v>
      </c>
      <c r="T1125" s="82">
        <f t="shared" si="280"/>
        <v>1.0050986215150373</v>
      </c>
      <c r="U1125" s="82">
        <f t="shared" si="281"/>
        <v>11.917611788114076</v>
      </c>
      <c r="V1125" s="95">
        <f t="shared" si="269"/>
        <v>1.3392673012419865E-2</v>
      </c>
      <c r="W1125" s="95">
        <f t="shared" si="270"/>
        <v>-5.7129274244506201E-3</v>
      </c>
      <c r="X1125" s="95">
        <f t="shared" si="271"/>
        <v>1.9105600436870485E-2</v>
      </c>
    </row>
    <row r="1126" spans="1:24">
      <c r="A1126" s="1">
        <v>1964.02</v>
      </c>
      <c r="B1126" s="1">
        <f t="shared" si="272"/>
        <v>1964</v>
      </c>
      <c r="C1126" s="1">
        <f t="shared" si="273"/>
        <v>1.999999999998181E-2</v>
      </c>
      <c r="D1126" s="77">
        <v>77.39</v>
      </c>
      <c r="E1126" s="79">
        <v>2.3133300000000001</v>
      </c>
      <c r="F1126" s="77">
        <v>4.1266699999999998</v>
      </c>
      <c r="G1126" s="77">
        <v>30.9</v>
      </c>
      <c r="H1126" s="79">
        <f t="shared" si="278"/>
        <v>1964.1249999999154</v>
      </c>
      <c r="I1126" s="82">
        <v>4.1500000000000004</v>
      </c>
      <c r="J1126" s="79">
        <f t="shared" si="274"/>
        <v>809.92266569579294</v>
      </c>
      <c r="K1126" s="79">
        <f t="shared" si="275"/>
        <v>24.210083993203892</v>
      </c>
      <c r="L1126" s="90">
        <f t="shared" si="279"/>
        <v>99189.0042645426</v>
      </c>
      <c r="M1126" s="79">
        <f t="shared" si="276"/>
        <v>43.187538013268608</v>
      </c>
      <c r="N1126" s="90">
        <f t="shared" si="277"/>
        <v>5289.059157880346</v>
      </c>
      <c r="O1126" s="106">
        <f t="shared" si="266"/>
        <v>21.832670826710327</v>
      </c>
      <c r="P1126" s="91"/>
      <c r="Q1126" s="92">
        <f t="shared" si="267"/>
        <v>25.702472478695217</v>
      </c>
      <c r="R1126" s="92"/>
      <c r="S1126" s="107">
        <f t="shared" si="268"/>
        <v>1.8262443104984941E-2</v>
      </c>
      <c r="T1126" s="82">
        <f t="shared" si="280"/>
        <v>0.99779409510853112</v>
      </c>
      <c r="U1126" s="82">
        <f t="shared" si="281"/>
        <v>11.978375179984816</v>
      </c>
      <c r="V1126" s="95">
        <f t="shared" si="269"/>
        <v>8.0839239092016513E-3</v>
      </c>
      <c r="W1126" s="95">
        <f t="shared" si="270"/>
        <v>-6.7008680477482763E-3</v>
      </c>
      <c r="X1126" s="95">
        <f t="shared" si="271"/>
        <v>1.4784791956949928E-2</v>
      </c>
    </row>
    <row r="1127" spans="1:24">
      <c r="A1127" s="1">
        <v>1964.03</v>
      </c>
      <c r="B1127" s="1">
        <f t="shared" si="272"/>
        <v>1964</v>
      </c>
      <c r="C1127" s="1">
        <f t="shared" si="273"/>
        <v>2.9999999999972715E-2</v>
      </c>
      <c r="D1127" s="77">
        <v>78.8</v>
      </c>
      <c r="E1127" s="79">
        <v>2.33</v>
      </c>
      <c r="F1127" s="77">
        <v>4.18</v>
      </c>
      <c r="G1127" s="77">
        <v>30.9</v>
      </c>
      <c r="H1127" s="79">
        <f t="shared" si="278"/>
        <v>1964.2083333332487</v>
      </c>
      <c r="I1127" s="82">
        <v>4.22</v>
      </c>
      <c r="J1127" s="79">
        <f t="shared" si="274"/>
        <v>824.67897734627843</v>
      </c>
      <c r="K1127" s="79">
        <f t="shared" si="275"/>
        <v>24.384543365695798</v>
      </c>
      <c r="L1127" s="90">
        <f t="shared" si="279"/>
        <v>101245.02822553288</v>
      </c>
      <c r="M1127" s="79">
        <f t="shared" si="276"/>
        <v>43.745661488673143</v>
      </c>
      <c r="N1127" s="90">
        <f t="shared" si="277"/>
        <v>5370.6119033341038</v>
      </c>
      <c r="O1127" s="106">
        <f t="shared" si="266"/>
        <v>22.167245585982638</v>
      </c>
      <c r="P1127" s="91"/>
      <c r="Q1127" s="92">
        <f t="shared" si="267"/>
        <v>26.083991410252413</v>
      </c>
      <c r="R1127" s="92"/>
      <c r="S1127" s="107">
        <f t="shared" si="268"/>
        <v>1.6871130342640463E-2</v>
      </c>
      <c r="T1127" s="82">
        <f t="shared" si="280"/>
        <v>1.0027078650726009</v>
      </c>
      <c r="U1127" s="82">
        <f t="shared" si="281"/>
        <v>11.951952023583438</v>
      </c>
      <c r="V1127" s="95">
        <f t="shared" si="269"/>
        <v>9.2539543885130637E-3</v>
      </c>
      <c r="W1127" s="95">
        <f t="shared" si="270"/>
        <v>-8.9203745345536323E-3</v>
      </c>
      <c r="X1127" s="95">
        <f t="shared" si="271"/>
        <v>1.8174328923066696E-2</v>
      </c>
    </row>
    <row r="1128" spans="1:24">
      <c r="A1128" s="1">
        <v>1964.04</v>
      </c>
      <c r="B1128" s="1">
        <f t="shared" si="272"/>
        <v>1964</v>
      </c>
      <c r="C1128" s="1">
        <f t="shared" si="273"/>
        <v>3.999999999996362E-2</v>
      </c>
      <c r="D1128" s="77">
        <v>79.94</v>
      </c>
      <c r="E1128" s="79">
        <v>2.34667</v>
      </c>
      <c r="F1128" s="77">
        <v>4.2300000000000004</v>
      </c>
      <c r="G1128" s="77">
        <v>30.9</v>
      </c>
      <c r="H1128" s="79">
        <f t="shared" si="278"/>
        <v>1964.2916666665819</v>
      </c>
      <c r="I1128" s="82">
        <v>4.2300000000000004</v>
      </c>
      <c r="J1128" s="79">
        <f t="shared" si="274"/>
        <v>836.60961229773477</v>
      </c>
      <c r="K1128" s="79">
        <f t="shared" si="275"/>
        <v>24.559002738187704</v>
      </c>
      <c r="L1128" s="90">
        <f t="shared" si="279"/>
        <v>102960.99761693653</v>
      </c>
      <c r="M1128" s="79">
        <f t="shared" si="276"/>
        <v>44.268934951456323</v>
      </c>
      <c r="N1128" s="90">
        <f t="shared" si="277"/>
        <v>5448.1488606410003</v>
      </c>
      <c r="O1128" s="106">
        <f t="shared" si="266"/>
        <v>22.42219216973718</v>
      </c>
      <c r="P1128" s="91"/>
      <c r="Q1128" s="92">
        <f t="shared" si="267"/>
        <v>26.370888403447548</v>
      </c>
      <c r="R1128" s="92"/>
      <c r="S1128" s="107">
        <f t="shared" si="268"/>
        <v>1.6635908141929903E-2</v>
      </c>
      <c r="T1128" s="82">
        <f t="shared" si="280"/>
        <v>1.0059547846225443</v>
      </c>
      <c r="U1128" s="82">
        <f t="shared" si="281"/>
        <v>11.984316297017502</v>
      </c>
      <c r="V1128" s="95">
        <f t="shared" si="269"/>
        <v>2.1808639941738317E-3</v>
      </c>
      <c r="W1128" s="95">
        <f t="shared" si="270"/>
        <v>-1.1090187213023905E-2</v>
      </c>
      <c r="X1128" s="95">
        <f t="shared" si="271"/>
        <v>1.3271051207197737E-2</v>
      </c>
    </row>
    <row r="1129" spans="1:24">
      <c r="A1129" s="1">
        <v>1964.05</v>
      </c>
      <c r="B1129" s="1">
        <f t="shared" si="272"/>
        <v>1964</v>
      </c>
      <c r="C1129" s="1">
        <f t="shared" si="273"/>
        <v>4.9999999999954525E-2</v>
      </c>
      <c r="D1129" s="77">
        <v>80.72</v>
      </c>
      <c r="E1129" s="79">
        <v>2.3633299999999999</v>
      </c>
      <c r="F1129" s="77">
        <v>4.28</v>
      </c>
      <c r="G1129" s="77">
        <v>30.9</v>
      </c>
      <c r="H1129" s="79">
        <f t="shared" si="278"/>
        <v>1964.3749999999152</v>
      </c>
      <c r="I1129" s="82">
        <v>4.2</v>
      </c>
      <c r="J1129" s="79">
        <f t="shared" si="274"/>
        <v>844.77267831715221</v>
      </c>
      <c r="K1129" s="79">
        <f t="shared" si="275"/>
        <v>24.733357455987061</v>
      </c>
      <c r="L1129" s="90">
        <f t="shared" si="279"/>
        <v>104219.28065441523</v>
      </c>
      <c r="M1129" s="79">
        <f t="shared" si="276"/>
        <v>44.792208414239489</v>
      </c>
      <c r="N1129" s="90">
        <f t="shared" si="277"/>
        <v>5525.997537176625</v>
      </c>
      <c r="O1129" s="106">
        <f t="shared" si="266"/>
        <v>22.574330769563833</v>
      </c>
      <c r="P1129" s="91"/>
      <c r="Q1129" s="92">
        <f t="shared" si="267"/>
        <v>26.536112909394074</v>
      </c>
      <c r="R1129" s="92"/>
      <c r="S1129" s="107">
        <f t="shared" si="268"/>
        <v>1.6257628241597925E-2</v>
      </c>
      <c r="T1129" s="82">
        <f t="shared" si="280"/>
        <v>1.0059331710218815</v>
      </c>
      <c r="U1129" s="82">
        <f t="shared" si="281"/>
        <v>12.055680319414689</v>
      </c>
      <c r="V1129" s="95">
        <f t="shared" si="269"/>
        <v>-3.014996991643204E-3</v>
      </c>
      <c r="W1129" s="95">
        <f t="shared" si="270"/>
        <v>-1.2767132461679709E-2</v>
      </c>
      <c r="X1129" s="95">
        <f t="shared" si="271"/>
        <v>9.7521354700365048E-3</v>
      </c>
    </row>
    <row r="1130" spans="1:24">
      <c r="A1130" s="1">
        <v>1964.06</v>
      </c>
      <c r="B1130" s="1">
        <f t="shared" si="272"/>
        <v>1964</v>
      </c>
      <c r="C1130" s="1">
        <f t="shared" si="273"/>
        <v>5.999999999994543E-2</v>
      </c>
      <c r="D1130" s="77">
        <v>80.239999999999995</v>
      </c>
      <c r="E1130" s="79">
        <v>2.38</v>
      </c>
      <c r="F1130" s="77">
        <v>4.33</v>
      </c>
      <c r="G1130" s="77">
        <v>31</v>
      </c>
      <c r="H1130" s="79">
        <f t="shared" si="278"/>
        <v>1964.4583333332484</v>
      </c>
      <c r="I1130" s="82">
        <v>4.17</v>
      </c>
      <c r="J1130" s="79">
        <f t="shared" si="274"/>
        <v>837.04038451612917</v>
      </c>
      <c r="K1130" s="79">
        <f t="shared" si="275"/>
        <v>24.827469032258065</v>
      </c>
      <c r="L1130" s="90">
        <f t="shared" si="279"/>
        <v>103520.59681597006</v>
      </c>
      <c r="M1130" s="79">
        <f t="shared" si="276"/>
        <v>45.169302903225812</v>
      </c>
      <c r="N1130" s="90">
        <f t="shared" si="277"/>
        <v>5586.293422397187</v>
      </c>
      <c r="O1130" s="106">
        <f t="shared" si="266"/>
        <v>22.30028803608279</v>
      </c>
      <c r="P1130" s="91"/>
      <c r="Q1130" s="92">
        <f t="shared" si="267"/>
        <v>26.201151795356189</v>
      </c>
      <c r="R1130" s="92"/>
      <c r="S1130" s="107">
        <f t="shared" si="268"/>
        <v>1.7429662017281425E-2</v>
      </c>
      <c r="T1130" s="82">
        <f t="shared" si="280"/>
        <v>1.0018543915381173</v>
      </c>
      <c r="U1130" s="82">
        <f t="shared" si="281"/>
        <v>12.088088704365438</v>
      </c>
      <c r="V1130" s="95">
        <f t="shared" si="269"/>
        <v>-2.7048679423669064E-3</v>
      </c>
      <c r="W1130" s="95">
        <f t="shared" si="270"/>
        <v>-1.2946635205408064E-2</v>
      </c>
      <c r="X1130" s="95">
        <f t="shared" si="271"/>
        <v>1.0241767263041157E-2</v>
      </c>
    </row>
    <row r="1131" spans="1:24">
      <c r="A1131" s="1">
        <v>1964.07</v>
      </c>
      <c r="B1131" s="1">
        <f t="shared" si="272"/>
        <v>1964</v>
      </c>
      <c r="C1131" s="1">
        <f t="shared" si="273"/>
        <v>6.9999999999936335E-2</v>
      </c>
      <c r="D1131" s="77">
        <v>83.22</v>
      </c>
      <c r="E1131" s="79">
        <v>2.4</v>
      </c>
      <c r="F1131" s="77">
        <v>4.3766699999999998</v>
      </c>
      <c r="G1131" s="77">
        <v>31.1</v>
      </c>
      <c r="H1131" s="79">
        <f t="shared" si="278"/>
        <v>1964.5416666665817</v>
      </c>
      <c r="I1131" s="82">
        <v>4.1900000000000004</v>
      </c>
      <c r="J1131" s="79">
        <f t="shared" si="274"/>
        <v>865.33547459807073</v>
      </c>
      <c r="K1131" s="79">
        <f t="shared" si="275"/>
        <v>24.955601286173636</v>
      </c>
      <c r="L1131" s="90">
        <f t="shared" si="279"/>
        <v>107277.17722156474</v>
      </c>
      <c r="M1131" s="79">
        <f t="shared" si="276"/>
        <v>45.509346450482319</v>
      </c>
      <c r="N1131" s="90">
        <f t="shared" si="277"/>
        <v>5641.8745882036255</v>
      </c>
      <c r="O1131" s="106">
        <f t="shared" si="266"/>
        <v>22.984351845738402</v>
      </c>
      <c r="P1131" s="91"/>
      <c r="Q1131" s="92">
        <f t="shared" si="267"/>
        <v>26.989715153331503</v>
      </c>
      <c r="R1131" s="92"/>
      <c r="S1131" s="107">
        <f t="shared" si="268"/>
        <v>1.6221768966826151E-2</v>
      </c>
      <c r="T1131" s="82">
        <f t="shared" si="280"/>
        <v>1.0034916666666667</v>
      </c>
      <c r="U1131" s="82">
        <f t="shared" si="281"/>
        <v>12.071564224015933</v>
      </c>
      <c r="V1131" s="95">
        <f t="shared" si="269"/>
        <v>-1.8945039250053863E-2</v>
      </c>
      <c r="W1131" s="95">
        <f t="shared" si="270"/>
        <v>-1.4835150590170598E-2</v>
      </c>
      <c r="X1131" s="95">
        <f t="shared" si="271"/>
        <v>-4.1098886598832651E-3</v>
      </c>
    </row>
    <row r="1132" spans="1:24">
      <c r="A1132" s="1">
        <v>1964.08</v>
      </c>
      <c r="B1132" s="1">
        <f t="shared" si="272"/>
        <v>1964</v>
      </c>
      <c r="C1132" s="1">
        <f t="shared" si="273"/>
        <v>7.999999999992724E-2</v>
      </c>
      <c r="D1132" s="77">
        <v>82</v>
      </c>
      <c r="E1132" s="79">
        <v>2.42</v>
      </c>
      <c r="F1132" s="77">
        <v>4.42333</v>
      </c>
      <c r="G1132" s="77">
        <v>31</v>
      </c>
      <c r="H1132" s="79">
        <f t="shared" si="278"/>
        <v>1964.624999999915</v>
      </c>
      <c r="I1132" s="82">
        <v>4.1900000000000004</v>
      </c>
      <c r="J1132" s="79">
        <f t="shared" si="274"/>
        <v>855.40019354838716</v>
      </c>
      <c r="K1132" s="79">
        <f t="shared" si="275"/>
        <v>25.244737419354841</v>
      </c>
      <c r="L1132" s="90">
        <f t="shared" si="279"/>
        <v>106306.28568134154</v>
      </c>
      <c r="M1132" s="79">
        <f t="shared" si="276"/>
        <v>46.142894367419359</v>
      </c>
      <c r="N1132" s="90">
        <f t="shared" si="277"/>
        <v>5734.4851541810795</v>
      </c>
      <c r="O1132" s="106">
        <f t="shared" si="266"/>
        <v>22.650407292938795</v>
      </c>
      <c r="P1132" s="91"/>
      <c r="Q1132" s="92">
        <f t="shared" si="267"/>
        <v>26.584322276294216</v>
      </c>
      <c r="R1132" s="92"/>
      <c r="S1132" s="107">
        <f t="shared" si="268"/>
        <v>1.6536508374959624E-2</v>
      </c>
      <c r="T1132" s="82">
        <f t="shared" si="280"/>
        <v>1.002681738459152</v>
      </c>
      <c r="U1132" s="82">
        <f t="shared" si="281"/>
        <v>12.152790599536072</v>
      </c>
      <c r="V1132" s="95">
        <f t="shared" si="269"/>
        <v>-2.299068010133043E-2</v>
      </c>
      <c r="W1132" s="95">
        <f t="shared" si="270"/>
        <v>-1.7589435600864012E-2</v>
      </c>
      <c r="X1132" s="95">
        <f t="shared" si="271"/>
        <v>-5.4012445004664178E-3</v>
      </c>
    </row>
    <row r="1133" spans="1:24">
      <c r="A1133" s="1">
        <v>1964.09</v>
      </c>
      <c r="B1133" s="1">
        <f t="shared" si="272"/>
        <v>1964</v>
      </c>
      <c r="C1133" s="1">
        <f t="shared" si="273"/>
        <v>8.9999999999918145E-2</v>
      </c>
      <c r="D1133" s="77">
        <v>83.41</v>
      </c>
      <c r="E1133" s="79">
        <v>2.44</v>
      </c>
      <c r="F1133" s="77">
        <v>4.47</v>
      </c>
      <c r="G1133" s="77">
        <v>31.1</v>
      </c>
      <c r="H1133" s="79">
        <f t="shared" si="278"/>
        <v>1964.7083333332482</v>
      </c>
      <c r="I1133" s="82">
        <v>4.2</v>
      </c>
      <c r="J1133" s="79">
        <f t="shared" si="274"/>
        <v>867.31112636655951</v>
      </c>
      <c r="K1133" s="79">
        <f t="shared" si="275"/>
        <v>25.371527974276528</v>
      </c>
      <c r="L1133" s="90">
        <f t="shared" si="279"/>
        <v>108049.29413504028</v>
      </c>
      <c r="M1133" s="79">
        <f t="shared" si="276"/>
        <v>46.479807395498398</v>
      </c>
      <c r="N1133" s="90">
        <f t="shared" si="277"/>
        <v>5790.4369354229721</v>
      </c>
      <c r="O1133" s="106">
        <f t="shared" si="266"/>
        <v>22.892221984231689</v>
      </c>
      <c r="P1133" s="91"/>
      <c r="Q1133" s="92">
        <f t="shared" si="267"/>
        <v>26.854044617703888</v>
      </c>
      <c r="R1133" s="92"/>
      <c r="S1133" s="107">
        <f t="shared" si="268"/>
        <v>1.667481966236297E-2</v>
      </c>
      <c r="T1133" s="82">
        <f t="shared" si="280"/>
        <v>1.0043103042309414</v>
      </c>
      <c r="U1133" s="82">
        <f t="shared" si="281"/>
        <v>12.146199915423116</v>
      </c>
      <c r="V1133" s="95">
        <f t="shared" si="269"/>
        <v>-3.5963149282603357E-2</v>
      </c>
      <c r="W1133" s="95">
        <f t="shared" si="270"/>
        <v>-1.8051889864259096E-2</v>
      </c>
      <c r="X1133" s="95">
        <f t="shared" si="271"/>
        <v>-1.7911259418344261E-2</v>
      </c>
    </row>
    <row r="1134" spans="1:24">
      <c r="A1134" s="1">
        <v>1964.1</v>
      </c>
      <c r="B1134" s="1">
        <f t="shared" si="272"/>
        <v>1964</v>
      </c>
      <c r="C1134" s="1">
        <f t="shared" si="273"/>
        <v>9.9999999999909051E-2</v>
      </c>
      <c r="D1134" s="77">
        <v>84.85</v>
      </c>
      <c r="E1134" s="79">
        <v>2.46</v>
      </c>
      <c r="F1134" s="77">
        <v>4.4966699999999999</v>
      </c>
      <c r="G1134" s="77">
        <v>31.1</v>
      </c>
      <c r="H1134" s="79">
        <f t="shared" si="278"/>
        <v>1964.7916666665815</v>
      </c>
      <c r="I1134" s="82">
        <v>4.1900000000000004</v>
      </c>
      <c r="J1134" s="79">
        <f t="shared" si="274"/>
        <v>882.28448713826367</v>
      </c>
      <c r="K1134" s="79">
        <f t="shared" si="275"/>
        <v>25.579491318327975</v>
      </c>
      <c r="L1134" s="90">
        <f t="shared" si="279"/>
        <v>110180.22674326639</v>
      </c>
      <c r="M1134" s="79">
        <f t="shared" si="276"/>
        <v>46.757126514790997</v>
      </c>
      <c r="N1134" s="90">
        <f t="shared" si="277"/>
        <v>5839.0585761890825</v>
      </c>
      <c r="O1134" s="106">
        <f t="shared" si="266"/>
        <v>23.212154680675347</v>
      </c>
      <c r="P1134" s="91"/>
      <c r="Q1134" s="92">
        <f t="shared" si="267"/>
        <v>27.214540709714282</v>
      </c>
      <c r="R1134" s="92"/>
      <c r="S1134" s="107">
        <f t="shared" si="268"/>
        <v>1.6172738247145622E-2</v>
      </c>
      <c r="T1134" s="82">
        <f t="shared" si="280"/>
        <v>1.0067389096967414</v>
      </c>
      <c r="U1134" s="82">
        <f t="shared" si="281"/>
        <v>12.198553732308424</v>
      </c>
      <c r="V1134" s="95">
        <f t="shared" si="269"/>
        <v>-3.652864214333662E-2</v>
      </c>
      <c r="W1134" s="95">
        <f t="shared" si="270"/>
        <v>-1.7851620173030325E-2</v>
      </c>
      <c r="X1134" s="95">
        <f t="shared" si="271"/>
        <v>-1.8677021970306296E-2</v>
      </c>
    </row>
    <row r="1135" spans="1:24">
      <c r="A1135" s="1">
        <v>1964.11</v>
      </c>
      <c r="B1135" s="1">
        <f t="shared" si="272"/>
        <v>1964</v>
      </c>
      <c r="C1135" s="1">
        <f t="shared" si="273"/>
        <v>0.10999999999989996</v>
      </c>
      <c r="D1135" s="77">
        <v>85.44</v>
      </c>
      <c r="E1135" s="79">
        <v>2.48</v>
      </c>
      <c r="F1135" s="77">
        <v>4.5233299999999996</v>
      </c>
      <c r="G1135" s="77">
        <v>31.2</v>
      </c>
      <c r="H1135" s="79">
        <f t="shared" si="278"/>
        <v>1964.8749999999147</v>
      </c>
      <c r="I1135" s="82">
        <v>4.1500000000000004</v>
      </c>
      <c r="J1135" s="79">
        <f t="shared" si="274"/>
        <v>885.57190769230783</v>
      </c>
      <c r="K1135" s="79">
        <f t="shared" si="275"/>
        <v>25.704802564102568</v>
      </c>
      <c r="L1135" s="90">
        <f t="shared" si="279"/>
        <v>110858.26445711167</v>
      </c>
      <c r="M1135" s="79">
        <f t="shared" si="276"/>
        <v>46.883590557371797</v>
      </c>
      <c r="N1135" s="90">
        <f t="shared" si="277"/>
        <v>5869.013499143105</v>
      </c>
      <c r="O1135" s="106">
        <f t="shared" si="266"/>
        <v>23.225019793095832</v>
      </c>
      <c r="P1135" s="91"/>
      <c r="Q1135" s="92">
        <f t="shared" si="267"/>
        <v>27.214609565060361</v>
      </c>
      <c r="R1135" s="92"/>
      <c r="S1135" s="107">
        <f t="shared" si="268"/>
        <v>1.6874766984181118E-2</v>
      </c>
      <c r="T1135" s="82">
        <f t="shared" si="280"/>
        <v>1.0010262918409112</v>
      </c>
      <c r="U1135" s="82">
        <f t="shared" si="281"/>
        <v>12.241397278301745</v>
      </c>
      <c r="V1135" s="95">
        <f t="shared" si="269"/>
        <v>-3.4327272781261131E-2</v>
      </c>
      <c r="W1135" s="95">
        <f t="shared" si="270"/>
        <v>-1.6841120852763569E-2</v>
      </c>
      <c r="X1135" s="95">
        <f t="shared" si="271"/>
        <v>-1.7486151928497562E-2</v>
      </c>
    </row>
    <row r="1136" spans="1:24">
      <c r="A1136" s="1">
        <v>1964.12</v>
      </c>
      <c r="B1136" s="1">
        <f t="shared" si="272"/>
        <v>1964</v>
      </c>
      <c r="C1136" s="1">
        <f t="shared" si="273"/>
        <v>0.11999999999989086</v>
      </c>
      <c r="D1136" s="77">
        <v>83.96</v>
      </c>
      <c r="E1136" s="79">
        <v>2.5</v>
      </c>
      <c r="F1136" s="77">
        <v>4.55</v>
      </c>
      <c r="G1136" s="77">
        <v>31.2</v>
      </c>
      <c r="H1136" s="79">
        <f t="shared" si="278"/>
        <v>1964.958333333248</v>
      </c>
      <c r="I1136" s="82">
        <v>4.18</v>
      </c>
      <c r="J1136" s="79">
        <f t="shared" si="274"/>
        <v>870.23194487179489</v>
      </c>
      <c r="K1136" s="79">
        <f t="shared" si="275"/>
        <v>25.912099358974363</v>
      </c>
      <c r="L1136" s="90">
        <f t="shared" si="279"/>
        <v>109208.27897449664</v>
      </c>
      <c r="M1136" s="79">
        <f t="shared" si="276"/>
        <v>47.160020833333334</v>
      </c>
      <c r="N1136" s="90">
        <f t="shared" si="277"/>
        <v>5918.2666666741279</v>
      </c>
      <c r="O1136" s="106">
        <f t="shared" si="266"/>
        <v>22.752984772787272</v>
      </c>
      <c r="P1136" s="91"/>
      <c r="Q1136" s="92">
        <f t="shared" si="267"/>
        <v>26.648307034113827</v>
      </c>
      <c r="R1136" s="92"/>
      <c r="S1136" s="107">
        <f t="shared" si="268"/>
        <v>1.7847660253903157E-2</v>
      </c>
      <c r="T1136" s="82">
        <f t="shared" si="280"/>
        <v>1.002673029102392</v>
      </c>
      <c r="U1136" s="82">
        <f t="shared" si="281"/>
        <v>12.253960524449818</v>
      </c>
      <c r="V1136" s="95">
        <f t="shared" si="269"/>
        <v>-3.9680556761409136E-2</v>
      </c>
      <c r="W1136" s="95">
        <f t="shared" si="270"/>
        <v>-1.5378885425028854E-2</v>
      </c>
      <c r="X1136" s="95">
        <f t="shared" si="271"/>
        <v>-2.4301671336380282E-2</v>
      </c>
    </row>
    <row r="1137" spans="1:24">
      <c r="A1137" s="1">
        <v>1965.01</v>
      </c>
      <c r="B1137" s="1">
        <f t="shared" si="272"/>
        <v>1965</v>
      </c>
      <c r="C1137" s="1">
        <f t="shared" si="273"/>
        <v>9.9999999999909051E-3</v>
      </c>
      <c r="D1137" s="77">
        <v>86.12</v>
      </c>
      <c r="E1137" s="79">
        <v>2.51667</v>
      </c>
      <c r="F1137" s="77">
        <v>4.5933299999999999</v>
      </c>
      <c r="G1137" s="77">
        <v>31.2</v>
      </c>
      <c r="H1137" s="79">
        <f t="shared" si="278"/>
        <v>1965.0416666665812</v>
      </c>
      <c r="I1137" s="82">
        <v>4.1900000000000004</v>
      </c>
      <c r="J1137" s="79">
        <f t="shared" si="274"/>
        <v>892.61999871794887</v>
      </c>
      <c r="K1137" s="79">
        <f t="shared" si="275"/>
        <v>26.084881237500003</v>
      </c>
      <c r="L1137" s="90">
        <f t="shared" si="279"/>
        <v>112290.61956373132</v>
      </c>
      <c r="M1137" s="79">
        <f t="shared" si="276"/>
        <v>47.609129339423085</v>
      </c>
      <c r="N1137" s="90">
        <f t="shared" si="277"/>
        <v>5989.1763999149325</v>
      </c>
      <c r="O1137" s="106">
        <f t="shared" si="266"/>
        <v>23.269335081922478</v>
      </c>
      <c r="P1137" s="91"/>
      <c r="Q1137" s="92">
        <f t="shared" si="267"/>
        <v>27.237870222779136</v>
      </c>
      <c r="R1137" s="92"/>
      <c r="S1137" s="107">
        <f t="shared" si="268"/>
        <v>1.6772396482347497E-2</v>
      </c>
      <c r="T1137" s="82">
        <f t="shared" si="280"/>
        <v>1.0018725618126394</v>
      </c>
      <c r="U1137" s="82">
        <f t="shared" si="281"/>
        <v>12.286715717551235</v>
      </c>
      <c r="V1137" s="95">
        <f t="shared" si="269"/>
        <v>-3.4755937557960803E-2</v>
      </c>
      <c r="W1137" s="95">
        <f t="shared" si="270"/>
        <v>-1.5891883407673668E-2</v>
      </c>
      <c r="X1137" s="95">
        <f t="shared" si="271"/>
        <v>-1.8864054150287135E-2</v>
      </c>
    </row>
    <row r="1138" spans="1:24">
      <c r="A1138" s="1">
        <v>1965.02</v>
      </c>
      <c r="B1138" s="1">
        <f t="shared" si="272"/>
        <v>1965</v>
      </c>
      <c r="C1138" s="1">
        <f t="shared" si="273"/>
        <v>1.999999999998181E-2</v>
      </c>
      <c r="D1138" s="77">
        <v>86.75</v>
      </c>
      <c r="E1138" s="79">
        <v>2.5333299999999999</v>
      </c>
      <c r="F1138" s="77">
        <v>4.6366699999999996</v>
      </c>
      <c r="G1138" s="77">
        <v>31.2</v>
      </c>
      <c r="H1138" s="79">
        <f t="shared" si="278"/>
        <v>1965.1249999999145</v>
      </c>
      <c r="I1138" s="82">
        <v>4.21</v>
      </c>
      <c r="J1138" s="79">
        <f t="shared" si="274"/>
        <v>899.1498477564104</v>
      </c>
      <c r="K1138" s="79">
        <f t="shared" si="275"/>
        <v>26.257559467628209</v>
      </c>
      <c r="L1138" s="90">
        <f t="shared" si="279"/>
        <v>113387.33178617402</v>
      </c>
      <c r="M1138" s="79">
        <f t="shared" si="276"/>
        <v>48.058341493910255</v>
      </c>
      <c r="N1138" s="90">
        <f t="shared" si="277"/>
        <v>6060.3993045878888</v>
      </c>
      <c r="O1138" s="106">
        <f t="shared" si="266"/>
        <v>23.372068272751346</v>
      </c>
      <c r="P1138" s="91"/>
      <c r="Q1138" s="92">
        <f t="shared" si="267"/>
        <v>27.34213212781513</v>
      </c>
      <c r="R1138" s="92"/>
      <c r="S1138" s="107">
        <f t="shared" si="268"/>
        <v>1.6383497482970667E-2</v>
      </c>
      <c r="T1138" s="82">
        <f t="shared" si="280"/>
        <v>1.0035083333333332</v>
      </c>
      <c r="U1138" s="82">
        <f t="shared" si="281"/>
        <v>12.309723352206678</v>
      </c>
      <c r="V1138" s="95">
        <f t="shared" si="269"/>
        <v>-2.6489022094819847E-2</v>
      </c>
      <c r="W1138" s="95">
        <f t="shared" si="270"/>
        <v>-1.5463666017966449E-2</v>
      </c>
      <c r="X1138" s="95">
        <f t="shared" si="271"/>
        <v>-1.1025356076853399E-2</v>
      </c>
    </row>
    <row r="1139" spans="1:24">
      <c r="A1139" s="1">
        <v>1965.03</v>
      </c>
      <c r="B1139" s="1">
        <f t="shared" si="272"/>
        <v>1965</v>
      </c>
      <c r="C1139" s="1">
        <f t="shared" si="273"/>
        <v>2.9999999999972715E-2</v>
      </c>
      <c r="D1139" s="77">
        <v>86.83</v>
      </c>
      <c r="E1139" s="79">
        <v>2.5499999999999998</v>
      </c>
      <c r="F1139" s="77">
        <v>4.68</v>
      </c>
      <c r="G1139" s="77">
        <v>31.3</v>
      </c>
      <c r="H1139" s="79">
        <f t="shared" si="278"/>
        <v>1965.2083333332478</v>
      </c>
      <c r="I1139" s="82">
        <v>4.21</v>
      </c>
      <c r="J1139" s="79">
        <f t="shared" si="274"/>
        <v>897.10370255591067</v>
      </c>
      <c r="K1139" s="79">
        <f t="shared" si="275"/>
        <v>26.345899361022365</v>
      </c>
      <c r="L1139" s="90">
        <f t="shared" si="279"/>
        <v>113406.16512225805</v>
      </c>
      <c r="M1139" s="79">
        <f t="shared" si="276"/>
        <v>48.352474121405749</v>
      </c>
      <c r="N1139" s="90">
        <f t="shared" si="277"/>
        <v>6112.4133683308482</v>
      </c>
      <c r="O1139" s="106">
        <f t="shared" si="266"/>
        <v>23.253528200034861</v>
      </c>
      <c r="P1139" s="91"/>
      <c r="Q1139" s="92">
        <f t="shared" si="267"/>
        <v>27.187223882061453</v>
      </c>
      <c r="R1139" s="92"/>
      <c r="S1139" s="107">
        <f t="shared" si="268"/>
        <v>1.6926684744402697E-2</v>
      </c>
      <c r="T1139" s="82">
        <f t="shared" si="280"/>
        <v>1.0043182615408479</v>
      </c>
      <c r="U1139" s="82">
        <f t="shared" si="281"/>
        <v>12.313443798945073</v>
      </c>
      <c r="V1139" s="95">
        <f t="shared" si="269"/>
        <v>-2.2138064932353818E-2</v>
      </c>
      <c r="W1139" s="95">
        <f t="shared" si="270"/>
        <v>-1.7587657286617708E-2</v>
      </c>
      <c r="X1139" s="95">
        <f t="shared" si="271"/>
        <v>-4.5504076457361098E-3</v>
      </c>
    </row>
    <row r="1140" spans="1:24">
      <c r="A1140" s="1">
        <v>1965.04</v>
      </c>
      <c r="B1140" s="1">
        <f t="shared" si="272"/>
        <v>1965</v>
      </c>
      <c r="C1140" s="1">
        <f t="shared" si="273"/>
        <v>3.999999999996362E-2</v>
      </c>
      <c r="D1140" s="77">
        <v>87.97</v>
      </c>
      <c r="E1140" s="79">
        <v>2.57</v>
      </c>
      <c r="F1140" s="77">
        <v>4.7333299999999996</v>
      </c>
      <c r="G1140" s="77">
        <v>31.4</v>
      </c>
      <c r="H1140" s="79">
        <f t="shared" si="278"/>
        <v>1965.291666666581</v>
      </c>
      <c r="I1140" s="82">
        <v>4.2</v>
      </c>
      <c r="J1140" s="79">
        <f t="shared" si="274"/>
        <v>905.98734108280269</v>
      </c>
      <c r="K1140" s="79">
        <f t="shared" si="275"/>
        <v>26.46797165605096</v>
      </c>
      <c r="L1140" s="90">
        <f t="shared" si="279"/>
        <v>114808.00451320469</v>
      </c>
      <c r="M1140" s="79">
        <f t="shared" si="276"/>
        <v>48.747721509235667</v>
      </c>
      <c r="N1140" s="90">
        <f t="shared" si="277"/>
        <v>6177.3806070533938</v>
      </c>
      <c r="O1140" s="106">
        <f t="shared" si="266"/>
        <v>23.420551954771305</v>
      </c>
      <c r="P1140" s="91"/>
      <c r="Q1140" s="92">
        <f t="shared" si="267"/>
        <v>27.365269983870895</v>
      </c>
      <c r="R1140" s="92"/>
      <c r="S1140" s="107">
        <f t="shared" si="268"/>
        <v>1.7044142006345728E-2</v>
      </c>
      <c r="T1140" s="82">
        <f t="shared" si="280"/>
        <v>1.0026904475729863</v>
      </c>
      <c r="U1140" s="82">
        <f t="shared" si="281"/>
        <v>12.327232340852936</v>
      </c>
      <c r="V1140" s="95">
        <f t="shared" si="269"/>
        <v>-2.2265125296573984E-2</v>
      </c>
      <c r="W1140" s="95">
        <f t="shared" si="270"/>
        <v>-2.0791407964532826E-2</v>
      </c>
      <c r="X1140" s="95">
        <f t="shared" si="271"/>
        <v>-1.4737173320411578E-3</v>
      </c>
    </row>
    <row r="1141" spans="1:24">
      <c r="A1141" s="1">
        <v>1965.05</v>
      </c>
      <c r="B1141" s="1">
        <f t="shared" si="272"/>
        <v>1965</v>
      </c>
      <c r="C1141" s="1">
        <f t="shared" si="273"/>
        <v>4.9999999999954525E-2</v>
      </c>
      <c r="D1141" s="77">
        <v>89.28</v>
      </c>
      <c r="E1141" s="79">
        <v>2.59</v>
      </c>
      <c r="F1141" s="77">
        <v>4.78667</v>
      </c>
      <c r="G1141" s="77">
        <v>31.4</v>
      </c>
      <c r="H1141" s="79">
        <f t="shared" si="278"/>
        <v>1965.3749999999143</v>
      </c>
      <c r="I1141" s="82">
        <v>4.21</v>
      </c>
      <c r="J1141" s="79">
        <f t="shared" si="274"/>
        <v>919.4787974522294</v>
      </c>
      <c r="K1141" s="79">
        <f t="shared" si="275"/>
        <v>26.673948089171979</v>
      </c>
      <c r="L1141" s="90">
        <f t="shared" si="279"/>
        <v>116799.3411077225</v>
      </c>
      <c r="M1141" s="79">
        <f t="shared" si="276"/>
        <v>49.297060656369432</v>
      </c>
      <c r="N1141" s="90">
        <f t="shared" si="277"/>
        <v>6262.0956776445128</v>
      </c>
      <c r="O1141" s="106">
        <f t="shared" si="266"/>
        <v>23.708808308861954</v>
      </c>
      <c r="P1141" s="91"/>
      <c r="Q1141" s="92">
        <f t="shared" si="267"/>
        <v>27.683223304413577</v>
      </c>
      <c r="R1141" s="92"/>
      <c r="S1141" s="107">
        <f t="shared" si="268"/>
        <v>1.6425016894026361E-2</v>
      </c>
      <c r="T1141" s="82">
        <f t="shared" si="280"/>
        <v>1.0035083333333332</v>
      </c>
      <c r="U1141" s="82">
        <f t="shared" si="281"/>
        <v>12.360398113186021</v>
      </c>
      <c r="V1141" s="95">
        <f t="shared" si="269"/>
        <v>-1.8137200115091345E-2</v>
      </c>
      <c r="W1141" s="95">
        <f t="shared" si="270"/>
        <v>-1.981847792622049E-2</v>
      </c>
      <c r="X1141" s="95">
        <f t="shared" si="271"/>
        <v>1.6812778111291449E-3</v>
      </c>
    </row>
    <row r="1142" spans="1:24">
      <c r="A1142" s="1">
        <v>1965.06</v>
      </c>
      <c r="B1142" s="1">
        <f t="shared" si="272"/>
        <v>1965</v>
      </c>
      <c r="C1142" s="1">
        <f t="shared" si="273"/>
        <v>5.999999999994543E-2</v>
      </c>
      <c r="D1142" s="77">
        <v>85.04</v>
      </c>
      <c r="E1142" s="79">
        <v>2.61</v>
      </c>
      <c r="F1142" s="77">
        <v>4.84</v>
      </c>
      <c r="G1142" s="77">
        <v>31.6</v>
      </c>
      <c r="H1142" s="79">
        <f t="shared" si="278"/>
        <v>1965.4583333332475</v>
      </c>
      <c r="I1142" s="82">
        <v>4.21</v>
      </c>
      <c r="J1142" s="79">
        <f t="shared" si="274"/>
        <v>870.26868101265836</v>
      </c>
      <c r="K1142" s="79">
        <f t="shared" si="275"/>
        <v>26.709798417721522</v>
      </c>
      <c r="L1142" s="90">
        <f t="shared" si="279"/>
        <v>110831.03027065961</v>
      </c>
      <c r="M1142" s="79">
        <f t="shared" si="276"/>
        <v>49.530813924050641</v>
      </c>
      <c r="N1142" s="90">
        <f t="shared" si="277"/>
        <v>6307.8808385464781</v>
      </c>
      <c r="O1142" s="106">
        <f t="shared" si="266"/>
        <v>22.385342986457804</v>
      </c>
      <c r="P1142" s="91"/>
      <c r="Q1142" s="92">
        <f t="shared" si="267"/>
        <v>26.122738377042285</v>
      </c>
      <c r="R1142" s="92"/>
      <c r="S1142" s="107">
        <f t="shared" si="268"/>
        <v>1.9564194009378963E-2</v>
      </c>
      <c r="T1142" s="82">
        <f t="shared" si="280"/>
        <v>1.0043182615408479</v>
      </c>
      <c r="U1142" s="82">
        <f t="shared" si="281"/>
        <v>12.325257683887754</v>
      </c>
      <c r="V1142" s="95">
        <f t="shared" si="269"/>
        <v>-1.0893214479830493E-2</v>
      </c>
      <c r="W1142" s="95">
        <f t="shared" si="270"/>
        <v>-1.8287081890895562E-2</v>
      </c>
      <c r="X1142" s="95">
        <f t="shared" si="271"/>
        <v>7.3938674110650693E-3</v>
      </c>
    </row>
    <row r="1143" spans="1:24">
      <c r="A1143" s="1">
        <v>1965.07</v>
      </c>
      <c r="B1143" s="1">
        <f t="shared" si="272"/>
        <v>1965</v>
      </c>
      <c r="C1143" s="1">
        <f t="shared" si="273"/>
        <v>6.9999999999936335E-2</v>
      </c>
      <c r="D1143" s="77">
        <v>84.91</v>
      </c>
      <c r="E1143" s="79">
        <v>2.6266699999999998</v>
      </c>
      <c r="F1143" s="77">
        <v>4.8866699999999996</v>
      </c>
      <c r="G1143" s="77">
        <v>31.6</v>
      </c>
      <c r="H1143" s="79">
        <f t="shared" si="278"/>
        <v>1965.5416666665808</v>
      </c>
      <c r="I1143" s="82">
        <v>4.2</v>
      </c>
      <c r="J1143" s="79">
        <f t="shared" si="274"/>
        <v>868.93830791139237</v>
      </c>
      <c r="K1143" s="79">
        <f t="shared" si="275"/>
        <v>26.880393183860761</v>
      </c>
      <c r="L1143" s="90">
        <f t="shared" si="279"/>
        <v>110946.87784734782</v>
      </c>
      <c r="M1143" s="79">
        <f t="shared" si="276"/>
        <v>50.008417867405058</v>
      </c>
      <c r="N1143" s="90">
        <f t="shared" si="277"/>
        <v>6385.1228308832769</v>
      </c>
      <c r="O1143" s="106">
        <f t="shared" si="266"/>
        <v>22.300781712174441</v>
      </c>
      <c r="P1143" s="91"/>
      <c r="Q1143" s="92">
        <f t="shared" si="267"/>
        <v>26.008689840144712</v>
      </c>
      <c r="R1143" s="92"/>
      <c r="S1143" s="107">
        <f t="shared" si="268"/>
        <v>1.9453470620649983E-2</v>
      </c>
      <c r="T1143" s="82">
        <f t="shared" si="280"/>
        <v>0.99945974134672722</v>
      </c>
      <c r="U1143" s="82">
        <f t="shared" si="281"/>
        <v>12.378481370125126</v>
      </c>
      <c r="V1143" s="95">
        <f t="shared" si="269"/>
        <v>-1.1670927727828295E-2</v>
      </c>
      <c r="W1143" s="95">
        <f t="shared" si="270"/>
        <v>-2.0497606516934441E-2</v>
      </c>
      <c r="X1143" s="95">
        <f t="shared" si="271"/>
        <v>8.826678789106146E-3</v>
      </c>
    </row>
    <row r="1144" spans="1:24">
      <c r="A1144" s="1">
        <v>1965.08</v>
      </c>
      <c r="B1144" s="1">
        <f t="shared" si="272"/>
        <v>1965</v>
      </c>
      <c r="C1144" s="1">
        <f t="shared" si="273"/>
        <v>7.999999999992724E-2</v>
      </c>
      <c r="D1144" s="77">
        <v>86.49</v>
      </c>
      <c r="E1144" s="79">
        <v>2.6433300000000002</v>
      </c>
      <c r="F1144" s="77">
        <v>4.9333299999999998</v>
      </c>
      <c r="G1144" s="77">
        <v>31.6</v>
      </c>
      <c r="H1144" s="79">
        <f t="shared" si="278"/>
        <v>1965.6249999999141</v>
      </c>
      <c r="I1144" s="82">
        <v>4.25</v>
      </c>
      <c r="J1144" s="79">
        <f t="shared" si="274"/>
        <v>885.10745791139243</v>
      </c>
      <c r="K1144" s="79">
        <f t="shared" si="275"/>
        <v>27.050885613607598</v>
      </c>
      <c r="L1144" s="90">
        <f t="shared" si="279"/>
        <v>113299.19403959643</v>
      </c>
      <c r="M1144" s="79">
        <f t="shared" si="276"/>
        <v>50.485919474367094</v>
      </c>
      <c r="N1144" s="90">
        <f t="shared" si="277"/>
        <v>6462.5079538832506</v>
      </c>
      <c r="O1144" s="106">
        <f t="shared" si="266"/>
        <v>22.6659718459644</v>
      </c>
      <c r="P1144" s="91"/>
      <c r="Q1144" s="92">
        <f t="shared" si="267"/>
        <v>26.417386639884459</v>
      </c>
      <c r="R1144" s="92"/>
      <c r="S1144" s="107">
        <f t="shared" si="268"/>
        <v>1.8230992658695752E-2</v>
      </c>
      <c r="T1144" s="82">
        <f t="shared" si="280"/>
        <v>1.0003154470399351</v>
      </c>
      <c r="U1144" s="82">
        <f t="shared" si="281"/>
        <v>12.371793788450541</v>
      </c>
      <c r="V1144" s="95">
        <f t="shared" si="269"/>
        <v>-2.1050276867498163E-2</v>
      </c>
      <c r="W1144" s="95">
        <f t="shared" si="270"/>
        <v>-2.2214710831054751E-2</v>
      </c>
      <c r="X1144" s="95">
        <f t="shared" si="271"/>
        <v>1.1644339635565881E-3</v>
      </c>
    </row>
    <row r="1145" spans="1:24">
      <c r="A1145" s="1">
        <v>1965.09</v>
      </c>
      <c r="B1145" s="1">
        <f t="shared" si="272"/>
        <v>1965</v>
      </c>
      <c r="C1145" s="1">
        <f t="shared" si="273"/>
        <v>8.9999999999918145E-2</v>
      </c>
      <c r="D1145" s="77">
        <v>89.38</v>
      </c>
      <c r="E1145" s="79">
        <v>2.66</v>
      </c>
      <c r="F1145" s="77">
        <v>4.9800000000000004</v>
      </c>
      <c r="G1145" s="77">
        <v>31.6</v>
      </c>
      <c r="H1145" s="79">
        <f t="shared" si="278"/>
        <v>1965.7083333332473</v>
      </c>
      <c r="I1145" s="82">
        <v>4.29</v>
      </c>
      <c r="J1145" s="79">
        <f t="shared" si="274"/>
        <v>914.68267531645574</v>
      </c>
      <c r="K1145" s="79">
        <f t="shared" si="275"/>
        <v>27.22148037974684</v>
      </c>
      <c r="L1145" s="90">
        <f t="shared" si="279"/>
        <v>117375.38002009373</v>
      </c>
      <c r="M1145" s="79">
        <f t="shared" si="276"/>
        <v>50.963523417721532</v>
      </c>
      <c r="N1145" s="90">
        <f t="shared" si="277"/>
        <v>6539.823142761993</v>
      </c>
      <c r="O1145" s="106">
        <f t="shared" si="266"/>
        <v>23.374146831648641</v>
      </c>
      <c r="P1145" s="91"/>
      <c r="Q1145" s="92">
        <f t="shared" si="267"/>
        <v>27.222292941753473</v>
      </c>
      <c r="R1145" s="92"/>
      <c r="S1145" s="107">
        <f t="shared" si="268"/>
        <v>1.6115746985655773E-2</v>
      </c>
      <c r="T1145" s="82">
        <f t="shared" si="280"/>
        <v>0.99874909856211824</v>
      </c>
      <c r="U1145" s="82">
        <f t="shared" si="281"/>
        <v>12.375696434179796</v>
      </c>
      <c r="V1145" s="95">
        <f t="shared" si="269"/>
        <v>-2.5876131524009693E-2</v>
      </c>
      <c r="W1145" s="95">
        <f t="shared" si="270"/>
        <v>-2.2297733493099159E-2</v>
      </c>
      <c r="X1145" s="95">
        <f t="shared" si="271"/>
        <v>-3.5783980309105345E-3</v>
      </c>
    </row>
    <row r="1146" spans="1:24">
      <c r="A1146" s="1">
        <v>1965.1</v>
      </c>
      <c r="B1146" s="1">
        <f t="shared" si="272"/>
        <v>1965</v>
      </c>
      <c r="C1146" s="1">
        <f t="shared" si="273"/>
        <v>9.9999999999909051E-2</v>
      </c>
      <c r="D1146" s="77">
        <v>91.39</v>
      </c>
      <c r="E1146" s="79">
        <v>2.68</v>
      </c>
      <c r="F1146" s="77">
        <v>5.05</v>
      </c>
      <c r="G1146" s="77">
        <v>31.7</v>
      </c>
      <c r="H1146" s="79">
        <f t="shared" si="278"/>
        <v>1965.7916666665806</v>
      </c>
      <c r="I1146" s="82">
        <v>4.3499999999999996</v>
      </c>
      <c r="J1146" s="79">
        <f t="shared" si="274"/>
        <v>932.3019675078865</v>
      </c>
      <c r="K1146" s="79">
        <f t="shared" si="275"/>
        <v>27.339635331230291</v>
      </c>
      <c r="L1146" s="90">
        <f t="shared" si="279"/>
        <v>119928.71119555383</v>
      </c>
      <c r="M1146" s="79">
        <f t="shared" si="276"/>
        <v>51.516850157728712</v>
      </c>
      <c r="N1146" s="90">
        <f t="shared" si="277"/>
        <v>6626.9831659650599</v>
      </c>
      <c r="O1146" s="106">
        <f t="shared" si="266"/>
        <v>23.7757455233127</v>
      </c>
      <c r="P1146" s="91"/>
      <c r="Q1146" s="92">
        <f t="shared" si="267"/>
        <v>27.667414224243991</v>
      </c>
      <c r="R1146" s="92"/>
      <c r="S1146" s="107">
        <f t="shared" si="268"/>
        <v>1.5114242163623899E-2</v>
      </c>
      <c r="T1146" s="82">
        <f t="shared" si="280"/>
        <v>0.99561893894703013</v>
      </c>
      <c r="U1146" s="82">
        <f t="shared" si="281"/>
        <v>12.32122444112964</v>
      </c>
      <c r="V1146" s="95">
        <f t="shared" si="269"/>
        <v>-2.3778803201157106E-2</v>
      </c>
      <c r="W1146" s="95">
        <f t="shared" si="270"/>
        <v>-1.9821368584418741E-2</v>
      </c>
      <c r="X1146" s="95">
        <f t="shared" si="271"/>
        <v>-3.9574346167383645E-3</v>
      </c>
    </row>
    <row r="1147" spans="1:24">
      <c r="A1147" s="1">
        <v>1965.11</v>
      </c>
      <c r="B1147" s="1">
        <f t="shared" si="272"/>
        <v>1965</v>
      </c>
      <c r="C1147" s="1">
        <f t="shared" si="273"/>
        <v>0.10999999999989996</v>
      </c>
      <c r="D1147" s="77">
        <v>92.15</v>
      </c>
      <c r="E1147" s="79">
        <v>2.7</v>
      </c>
      <c r="F1147" s="77">
        <v>5.12</v>
      </c>
      <c r="G1147" s="77">
        <v>31.7</v>
      </c>
      <c r="H1147" s="79">
        <f t="shared" si="278"/>
        <v>1965.8749999999138</v>
      </c>
      <c r="I1147" s="82">
        <v>4.45</v>
      </c>
      <c r="J1147" s="79">
        <f t="shared" si="274"/>
        <v>940.05499842271308</v>
      </c>
      <c r="K1147" s="79">
        <f t="shared" si="275"/>
        <v>27.54366246056783</v>
      </c>
      <c r="L1147" s="90">
        <f t="shared" si="279"/>
        <v>121221.3009813906</v>
      </c>
      <c r="M1147" s="79">
        <f t="shared" si="276"/>
        <v>52.230945110410104</v>
      </c>
      <c r="N1147" s="90">
        <f t="shared" si="277"/>
        <v>6735.2475423192609</v>
      </c>
      <c r="O1147" s="106">
        <f t="shared" si="266"/>
        <v>23.92546115667373</v>
      </c>
      <c r="P1147" s="91"/>
      <c r="Q1147" s="92">
        <f t="shared" si="267"/>
        <v>27.818071369298664</v>
      </c>
      <c r="R1147" s="92"/>
      <c r="S1147" s="107">
        <f t="shared" si="268"/>
        <v>1.3851050159745616E-2</v>
      </c>
      <c r="T1147" s="82">
        <f t="shared" si="280"/>
        <v>0.99020434296432924</v>
      </c>
      <c r="U1147" s="82">
        <f t="shared" si="281"/>
        <v>12.267244404605707</v>
      </c>
      <c r="V1147" s="95">
        <f t="shared" si="269"/>
        <v>-2.3561836699148797E-2</v>
      </c>
      <c r="W1147" s="95">
        <f t="shared" si="270"/>
        <v>-1.8844007724404199E-2</v>
      </c>
      <c r="X1147" s="95">
        <f t="shared" si="271"/>
        <v>-4.7178289747445978E-3</v>
      </c>
    </row>
    <row r="1148" spans="1:24">
      <c r="A1148" s="1">
        <v>1965.12</v>
      </c>
      <c r="B1148" s="1">
        <f t="shared" si="272"/>
        <v>1965</v>
      </c>
      <c r="C1148" s="1">
        <f t="shared" si="273"/>
        <v>0.11999999999989086</v>
      </c>
      <c r="D1148" s="77">
        <v>91.73</v>
      </c>
      <c r="E1148" s="79">
        <v>2.72</v>
      </c>
      <c r="F1148" s="77">
        <v>5.19</v>
      </c>
      <c r="G1148" s="77">
        <v>31.8</v>
      </c>
      <c r="H1148" s="79">
        <f t="shared" si="278"/>
        <v>1965.9583333332471</v>
      </c>
      <c r="I1148" s="82">
        <v>4.62</v>
      </c>
      <c r="J1148" s="79">
        <f t="shared" si="274"/>
        <v>932.82775440251589</v>
      </c>
      <c r="K1148" s="79">
        <f t="shared" si="275"/>
        <v>27.66043270440252</v>
      </c>
      <c r="L1148" s="90">
        <f t="shared" si="279"/>
        <v>120586.57593467018</v>
      </c>
      <c r="M1148" s="79">
        <f t="shared" si="276"/>
        <v>52.778546226415102</v>
      </c>
      <c r="N1148" s="90">
        <f t="shared" si="277"/>
        <v>6822.6788302729556</v>
      </c>
      <c r="O1148" s="106">
        <f t="shared" si="266"/>
        <v>23.694111549106335</v>
      </c>
      <c r="P1148" s="91"/>
      <c r="Q1148" s="92">
        <f t="shared" si="267"/>
        <v>27.525611912109824</v>
      </c>
      <c r="R1148" s="92"/>
      <c r="S1148" s="107">
        <f t="shared" si="268"/>
        <v>1.3258172151926227E-2</v>
      </c>
      <c r="T1148" s="82">
        <f t="shared" si="280"/>
        <v>1.0046447183490235</v>
      </c>
      <c r="U1148" s="82">
        <f t="shared" si="281"/>
        <v>12.108880324998752</v>
      </c>
      <c r="V1148" s="95">
        <f t="shared" si="269"/>
        <v>-2.4560821420824053E-2</v>
      </c>
      <c r="W1148" s="95">
        <f t="shared" si="270"/>
        <v>-1.6933179534137865E-2</v>
      </c>
      <c r="X1148" s="95">
        <f t="shared" si="271"/>
        <v>-7.6276418866861873E-3</v>
      </c>
    </row>
    <row r="1149" spans="1:24">
      <c r="A1149" s="1">
        <v>1966.01</v>
      </c>
      <c r="B1149" s="1">
        <f t="shared" si="272"/>
        <v>1966</v>
      </c>
      <c r="C1149" s="1">
        <f t="shared" si="273"/>
        <v>9.9999999999909051E-3</v>
      </c>
      <c r="D1149" s="77">
        <v>93.32</v>
      </c>
      <c r="E1149" s="79">
        <v>2.74</v>
      </c>
      <c r="F1149" s="77">
        <v>5.24</v>
      </c>
      <c r="G1149" s="77">
        <v>31.8</v>
      </c>
      <c r="H1149" s="79">
        <f t="shared" si="278"/>
        <v>1966.0416666665803</v>
      </c>
      <c r="I1149" s="82">
        <v>4.6100000000000003</v>
      </c>
      <c r="J1149" s="79">
        <f t="shared" si="274"/>
        <v>948.99690440251584</v>
      </c>
      <c r="K1149" s="79">
        <f t="shared" si="275"/>
        <v>27.863818238993716</v>
      </c>
      <c r="L1149" s="90">
        <f t="shared" si="279"/>
        <v>122976.92359164763</v>
      </c>
      <c r="M1149" s="79">
        <f t="shared" si="276"/>
        <v>53.287010062893089</v>
      </c>
      <c r="N1149" s="90">
        <f t="shared" si="277"/>
        <v>6905.2623191195207</v>
      </c>
      <c r="O1149" s="106">
        <f t="shared" si="266"/>
        <v>24.058483388421756</v>
      </c>
      <c r="P1149" s="91"/>
      <c r="Q1149" s="92">
        <f t="shared" si="267"/>
        <v>27.923438274605253</v>
      </c>
      <c r="R1149" s="92"/>
      <c r="S1149" s="107">
        <f t="shared" si="268"/>
        <v>1.2718973089049998E-2</v>
      </c>
      <c r="T1149" s="82">
        <f t="shared" si="280"/>
        <v>0.98653380384444578</v>
      </c>
      <c r="U1149" s="82">
        <f t="shared" si="281"/>
        <v>12.165122663630404</v>
      </c>
      <c r="V1149" s="95">
        <f t="shared" si="269"/>
        <v>-1.773416079013701E-2</v>
      </c>
      <c r="W1149" s="95">
        <f t="shared" si="270"/>
        <v>-1.5172325342341475E-2</v>
      </c>
      <c r="X1149" s="95">
        <f t="shared" si="271"/>
        <v>-2.5618354477955352E-3</v>
      </c>
    </row>
    <row r="1150" spans="1:24">
      <c r="A1150" s="1">
        <v>1966.02</v>
      </c>
      <c r="B1150" s="1">
        <f t="shared" si="272"/>
        <v>1966</v>
      </c>
      <c r="C1150" s="1">
        <f t="shared" si="273"/>
        <v>1.999999999998181E-2</v>
      </c>
      <c r="D1150" s="77">
        <v>92.69</v>
      </c>
      <c r="E1150" s="79">
        <v>2.76</v>
      </c>
      <c r="F1150" s="77">
        <v>5.29</v>
      </c>
      <c r="G1150" s="77">
        <v>32</v>
      </c>
      <c r="H1150" s="79">
        <f t="shared" si="278"/>
        <v>1966.1249999999136</v>
      </c>
      <c r="I1150" s="82">
        <v>4.83</v>
      </c>
      <c r="J1150" s="79">
        <f t="shared" si="274"/>
        <v>936.6990709375001</v>
      </c>
      <c r="K1150" s="79">
        <f t="shared" si="275"/>
        <v>27.891783750000002</v>
      </c>
      <c r="L1150" s="90">
        <f t="shared" si="279"/>
        <v>121684.4930535796</v>
      </c>
      <c r="M1150" s="79">
        <f t="shared" si="276"/>
        <v>53.459252187500006</v>
      </c>
      <c r="N1150" s="90">
        <f t="shared" si="277"/>
        <v>6944.7725564077691</v>
      </c>
      <c r="O1150" s="106">
        <f t="shared" si="266"/>
        <v>23.700027145579405</v>
      </c>
      <c r="P1150" s="91"/>
      <c r="Q1150" s="92">
        <f t="shared" si="267"/>
        <v>27.482994403460854</v>
      </c>
      <c r="R1150" s="92"/>
      <c r="S1150" s="107">
        <f t="shared" si="268"/>
        <v>1.1785616374618862E-2</v>
      </c>
      <c r="T1150" s="82">
        <f t="shared" si="280"/>
        <v>1.000883883641557</v>
      </c>
      <c r="U1150" s="82">
        <f t="shared" si="281"/>
        <v>11.92629658098817</v>
      </c>
      <c r="V1150" s="95">
        <f t="shared" si="269"/>
        <v>-1.3016897705553476E-2</v>
      </c>
      <c r="W1150" s="95">
        <f t="shared" si="270"/>
        <v>-1.3276141473607006E-2</v>
      </c>
      <c r="X1150" s="95">
        <f t="shared" si="271"/>
        <v>2.5924376805352978E-4</v>
      </c>
    </row>
    <row r="1151" spans="1:24">
      <c r="A1151" s="1">
        <v>1966.03</v>
      </c>
      <c r="B1151" s="1">
        <f t="shared" si="272"/>
        <v>1966</v>
      </c>
      <c r="C1151" s="1">
        <f t="shared" si="273"/>
        <v>2.9999999999972715E-2</v>
      </c>
      <c r="D1151" s="77">
        <v>88.88</v>
      </c>
      <c r="E1151" s="79">
        <v>2.78</v>
      </c>
      <c r="F1151" s="77">
        <v>5.34</v>
      </c>
      <c r="G1151" s="77">
        <v>32.1</v>
      </c>
      <c r="H1151" s="79">
        <f t="shared" si="278"/>
        <v>1966.2083333332469</v>
      </c>
      <c r="I1151" s="82">
        <v>4.87</v>
      </c>
      <c r="J1151" s="79">
        <f t="shared" si="274"/>
        <v>895.39816323987543</v>
      </c>
      <c r="K1151" s="79">
        <f t="shared" si="275"/>
        <v>28.006378193146418</v>
      </c>
      <c r="L1151" s="90">
        <f t="shared" si="279"/>
        <v>116622.37118125397</v>
      </c>
      <c r="M1151" s="79">
        <f t="shared" si="276"/>
        <v>53.796424299065421</v>
      </c>
      <c r="N1151" s="90">
        <f t="shared" si="277"/>
        <v>7006.7896276765996</v>
      </c>
      <c r="O1151" s="106">
        <f t="shared" si="266"/>
        <v>22.611112582289998</v>
      </c>
      <c r="P1151" s="91"/>
      <c r="Q1151" s="92">
        <f t="shared" si="267"/>
        <v>26.200300759745186</v>
      </c>
      <c r="R1151" s="92"/>
      <c r="S1151" s="107">
        <f t="shared" si="268"/>
        <v>1.3735257908352581E-2</v>
      </c>
      <c r="T1151" s="82">
        <f t="shared" si="280"/>
        <v>1.013533726193486</v>
      </c>
      <c r="U1151" s="82">
        <f t="shared" si="281"/>
        <v>11.899651628102642</v>
      </c>
      <c r="V1151" s="95">
        <f t="shared" si="269"/>
        <v>-8.1990886933699381E-3</v>
      </c>
      <c r="W1151" s="95">
        <f t="shared" si="270"/>
        <v>-1.2187341948056374E-2</v>
      </c>
      <c r="X1151" s="95">
        <f t="shared" si="271"/>
        <v>3.9882532546864358E-3</v>
      </c>
    </row>
    <row r="1152" spans="1:24">
      <c r="A1152" s="1">
        <v>1966.04</v>
      </c>
      <c r="B1152" s="1">
        <f t="shared" si="272"/>
        <v>1966</v>
      </c>
      <c r="C1152" s="1">
        <f t="shared" si="273"/>
        <v>3.999999999996362E-2</v>
      </c>
      <c r="D1152" s="77">
        <v>91.6</v>
      </c>
      <c r="E1152" s="79">
        <v>2.7966700000000002</v>
      </c>
      <c r="F1152" s="77">
        <v>5.38</v>
      </c>
      <c r="G1152" s="77">
        <v>32.299999999999997</v>
      </c>
      <c r="H1152" s="79">
        <f t="shared" si="278"/>
        <v>1966.2916666665801</v>
      </c>
      <c r="I1152" s="82">
        <v>4.75</v>
      </c>
      <c r="J1152" s="79">
        <f t="shared" si="274"/>
        <v>917.08615479876175</v>
      </c>
      <c r="K1152" s="79">
        <f t="shared" si="275"/>
        <v>27.999861752631585</v>
      </c>
      <c r="L1152" s="90">
        <f t="shared" si="279"/>
        <v>119751.06033798403</v>
      </c>
      <c r="M1152" s="79">
        <f t="shared" si="276"/>
        <v>53.863793808049543</v>
      </c>
      <c r="N1152" s="90">
        <f t="shared" si="277"/>
        <v>7033.4138058772287</v>
      </c>
      <c r="O1152" s="106">
        <f t="shared" si="266"/>
        <v>23.113696462615827</v>
      </c>
      <c r="P1152" s="91"/>
      <c r="Q1152" s="92">
        <f t="shared" si="267"/>
        <v>26.76040894831139</v>
      </c>
      <c r="R1152" s="92"/>
      <c r="S1152" s="107">
        <f t="shared" si="268"/>
        <v>1.4226847363845711E-2</v>
      </c>
      <c r="T1152" s="82">
        <f t="shared" si="280"/>
        <v>1.0015927472648041</v>
      </c>
      <c r="U1152" s="82">
        <f t="shared" si="281"/>
        <v>11.986019008874047</v>
      </c>
      <c r="V1152" s="95">
        <f t="shared" si="269"/>
        <v>-1.0094733642359244E-2</v>
      </c>
      <c r="W1152" s="95">
        <f t="shared" si="270"/>
        <v>-1.1464986718927594E-2</v>
      </c>
      <c r="X1152" s="95">
        <f t="shared" si="271"/>
        <v>1.3702530765683507E-3</v>
      </c>
    </row>
    <row r="1153" spans="1:24">
      <c r="A1153" s="1">
        <v>1966.05</v>
      </c>
      <c r="B1153" s="1">
        <f t="shared" si="272"/>
        <v>1966</v>
      </c>
      <c r="C1153" s="1">
        <f t="shared" si="273"/>
        <v>4.9999999999954525E-2</v>
      </c>
      <c r="D1153" s="77">
        <v>86.78</v>
      </c>
      <c r="E1153" s="79">
        <v>2.8133300000000001</v>
      </c>
      <c r="F1153" s="77">
        <v>5.42</v>
      </c>
      <c r="G1153" s="77">
        <v>32.299999999999997</v>
      </c>
      <c r="H1153" s="79">
        <f t="shared" si="278"/>
        <v>1966.3749999999134</v>
      </c>
      <c r="I1153" s="82">
        <v>4.78</v>
      </c>
      <c r="J1153" s="79">
        <f t="shared" si="274"/>
        <v>868.82900123839022</v>
      </c>
      <c r="K1153" s="79">
        <f t="shared" si="275"/>
        <v>28.16665930000001</v>
      </c>
      <c r="L1153" s="90">
        <f t="shared" si="279"/>
        <v>113756.24403579305</v>
      </c>
      <c r="M1153" s="79">
        <f t="shared" si="276"/>
        <v>54.264268111455124</v>
      </c>
      <c r="N1153" s="90">
        <f t="shared" si="277"/>
        <v>7104.8495353076551</v>
      </c>
      <c r="O1153" s="106">
        <f t="shared" ref="O1153:O1216" si="282">J1153/AVERAGE(M1033:M1152)</f>
        <v>21.852177976763102</v>
      </c>
      <c r="P1153" s="91"/>
      <c r="Q1153" s="92">
        <f t="shared" ref="Q1153:Q1216" si="283">L1153/AVERAGE(N1033:N1152)</f>
        <v>25.28360161027215</v>
      </c>
      <c r="R1153" s="92"/>
      <c r="S1153" s="107">
        <f t="shared" ref="S1153:S1216" si="284">1/O1153-(I1153/100-(((G1153/G1033)^(1/10))-1))</f>
        <v>1.604664683538902E-2</v>
      </c>
      <c r="T1153" s="82">
        <f t="shared" si="280"/>
        <v>1.0016210031287147</v>
      </c>
      <c r="U1153" s="82">
        <f t="shared" si="281"/>
        <v>12.005109707866321</v>
      </c>
      <c r="V1153" s="95">
        <f t="shared" si="269"/>
        <v>-6.0843084754335086E-3</v>
      </c>
      <c r="W1153" s="95">
        <f t="shared" si="270"/>
        <v>-1.4018900137595436E-2</v>
      </c>
      <c r="X1153" s="95">
        <f t="shared" si="271"/>
        <v>7.9345916621619272E-3</v>
      </c>
    </row>
    <row r="1154" spans="1:24">
      <c r="A1154" s="1">
        <v>1966.06</v>
      </c>
      <c r="B1154" s="1">
        <f t="shared" si="272"/>
        <v>1966</v>
      </c>
      <c r="C1154" s="1">
        <f t="shared" si="273"/>
        <v>5.999999999994543E-2</v>
      </c>
      <c r="D1154" s="77">
        <v>86.06</v>
      </c>
      <c r="E1154" s="79">
        <v>2.83</v>
      </c>
      <c r="F1154" s="77">
        <v>5.46</v>
      </c>
      <c r="G1154" s="77">
        <v>32.4</v>
      </c>
      <c r="H1154" s="79">
        <f t="shared" si="278"/>
        <v>1966.4583333332466</v>
      </c>
      <c r="I1154" s="82">
        <v>4.8099999999999996</v>
      </c>
      <c r="J1154" s="79">
        <f t="shared" si="274"/>
        <v>858.96114135802486</v>
      </c>
      <c r="K1154" s="79">
        <f t="shared" si="275"/>
        <v>28.246107716049387</v>
      </c>
      <c r="L1154" s="90">
        <f t="shared" si="279"/>
        <v>112772.42971186644</v>
      </c>
      <c r="M1154" s="79">
        <f t="shared" si="276"/>
        <v>54.496024074074086</v>
      </c>
      <c r="N1154" s="90">
        <f t="shared" si="277"/>
        <v>7154.7462959190198</v>
      </c>
      <c r="O1154" s="106">
        <f t="shared" si="282"/>
        <v>21.555253383226258</v>
      </c>
      <c r="P1154" s="91"/>
      <c r="Q1154" s="92">
        <f t="shared" si="283"/>
        <v>24.925488570872414</v>
      </c>
      <c r="R1154" s="92"/>
      <c r="S1154" s="107">
        <f t="shared" si="284"/>
        <v>1.5940466672773559E-2</v>
      </c>
      <c r="T1154" s="82">
        <f t="shared" si="280"/>
        <v>0.98763033601551209</v>
      </c>
      <c r="U1154" s="82">
        <f t="shared" si="281"/>
        <v>11.987457157805732</v>
      </c>
      <c r="V1154" s="95">
        <f t="shared" ref="V1154:V1217" si="285">(($L1274/$L1154)^(1/10)-1)</f>
        <v>-4.853584375538178E-3</v>
      </c>
      <c r="W1154" s="95">
        <f t="shared" ref="W1154:W1217" si="286">(($U1274/$U1154)^(1/10)-1)</f>
        <v>-1.3479928932099705E-2</v>
      </c>
      <c r="X1154" s="95">
        <f t="shared" ref="X1154:X1217" si="287">V1154-W1154</f>
        <v>8.6263445565615271E-3</v>
      </c>
    </row>
    <row r="1155" spans="1:24">
      <c r="A1155" s="1">
        <v>1966.07</v>
      </c>
      <c r="B1155" s="1">
        <f t="shared" si="272"/>
        <v>1966</v>
      </c>
      <c r="C1155" s="1">
        <f t="shared" si="273"/>
        <v>6.9999999999936335E-2</v>
      </c>
      <c r="D1155" s="77">
        <v>85.84</v>
      </c>
      <c r="E1155" s="79">
        <v>2.85</v>
      </c>
      <c r="F1155" s="77">
        <v>5.4766700000000004</v>
      </c>
      <c r="G1155" s="77">
        <v>32.5</v>
      </c>
      <c r="H1155" s="79">
        <f t="shared" si="278"/>
        <v>1966.5416666665799</v>
      </c>
      <c r="I1155" s="82">
        <v>5.0199999999999996</v>
      </c>
      <c r="J1155" s="79">
        <f t="shared" si="274"/>
        <v>854.129129846154</v>
      </c>
      <c r="K1155" s="79">
        <f t="shared" si="275"/>
        <v>28.358201538461543</v>
      </c>
      <c r="L1155" s="90">
        <f t="shared" si="279"/>
        <v>112448.29893997074</v>
      </c>
      <c r="M1155" s="79">
        <f t="shared" si="276"/>
        <v>54.494214603384627</v>
      </c>
      <c r="N1155" s="90">
        <f t="shared" si="277"/>
        <v>7174.3036504609681</v>
      </c>
      <c r="O1155" s="106">
        <f t="shared" si="282"/>
        <v>21.381702007433422</v>
      </c>
      <c r="P1155" s="91"/>
      <c r="Q1155" s="92">
        <f t="shared" si="283"/>
        <v>24.711793345102834</v>
      </c>
      <c r="R1155" s="92"/>
      <c r="S1155" s="107">
        <f t="shared" si="284"/>
        <v>1.3785189143865222E-2</v>
      </c>
      <c r="T1155" s="82">
        <f t="shared" si="280"/>
        <v>0.98872696127512882</v>
      </c>
      <c r="U1155" s="82">
        <f t="shared" si="281"/>
        <v>11.80274810584066</v>
      </c>
      <c r="V1155" s="95">
        <f t="shared" si="285"/>
        <v>-2.4684475548131246E-3</v>
      </c>
      <c r="W1155" s="95">
        <f t="shared" si="286"/>
        <v>-1.1619750356131608E-2</v>
      </c>
      <c r="X1155" s="95">
        <f t="shared" si="287"/>
        <v>9.1513028013184838E-3</v>
      </c>
    </row>
    <row r="1156" spans="1:24">
      <c r="A1156" s="1">
        <v>1966.08</v>
      </c>
      <c r="B1156" s="1">
        <f t="shared" si="272"/>
        <v>1966</v>
      </c>
      <c r="C1156" s="1">
        <f t="shared" si="273"/>
        <v>7.999999999992724E-2</v>
      </c>
      <c r="D1156" s="77">
        <v>80.650000000000006</v>
      </c>
      <c r="E1156" s="79">
        <v>2.87</v>
      </c>
      <c r="F1156" s="77">
        <v>5.4933300000000003</v>
      </c>
      <c r="G1156" s="77">
        <v>32.700000000000003</v>
      </c>
      <c r="H1156" s="79">
        <f t="shared" si="278"/>
        <v>1966.6249999999131</v>
      </c>
      <c r="I1156" s="82">
        <v>5.22</v>
      </c>
      <c r="J1156" s="79">
        <f t="shared" si="274"/>
        <v>797.57917278287471</v>
      </c>
      <c r="K1156" s="79">
        <f t="shared" si="275"/>
        <v>28.382544648318046</v>
      </c>
      <c r="L1156" s="90">
        <f t="shared" si="279"/>
        <v>105314.73775832131</v>
      </c>
      <c r="M1156" s="79">
        <f t="shared" si="276"/>
        <v>54.325673865137624</v>
      </c>
      <c r="N1156" s="90">
        <f t="shared" si="277"/>
        <v>7173.3243443263391</v>
      </c>
      <c r="O1156" s="106">
        <f t="shared" si="282"/>
        <v>19.913903864009811</v>
      </c>
      <c r="P1156" s="91"/>
      <c r="Q1156" s="92">
        <f t="shared" si="283"/>
        <v>23.008866665632208</v>
      </c>
      <c r="R1156" s="92"/>
      <c r="S1156" s="107">
        <f t="shared" si="284"/>
        <v>1.6228873124906548E-2</v>
      </c>
      <c r="T1156" s="82">
        <f t="shared" si="280"/>
        <v>1.0074469142354381</v>
      </c>
      <c r="U1156" s="82">
        <f t="shared" si="281"/>
        <v>11.598320986390446</v>
      </c>
      <c r="V1156" s="95">
        <f t="shared" si="285"/>
        <v>3.003215732588993E-3</v>
      </c>
      <c r="W1156" s="95">
        <f t="shared" si="286"/>
        <v>-9.3597095052878609E-3</v>
      </c>
      <c r="X1156" s="95">
        <f t="shared" si="287"/>
        <v>1.2362925237876854E-2</v>
      </c>
    </row>
    <row r="1157" spans="1:24">
      <c r="A1157" s="1">
        <v>1966.09</v>
      </c>
      <c r="B1157" s="1">
        <f t="shared" si="272"/>
        <v>1966</v>
      </c>
      <c r="C1157" s="1">
        <f t="shared" si="273"/>
        <v>8.9999999999918145E-2</v>
      </c>
      <c r="D1157" s="77">
        <v>77.81</v>
      </c>
      <c r="E1157" s="79">
        <v>2.89</v>
      </c>
      <c r="F1157" s="77">
        <v>5.51</v>
      </c>
      <c r="G1157" s="77">
        <v>32.700000000000003</v>
      </c>
      <c r="H1157" s="79">
        <f t="shared" si="278"/>
        <v>1966.7083333332464</v>
      </c>
      <c r="I1157" s="82">
        <v>5.18</v>
      </c>
      <c r="J1157" s="79">
        <f t="shared" si="274"/>
        <v>769.49330978593275</v>
      </c>
      <c r="K1157" s="79">
        <f t="shared" si="275"/>
        <v>28.580332415902141</v>
      </c>
      <c r="L1157" s="90">
        <f t="shared" si="279"/>
        <v>101920.68250859818</v>
      </c>
      <c r="M1157" s="79">
        <f t="shared" si="276"/>
        <v>54.490529969418965</v>
      </c>
      <c r="N1157" s="90">
        <f t="shared" si="277"/>
        <v>7217.3623007630895</v>
      </c>
      <c r="O1157" s="106">
        <f t="shared" si="282"/>
        <v>19.161676250615006</v>
      </c>
      <c r="P1157" s="91"/>
      <c r="Q1157" s="92">
        <f t="shared" si="283"/>
        <v>22.136998500688104</v>
      </c>
      <c r="R1157" s="92"/>
      <c r="S1157" s="107">
        <f t="shared" si="284"/>
        <v>1.822798109081223E-2</v>
      </c>
      <c r="T1157" s="82">
        <f t="shared" si="280"/>
        <v>1.0175811091873184</v>
      </c>
      <c r="U1157" s="82">
        <f t="shared" si="281"/>
        <v>11.684692688051177</v>
      </c>
      <c r="V1157" s="95">
        <f t="shared" si="285"/>
        <v>8.3725961215932454E-3</v>
      </c>
      <c r="W1157" s="95">
        <f t="shared" si="286"/>
        <v>-8.5752295276819712E-3</v>
      </c>
      <c r="X1157" s="95">
        <f t="shared" si="287"/>
        <v>1.6947825649275217E-2</v>
      </c>
    </row>
    <row r="1158" spans="1:24">
      <c r="A1158" s="1">
        <v>1966.1</v>
      </c>
      <c r="B1158" s="1">
        <f t="shared" si="272"/>
        <v>1966</v>
      </c>
      <c r="C1158" s="1">
        <f t="shared" si="273"/>
        <v>9.9999999999909051E-2</v>
      </c>
      <c r="D1158" s="77">
        <v>77.13</v>
      </c>
      <c r="E1158" s="79">
        <v>2.8833299999999999</v>
      </c>
      <c r="F1158" s="77">
        <v>5.5233299999999996</v>
      </c>
      <c r="G1158" s="77">
        <v>32.9</v>
      </c>
      <c r="H1158" s="79">
        <f t="shared" si="278"/>
        <v>1966.7916666665797</v>
      </c>
      <c r="I1158" s="82">
        <v>5.01</v>
      </c>
      <c r="J1158" s="79">
        <f t="shared" si="274"/>
        <v>758.13163495440733</v>
      </c>
      <c r="K1158" s="79">
        <f t="shared" si="275"/>
        <v>28.341030558966569</v>
      </c>
      <c r="L1158" s="90">
        <f t="shared" si="279"/>
        <v>100728.62767181071</v>
      </c>
      <c r="M1158" s="79">
        <f t="shared" si="276"/>
        <v>54.290304723100306</v>
      </c>
      <c r="N1158" s="90">
        <f t="shared" si="277"/>
        <v>7213.2432397062385</v>
      </c>
      <c r="O1158" s="106">
        <f t="shared" si="282"/>
        <v>18.825409371315679</v>
      </c>
      <c r="P1158" s="91"/>
      <c r="Q1158" s="92">
        <f t="shared" si="283"/>
        <v>21.746931566579892</v>
      </c>
      <c r="R1158" s="92"/>
      <c r="S1158" s="107">
        <f t="shared" si="284"/>
        <v>2.1110043424481036E-2</v>
      </c>
      <c r="T1158" s="82">
        <f t="shared" si="280"/>
        <v>0.99255097662632741</v>
      </c>
      <c r="U1158" s="82">
        <f t="shared" si="281"/>
        <v>11.8178421658011</v>
      </c>
      <c r="V1158" s="95">
        <f t="shared" si="285"/>
        <v>5.8597346247943882E-3</v>
      </c>
      <c r="W1158" s="95">
        <f t="shared" si="286"/>
        <v>-8.3533751848543503E-3</v>
      </c>
      <c r="X1158" s="95">
        <f t="shared" si="287"/>
        <v>1.4213109809648738E-2</v>
      </c>
    </row>
    <row r="1159" spans="1:24">
      <c r="A1159" s="1">
        <v>1966.11</v>
      </c>
      <c r="B1159" s="1">
        <f t="shared" si="272"/>
        <v>1966</v>
      </c>
      <c r="C1159" s="1">
        <f t="shared" si="273"/>
        <v>0.10999999999989996</v>
      </c>
      <c r="D1159" s="77">
        <v>80.989999999999995</v>
      </c>
      <c r="E1159" s="79">
        <v>2.8766699999999998</v>
      </c>
      <c r="F1159" s="77">
        <v>5.53667</v>
      </c>
      <c r="G1159" s="77">
        <v>32.9</v>
      </c>
      <c r="H1159" s="79">
        <f t="shared" si="278"/>
        <v>1966.8749999999129</v>
      </c>
      <c r="I1159" s="82">
        <v>5.16</v>
      </c>
      <c r="J1159" s="79">
        <f t="shared" si="274"/>
        <v>796.07261914893616</v>
      </c>
      <c r="K1159" s="79">
        <f t="shared" si="275"/>
        <v>28.27556761732523</v>
      </c>
      <c r="L1159" s="90">
        <f t="shared" si="279"/>
        <v>106082.69769981854</v>
      </c>
      <c r="M1159" s="79">
        <f t="shared" si="276"/>
        <v>54.42142719179332</v>
      </c>
      <c r="N1159" s="90">
        <f t="shared" si="277"/>
        <v>7252.0667968101543</v>
      </c>
      <c r="O1159" s="106">
        <f t="shared" si="282"/>
        <v>19.711251211928968</v>
      </c>
      <c r="P1159" s="91"/>
      <c r="Q1159" s="92">
        <f t="shared" si="283"/>
        <v>22.765719180291445</v>
      </c>
      <c r="R1159" s="92"/>
      <c r="S1159" s="107">
        <f t="shared" si="284"/>
        <v>1.7222795263778012E-2</v>
      </c>
      <c r="T1159" s="82">
        <f t="shared" si="280"/>
        <v>1.0294635264998171</v>
      </c>
      <c r="U1159" s="82">
        <f t="shared" si="281"/>
        <v>11.729810783281673</v>
      </c>
      <c r="V1159" s="95">
        <f t="shared" si="285"/>
        <v>1.2934079183057889E-4</v>
      </c>
      <c r="W1159" s="95">
        <f t="shared" si="286"/>
        <v>-6.3407983623332553E-3</v>
      </c>
      <c r="X1159" s="95">
        <f t="shared" si="287"/>
        <v>6.4701391541638342E-3</v>
      </c>
    </row>
    <row r="1160" spans="1:24">
      <c r="A1160" s="1">
        <v>1966.12</v>
      </c>
      <c r="B1160" s="1">
        <f t="shared" si="272"/>
        <v>1966</v>
      </c>
      <c r="C1160" s="1">
        <f t="shared" si="273"/>
        <v>0.11999999999989086</v>
      </c>
      <c r="D1160" s="77">
        <v>81.33</v>
      </c>
      <c r="E1160" s="79">
        <v>2.87</v>
      </c>
      <c r="F1160" s="77">
        <v>5.55</v>
      </c>
      <c r="G1160" s="77">
        <v>32.9</v>
      </c>
      <c r="H1160" s="79">
        <f t="shared" si="278"/>
        <v>1966.9583333332462</v>
      </c>
      <c r="I1160" s="82">
        <v>4.84</v>
      </c>
      <c r="J1160" s="79">
        <f t="shared" si="274"/>
        <v>799.41457112462012</v>
      </c>
      <c r="K1160" s="79">
        <f t="shared" si="275"/>
        <v>28.21000638297873</v>
      </c>
      <c r="L1160" s="90">
        <f t="shared" si="279"/>
        <v>106841.3044712448</v>
      </c>
      <c r="M1160" s="79">
        <f t="shared" si="276"/>
        <v>54.55245136778116</v>
      </c>
      <c r="N1160" s="90">
        <f t="shared" si="277"/>
        <v>7290.9042151163003</v>
      </c>
      <c r="O1160" s="106">
        <f t="shared" si="282"/>
        <v>19.736473752791962</v>
      </c>
      <c r="P1160" s="91"/>
      <c r="Q1160" s="92">
        <f t="shared" si="283"/>
        <v>22.790219081135167</v>
      </c>
      <c r="R1160" s="92"/>
      <c r="S1160" s="107">
        <f t="shared" si="284"/>
        <v>1.9988484803566076E-2</v>
      </c>
      <c r="T1160" s="82">
        <f t="shared" si="280"/>
        <v>1.0247245931872906</v>
      </c>
      <c r="U1160" s="82">
        <f t="shared" si="281"/>
        <v>12.075412374132732</v>
      </c>
      <c r="V1160" s="95">
        <f t="shared" si="285"/>
        <v>2.7983091447605357E-3</v>
      </c>
      <c r="W1160" s="95">
        <f t="shared" si="286"/>
        <v>-6.0330276215824208E-3</v>
      </c>
      <c r="X1160" s="95">
        <f t="shared" si="287"/>
        <v>8.8313367663429565E-3</v>
      </c>
    </row>
    <row r="1161" spans="1:24">
      <c r="A1161" s="1">
        <v>1967.01</v>
      </c>
      <c r="B1161" s="1">
        <f t="shared" si="272"/>
        <v>1967</v>
      </c>
      <c r="C1161" s="1">
        <f t="shared" si="273"/>
        <v>9.9999999999909051E-3</v>
      </c>
      <c r="D1161" s="77">
        <v>84.45</v>
      </c>
      <c r="E1161" s="79">
        <v>2.88</v>
      </c>
      <c r="F1161" s="77">
        <v>5.5166700000000004</v>
      </c>
      <c r="G1161" s="77">
        <v>32.9</v>
      </c>
      <c r="H1161" s="79">
        <f t="shared" si="278"/>
        <v>1967.0416666665794</v>
      </c>
      <c r="I1161" s="82">
        <v>4.58</v>
      </c>
      <c r="J1161" s="79">
        <f t="shared" si="274"/>
        <v>830.08189513677826</v>
      </c>
      <c r="K1161" s="79">
        <f t="shared" si="275"/>
        <v>28.308299088145901</v>
      </c>
      <c r="L1161" s="90">
        <f t="shared" si="279"/>
        <v>111255.25729336927</v>
      </c>
      <c r="M1161" s="79">
        <f t="shared" si="276"/>
        <v>54.224841781458977</v>
      </c>
      <c r="N1161" s="90">
        <f t="shared" si="277"/>
        <v>7267.7151006821969</v>
      </c>
      <c r="O1161" s="106">
        <f t="shared" si="282"/>
        <v>20.432242125384274</v>
      </c>
      <c r="P1161" s="91"/>
      <c r="Q1161" s="92">
        <f t="shared" si="283"/>
        <v>23.586985839267918</v>
      </c>
      <c r="R1161" s="92"/>
      <c r="S1161" s="107">
        <f t="shared" si="284"/>
        <v>2.0863127305986454E-2</v>
      </c>
      <c r="T1161" s="82">
        <f t="shared" si="280"/>
        <v>0.99984673348798547</v>
      </c>
      <c r="U1161" s="82">
        <f t="shared" si="281"/>
        <v>12.373972032651938</v>
      </c>
      <c r="V1161" s="95">
        <f t="shared" si="285"/>
        <v>-2.3003099633073232E-3</v>
      </c>
      <c r="W1161" s="95">
        <f t="shared" si="286"/>
        <v>-1.0797432825817244E-2</v>
      </c>
      <c r="X1161" s="95">
        <f t="shared" si="287"/>
        <v>8.4971228625099204E-3</v>
      </c>
    </row>
    <row r="1162" spans="1:24">
      <c r="A1162" s="1">
        <v>1967.02</v>
      </c>
      <c r="B1162" s="1">
        <f t="shared" ref="B1162:B1225" si="288">INT(A1162)</f>
        <v>1967</v>
      </c>
      <c r="C1162" s="1">
        <f t="shared" ref="C1162:C1225" si="289">A1162-B1162</f>
        <v>1.999999999998181E-2</v>
      </c>
      <c r="D1162" s="77">
        <v>87.36</v>
      </c>
      <c r="E1162" s="79">
        <v>2.89</v>
      </c>
      <c r="F1162" s="77">
        <v>5.4833299999999996</v>
      </c>
      <c r="G1162" s="77">
        <v>32.9</v>
      </c>
      <c r="H1162" s="79">
        <f t="shared" si="278"/>
        <v>1967.1249999999127</v>
      </c>
      <c r="I1162" s="82">
        <v>4.63</v>
      </c>
      <c r="J1162" s="79">
        <f t="shared" ref="J1162:J1225" si="290">D1162*$G$1864/G1162</f>
        <v>858.68507234042568</v>
      </c>
      <c r="K1162" s="79">
        <f t="shared" ref="K1162:K1225" si="291">E1162*$G$1864/G1162</f>
        <v>28.406591793313073</v>
      </c>
      <c r="L1162" s="90">
        <f t="shared" si="279"/>
        <v>115406.19599305576</v>
      </c>
      <c r="M1162" s="79">
        <f t="shared" ref="M1162:M1225" si="292">F1162*$G$1864/G1162</f>
        <v>53.897133902431612</v>
      </c>
      <c r="N1162" s="90">
        <f t="shared" ref="N1162:N1225" si="293">M1162*(L1162/J1162)</f>
        <v>7243.7071505792401</v>
      </c>
      <c r="O1162" s="106">
        <f t="shared" si="282"/>
        <v>21.074443163678438</v>
      </c>
      <c r="P1162" s="91"/>
      <c r="Q1162" s="92">
        <f t="shared" si="283"/>
        <v>24.320019544824326</v>
      </c>
      <c r="R1162" s="92"/>
      <c r="S1162" s="107">
        <f t="shared" si="284"/>
        <v>1.8503704565098984E-2</v>
      </c>
      <c r="T1162" s="82">
        <f t="shared" si="280"/>
        <v>1.0110339143296996</v>
      </c>
      <c r="U1162" s="82">
        <f t="shared" si="281"/>
        <v>12.372075517118729</v>
      </c>
      <c r="V1162" s="95">
        <f t="shared" si="285"/>
        <v>-9.3358805231844588E-3</v>
      </c>
      <c r="W1162" s="95">
        <f t="shared" si="286"/>
        <v>-1.2447113464996162E-2</v>
      </c>
      <c r="X1162" s="95">
        <f t="shared" si="287"/>
        <v>3.1112329418117035E-3</v>
      </c>
    </row>
    <row r="1163" spans="1:24">
      <c r="A1163" s="1">
        <v>1967.03</v>
      </c>
      <c r="B1163" s="1">
        <f t="shared" si="288"/>
        <v>1967</v>
      </c>
      <c r="C1163" s="1">
        <f t="shared" si="289"/>
        <v>2.9999999999972715E-2</v>
      </c>
      <c r="D1163" s="77">
        <v>89.42</v>
      </c>
      <c r="E1163" s="79">
        <v>2.9</v>
      </c>
      <c r="F1163" s="77">
        <v>5.45</v>
      </c>
      <c r="G1163" s="77">
        <v>33</v>
      </c>
      <c r="H1163" s="79">
        <f t="shared" ref="H1163:H1226" si="294">H1162+1/12</f>
        <v>1967.2083333332459</v>
      </c>
      <c r="I1163" s="82">
        <v>4.54</v>
      </c>
      <c r="J1163" s="79">
        <f t="shared" si="290"/>
        <v>876.26993515151526</v>
      </c>
      <c r="K1163" s="79">
        <f t="shared" si="291"/>
        <v>28.418506060606063</v>
      </c>
      <c r="L1163" s="90">
        <f t="shared" ref="L1163:L1226" si="295">L1162*((J1163+(K1163/12))/J1162)</f>
        <v>118087.86377978737</v>
      </c>
      <c r="M1163" s="79">
        <f t="shared" si="292"/>
        <v>53.407192424242439</v>
      </c>
      <c r="N1163" s="90">
        <f t="shared" si="293"/>
        <v>7197.2585282916707</v>
      </c>
      <c r="O1163" s="106">
        <f t="shared" si="282"/>
        <v>21.443898602019097</v>
      </c>
      <c r="P1163" s="91"/>
      <c r="Q1163" s="92">
        <f t="shared" si="283"/>
        <v>24.737345583070862</v>
      </c>
      <c r="R1163" s="92"/>
      <c r="S1163" s="107">
        <f t="shared" si="284"/>
        <v>1.8528321766579814E-2</v>
      </c>
      <c r="T1163" s="82">
        <f t="shared" ref="T1163:T1226" si="296">((I1163/I1164+I1163/1200+((1+I1164/1200)^(-119))*(1-I1163/I1164)))</f>
        <v>0.99980607830898216</v>
      </c>
      <c r="U1163" s="82">
        <f t="shared" ref="U1163:U1226" si="297">U1162*T1162*G1162/G1163</f>
        <v>12.470683126520477</v>
      </c>
      <c r="V1163" s="95">
        <f t="shared" si="285"/>
        <v>-1.2325121447545939E-2</v>
      </c>
      <c r="W1163" s="95">
        <f t="shared" si="286"/>
        <v>-1.3771681759980003E-2</v>
      </c>
      <c r="X1163" s="95">
        <f t="shared" si="287"/>
        <v>1.4465603124340642E-3</v>
      </c>
    </row>
    <row r="1164" spans="1:24">
      <c r="A1164" s="1">
        <v>1967.04</v>
      </c>
      <c r="B1164" s="1">
        <f t="shared" si="288"/>
        <v>1967</v>
      </c>
      <c r="C1164" s="1">
        <f t="shared" si="289"/>
        <v>3.999999999996362E-2</v>
      </c>
      <c r="D1164" s="77">
        <v>90.96</v>
      </c>
      <c r="E1164" s="79">
        <v>2.9</v>
      </c>
      <c r="F1164" s="77">
        <v>5.41</v>
      </c>
      <c r="G1164" s="77">
        <v>33.1</v>
      </c>
      <c r="H1164" s="79">
        <f t="shared" si="294"/>
        <v>1967.2916666665792</v>
      </c>
      <c r="I1164" s="82">
        <v>4.59</v>
      </c>
      <c r="J1164" s="79">
        <f t="shared" si="290"/>
        <v>888.66820785498487</v>
      </c>
      <c r="K1164" s="79">
        <f t="shared" si="291"/>
        <v>28.332649546827795</v>
      </c>
      <c r="L1164" s="90">
        <f t="shared" si="295"/>
        <v>120076.85975756346</v>
      </c>
      <c r="M1164" s="79">
        <f t="shared" si="292"/>
        <v>52.855046223564962</v>
      </c>
      <c r="N1164" s="90">
        <f t="shared" si="293"/>
        <v>7141.7745304355594</v>
      </c>
      <c r="O1164" s="106">
        <f t="shared" si="282"/>
        <v>21.686025566746242</v>
      </c>
      <c r="P1164" s="91"/>
      <c r="Q1164" s="92">
        <f t="shared" si="283"/>
        <v>25.007294802946525</v>
      </c>
      <c r="R1164" s="92"/>
      <c r="S1164" s="107">
        <f t="shared" si="284"/>
        <v>1.7450185317673499E-2</v>
      </c>
      <c r="T1164" s="82">
        <f t="shared" si="296"/>
        <v>0.98338901038643711</v>
      </c>
      <c r="U1164" s="82">
        <f t="shared" si="297"/>
        <v>12.430596316872942</v>
      </c>
      <c r="V1164" s="95">
        <f t="shared" si="285"/>
        <v>-1.5975949325965133E-2</v>
      </c>
      <c r="W1164" s="95">
        <f t="shared" si="286"/>
        <v>-1.305060279982817E-2</v>
      </c>
      <c r="X1164" s="95">
        <f t="shared" si="287"/>
        <v>-2.9253465261369627E-3</v>
      </c>
    </row>
    <row r="1165" spans="1:24">
      <c r="A1165" s="1">
        <v>1967.05</v>
      </c>
      <c r="B1165" s="1">
        <f t="shared" si="288"/>
        <v>1967</v>
      </c>
      <c r="C1165" s="1">
        <f t="shared" si="289"/>
        <v>4.9999999999954525E-2</v>
      </c>
      <c r="D1165" s="77">
        <v>92.59</v>
      </c>
      <c r="E1165" s="79">
        <v>2.9</v>
      </c>
      <c r="F1165" s="77">
        <v>5.37</v>
      </c>
      <c r="G1165" s="77">
        <v>33.200000000000003</v>
      </c>
      <c r="H1165" s="79">
        <f t="shared" si="294"/>
        <v>1967.3749999999125</v>
      </c>
      <c r="I1165" s="82">
        <v>4.8499999999999996</v>
      </c>
      <c r="J1165" s="79">
        <f t="shared" si="290"/>
        <v>901.86843283132532</v>
      </c>
      <c r="K1165" s="79">
        <f t="shared" si="291"/>
        <v>28.247310240963856</v>
      </c>
      <c r="L1165" s="90">
        <f t="shared" si="295"/>
        <v>122178.53907117534</v>
      </c>
      <c r="M1165" s="79">
        <f t="shared" si="292"/>
        <v>52.306226204819282</v>
      </c>
      <c r="N1165" s="90">
        <f t="shared" si="293"/>
        <v>7086.0649617908157</v>
      </c>
      <c r="O1165" s="106">
        <f t="shared" si="282"/>
        <v>21.9484773896584</v>
      </c>
      <c r="P1165" s="91"/>
      <c r="Q1165" s="92">
        <f t="shared" si="283"/>
        <v>25.300129034292667</v>
      </c>
      <c r="R1165" s="92"/>
      <c r="S1165" s="107">
        <f t="shared" si="284"/>
        <v>1.4241698664414569E-2</v>
      </c>
      <c r="T1165" s="82">
        <f t="shared" si="296"/>
        <v>0.99078328788557335</v>
      </c>
      <c r="U1165" s="82">
        <f t="shared" si="297"/>
        <v>12.187292196675735</v>
      </c>
      <c r="V1165" s="95">
        <f t="shared" si="285"/>
        <v>-1.8103709951358349E-2</v>
      </c>
      <c r="W1165" s="95">
        <f t="shared" si="286"/>
        <v>-1.1605898470410048E-2</v>
      </c>
      <c r="X1165" s="95">
        <f t="shared" si="287"/>
        <v>-6.4978114809483012E-3</v>
      </c>
    </row>
    <row r="1166" spans="1:24">
      <c r="A1166" s="1">
        <v>1967.06</v>
      </c>
      <c r="B1166" s="1">
        <f t="shared" si="288"/>
        <v>1967</v>
      </c>
      <c r="C1166" s="1">
        <f t="shared" si="289"/>
        <v>5.999999999994543E-2</v>
      </c>
      <c r="D1166" s="77">
        <v>91.43</v>
      </c>
      <c r="E1166" s="79">
        <v>2.9</v>
      </c>
      <c r="F1166" s="77">
        <v>5.33</v>
      </c>
      <c r="G1166" s="77">
        <v>33.299999999999997</v>
      </c>
      <c r="H1166" s="79">
        <f t="shared" si="294"/>
        <v>1967.4583333332457</v>
      </c>
      <c r="I1166" s="82">
        <v>5.0199999999999996</v>
      </c>
      <c r="J1166" s="79">
        <f t="shared" si="290"/>
        <v>887.89512582582609</v>
      </c>
      <c r="K1166" s="79">
        <f t="shared" si="291"/>
        <v>28.162483483483488</v>
      </c>
      <c r="L1166" s="90">
        <f t="shared" si="295"/>
        <v>120603.474911599</v>
      </c>
      <c r="M1166" s="79">
        <f t="shared" si="292"/>
        <v>51.760702402402416</v>
      </c>
      <c r="N1166" s="90">
        <f t="shared" si="293"/>
        <v>7030.6958468645153</v>
      </c>
      <c r="O1166" s="106">
        <f t="shared" si="282"/>
        <v>21.552097609793485</v>
      </c>
      <c r="P1166" s="91"/>
      <c r="Q1166" s="92">
        <f t="shared" si="283"/>
        <v>24.835207934713093</v>
      </c>
      <c r="R1166" s="92"/>
      <c r="S1166" s="107">
        <f t="shared" si="284"/>
        <v>1.3322936774481063E-2</v>
      </c>
      <c r="T1166" s="82">
        <f t="shared" si="296"/>
        <v>0.99333424485123878</v>
      </c>
      <c r="U1166" s="82">
        <f t="shared" si="297"/>
        <v>12.038704275587987</v>
      </c>
      <c r="V1166" s="95">
        <f t="shared" si="285"/>
        <v>-1.6593517526993118E-2</v>
      </c>
      <c r="W1166" s="95">
        <f t="shared" si="286"/>
        <v>-9.1929769882308499E-3</v>
      </c>
      <c r="X1166" s="95">
        <f t="shared" si="287"/>
        <v>-7.400540538762268E-3</v>
      </c>
    </row>
    <row r="1167" spans="1:24">
      <c r="A1167" s="1">
        <v>1967.07</v>
      </c>
      <c r="B1167" s="1">
        <f t="shared" si="288"/>
        <v>1967</v>
      </c>
      <c r="C1167" s="1">
        <f t="shared" si="289"/>
        <v>6.9999999999936335E-2</v>
      </c>
      <c r="D1167" s="77">
        <v>93.01</v>
      </c>
      <c r="E1167" s="79">
        <v>2.9066700000000001</v>
      </c>
      <c r="F1167" s="77">
        <v>5.32</v>
      </c>
      <c r="G1167" s="77">
        <v>33.4</v>
      </c>
      <c r="H1167" s="79">
        <f t="shared" si="294"/>
        <v>1967.541666666579</v>
      </c>
      <c r="I1167" s="82">
        <v>5.16</v>
      </c>
      <c r="J1167" s="79">
        <f t="shared" si="290"/>
        <v>900.53451586826361</v>
      </c>
      <c r="K1167" s="79">
        <f t="shared" si="291"/>
        <v>28.142744449401203</v>
      </c>
      <c r="L1167" s="90">
        <f t="shared" si="295"/>
        <v>122638.84715151197</v>
      </c>
      <c r="M1167" s="79">
        <f t="shared" si="292"/>
        <v>51.50890898203594</v>
      </c>
      <c r="N1167" s="90">
        <f t="shared" si="293"/>
        <v>7014.7152655203063</v>
      </c>
      <c r="O1167" s="106">
        <f t="shared" si="282"/>
        <v>21.804196245666361</v>
      </c>
      <c r="P1167" s="91"/>
      <c r="Q1167" s="92">
        <f t="shared" si="283"/>
        <v>25.117400694974112</v>
      </c>
      <c r="R1167" s="92"/>
      <c r="S1167" s="107">
        <f t="shared" si="284"/>
        <v>1.0970175118491625E-2</v>
      </c>
      <c r="T1167" s="82">
        <f t="shared" si="296"/>
        <v>0.99505147492736934</v>
      </c>
      <c r="U1167" s="82">
        <f t="shared" si="297"/>
        <v>11.922653456445104</v>
      </c>
      <c r="V1167" s="95">
        <f t="shared" si="285"/>
        <v>-1.7466825169580646E-2</v>
      </c>
      <c r="W1167" s="95">
        <f t="shared" si="286"/>
        <v>-8.4690950527326336E-3</v>
      </c>
      <c r="X1167" s="95">
        <f t="shared" si="287"/>
        <v>-8.9977301168480128E-3</v>
      </c>
    </row>
    <row r="1168" spans="1:24">
      <c r="A1168" s="1">
        <v>1967.08</v>
      </c>
      <c r="B1168" s="1">
        <f t="shared" si="288"/>
        <v>1967</v>
      </c>
      <c r="C1168" s="1">
        <f t="shared" si="289"/>
        <v>7.999999999992724E-2</v>
      </c>
      <c r="D1168" s="77">
        <v>94.49</v>
      </c>
      <c r="E1168" s="79">
        <v>2.9133300000000002</v>
      </c>
      <c r="F1168" s="77">
        <v>5.31</v>
      </c>
      <c r="G1168" s="77">
        <v>33.5</v>
      </c>
      <c r="H1168" s="79">
        <f t="shared" si="294"/>
        <v>1967.6249999999122</v>
      </c>
      <c r="I1168" s="82">
        <v>5.28</v>
      </c>
      <c r="J1168" s="79">
        <f t="shared" si="290"/>
        <v>912.133124477612</v>
      </c>
      <c r="K1168" s="79">
        <f t="shared" si="291"/>
        <v>28.123026728059706</v>
      </c>
      <c r="L1168" s="90">
        <f t="shared" si="295"/>
        <v>124537.55796119728</v>
      </c>
      <c r="M1168" s="79">
        <f t="shared" si="292"/>
        <v>51.258618805970151</v>
      </c>
      <c r="N1168" s="90">
        <f t="shared" si="293"/>
        <v>6998.5652743566252</v>
      </c>
      <c r="O1168" s="106">
        <f t="shared" si="282"/>
        <v>22.030627049126018</v>
      </c>
      <c r="P1168" s="91"/>
      <c r="Q1168" s="92">
        <f t="shared" si="283"/>
        <v>25.369524753969284</v>
      </c>
      <c r="R1168" s="92"/>
      <c r="S1168" s="107">
        <f t="shared" si="284"/>
        <v>9.6027920021897195E-3</v>
      </c>
      <c r="T1168" s="82">
        <f t="shared" si="296"/>
        <v>1.0028599810166616</v>
      </c>
      <c r="U1168" s="82">
        <f t="shared" si="297"/>
        <v>11.828240014624244</v>
      </c>
      <c r="V1168" s="95">
        <f t="shared" si="285"/>
        <v>-2.135020556254974E-2</v>
      </c>
      <c r="W1168" s="95">
        <f t="shared" si="286"/>
        <v>-7.8862428294715903E-3</v>
      </c>
      <c r="X1168" s="95">
        <f t="shared" si="287"/>
        <v>-1.346396273307815E-2</v>
      </c>
    </row>
    <row r="1169" spans="1:24">
      <c r="A1169" s="1">
        <v>1967.09</v>
      </c>
      <c r="B1169" s="1">
        <f t="shared" si="288"/>
        <v>1967</v>
      </c>
      <c r="C1169" s="1">
        <f t="shared" si="289"/>
        <v>8.9999999999918145E-2</v>
      </c>
      <c r="D1169" s="77">
        <v>95.81</v>
      </c>
      <c r="E1169" s="79">
        <v>2.92</v>
      </c>
      <c r="F1169" s="77">
        <v>5.3</v>
      </c>
      <c r="G1169" s="77">
        <v>33.6</v>
      </c>
      <c r="H1169" s="79">
        <f t="shared" si="294"/>
        <v>1967.7083333332455</v>
      </c>
      <c r="I1169" s="82">
        <v>5.3</v>
      </c>
      <c r="J1169" s="79">
        <f t="shared" si="290"/>
        <v>922.12277470238109</v>
      </c>
      <c r="K1169" s="79">
        <f t="shared" si="291"/>
        <v>28.10352261904762</v>
      </c>
      <c r="L1169" s="90">
        <f t="shared" si="295"/>
        <v>126221.24711696872</v>
      </c>
      <c r="M1169" s="79">
        <f t="shared" si="292"/>
        <v>51.009818452380955</v>
      </c>
      <c r="N1169" s="90">
        <f t="shared" si="293"/>
        <v>6982.283787912892</v>
      </c>
      <c r="O1169" s="106">
        <f t="shared" si="282"/>
        <v>22.219145488664786</v>
      </c>
      <c r="P1169" s="91"/>
      <c r="Q1169" s="92">
        <f t="shared" si="283"/>
        <v>25.577428710702129</v>
      </c>
      <c r="R1169" s="92"/>
      <c r="S1169" s="107">
        <f t="shared" si="284"/>
        <v>9.3208473238869452E-3</v>
      </c>
      <c r="T1169" s="82">
        <f t="shared" si="296"/>
        <v>0.99066932403217856</v>
      </c>
      <c r="U1169" s="82">
        <f t="shared" si="297"/>
        <v>11.826764781060733</v>
      </c>
      <c r="V1169" s="95">
        <f t="shared" si="285"/>
        <v>-2.4132878792965107E-2</v>
      </c>
      <c r="W1169" s="95">
        <f t="shared" si="286"/>
        <v>-7.1723420467514343E-3</v>
      </c>
      <c r="X1169" s="95">
        <f t="shared" si="287"/>
        <v>-1.6960536746213672E-2</v>
      </c>
    </row>
    <row r="1170" spans="1:24">
      <c r="A1170" s="1">
        <v>1967.1</v>
      </c>
      <c r="B1170" s="1">
        <f t="shared" si="288"/>
        <v>1967</v>
      </c>
      <c r="C1170" s="1">
        <f t="shared" si="289"/>
        <v>9.9999999999909051E-2</v>
      </c>
      <c r="D1170" s="77">
        <v>95.66</v>
      </c>
      <c r="E1170" s="79">
        <v>2.92</v>
      </c>
      <c r="F1170" s="77">
        <v>5.31</v>
      </c>
      <c r="G1170" s="77">
        <v>33.700000000000003</v>
      </c>
      <c r="H1170" s="79">
        <f t="shared" si="294"/>
        <v>1967.7916666665787</v>
      </c>
      <c r="I1170" s="82">
        <v>5.48</v>
      </c>
      <c r="J1170" s="79">
        <f t="shared" si="290"/>
        <v>917.94711513353116</v>
      </c>
      <c r="K1170" s="79">
        <f t="shared" si="291"/>
        <v>28.020129376854602</v>
      </c>
      <c r="L1170" s="90">
        <f t="shared" si="295"/>
        <v>125969.29695173104</v>
      </c>
      <c r="M1170" s="79">
        <f t="shared" si="292"/>
        <v>50.954413353115726</v>
      </c>
      <c r="N1170" s="90">
        <f t="shared" si="293"/>
        <v>6992.4416351002692</v>
      </c>
      <c r="O1170" s="106">
        <f t="shared" si="282"/>
        <v>22.068199194183872</v>
      </c>
      <c r="P1170" s="91"/>
      <c r="Q1170" s="92">
        <f t="shared" si="283"/>
        <v>25.395023055830507</v>
      </c>
      <c r="R1170" s="92"/>
      <c r="S1170" s="107">
        <f t="shared" si="284"/>
        <v>8.1310570335602073E-3</v>
      </c>
      <c r="T1170" s="82">
        <f t="shared" si="296"/>
        <v>0.98419589994287426</v>
      </c>
      <c r="U1170" s="82">
        <f t="shared" si="297"/>
        <v>11.681646266775607</v>
      </c>
      <c r="V1170" s="95">
        <f t="shared" si="285"/>
        <v>-2.6416414101271379E-2</v>
      </c>
      <c r="W1170" s="95">
        <f t="shared" si="286"/>
        <v>-6.9106636236335728E-3</v>
      </c>
      <c r="X1170" s="95">
        <f t="shared" si="287"/>
        <v>-1.9505750477637807E-2</v>
      </c>
    </row>
    <row r="1171" spans="1:24">
      <c r="A1171" s="1">
        <v>1967.11</v>
      </c>
      <c r="B1171" s="1">
        <f t="shared" si="288"/>
        <v>1967</v>
      </c>
      <c r="C1171" s="1">
        <f t="shared" si="289"/>
        <v>0.10999999999989996</v>
      </c>
      <c r="D1171" s="77">
        <v>92.66</v>
      </c>
      <c r="E1171" s="79">
        <v>2.92</v>
      </c>
      <c r="F1171" s="77">
        <v>5.32</v>
      </c>
      <c r="G1171" s="77">
        <v>33.799999999999997</v>
      </c>
      <c r="H1171" s="79">
        <f t="shared" si="294"/>
        <v>1967.874999999912</v>
      </c>
      <c r="I1171" s="82">
        <v>5.75</v>
      </c>
      <c r="J1171" s="79">
        <f t="shared" si="290"/>
        <v>886.52866213017774</v>
      </c>
      <c r="K1171" s="79">
        <f t="shared" si="291"/>
        <v>27.937229585798821</v>
      </c>
      <c r="L1171" s="90">
        <f t="shared" si="295"/>
        <v>121977.24670730944</v>
      </c>
      <c r="M1171" s="79">
        <f t="shared" si="292"/>
        <v>50.899336094674574</v>
      </c>
      <c r="N1171" s="90">
        <f t="shared" si="293"/>
        <v>7003.2263380410786</v>
      </c>
      <c r="O1171" s="106">
        <f t="shared" si="282"/>
        <v>21.263102968336273</v>
      </c>
      <c r="P1171" s="91"/>
      <c r="Q1171" s="92">
        <f t="shared" si="283"/>
        <v>24.462965360562389</v>
      </c>
      <c r="R1171" s="92"/>
      <c r="S1171" s="107">
        <f t="shared" si="284"/>
        <v>7.0893778261975834E-3</v>
      </c>
      <c r="T1171" s="82">
        <f t="shared" si="296"/>
        <v>1.0085725527060585</v>
      </c>
      <c r="U1171" s="82">
        <f t="shared" si="297"/>
        <v>11.463013483537786</v>
      </c>
      <c r="V1171" s="95">
        <f t="shared" si="285"/>
        <v>-2.2791959816528262E-2</v>
      </c>
      <c r="W1171" s="95">
        <f t="shared" si="286"/>
        <v>-5.307967461709362E-3</v>
      </c>
      <c r="X1171" s="95">
        <f t="shared" si="287"/>
        <v>-1.74839923548189E-2</v>
      </c>
    </row>
    <row r="1172" spans="1:24">
      <c r="A1172" s="1">
        <v>1967.12</v>
      </c>
      <c r="B1172" s="1">
        <f t="shared" si="288"/>
        <v>1967</v>
      </c>
      <c r="C1172" s="1">
        <f t="shared" si="289"/>
        <v>0.11999999999989086</v>
      </c>
      <c r="D1172" s="77">
        <v>95.3</v>
      </c>
      <c r="E1172" s="79">
        <v>2.92</v>
      </c>
      <c r="F1172" s="77">
        <v>5.33</v>
      </c>
      <c r="G1172" s="77">
        <v>33.9</v>
      </c>
      <c r="H1172" s="79">
        <f t="shared" si="294"/>
        <v>1967.9583333332453</v>
      </c>
      <c r="I1172" s="82">
        <v>5.7</v>
      </c>
      <c r="J1172" s="79">
        <f t="shared" si="290"/>
        <v>909.097342182891</v>
      </c>
      <c r="K1172" s="79">
        <f t="shared" si="291"/>
        <v>27.854818879056051</v>
      </c>
      <c r="L1172" s="90">
        <f t="shared" si="295"/>
        <v>125401.84359537806</v>
      </c>
      <c r="M1172" s="79">
        <f t="shared" si="292"/>
        <v>50.844583775811216</v>
      </c>
      <c r="N1172" s="90">
        <f t="shared" si="293"/>
        <v>7013.5553658275458</v>
      </c>
      <c r="O1172" s="106">
        <f t="shared" si="282"/>
        <v>21.75159780872362</v>
      </c>
      <c r="P1172" s="91"/>
      <c r="Q1172" s="92">
        <f t="shared" si="283"/>
        <v>25.018284016206444</v>
      </c>
      <c r="R1172" s="92"/>
      <c r="S1172" s="107">
        <f t="shared" si="284"/>
        <v>6.8338405886379447E-3</v>
      </c>
      <c r="T1172" s="82">
        <f t="shared" si="296"/>
        <v>1.0177042180566567</v>
      </c>
      <c r="U1172" s="82">
        <f t="shared" si="297"/>
        <v>11.527176697725478</v>
      </c>
      <c r="V1172" s="95">
        <f t="shared" si="285"/>
        <v>-2.5881512493090453E-2</v>
      </c>
      <c r="W1172" s="95">
        <f t="shared" si="286"/>
        <v>-6.3128452528026235E-3</v>
      </c>
      <c r="X1172" s="95">
        <f t="shared" si="287"/>
        <v>-1.9568667240287829E-2</v>
      </c>
    </row>
    <row r="1173" spans="1:24">
      <c r="A1173" s="1">
        <v>1968.01</v>
      </c>
      <c r="B1173" s="1">
        <f t="shared" si="288"/>
        <v>1968</v>
      </c>
      <c r="C1173" s="1">
        <f t="shared" si="289"/>
        <v>9.9999999999909051E-3</v>
      </c>
      <c r="D1173" s="77">
        <v>95.04</v>
      </c>
      <c r="E1173" s="79">
        <v>2.93</v>
      </c>
      <c r="F1173" s="77">
        <v>5.3666700000000001</v>
      </c>
      <c r="G1173" s="77">
        <v>34.1</v>
      </c>
      <c r="H1173" s="79">
        <f t="shared" si="294"/>
        <v>1968.0416666665785</v>
      </c>
      <c r="I1173" s="82">
        <v>5.53</v>
      </c>
      <c r="J1173" s="79">
        <f t="shared" si="290"/>
        <v>901.29971612903239</v>
      </c>
      <c r="K1173" s="79">
        <f t="shared" si="291"/>
        <v>27.786281231671559</v>
      </c>
      <c r="L1173" s="90">
        <f t="shared" si="295"/>
        <v>124645.63659403403</v>
      </c>
      <c r="M1173" s="79">
        <f t="shared" si="292"/>
        <v>50.894130340469218</v>
      </c>
      <c r="N1173" s="90">
        <f t="shared" si="293"/>
        <v>7038.4259105650744</v>
      </c>
      <c r="O1173" s="106">
        <f t="shared" si="282"/>
        <v>21.51153589633217</v>
      </c>
      <c r="P1173" s="91"/>
      <c r="Q1173" s="92">
        <f t="shared" si="283"/>
        <v>24.736682989926909</v>
      </c>
      <c r="R1173" s="92"/>
      <c r="S1173" s="107">
        <f t="shared" si="284"/>
        <v>8.9313505399881213E-3</v>
      </c>
      <c r="T1173" s="82">
        <f t="shared" si="296"/>
        <v>1.0023253980989233</v>
      </c>
      <c r="U1173" s="82">
        <f t="shared" si="297"/>
        <v>11.662451324993288</v>
      </c>
      <c r="V1173" s="95">
        <f t="shared" si="285"/>
        <v>-2.9267866978391899E-2</v>
      </c>
      <c r="W1173" s="95">
        <f t="shared" si="286"/>
        <v>-9.3120270743408673E-3</v>
      </c>
      <c r="X1173" s="95">
        <f t="shared" si="287"/>
        <v>-1.9955839904051031E-2</v>
      </c>
    </row>
    <row r="1174" spans="1:24">
      <c r="A1174" s="1">
        <v>1968.02</v>
      </c>
      <c r="B1174" s="1">
        <f t="shared" si="288"/>
        <v>1968</v>
      </c>
      <c r="C1174" s="1">
        <f t="shared" si="289"/>
        <v>1.999999999998181E-2</v>
      </c>
      <c r="D1174" s="77">
        <v>90.75</v>
      </c>
      <c r="E1174" s="79">
        <v>2.94</v>
      </c>
      <c r="F1174" s="77">
        <v>5.4033300000000004</v>
      </c>
      <c r="G1174" s="77">
        <v>34.200000000000003</v>
      </c>
      <c r="H1174" s="79">
        <f t="shared" si="294"/>
        <v>1968.1249999999118</v>
      </c>
      <c r="I1174" s="82">
        <v>5.56</v>
      </c>
      <c r="J1174" s="79">
        <f t="shared" si="290"/>
        <v>858.09962719298244</v>
      </c>
      <c r="K1174" s="79">
        <f t="shared" si="291"/>
        <v>27.799591228070174</v>
      </c>
      <c r="L1174" s="90">
        <f t="shared" si="295"/>
        <v>118991.64120305997</v>
      </c>
      <c r="M1174" s="79">
        <f t="shared" si="292"/>
        <v>51.091960976315796</v>
      </c>
      <c r="N1174" s="90">
        <f t="shared" si="293"/>
        <v>7084.8606574295336</v>
      </c>
      <c r="O1174" s="106">
        <f t="shared" si="282"/>
        <v>20.424992376214213</v>
      </c>
      <c r="P1174" s="91"/>
      <c r="Q1174" s="92">
        <f t="shared" si="283"/>
        <v>23.486290074730881</v>
      </c>
      <c r="R1174" s="92"/>
      <c r="S1174" s="107">
        <f t="shared" si="284"/>
        <v>1.1402357531354185E-2</v>
      </c>
      <c r="T1174" s="82">
        <f t="shared" si="296"/>
        <v>0.99104669427467706</v>
      </c>
      <c r="U1174" s="82">
        <f t="shared" si="297"/>
        <v>11.655391134480777</v>
      </c>
      <c r="V1174" s="95">
        <f t="shared" si="285"/>
        <v>-2.6320637692261672E-2</v>
      </c>
      <c r="W1174" s="95">
        <f t="shared" si="286"/>
        <v>-9.7000904770658813E-3</v>
      </c>
      <c r="X1174" s="95">
        <f t="shared" si="287"/>
        <v>-1.6620547215195791E-2</v>
      </c>
    </row>
    <row r="1175" spans="1:24">
      <c r="A1175" s="1">
        <v>1968.03</v>
      </c>
      <c r="B1175" s="1">
        <f t="shared" si="288"/>
        <v>1968</v>
      </c>
      <c r="C1175" s="1">
        <f t="shared" si="289"/>
        <v>2.9999999999972715E-2</v>
      </c>
      <c r="D1175" s="77">
        <v>89.09</v>
      </c>
      <c r="E1175" s="79">
        <v>2.95</v>
      </c>
      <c r="F1175" s="77">
        <v>5.44</v>
      </c>
      <c r="G1175" s="77">
        <v>34.299999999999997</v>
      </c>
      <c r="H1175" s="79">
        <f t="shared" si="294"/>
        <v>1968.208333333245</v>
      </c>
      <c r="I1175" s="82">
        <v>5.74</v>
      </c>
      <c r="J1175" s="79">
        <f t="shared" si="290"/>
        <v>839.94727317784282</v>
      </c>
      <c r="K1175" s="79">
        <f t="shared" si="291"/>
        <v>27.812823615160358</v>
      </c>
      <c r="L1175" s="90">
        <f t="shared" si="295"/>
        <v>116795.87370837831</v>
      </c>
      <c r="M1175" s="79">
        <f t="shared" si="292"/>
        <v>51.288732361516047</v>
      </c>
      <c r="N1175" s="90">
        <f t="shared" si="293"/>
        <v>7131.7718371711526</v>
      </c>
      <c r="O1175" s="106">
        <f t="shared" si="282"/>
        <v>19.934711308295693</v>
      </c>
      <c r="P1175" s="91"/>
      <c r="Q1175" s="92">
        <f t="shared" si="283"/>
        <v>22.923790260635631</v>
      </c>
      <c r="R1175" s="92"/>
      <c r="S1175" s="107">
        <f t="shared" si="284"/>
        <v>1.039436932328424E-2</v>
      </c>
      <c r="T1175" s="82">
        <f t="shared" si="296"/>
        <v>1.0123656295663206</v>
      </c>
      <c r="U1175" s="82">
        <f t="shared" si="297"/>
        <v>11.517360362018948</v>
      </c>
      <c r="V1175" s="95">
        <f t="shared" si="285"/>
        <v>-2.5014894991436054E-2</v>
      </c>
      <c r="W1175" s="95">
        <f t="shared" si="286"/>
        <v>-8.7105434123138092E-3</v>
      </c>
      <c r="X1175" s="95">
        <f t="shared" si="287"/>
        <v>-1.6304351579122245E-2</v>
      </c>
    </row>
    <row r="1176" spans="1:24">
      <c r="A1176" s="1">
        <v>1968.04</v>
      </c>
      <c r="B1176" s="1">
        <f t="shared" si="288"/>
        <v>1968</v>
      </c>
      <c r="C1176" s="1">
        <f t="shared" si="289"/>
        <v>3.999999999996362E-2</v>
      </c>
      <c r="D1176" s="77">
        <v>95.67</v>
      </c>
      <c r="E1176" s="79">
        <v>2.96333</v>
      </c>
      <c r="F1176" s="77">
        <v>5.4833299999999996</v>
      </c>
      <c r="G1176" s="77">
        <v>34.4</v>
      </c>
      <c r="H1176" s="79">
        <f t="shared" si="294"/>
        <v>1968.2916666665783</v>
      </c>
      <c r="I1176" s="82">
        <v>5.64</v>
      </c>
      <c r="J1176" s="79">
        <f t="shared" si="290"/>
        <v>899.36196540697699</v>
      </c>
      <c r="K1176" s="79">
        <f t="shared" si="291"/>
        <v>27.857283296220935</v>
      </c>
      <c r="L1176" s="90">
        <f t="shared" si="295"/>
        <v>125380.37152796118</v>
      </c>
      <c r="M1176" s="79">
        <f t="shared" si="292"/>
        <v>51.546968179941864</v>
      </c>
      <c r="N1176" s="90">
        <f t="shared" si="293"/>
        <v>7186.1811707997831</v>
      </c>
      <c r="O1176" s="106">
        <f t="shared" si="282"/>
        <v>21.277356015671739</v>
      </c>
      <c r="P1176" s="91"/>
      <c r="Q1176" s="92">
        <f t="shared" si="283"/>
        <v>24.465807304987649</v>
      </c>
      <c r="R1176" s="92"/>
      <c r="S1176" s="107">
        <f t="shared" si="284"/>
        <v>8.1724569389256055E-3</v>
      </c>
      <c r="T1176" s="82">
        <f t="shared" si="296"/>
        <v>0.98744069838917836</v>
      </c>
      <c r="U1176" s="82">
        <f t="shared" si="297"/>
        <v>11.625885065192623</v>
      </c>
      <c r="V1176" s="95">
        <f t="shared" si="285"/>
        <v>-2.8088777735390091E-2</v>
      </c>
      <c r="W1176" s="95">
        <f t="shared" si="286"/>
        <v>-1.0493246848304993E-2</v>
      </c>
      <c r="X1176" s="95">
        <f t="shared" si="287"/>
        <v>-1.7595530887085098E-2</v>
      </c>
    </row>
    <row r="1177" spans="1:24">
      <c r="A1177" s="1">
        <v>1968.05</v>
      </c>
      <c r="B1177" s="1">
        <f t="shared" si="288"/>
        <v>1968</v>
      </c>
      <c r="C1177" s="1">
        <f t="shared" si="289"/>
        <v>4.9999999999954525E-2</v>
      </c>
      <c r="D1177" s="77">
        <v>97.87</v>
      </c>
      <c r="E1177" s="79">
        <v>2.9766699999999999</v>
      </c>
      <c r="F1177" s="77">
        <v>5.5266700000000002</v>
      </c>
      <c r="G1177" s="77">
        <v>34.5</v>
      </c>
      <c r="H1177" s="79">
        <f t="shared" si="294"/>
        <v>1968.3749999999116</v>
      </c>
      <c r="I1177" s="82">
        <v>5.87</v>
      </c>
      <c r="J1177" s="79">
        <f t="shared" si="290"/>
        <v>917.37664376811608</v>
      </c>
      <c r="K1177" s="79">
        <f t="shared" si="291"/>
        <v>27.901578974202902</v>
      </c>
      <c r="L1177" s="90">
        <f t="shared" si="295"/>
        <v>128215.95166751323</v>
      </c>
      <c r="M1177" s="79">
        <f t="shared" si="292"/>
        <v>51.803800713333338</v>
      </c>
      <c r="N1177" s="90">
        <f t="shared" si="293"/>
        <v>7240.2907285408737</v>
      </c>
      <c r="O1177" s="106">
        <f t="shared" si="282"/>
        <v>21.630227142779869</v>
      </c>
      <c r="P1177" s="91"/>
      <c r="Q1177" s="92">
        <f t="shared" si="283"/>
        <v>24.869313748785782</v>
      </c>
      <c r="R1177" s="92"/>
      <c r="S1177" s="107">
        <f t="shared" si="284"/>
        <v>5.4011560832053149E-3</v>
      </c>
      <c r="T1177" s="82">
        <f t="shared" si="296"/>
        <v>1.0162240888211822</v>
      </c>
      <c r="U1177" s="82">
        <f t="shared" si="297"/>
        <v>11.44659707666419</v>
      </c>
      <c r="V1177" s="95">
        <f t="shared" si="285"/>
        <v>-2.5957646492055786E-2</v>
      </c>
      <c r="W1177" s="95">
        <f t="shared" si="286"/>
        <v>-1.0541948226916231E-2</v>
      </c>
      <c r="X1177" s="95">
        <f t="shared" si="287"/>
        <v>-1.5415698265139555E-2</v>
      </c>
    </row>
    <row r="1178" spans="1:24">
      <c r="A1178" s="1">
        <v>1968.06</v>
      </c>
      <c r="B1178" s="1">
        <f t="shared" si="288"/>
        <v>1968</v>
      </c>
      <c r="C1178" s="1">
        <f t="shared" si="289"/>
        <v>5.999999999994543E-2</v>
      </c>
      <c r="D1178" s="77">
        <v>100.5</v>
      </c>
      <c r="E1178" s="79">
        <v>2.99</v>
      </c>
      <c r="F1178" s="77">
        <v>5.57</v>
      </c>
      <c r="G1178" s="77">
        <v>34.700000000000003</v>
      </c>
      <c r="H1178" s="79">
        <f t="shared" si="294"/>
        <v>1968.4583333332448</v>
      </c>
      <c r="I1178" s="82">
        <v>5.72</v>
      </c>
      <c r="J1178" s="79">
        <f t="shared" si="290"/>
        <v>936.59917867435161</v>
      </c>
      <c r="K1178" s="79">
        <f t="shared" si="291"/>
        <v>27.864990489913549</v>
      </c>
      <c r="L1178" s="90">
        <f t="shared" si="295"/>
        <v>131227.1070615956</v>
      </c>
      <c r="M1178" s="79">
        <f t="shared" si="292"/>
        <v>51.909029106628246</v>
      </c>
      <c r="N1178" s="90">
        <f t="shared" si="293"/>
        <v>7272.9849386376873</v>
      </c>
      <c r="O1178" s="106">
        <f t="shared" si="282"/>
        <v>22.00462343134652</v>
      </c>
      <c r="P1178" s="91"/>
      <c r="Q1178" s="92">
        <f t="shared" si="283"/>
        <v>25.2969030180349</v>
      </c>
      <c r="R1178" s="92"/>
      <c r="S1178" s="107">
        <f t="shared" si="284"/>
        <v>6.703087049696993E-3</v>
      </c>
      <c r="T1178" s="82">
        <f t="shared" si="296"/>
        <v>1.0215537495838729</v>
      </c>
      <c r="U1178" s="82">
        <f t="shared" si="297"/>
        <v>11.565262683273817</v>
      </c>
      <c r="V1178" s="95">
        <f t="shared" si="285"/>
        <v>-2.8609620524991053E-2</v>
      </c>
      <c r="W1178" s="95">
        <f t="shared" si="286"/>
        <v>-1.2668593559625685E-2</v>
      </c>
      <c r="X1178" s="95">
        <f t="shared" si="287"/>
        <v>-1.5941026965365368E-2</v>
      </c>
    </row>
    <row r="1179" spans="1:24">
      <c r="A1179" s="1">
        <v>1968.07</v>
      </c>
      <c r="B1179" s="1">
        <f t="shared" si="288"/>
        <v>1968</v>
      </c>
      <c r="C1179" s="1">
        <f t="shared" si="289"/>
        <v>6.9999999999936335E-2</v>
      </c>
      <c r="D1179" s="77">
        <v>100.3</v>
      </c>
      <c r="E1179" s="79">
        <v>3.0033300000000001</v>
      </c>
      <c r="F1179" s="77">
        <v>5.6</v>
      </c>
      <c r="G1179" s="77">
        <v>34.9</v>
      </c>
      <c r="H1179" s="79">
        <f t="shared" si="294"/>
        <v>1968.5416666665781</v>
      </c>
      <c r="I1179" s="82">
        <v>5.5</v>
      </c>
      <c r="J1179" s="79">
        <f t="shared" si="290"/>
        <v>929.37865042979945</v>
      </c>
      <c r="K1179" s="79">
        <f t="shared" si="291"/>
        <v>27.828821357879658</v>
      </c>
      <c r="L1179" s="90">
        <f t="shared" si="295"/>
        <v>130540.3625028519</v>
      </c>
      <c r="M1179" s="79">
        <f t="shared" si="292"/>
        <v>51.88953581661891</v>
      </c>
      <c r="N1179" s="90">
        <f t="shared" si="293"/>
        <v>7288.3951148152601</v>
      </c>
      <c r="O1179" s="106">
        <f t="shared" si="282"/>
        <v>21.753537415670934</v>
      </c>
      <c r="P1179" s="91"/>
      <c r="Q1179" s="92">
        <f t="shared" si="283"/>
        <v>25.006714675274797</v>
      </c>
      <c r="R1179" s="92"/>
      <c r="S1179" s="107">
        <f t="shared" si="284"/>
        <v>9.661176933087337E-3</v>
      </c>
      <c r="T1179" s="82">
        <f t="shared" si="296"/>
        <v>1.0107099146729044</v>
      </c>
      <c r="U1179" s="82">
        <f t="shared" si="297"/>
        <v>11.746832373295765</v>
      </c>
      <c r="V1179" s="95">
        <f t="shared" si="285"/>
        <v>-2.8899465108500721E-2</v>
      </c>
      <c r="W1179" s="95">
        <f t="shared" si="286"/>
        <v>-1.5443154806242365E-2</v>
      </c>
      <c r="X1179" s="95">
        <f t="shared" si="287"/>
        <v>-1.3456310302258356E-2</v>
      </c>
    </row>
    <row r="1180" spans="1:24">
      <c r="A1180" s="1">
        <v>1968.08</v>
      </c>
      <c r="B1180" s="1">
        <f t="shared" si="288"/>
        <v>1968</v>
      </c>
      <c r="C1180" s="1">
        <f t="shared" si="289"/>
        <v>7.999999999992724E-2</v>
      </c>
      <c r="D1180" s="77">
        <v>98.11</v>
      </c>
      <c r="E1180" s="79">
        <v>3.01667</v>
      </c>
      <c r="F1180" s="77">
        <v>5.63</v>
      </c>
      <c r="G1180" s="77">
        <v>35</v>
      </c>
      <c r="H1180" s="79">
        <f t="shared" si="294"/>
        <v>1968.6249999999113</v>
      </c>
      <c r="I1180" s="82">
        <v>5.42</v>
      </c>
      <c r="J1180" s="79">
        <f t="shared" si="290"/>
        <v>906.48874657142869</v>
      </c>
      <c r="K1180" s="79">
        <f t="shared" si="291"/>
        <v>27.872565560285715</v>
      </c>
      <c r="L1180" s="90">
        <f t="shared" si="295"/>
        <v>127651.49858815451</v>
      </c>
      <c r="M1180" s="79">
        <f t="shared" si="292"/>
        <v>52.018465428571432</v>
      </c>
      <c r="N1180" s="90">
        <f t="shared" si="293"/>
        <v>7325.2261446469256</v>
      </c>
      <c r="O1180" s="106">
        <f t="shared" si="282"/>
        <v>21.137766793617846</v>
      </c>
      <c r="P1180" s="91"/>
      <c r="Q1180" s="92">
        <f t="shared" si="283"/>
        <v>24.299558060393466</v>
      </c>
      <c r="R1180" s="92"/>
      <c r="S1180" s="107">
        <f t="shared" si="284"/>
        <v>1.2443883796378681E-2</v>
      </c>
      <c r="T1180" s="82">
        <f t="shared" si="296"/>
        <v>1.0014589299656875</v>
      </c>
      <c r="U1180" s="82">
        <f t="shared" si="297"/>
        <v>11.838718117274414</v>
      </c>
      <c r="V1180" s="95">
        <f t="shared" si="285"/>
        <v>-2.0259953645671125E-2</v>
      </c>
      <c r="W1180" s="95">
        <f t="shared" si="286"/>
        <v>-1.4454547241377402E-2</v>
      </c>
      <c r="X1180" s="95">
        <f t="shared" si="287"/>
        <v>-5.8054064042937226E-3</v>
      </c>
    </row>
    <row r="1181" spans="1:24">
      <c r="A1181" s="1">
        <v>1968.09</v>
      </c>
      <c r="B1181" s="1">
        <f t="shared" si="288"/>
        <v>1968</v>
      </c>
      <c r="C1181" s="1">
        <f t="shared" si="289"/>
        <v>8.9999999999918145E-2</v>
      </c>
      <c r="D1181" s="77">
        <v>101.3</v>
      </c>
      <c r="E1181" s="79">
        <v>3.03</v>
      </c>
      <c r="F1181" s="77">
        <v>5.66</v>
      </c>
      <c r="G1181" s="77">
        <v>35.1</v>
      </c>
      <c r="H1181" s="79">
        <f t="shared" si="294"/>
        <v>1968.7083333332446</v>
      </c>
      <c r="I1181" s="82">
        <v>5.46</v>
      </c>
      <c r="J1181" s="79">
        <f t="shared" si="290"/>
        <v>933.29623646723655</v>
      </c>
      <c r="K1181" s="79">
        <f t="shared" si="291"/>
        <v>27.915968376068378</v>
      </c>
      <c r="L1181" s="90">
        <f t="shared" si="295"/>
        <v>131754.11527530575</v>
      </c>
      <c r="M1181" s="79">
        <f t="shared" si="292"/>
        <v>52.146660398860405</v>
      </c>
      <c r="N1181" s="90">
        <f t="shared" si="293"/>
        <v>7361.5823539805588</v>
      </c>
      <c r="O1181" s="106">
        <f t="shared" si="282"/>
        <v>21.680275633292922</v>
      </c>
      <c r="P1181" s="91"/>
      <c r="Q1181" s="92">
        <f t="shared" si="283"/>
        <v>24.922460342186493</v>
      </c>
      <c r="R1181" s="92"/>
      <c r="S1181" s="107">
        <f t="shared" si="284"/>
        <v>1.1150936161089045E-2</v>
      </c>
      <c r="T1181" s="82">
        <f t="shared" si="296"/>
        <v>0.99542652120307873</v>
      </c>
      <c r="U1181" s="82">
        <f t="shared" si="297"/>
        <v>11.822212228666272</v>
      </c>
      <c r="V1181" s="95">
        <f t="shared" si="285"/>
        <v>-2.3698916981740537E-2</v>
      </c>
      <c r="W1181" s="95">
        <f t="shared" si="286"/>
        <v>-1.4438237545495558E-2</v>
      </c>
      <c r="X1181" s="95">
        <f t="shared" si="287"/>
        <v>-9.2606794362449785E-3</v>
      </c>
    </row>
    <row r="1182" spans="1:24">
      <c r="A1182" s="1">
        <v>1968.1</v>
      </c>
      <c r="B1182" s="1">
        <f t="shared" si="288"/>
        <v>1968</v>
      </c>
      <c r="C1182" s="1">
        <f t="shared" si="289"/>
        <v>9.9999999999909051E-2</v>
      </c>
      <c r="D1182" s="77">
        <v>103.8</v>
      </c>
      <c r="E1182" s="79">
        <v>3.0433300000000001</v>
      </c>
      <c r="F1182" s="77">
        <v>5.6933299999999996</v>
      </c>
      <c r="G1182" s="77">
        <v>35.299999999999997</v>
      </c>
      <c r="H1182" s="79">
        <f t="shared" si="294"/>
        <v>1968.7916666665778</v>
      </c>
      <c r="I1182" s="82">
        <v>5.58</v>
      </c>
      <c r="J1182" s="79">
        <f t="shared" si="290"/>
        <v>950.91091784702564</v>
      </c>
      <c r="K1182" s="79">
        <f t="shared" si="291"/>
        <v>27.879920266005673</v>
      </c>
      <c r="L1182" s="90">
        <f t="shared" si="295"/>
        <v>134568.77852025451</v>
      </c>
      <c r="M1182" s="79">
        <f t="shared" si="292"/>
        <v>52.156547744759216</v>
      </c>
      <c r="N1182" s="90">
        <f t="shared" si="293"/>
        <v>7380.9678594674433</v>
      </c>
      <c r="O1182" s="106">
        <f t="shared" si="282"/>
        <v>22.004606927956871</v>
      </c>
      <c r="P1182" s="91"/>
      <c r="Q1182" s="92">
        <f t="shared" si="283"/>
        <v>25.293645118119237</v>
      </c>
      <c r="R1182" s="92"/>
      <c r="S1182" s="107">
        <f t="shared" si="284"/>
        <v>9.8505894892879711E-3</v>
      </c>
      <c r="T1182" s="82">
        <f t="shared" si="296"/>
        <v>0.99557587350545962</v>
      </c>
      <c r="U1182" s="82">
        <f t="shared" si="297"/>
        <v>11.70146855719185</v>
      </c>
      <c r="V1182" s="95">
        <f t="shared" si="285"/>
        <v>-2.9367712362797338E-2</v>
      </c>
      <c r="W1182" s="95">
        <f t="shared" si="286"/>
        <v>-1.5063763787013462E-2</v>
      </c>
      <c r="X1182" s="95">
        <f t="shared" si="287"/>
        <v>-1.4303948575783876E-2</v>
      </c>
    </row>
    <row r="1183" spans="1:24">
      <c r="A1183" s="1">
        <v>1968.11</v>
      </c>
      <c r="B1183" s="1">
        <f t="shared" si="288"/>
        <v>1968</v>
      </c>
      <c r="C1183" s="1">
        <f t="shared" si="289"/>
        <v>0.10999999999989996</v>
      </c>
      <c r="D1183" s="77">
        <v>105.4</v>
      </c>
      <c r="E1183" s="79">
        <v>3.05667</v>
      </c>
      <c r="F1183" s="77">
        <v>5.7266700000000004</v>
      </c>
      <c r="G1183" s="77">
        <v>35.4</v>
      </c>
      <c r="H1183" s="79">
        <f t="shared" si="294"/>
        <v>1968.8749999999111</v>
      </c>
      <c r="I1183" s="82">
        <v>5.7</v>
      </c>
      <c r="J1183" s="79">
        <f t="shared" si="290"/>
        <v>962.84090960452011</v>
      </c>
      <c r="K1183" s="79">
        <f t="shared" si="291"/>
        <v>27.923025836440683</v>
      </c>
      <c r="L1183" s="90">
        <f t="shared" si="295"/>
        <v>136586.35451590063</v>
      </c>
      <c r="M1183" s="79">
        <f t="shared" si="292"/>
        <v>52.313777531355946</v>
      </c>
      <c r="N1183" s="90">
        <f t="shared" si="293"/>
        <v>7421.1098559352231</v>
      </c>
      <c r="O1183" s="106">
        <f t="shared" si="282"/>
        <v>22.19552922715814</v>
      </c>
      <c r="P1183" s="91"/>
      <c r="Q1183" s="92">
        <f t="shared" si="283"/>
        <v>25.511036361496661</v>
      </c>
      <c r="R1183" s="92"/>
      <c r="S1183" s="107">
        <f t="shared" si="284"/>
        <v>8.1958793247940975E-3</v>
      </c>
      <c r="T1183" s="82">
        <f t="shared" si="296"/>
        <v>0.98016407937857886</v>
      </c>
      <c r="U1183" s="82">
        <f t="shared" si="297"/>
        <v>11.61679102368192</v>
      </c>
      <c r="V1183" s="95">
        <f t="shared" si="285"/>
        <v>-3.6643228172882902E-2</v>
      </c>
      <c r="W1183" s="95">
        <f t="shared" si="286"/>
        <v>-1.5184124813503619E-2</v>
      </c>
      <c r="X1183" s="95">
        <f t="shared" si="287"/>
        <v>-2.1459103359379283E-2</v>
      </c>
    </row>
    <row r="1184" spans="1:24">
      <c r="A1184" s="1">
        <v>1968.12</v>
      </c>
      <c r="B1184" s="1">
        <f t="shared" si="288"/>
        <v>1968</v>
      </c>
      <c r="C1184" s="1">
        <f t="shared" si="289"/>
        <v>0.11999999999989086</v>
      </c>
      <c r="D1184" s="77">
        <v>106.5</v>
      </c>
      <c r="E1184" s="79">
        <v>3.07</v>
      </c>
      <c r="F1184" s="77">
        <v>5.76</v>
      </c>
      <c r="G1184" s="77">
        <v>35.5</v>
      </c>
      <c r="H1184" s="79">
        <f t="shared" si="294"/>
        <v>1968.9583333332444</v>
      </c>
      <c r="I1184" s="82">
        <v>6.03</v>
      </c>
      <c r="J1184" s="79">
        <f t="shared" si="290"/>
        <v>970.14900000000023</v>
      </c>
      <c r="K1184" s="79">
        <f t="shared" si="291"/>
        <v>27.965797464788736</v>
      </c>
      <c r="L1184" s="90">
        <f t="shared" si="295"/>
        <v>137953.65996206811</v>
      </c>
      <c r="M1184" s="79">
        <f t="shared" si="292"/>
        <v>52.470030422535217</v>
      </c>
      <c r="N1184" s="90">
        <f t="shared" si="293"/>
        <v>7461.1556937231189</v>
      </c>
      <c r="O1184" s="106">
        <f t="shared" si="282"/>
        <v>22.277872995434869</v>
      </c>
      <c r="P1184" s="91"/>
      <c r="Q1184" s="92">
        <f t="shared" si="283"/>
        <v>25.603481925014677</v>
      </c>
      <c r="R1184" s="92"/>
      <c r="S1184" s="107">
        <f t="shared" si="284"/>
        <v>5.3697008905874422E-3</v>
      </c>
      <c r="T1184" s="82">
        <f t="shared" si="296"/>
        <v>1.0042803063246961</v>
      </c>
      <c r="U1184" s="82">
        <f t="shared" si="297"/>
        <v>11.354287021936413</v>
      </c>
      <c r="V1184" s="95">
        <f t="shared" si="285"/>
        <v>-3.6194372497889593E-2</v>
      </c>
      <c r="W1184" s="95">
        <f t="shared" si="286"/>
        <v>-1.3936881814938795E-2</v>
      </c>
      <c r="X1184" s="95">
        <f t="shared" si="287"/>
        <v>-2.2257490682950798E-2</v>
      </c>
    </row>
    <row r="1185" spans="1:24">
      <c r="A1185" s="1">
        <v>1969.01</v>
      </c>
      <c r="B1185" s="1">
        <f t="shared" si="288"/>
        <v>1969</v>
      </c>
      <c r="C1185" s="1">
        <f t="shared" si="289"/>
        <v>9.9999999999909051E-3</v>
      </c>
      <c r="D1185" s="77">
        <v>102</v>
      </c>
      <c r="E1185" s="79">
        <v>3.08</v>
      </c>
      <c r="F1185" s="77">
        <v>5.78</v>
      </c>
      <c r="G1185" s="77">
        <v>35.6</v>
      </c>
      <c r="H1185" s="79">
        <f t="shared" si="294"/>
        <v>1969.0416666665776</v>
      </c>
      <c r="I1185" s="82">
        <v>6.04</v>
      </c>
      <c r="J1185" s="79">
        <f t="shared" si="290"/>
        <v>926.54679775280908</v>
      </c>
      <c r="K1185" s="79">
        <f t="shared" si="291"/>
        <v>27.9780797752809</v>
      </c>
      <c r="L1185" s="90">
        <f t="shared" si="295"/>
        <v>132085.03204295764</v>
      </c>
      <c r="M1185" s="79">
        <f t="shared" si="292"/>
        <v>52.504318539325844</v>
      </c>
      <c r="N1185" s="90">
        <f t="shared" si="293"/>
        <v>7484.8184824342652</v>
      </c>
      <c r="O1185" s="106">
        <f t="shared" si="282"/>
        <v>21.194968072847139</v>
      </c>
      <c r="P1185" s="91"/>
      <c r="Q1185" s="92">
        <f t="shared" si="283"/>
        <v>24.359671474340768</v>
      </c>
      <c r="R1185" s="92"/>
      <c r="S1185" s="107">
        <f t="shared" si="284"/>
        <v>7.4976621748610583E-3</v>
      </c>
      <c r="T1185" s="82">
        <f t="shared" si="296"/>
        <v>0.99393774788232392</v>
      </c>
      <c r="U1185" s="82">
        <f t="shared" si="297"/>
        <v>11.370856267453741</v>
      </c>
      <c r="V1185" s="95">
        <f t="shared" si="285"/>
        <v>-2.8872101644775383E-2</v>
      </c>
      <c r="W1185" s="95">
        <f t="shared" si="286"/>
        <v>-1.4788467462165222E-2</v>
      </c>
      <c r="X1185" s="95">
        <f t="shared" si="287"/>
        <v>-1.4083634182610161E-2</v>
      </c>
    </row>
    <row r="1186" spans="1:24">
      <c r="A1186" s="1">
        <v>1969.02</v>
      </c>
      <c r="B1186" s="1">
        <f t="shared" si="288"/>
        <v>1969</v>
      </c>
      <c r="C1186" s="1">
        <f t="shared" si="289"/>
        <v>1.999999999998181E-2</v>
      </c>
      <c r="D1186" s="77">
        <v>101.5</v>
      </c>
      <c r="E1186" s="79">
        <v>3.09</v>
      </c>
      <c r="F1186" s="77">
        <v>5.8</v>
      </c>
      <c r="G1186" s="77">
        <v>35.799999999999997</v>
      </c>
      <c r="H1186" s="79">
        <f t="shared" si="294"/>
        <v>1969.1249999999109</v>
      </c>
      <c r="I1186" s="82">
        <v>6.19</v>
      </c>
      <c r="J1186" s="79">
        <f t="shared" si="290"/>
        <v>916.85403631284942</v>
      </c>
      <c r="K1186" s="79">
        <f t="shared" si="291"/>
        <v>27.912108100558665</v>
      </c>
      <c r="L1186" s="90">
        <f t="shared" si="295"/>
        <v>131034.85548054578</v>
      </c>
      <c r="M1186" s="79">
        <f t="shared" si="292"/>
        <v>52.391659217877105</v>
      </c>
      <c r="N1186" s="90">
        <f t="shared" si="293"/>
        <v>7487.7060274597579</v>
      </c>
      <c r="O1186" s="106">
        <f t="shared" si="282"/>
        <v>20.895729901987227</v>
      </c>
      <c r="P1186" s="91"/>
      <c r="Q1186" s="92">
        <f t="shared" si="283"/>
        <v>24.016674426994665</v>
      </c>
      <c r="R1186" s="92"/>
      <c r="S1186" s="107">
        <f t="shared" si="284"/>
        <v>7.5981495746427277E-3</v>
      </c>
      <c r="T1186" s="82">
        <f t="shared" si="296"/>
        <v>0.99706147684174262</v>
      </c>
      <c r="U1186" s="82">
        <f t="shared" si="297"/>
        <v>11.238784033821517</v>
      </c>
      <c r="V1186" s="95">
        <f t="shared" si="285"/>
        <v>-3.0255130155565579E-2</v>
      </c>
      <c r="W1186" s="95">
        <f t="shared" si="286"/>
        <v>-1.4040140079615737E-2</v>
      </c>
      <c r="X1186" s="95">
        <f t="shared" si="287"/>
        <v>-1.6214990075949842E-2</v>
      </c>
    </row>
    <row r="1187" spans="1:24">
      <c r="A1187" s="1">
        <v>1969.03</v>
      </c>
      <c r="B1187" s="1">
        <f t="shared" si="288"/>
        <v>1969</v>
      </c>
      <c r="C1187" s="1">
        <f t="shared" si="289"/>
        <v>2.9999999999972715E-2</v>
      </c>
      <c r="D1187" s="77">
        <v>99.3</v>
      </c>
      <c r="E1187" s="79">
        <v>3.1</v>
      </c>
      <c r="F1187" s="77">
        <v>5.82</v>
      </c>
      <c r="G1187" s="77">
        <v>36.1</v>
      </c>
      <c r="H1187" s="79">
        <f t="shared" si="294"/>
        <v>1969.2083333332441</v>
      </c>
      <c r="I1187" s="82">
        <v>6.3</v>
      </c>
      <c r="J1187" s="79">
        <f t="shared" si="290"/>
        <v>889.52719944598346</v>
      </c>
      <c r="K1187" s="79">
        <f t="shared" si="291"/>
        <v>27.769731301939061</v>
      </c>
      <c r="L1187" s="90">
        <f t="shared" si="295"/>
        <v>127460.09392731755</v>
      </c>
      <c r="M1187" s="79">
        <f t="shared" si="292"/>
        <v>52.135431024930753</v>
      </c>
      <c r="N1187" s="90">
        <f t="shared" si="293"/>
        <v>7470.4707619032033</v>
      </c>
      <c r="O1187" s="106">
        <f t="shared" si="282"/>
        <v>20.202287616481645</v>
      </c>
      <c r="P1187" s="91"/>
      <c r="Q1187" s="92">
        <f t="shared" si="283"/>
        <v>23.221677104407629</v>
      </c>
      <c r="R1187" s="92"/>
      <c r="S1187" s="107">
        <f t="shared" si="284"/>
        <v>8.9937395359405634E-3</v>
      </c>
      <c r="T1187" s="82">
        <f t="shared" si="296"/>
        <v>1.0148747842994055</v>
      </c>
      <c r="U1187" s="82">
        <f t="shared" si="297"/>
        <v>11.11263595896664</v>
      </c>
      <c r="V1187" s="95">
        <f t="shared" si="285"/>
        <v>-2.6294536014482617E-2</v>
      </c>
      <c r="W1187" s="95">
        <f t="shared" si="286"/>
        <v>-1.3303355333953992E-2</v>
      </c>
      <c r="X1187" s="95">
        <f t="shared" si="287"/>
        <v>-1.2991180680528625E-2</v>
      </c>
    </row>
    <row r="1188" spans="1:24">
      <c r="A1188" s="1">
        <v>1969.04</v>
      </c>
      <c r="B1188" s="1">
        <f t="shared" si="288"/>
        <v>1969</v>
      </c>
      <c r="C1188" s="1">
        <f t="shared" si="289"/>
        <v>3.999999999996362E-2</v>
      </c>
      <c r="D1188" s="77">
        <v>101.3</v>
      </c>
      <c r="E1188" s="79">
        <v>3.11</v>
      </c>
      <c r="F1188" s="77">
        <v>5.82667</v>
      </c>
      <c r="G1188" s="77">
        <v>36.299999999999997</v>
      </c>
      <c r="H1188" s="79">
        <f t="shared" si="294"/>
        <v>1969.2916666665774</v>
      </c>
      <c r="I1188" s="82">
        <v>6.17</v>
      </c>
      <c r="J1188" s="79">
        <f t="shared" si="290"/>
        <v>902.44346831955943</v>
      </c>
      <c r="K1188" s="79">
        <f t="shared" si="291"/>
        <v>27.705816253443533</v>
      </c>
      <c r="L1188" s="90">
        <f t="shared" si="295"/>
        <v>129641.69220431031</v>
      </c>
      <c r="M1188" s="79">
        <f t="shared" si="292"/>
        <v>51.907603983746569</v>
      </c>
      <c r="N1188" s="90">
        <f t="shared" si="293"/>
        <v>7456.8544789347352</v>
      </c>
      <c r="O1188" s="106">
        <f t="shared" si="282"/>
        <v>20.428608081932147</v>
      </c>
      <c r="P1188" s="91"/>
      <c r="Q1188" s="92">
        <f t="shared" si="283"/>
        <v>23.482621868082418</v>
      </c>
      <c r="R1188" s="92"/>
      <c r="S1188" s="107">
        <f t="shared" si="284"/>
        <v>9.9570996914372309E-3</v>
      </c>
      <c r="T1188" s="82">
        <f t="shared" si="296"/>
        <v>0.994110352163324</v>
      </c>
      <c r="U1188" s="82">
        <f t="shared" si="297"/>
        <v>11.215796644323211</v>
      </c>
      <c r="V1188" s="95">
        <f t="shared" si="285"/>
        <v>-2.671421450278133E-2</v>
      </c>
      <c r="W1188" s="95">
        <f t="shared" si="286"/>
        <v>-1.497342443227645E-2</v>
      </c>
      <c r="X1188" s="95">
        <f t="shared" si="287"/>
        <v>-1.1740790070504881E-2</v>
      </c>
    </row>
    <row r="1189" spans="1:24">
      <c r="A1189" s="1">
        <v>1969.05</v>
      </c>
      <c r="B1189" s="1">
        <f t="shared" si="288"/>
        <v>1969</v>
      </c>
      <c r="C1189" s="1">
        <f t="shared" si="289"/>
        <v>4.9999999999954525E-2</v>
      </c>
      <c r="D1189" s="77">
        <v>104.6</v>
      </c>
      <c r="E1189" s="79">
        <v>3.12</v>
      </c>
      <c r="F1189" s="77">
        <v>5.8333300000000001</v>
      </c>
      <c r="G1189" s="77">
        <v>36.4</v>
      </c>
      <c r="H1189" s="79">
        <f t="shared" si="294"/>
        <v>1969.3749999999106</v>
      </c>
      <c r="I1189" s="82">
        <v>6.32</v>
      </c>
      <c r="J1189" s="79">
        <f t="shared" si="290"/>
        <v>929.28191758241758</v>
      </c>
      <c r="K1189" s="79">
        <f t="shared" si="291"/>
        <v>27.718542857142861</v>
      </c>
      <c r="L1189" s="90">
        <f t="shared" si="295"/>
        <v>133829.03321570854</v>
      </c>
      <c r="M1189" s="79">
        <f t="shared" si="292"/>
        <v>51.824169104120891</v>
      </c>
      <c r="N1189" s="90">
        <f t="shared" si="293"/>
        <v>7463.3739419520953</v>
      </c>
      <c r="O1189" s="106">
        <f t="shared" si="282"/>
        <v>20.972258271972084</v>
      </c>
      <c r="P1189" s="91"/>
      <c r="Q1189" s="92">
        <f t="shared" si="283"/>
        <v>24.106259591810343</v>
      </c>
      <c r="R1189" s="92"/>
      <c r="S1189" s="107">
        <f t="shared" si="284"/>
        <v>7.4695643878683049E-3</v>
      </c>
      <c r="T1189" s="82">
        <f t="shared" si="296"/>
        <v>0.98708467973815017</v>
      </c>
      <c r="U1189" s="82">
        <f t="shared" si="297"/>
        <v>11.119108399265317</v>
      </c>
      <c r="V1189" s="95">
        <f t="shared" si="285"/>
        <v>-3.2877791186195382E-2</v>
      </c>
      <c r="W1189" s="95">
        <f t="shared" si="286"/>
        <v>-1.5061774733856059E-2</v>
      </c>
      <c r="X1189" s="95">
        <f t="shared" si="287"/>
        <v>-1.7816016452339323E-2</v>
      </c>
    </row>
    <row r="1190" spans="1:24">
      <c r="A1190" s="1">
        <v>1969.06</v>
      </c>
      <c r="B1190" s="1">
        <f t="shared" si="288"/>
        <v>1969</v>
      </c>
      <c r="C1190" s="1">
        <f t="shared" si="289"/>
        <v>5.999999999994543E-2</v>
      </c>
      <c r="D1190" s="77">
        <v>99.14</v>
      </c>
      <c r="E1190" s="79">
        <v>3.13</v>
      </c>
      <c r="F1190" s="77">
        <v>5.84</v>
      </c>
      <c r="G1190" s="77">
        <v>36.6</v>
      </c>
      <c r="H1190" s="79">
        <f t="shared" si="294"/>
        <v>1969.4583333332439</v>
      </c>
      <c r="I1190" s="82">
        <v>6.57</v>
      </c>
      <c r="J1190" s="79">
        <f t="shared" si="290"/>
        <v>875.96149234972688</v>
      </c>
      <c r="K1190" s="79">
        <f t="shared" si="291"/>
        <v>27.655431420765026</v>
      </c>
      <c r="L1190" s="90">
        <f t="shared" si="295"/>
        <v>126482.07438705405</v>
      </c>
      <c r="M1190" s="79">
        <f t="shared" si="292"/>
        <v>51.59991038251367</v>
      </c>
      <c r="N1190" s="90">
        <f t="shared" si="293"/>
        <v>7450.6285497316485</v>
      </c>
      <c r="O1190" s="106">
        <f t="shared" si="282"/>
        <v>19.713341583757622</v>
      </c>
      <c r="P1190" s="91"/>
      <c r="Q1190" s="92">
        <f t="shared" si="283"/>
        <v>22.660788139262031</v>
      </c>
      <c r="R1190" s="92"/>
      <c r="S1190" s="107">
        <f t="shared" si="284"/>
        <v>8.2230104032739795E-3</v>
      </c>
      <c r="T1190" s="82">
        <f t="shared" si="296"/>
        <v>0.99463816126572757</v>
      </c>
      <c r="U1190" s="82">
        <f t="shared" si="297"/>
        <v>10.915526134938741</v>
      </c>
      <c r="V1190" s="95">
        <f t="shared" si="285"/>
        <v>-2.6155992087098068E-2</v>
      </c>
      <c r="W1190" s="95">
        <f t="shared" si="286"/>
        <v>-1.1415251035158724E-2</v>
      </c>
      <c r="X1190" s="95">
        <f t="shared" si="287"/>
        <v>-1.4740741051939343E-2</v>
      </c>
    </row>
    <row r="1191" spans="1:24">
      <c r="A1191" s="1">
        <v>1969.07</v>
      </c>
      <c r="B1191" s="1">
        <f t="shared" si="288"/>
        <v>1969</v>
      </c>
      <c r="C1191" s="1">
        <f t="shared" si="289"/>
        <v>6.9999999999936335E-2</v>
      </c>
      <c r="D1191" s="77">
        <v>94.71</v>
      </c>
      <c r="E1191" s="79">
        <v>3.1366700000000001</v>
      </c>
      <c r="F1191" s="77">
        <v>5.8566700000000003</v>
      </c>
      <c r="G1191" s="77">
        <v>36.799999999999997</v>
      </c>
      <c r="H1191" s="79">
        <f t="shared" si="294"/>
        <v>1969.5416666665772</v>
      </c>
      <c r="I1191" s="82">
        <v>6.72</v>
      </c>
      <c r="J1191" s="79">
        <f t="shared" si="290"/>
        <v>832.27184592391313</v>
      </c>
      <c r="K1191" s="79">
        <f t="shared" si="291"/>
        <v>27.563743331793482</v>
      </c>
      <c r="L1191" s="90">
        <f t="shared" si="295"/>
        <v>120505.29283288977</v>
      </c>
      <c r="M1191" s="79">
        <f t="shared" si="292"/>
        <v>51.465965070923929</v>
      </c>
      <c r="N1191" s="90">
        <f t="shared" si="293"/>
        <v>7451.7974171217465</v>
      </c>
      <c r="O1191" s="106">
        <f t="shared" si="282"/>
        <v>18.681708207192752</v>
      </c>
      <c r="P1191" s="91"/>
      <c r="Q1191" s="92">
        <f t="shared" si="283"/>
        <v>21.478815780067087</v>
      </c>
      <c r="R1191" s="92"/>
      <c r="S1191" s="107">
        <f t="shared" si="284"/>
        <v>9.7308502568546409E-3</v>
      </c>
      <c r="T1191" s="82">
        <f t="shared" si="296"/>
        <v>1.007770250943413</v>
      </c>
      <c r="U1191" s="82">
        <f t="shared" si="297"/>
        <v>10.797993415602901</v>
      </c>
      <c r="V1191" s="95">
        <f t="shared" si="285"/>
        <v>-2.1122186476369986E-2</v>
      </c>
      <c r="W1191" s="95">
        <f t="shared" si="286"/>
        <v>-1.0959231654178225E-2</v>
      </c>
      <c r="X1191" s="95">
        <f t="shared" si="287"/>
        <v>-1.0162954822191761E-2</v>
      </c>
    </row>
    <row r="1192" spans="1:24">
      <c r="A1192" s="1">
        <v>1969.08</v>
      </c>
      <c r="B1192" s="1">
        <f t="shared" si="288"/>
        <v>1969</v>
      </c>
      <c r="C1192" s="1">
        <f t="shared" si="289"/>
        <v>7.999999999992724E-2</v>
      </c>
      <c r="D1192" s="77">
        <v>94.18</v>
      </c>
      <c r="E1192" s="79">
        <v>3.1433300000000002</v>
      </c>
      <c r="F1192" s="77">
        <v>5.8733300000000002</v>
      </c>
      <c r="G1192" s="77">
        <v>37</v>
      </c>
      <c r="H1192" s="79">
        <f t="shared" si="294"/>
        <v>1969.6249999999104</v>
      </c>
      <c r="I1192" s="82">
        <v>6.69</v>
      </c>
      <c r="J1192" s="79">
        <f t="shared" si="290"/>
        <v>823.14083621621637</v>
      </c>
      <c r="K1192" s="79">
        <f t="shared" si="291"/>
        <v>27.472959064594598</v>
      </c>
      <c r="L1192" s="90">
        <f t="shared" si="295"/>
        <v>119514.69272071691</v>
      </c>
      <c r="M1192" s="79">
        <f t="shared" si="292"/>
        <v>51.333380415945953</v>
      </c>
      <c r="N1192" s="90">
        <f t="shared" si="293"/>
        <v>7453.2727776318552</v>
      </c>
      <c r="O1192" s="106">
        <f t="shared" si="282"/>
        <v>18.429515590207739</v>
      </c>
      <c r="P1192" s="91"/>
      <c r="Q1192" s="92">
        <f t="shared" si="283"/>
        <v>21.193349289269673</v>
      </c>
      <c r="R1192" s="92"/>
      <c r="S1192" s="107">
        <f t="shared" si="284"/>
        <v>1.1318181972567849E-2</v>
      </c>
      <c r="T1192" s="82">
        <f t="shared" si="296"/>
        <v>0.97227236092193536</v>
      </c>
      <c r="U1192" s="82">
        <f t="shared" si="297"/>
        <v>10.823075471780822</v>
      </c>
      <c r="V1192" s="95">
        <f t="shared" si="285"/>
        <v>-1.6442330554511053E-2</v>
      </c>
      <c r="W1192" s="95">
        <f t="shared" si="286"/>
        <v>-1.1910586002217616E-2</v>
      </c>
      <c r="X1192" s="95">
        <f t="shared" si="287"/>
        <v>-4.5317445522934374E-3</v>
      </c>
    </row>
    <row r="1193" spans="1:24">
      <c r="A1193" s="1">
        <v>1969.09</v>
      </c>
      <c r="B1193" s="1">
        <f t="shared" si="288"/>
        <v>1969</v>
      </c>
      <c r="C1193" s="1">
        <f t="shared" si="289"/>
        <v>8.9999999999918145E-2</v>
      </c>
      <c r="D1193" s="77">
        <v>94.51</v>
      </c>
      <c r="E1193" s="79">
        <v>3.15</v>
      </c>
      <c r="F1193" s="77">
        <v>5.89</v>
      </c>
      <c r="G1193" s="77">
        <v>37.1</v>
      </c>
      <c r="H1193" s="79">
        <f t="shared" si="294"/>
        <v>1969.7083333332437</v>
      </c>
      <c r="I1193" s="82">
        <v>7.16</v>
      </c>
      <c r="J1193" s="79">
        <f t="shared" si="290"/>
        <v>823.79858032345021</v>
      </c>
      <c r="K1193" s="79">
        <f t="shared" si="291"/>
        <v>27.457047169811322</v>
      </c>
      <c r="L1193" s="90">
        <f t="shared" si="295"/>
        <v>119942.40826545464</v>
      </c>
      <c r="M1193" s="79">
        <f t="shared" si="292"/>
        <v>51.340319946091647</v>
      </c>
      <c r="N1193" s="90">
        <f t="shared" si="293"/>
        <v>7474.9844956462575</v>
      </c>
      <c r="O1193" s="106">
        <f t="shared" si="282"/>
        <v>18.39804634467697</v>
      </c>
      <c r="P1193" s="91"/>
      <c r="Q1193" s="92">
        <f t="shared" si="283"/>
        <v>21.161648629370418</v>
      </c>
      <c r="R1193" s="92"/>
      <c r="S1193" s="107">
        <f t="shared" si="284"/>
        <v>6.6372965809133461E-3</v>
      </c>
      <c r="T1193" s="82">
        <f t="shared" si="296"/>
        <v>1.0102292959873826</v>
      </c>
      <c r="U1193" s="82">
        <f t="shared" si="297"/>
        <v>10.49461332159653</v>
      </c>
      <c r="V1193" s="95">
        <f t="shared" si="285"/>
        <v>-1.6346310010965648E-2</v>
      </c>
      <c r="W1193" s="95">
        <f t="shared" si="286"/>
        <v>-1.1106974916049062E-2</v>
      </c>
      <c r="X1193" s="95">
        <f t="shared" si="287"/>
        <v>-5.2393350949165862E-3</v>
      </c>
    </row>
    <row r="1194" spans="1:24">
      <c r="A1194" s="1">
        <v>1969.1</v>
      </c>
      <c r="B1194" s="1">
        <f t="shared" si="288"/>
        <v>1969</v>
      </c>
      <c r="C1194" s="1">
        <f t="shared" si="289"/>
        <v>9.9999999999909051E-2</v>
      </c>
      <c r="D1194" s="77">
        <v>95.52</v>
      </c>
      <c r="E1194" s="79">
        <v>3.15333</v>
      </c>
      <c r="F1194" s="77">
        <v>5.8533299999999997</v>
      </c>
      <c r="G1194" s="77">
        <v>37.299999999999997</v>
      </c>
      <c r="H1194" s="79">
        <f t="shared" si="294"/>
        <v>1969.7916666665769</v>
      </c>
      <c r="I1194" s="82">
        <v>7.1</v>
      </c>
      <c r="J1194" s="79">
        <f t="shared" si="290"/>
        <v>828.13791313672937</v>
      </c>
      <c r="K1194" s="79">
        <f t="shared" si="291"/>
        <v>27.338694782573732</v>
      </c>
      <c r="L1194" s="90">
        <f t="shared" si="295"/>
        <v>120905.90321163397</v>
      </c>
      <c r="M1194" s="79">
        <f t="shared" si="292"/>
        <v>50.747115694101886</v>
      </c>
      <c r="N1194" s="90">
        <f t="shared" si="293"/>
        <v>7408.942111031758</v>
      </c>
      <c r="O1194" s="106">
        <f t="shared" si="282"/>
        <v>18.448662031815356</v>
      </c>
      <c r="P1194" s="91"/>
      <c r="Q1194" s="92">
        <f t="shared" si="283"/>
        <v>21.223912918013692</v>
      </c>
      <c r="R1194" s="92"/>
      <c r="S1194" s="107">
        <f t="shared" si="284"/>
        <v>7.2898151339660239E-3</v>
      </c>
      <c r="T1194" s="82">
        <f t="shared" si="296"/>
        <v>1.0030799074007841</v>
      </c>
      <c r="U1194" s="82">
        <f t="shared" si="297"/>
        <v>10.545118825780046</v>
      </c>
      <c r="V1194" s="95">
        <f t="shared" si="285"/>
        <v>-2.1259602671944822E-2</v>
      </c>
      <c r="W1194" s="95">
        <f t="shared" si="286"/>
        <v>-1.7668368369158527E-2</v>
      </c>
      <c r="X1194" s="95">
        <f t="shared" si="287"/>
        <v>-3.5912343027862947E-3</v>
      </c>
    </row>
    <row r="1195" spans="1:24">
      <c r="A1195" s="1">
        <v>1969.11</v>
      </c>
      <c r="B1195" s="1">
        <f t="shared" si="288"/>
        <v>1969</v>
      </c>
      <c r="C1195" s="1">
        <f t="shared" si="289"/>
        <v>0.10999999999989996</v>
      </c>
      <c r="D1195" s="77">
        <v>96.21</v>
      </c>
      <c r="E1195" s="79">
        <v>3.1566700000000001</v>
      </c>
      <c r="F1195" s="77">
        <v>5.8166700000000002</v>
      </c>
      <c r="G1195" s="77">
        <v>37.5</v>
      </c>
      <c r="H1195" s="79">
        <f t="shared" si="294"/>
        <v>1969.8749999999102</v>
      </c>
      <c r="I1195" s="82">
        <v>7.14</v>
      </c>
      <c r="J1195" s="79">
        <f t="shared" si="290"/>
        <v>829.67142479999995</v>
      </c>
      <c r="K1195" s="79">
        <f t="shared" si="291"/>
        <v>27.221691056266671</v>
      </c>
      <c r="L1195" s="90">
        <f t="shared" si="295"/>
        <v>121460.98290804305</v>
      </c>
      <c r="M1195" s="79">
        <f t="shared" si="292"/>
        <v>50.160325189600009</v>
      </c>
      <c r="N1195" s="90">
        <f t="shared" si="293"/>
        <v>7343.2954521539023</v>
      </c>
      <c r="O1195" s="106">
        <f t="shared" si="282"/>
        <v>18.437760084691039</v>
      </c>
      <c r="P1195" s="91"/>
      <c r="Q1195" s="92">
        <f t="shared" si="283"/>
        <v>21.215681439338884</v>
      </c>
      <c r="R1195" s="92"/>
      <c r="S1195" s="107">
        <f t="shared" si="284"/>
        <v>7.4696523355253508E-3</v>
      </c>
      <c r="T1195" s="82">
        <f t="shared" si="296"/>
        <v>0.97057926051089938</v>
      </c>
      <c r="U1195" s="82">
        <f t="shared" si="297"/>
        <v>10.521182965612146</v>
      </c>
      <c r="V1195" s="95">
        <f t="shared" si="285"/>
        <v>-2.2925778303101607E-2</v>
      </c>
      <c r="W1195" s="95">
        <f t="shared" si="286"/>
        <v>-1.9618585245797182E-2</v>
      </c>
      <c r="X1195" s="95">
        <f t="shared" si="287"/>
        <v>-3.307193057304425E-3</v>
      </c>
    </row>
    <row r="1196" spans="1:24">
      <c r="A1196" s="1">
        <v>1969.12</v>
      </c>
      <c r="B1196" s="1">
        <f t="shared" si="288"/>
        <v>1969</v>
      </c>
      <c r="C1196" s="1">
        <f t="shared" si="289"/>
        <v>0.11999999999989086</v>
      </c>
      <c r="D1196" s="77">
        <v>91.11</v>
      </c>
      <c r="E1196" s="79">
        <v>3.16</v>
      </c>
      <c r="F1196" s="77">
        <v>5.78</v>
      </c>
      <c r="G1196" s="77">
        <v>37.700000000000003</v>
      </c>
      <c r="H1196" s="79">
        <f t="shared" si="294"/>
        <v>1969.9583333332434</v>
      </c>
      <c r="I1196" s="82">
        <v>7.65</v>
      </c>
      <c r="J1196" s="79">
        <f t="shared" si="290"/>
        <v>781.52321299734751</v>
      </c>
      <c r="K1196" s="79">
        <f t="shared" si="291"/>
        <v>27.105842970822284</v>
      </c>
      <c r="L1196" s="90">
        <f t="shared" si="295"/>
        <v>114742.93714109845</v>
      </c>
      <c r="M1196" s="79">
        <f t="shared" si="292"/>
        <v>49.57967480106101</v>
      </c>
      <c r="N1196" s="90">
        <f t="shared" si="293"/>
        <v>7279.2687594726049</v>
      </c>
      <c r="O1196" s="106">
        <f t="shared" si="282"/>
        <v>17.326929913742685</v>
      </c>
      <c r="P1196" s="91"/>
      <c r="Q1196" s="92">
        <f t="shared" si="283"/>
        <v>19.9451447524721</v>
      </c>
      <c r="R1196" s="92"/>
      <c r="S1196" s="107">
        <f t="shared" si="284"/>
        <v>6.3919218866562155E-3</v>
      </c>
      <c r="T1196" s="82">
        <f t="shared" si="296"/>
        <v>0.99672430310805182</v>
      </c>
      <c r="U1196" s="82">
        <f t="shared" si="297"/>
        <v>10.157468815447984</v>
      </c>
      <c r="V1196" s="95">
        <f t="shared" si="285"/>
        <v>-1.4137035989234992E-2</v>
      </c>
      <c r="W1196" s="95">
        <f t="shared" si="286"/>
        <v>-1.4771464629442566E-2</v>
      </c>
      <c r="X1196" s="95">
        <f t="shared" si="287"/>
        <v>6.3442864020757384E-4</v>
      </c>
    </row>
    <row r="1197" spans="1:24">
      <c r="A1197" s="1">
        <v>1970.01</v>
      </c>
      <c r="B1197" s="1">
        <f t="shared" si="288"/>
        <v>1970</v>
      </c>
      <c r="C1197" s="1">
        <f t="shared" si="289"/>
        <v>9.9999999999909051E-3</v>
      </c>
      <c r="D1197" s="77">
        <v>90.31</v>
      </c>
      <c r="E1197" s="79">
        <v>3.1633300000000002</v>
      </c>
      <c r="F1197" s="77">
        <v>5.73</v>
      </c>
      <c r="G1197" s="77">
        <v>37.799999999999997</v>
      </c>
      <c r="H1197" s="79">
        <f t="shared" si="294"/>
        <v>1970.0416666665767</v>
      </c>
      <c r="I1197" s="82">
        <v>7.79</v>
      </c>
      <c r="J1197" s="79">
        <f t="shared" si="290"/>
        <v>772.61160661375675</v>
      </c>
      <c r="K1197" s="79">
        <f t="shared" si="291"/>
        <v>27.06262289391535</v>
      </c>
      <c r="L1197" s="90">
        <f t="shared" si="295"/>
        <v>113765.64884656806</v>
      </c>
      <c r="M1197" s="79">
        <f t="shared" si="292"/>
        <v>49.020756349206358</v>
      </c>
      <c r="N1197" s="90">
        <f t="shared" si="293"/>
        <v>7218.2168961447796</v>
      </c>
      <c r="O1197" s="106">
        <f t="shared" si="282"/>
        <v>17.090541395140207</v>
      </c>
      <c r="P1197" s="91"/>
      <c r="Q1197" s="92">
        <f t="shared" si="283"/>
        <v>19.681596538879788</v>
      </c>
      <c r="R1197" s="92"/>
      <c r="S1197" s="107">
        <f t="shared" si="284"/>
        <v>6.4112433742652061E-3</v>
      </c>
      <c r="T1197" s="82">
        <f t="shared" si="296"/>
        <v>1.0453262030836263</v>
      </c>
      <c r="U1197" s="82">
        <f t="shared" si="297"/>
        <v>10.097412439047684</v>
      </c>
      <c r="V1197" s="95">
        <f t="shared" si="285"/>
        <v>-1.1477621398428894E-2</v>
      </c>
      <c r="W1197" s="95">
        <f t="shared" si="286"/>
        <v>-1.7199657072738628E-2</v>
      </c>
      <c r="X1197" s="95">
        <f t="shared" si="287"/>
        <v>5.7220356743097334E-3</v>
      </c>
    </row>
    <row r="1198" spans="1:24">
      <c r="A1198" s="1">
        <v>1970.02</v>
      </c>
      <c r="B1198" s="1">
        <f t="shared" si="288"/>
        <v>1970</v>
      </c>
      <c r="C1198" s="1">
        <f t="shared" si="289"/>
        <v>1.999999999998181E-2</v>
      </c>
      <c r="D1198" s="77">
        <v>87.16</v>
      </c>
      <c r="E1198" s="79">
        <v>3.1666699999999999</v>
      </c>
      <c r="F1198" s="77">
        <v>5.68</v>
      </c>
      <c r="G1198" s="77">
        <v>38</v>
      </c>
      <c r="H1198" s="79">
        <f t="shared" si="294"/>
        <v>1970.12499999991</v>
      </c>
      <c r="I1198" s="82">
        <v>7.24</v>
      </c>
      <c r="J1198" s="79">
        <f t="shared" si="290"/>
        <v>741.73848105263164</v>
      </c>
      <c r="K1198" s="79">
        <f t="shared" si="291"/>
        <v>26.948611700263157</v>
      </c>
      <c r="L1198" s="90">
        <f t="shared" si="295"/>
        <v>109550.31528327327</v>
      </c>
      <c r="M1198" s="79">
        <f t="shared" si="292"/>
        <v>48.337248421052635</v>
      </c>
      <c r="N1198" s="90">
        <f t="shared" si="293"/>
        <v>7139.1210510439669</v>
      </c>
      <c r="O1198" s="106">
        <f t="shared" si="282"/>
        <v>16.372586787159847</v>
      </c>
      <c r="P1198" s="91"/>
      <c r="Q1198" s="92">
        <f t="shared" si="283"/>
        <v>18.865300867228147</v>
      </c>
      <c r="R1198" s="92"/>
      <c r="S1198" s="107">
        <f t="shared" si="284"/>
        <v>1.4668881693785996E-2</v>
      </c>
      <c r="T1198" s="82">
        <f t="shared" si="296"/>
        <v>1.0181267352323757</v>
      </c>
      <c r="U1198" s="82">
        <f t="shared" si="297"/>
        <v>10.499536701637624</v>
      </c>
      <c r="V1198" s="95">
        <f t="shared" si="285"/>
        <v>-4.8549116449234653E-3</v>
      </c>
      <c r="W1198" s="95">
        <f t="shared" si="286"/>
        <v>-3.079532454964351E-2</v>
      </c>
      <c r="X1198" s="95">
        <f t="shared" si="287"/>
        <v>2.5940412904720045E-2</v>
      </c>
    </row>
    <row r="1199" spans="1:24">
      <c r="A1199" s="1">
        <v>1970.03</v>
      </c>
      <c r="B1199" s="1">
        <f t="shared" si="288"/>
        <v>1970</v>
      </c>
      <c r="C1199" s="1">
        <f t="shared" si="289"/>
        <v>2.9999999999972715E-2</v>
      </c>
      <c r="D1199" s="77">
        <v>88.65</v>
      </c>
      <c r="E1199" s="79">
        <v>3.17</v>
      </c>
      <c r="F1199" s="77">
        <v>5.63</v>
      </c>
      <c r="G1199" s="77">
        <v>38.200000000000003</v>
      </c>
      <c r="H1199" s="79">
        <f t="shared" si="294"/>
        <v>1970.2083333332432</v>
      </c>
      <c r="I1199" s="82">
        <v>7.07</v>
      </c>
      <c r="J1199" s="79">
        <f t="shared" si="290"/>
        <v>750.46866361256559</v>
      </c>
      <c r="K1199" s="79">
        <f t="shared" si="291"/>
        <v>26.835709685863879</v>
      </c>
      <c r="L1199" s="90">
        <f t="shared" si="295"/>
        <v>111170.00019112349</v>
      </c>
      <c r="M1199" s="79">
        <f t="shared" si="292"/>
        <v>47.660897643979055</v>
      </c>
      <c r="N1199" s="90">
        <f t="shared" si="293"/>
        <v>7060.2041858547673</v>
      </c>
      <c r="O1199" s="106">
        <f t="shared" si="282"/>
        <v>16.531690813943616</v>
      </c>
      <c r="P1199" s="91"/>
      <c r="Q1199" s="92">
        <f t="shared" si="283"/>
        <v>19.058795732982517</v>
      </c>
      <c r="R1199" s="92"/>
      <c r="S1199" s="107">
        <f t="shared" si="284"/>
        <v>1.6319779332802591E-2</v>
      </c>
      <c r="T1199" s="82">
        <f t="shared" si="296"/>
        <v>0.9834450156947917</v>
      </c>
      <c r="U1199" s="82">
        <f t="shared" si="297"/>
        <v>10.633891175200292</v>
      </c>
      <c r="V1199" s="95">
        <f t="shared" si="285"/>
        <v>-1.6882974241758886E-2</v>
      </c>
      <c r="W1199" s="95">
        <f t="shared" si="286"/>
        <v>-3.4335322596736328E-2</v>
      </c>
      <c r="X1199" s="95">
        <f t="shared" si="287"/>
        <v>1.7452348354977443E-2</v>
      </c>
    </row>
    <row r="1200" spans="1:24">
      <c r="A1200" s="1">
        <v>1970.04</v>
      </c>
      <c r="B1200" s="1">
        <f t="shared" si="288"/>
        <v>1970</v>
      </c>
      <c r="C1200" s="1">
        <f t="shared" si="289"/>
        <v>3.999999999996362E-2</v>
      </c>
      <c r="D1200" s="77">
        <v>85.95</v>
      </c>
      <c r="E1200" s="79">
        <v>3.17333</v>
      </c>
      <c r="F1200" s="77">
        <v>5.5933299999999999</v>
      </c>
      <c r="G1200" s="77">
        <v>38.5</v>
      </c>
      <c r="H1200" s="79">
        <f t="shared" si="294"/>
        <v>1970.2916666665765</v>
      </c>
      <c r="I1200" s="82">
        <v>7.39</v>
      </c>
      <c r="J1200" s="79">
        <f t="shared" si="290"/>
        <v>721.94204805194818</v>
      </c>
      <c r="K1200" s="79">
        <f t="shared" si="291"/>
        <v>26.654570789350654</v>
      </c>
      <c r="L1200" s="90">
        <f t="shared" si="295"/>
        <v>107273.27323572573</v>
      </c>
      <c r="M1200" s="79">
        <f t="shared" si="292"/>
        <v>46.981502217922085</v>
      </c>
      <c r="N1200" s="90">
        <f t="shared" si="293"/>
        <v>6980.97518775546</v>
      </c>
      <c r="O1200" s="106">
        <f t="shared" si="282"/>
        <v>15.873067819354056</v>
      </c>
      <c r="P1200" s="91"/>
      <c r="Q1200" s="92">
        <f t="shared" si="283"/>
        <v>18.311411111344029</v>
      </c>
      <c r="R1200" s="92"/>
      <c r="S1200" s="107">
        <f t="shared" si="284"/>
        <v>1.6084252196537197E-2</v>
      </c>
      <c r="T1200" s="82">
        <f t="shared" si="296"/>
        <v>0.97049894880882093</v>
      </c>
      <c r="U1200" s="82">
        <f t="shared" si="297"/>
        <v>10.37635755467578</v>
      </c>
      <c r="V1200" s="95">
        <f t="shared" si="285"/>
        <v>-1.5618191268961801E-2</v>
      </c>
      <c r="W1200" s="95">
        <f t="shared" si="286"/>
        <v>-2.5013508994320088E-2</v>
      </c>
      <c r="X1200" s="95">
        <f t="shared" si="287"/>
        <v>9.3953177253582876E-3</v>
      </c>
    </row>
    <row r="1201" spans="1:24">
      <c r="A1201" s="1">
        <v>1970.05</v>
      </c>
      <c r="B1201" s="1">
        <f t="shared" si="288"/>
        <v>1970</v>
      </c>
      <c r="C1201" s="1">
        <f t="shared" si="289"/>
        <v>4.9999999999954525E-2</v>
      </c>
      <c r="D1201" s="77">
        <v>76.06</v>
      </c>
      <c r="E1201" s="79">
        <v>3.1766700000000001</v>
      </c>
      <c r="F1201" s="77">
        <v>5.5566700000000004</v>
      </c>
      <c r="G1201" s="77">
        <v>38.6</v>
      </c>
      <c r="H1201" s="79">
        <f t="shared" si="294"/>
        <v>1970.3749999999097</v>
      </c>
      <c r="I1201" s="82">
        <v>7.91</v>
      </c>
      <c r="J1201" s="79">
        <f t="shared" si="290"/>
        <v>637.21531036269437</v>
      </c>
      <c r="K1201" s="79">
        <f t="shared" si="291"/>
        <v>26.613499342227982</v>
      </c>
      <c r="L1201" s="90">
        <f t="shared" si="295"/>
        <v>95013.279873604843</v>
      </c>
      <c r="M1201" s="79">
        <f t="shared" si="292"/>
        <v>46.552658409585504</v>
      </c>
      <c r="N1201" s="90">
        <f t="shared" si="293"/>
        <v>6941.3284495827484</v>
      </c>
      <c r="O1201" s="106">
        <f t="shared" si="282"/>
        <v>13.983836060789191</v>
      </c>
      <c r="P1201" s="91"/>
      <c r="Q1201" s="92">
        <f t="shared" si="283"/>
        <v>16.149570146153565</v>
      </c>
      <c r="R1201" s="92"/>
      <c r="S1201" s="107">
        <f t="shared" si="284"/>
        <v>1.9662032140303626E-2</v>
      </c>
      <c r="T1201" s="82">
        <f t="shared" si="296"/>
        <v>1.0114065562340058</v>
      </c>
      <c r="U1201" s="82">
        <f t="shared" si="297"/>
        <v>10.044155383994211</v>
      </c>
      <c r="V1201" s="95">
        <f t="shared" si="285"/>
        <v>3.2911346716102408E-4</v>
      </c>
      <c r="W1201" s="95">
        <f t="shared" si="286"/>
        <v>-1.4347637263584123E-2</v>
      </c>
      <c r="X1201" s="95">
        <f t="shared" si="287"/>
        <v>1.4676750730745147E-2</v>
      </c>
    </row>
    <row r="1202" spans="1:24">
      <c r="A1202" s="1">
        <v>1970.06</v>
      </c>
      <c r="B1202" s="1">
        <f t="shared" si="288"/>
        <v>1970</v>
      </c>
      <c r="C1202" s="1">
        <f t="shared" si="289"/>
        <v>5.999999999994543E-2</v>
      </c>
      <c r="D1202" s="77">
        <v>75.59</v>
      </c>
      <c r="E1202" s="79">
        <v>3.18</v>
      </c>
      <c r="F1202" s="77">
        <v>5.52</v>
      </c>
      <c r="G1202" s="77">
        <v>38.799999999999997</v>
      </c>
      <c r="H1202" s="79">
        <f t="shared" si="294"/>
        <v>1970.458333333243</v>
      </c>
      <c r="I1202" s="82">
        <v>7.84</v>
      </c>
      <c r="J1202" s="79">
        <f t="shared" si="290"/>
        <v>630.01342706185585</v>
      </c>
      <c r="K1202" s="79">
        <f t="shared" si="291"/>
        <v>26.504070618556707</v>
      </c>
      <c r="L1202" s="90">
        <f t="shared" si="295"/>
        <v>94268.757068400504</v>
      </c>
      <c r="M1202" s="79">
        <f t="shared" si="292"/>
        <v>46.007065979381451</v>
      </c>
      <c r="N1202" s="90">
        <f t="shared" si="293"/>
        <v>6884.0261809441827</v>
      </c>
      <c r="O1202" s="106">
        <f t="shared" si="282"/>
        <v>13.799691797725183</v>
      </c>
      <c r="P1202" s="91"/>
      <c r="Q1202" s="92">
        <f t="shared" si="283"/>
        <v>15.955062559858014</v>
      </c>
      <c r="R1202" s="92"/>
      <c r="S1202" s="107">
        <f t="shared" si="284"/>
        <v>2.1499547604048055E-2</v>
      </c>
      <c r="T1202" s="82">
        <f t="shared" si="296"/>
        <v>1.0331072842441178</v>
      </c>
      <c r="U1202" s="82">
        <f t="shared" si="297"/>
        <v>10.106360047373879</v>
      </c>
      <c r="V1202" s="95">
        <f t="shared" si="285"/>
        <v>6.6845801773449676E-3</v>
      </c>
      <c r="W1202" s="95">
        <f t="shared" si="286"/>
        <v>-1.2755533215716874E-2</v>
      </c>
      <c r="X1202" s="95">
        <f t="shared" si="287"/>
        <v>1.9440113393061842E-2</v>
      </c>
    </row>
    <row r="1203" spans="1:24">
      <c r="A1203" s="1">
        <v>1970.07</v>
      </c>
      <c r="B1203" s="1">
        <f t="shared" si="288"/>
        <v>1970</v>
      </c>
      <c r="C1203" s="1">
        <f t="shared" si="289"/>
        <v>6.9999999999936335E-2</v>
      </c>
      <c r="D1203" s="77">
        <v>75.72</v>
      </c>
      <c r="E1203" s="79">
        <v>3.1833300000000002</v>
      </c>
      <c r="F1203" s="77">
        <v>5.4666699999999997</v>
      </c>
      <c r="G1203" s="77">
        <v>39</v>
      </c>
      <c r="H1203" s="79">
        <f t="shared" si="294"/>
        <v>1970.5416666665762</v>
      </c>
      <c r="I1203" s="82">
        <v>7.46</v>
      </c>
      <c r="J1203" s="79">
        <f t="shared" si="290"/>
        <v>627.86053230769244</v>
      </c>
      <c r="K1203" s="79">
        <f t="shared" si="291"/>
        <v>26.395764240769239</v>
      </c>
      <c r="L1203" s="90">
        <f t="shared" si="295"/>
        <v>94275.752598665844</v>
      </c>
      <c r="M1203" s="79">
        <f t="shared" si="292"/>
        <v>45.328926784871797</v>
      </c>
      <c r="N1203" s="90">
        <f t="shared" si="293"/>
        <v>6806.3183895740694</v>
      </c>
      <c r="O1203" s="106">
        <f t="shared" si="282"/>
        <v>13.726499744359765</v>
      </c>
      <c r="P1203" s="91"/>
      <c r="Q1203" s="92">
        <f t="shared" si="283"/>
        <v>15.888935332500385</v>
      </c>
      <c r="R1203" s="92"/>
      <c r="S1203" s="107">
        <f t="shared" si="284"/>
        <v>2.6214326254140607E-2</v>
      </c>
      <c r="T1203" s="82">
        <f t="shared" si="296"/>
        <v>1.0013364030516227</v>
      </c>
      <c r="U1203" s="82">
        <f t="shared" si="297"/>
        <v>10.387410827355499</v>
      </c>
      <c r="V1203" s="95">
        <f t="shared" si="285"/>
        <v>1.1574313955990512E-2</v>
      </c>
      <c r="W1203" s="95">
        <f t="shared" si="286"/>
        <v>-1.7551010788146693E-2</v>
      </c>
      <c r="X1203" s="95">
        <f t="shared" si="287"/>
        <v>2.9125324744137204E-2</v>
      </c>
    </row>
    <row r="1204" spans="1:24">
      <c r="A1204" s="1">
        <v>1970.08</v>
      </c>
      <c r="B1204" s="1">
        <f t="shared" si="288"/>
        <v>1970</v>
      </c>
      <c r="C1204" s="1">
        <f t="shared" si="289"/>
        <v>7.999999999992724E-2</v>
      </c>
      <c r="D1204" s="77">
        <v>77.92</v>
      </c>
      <c r="E1204" s="79">
        <v>3.1866699999999999</v>
      </c>
      <c r="F1204" s="77">
        <v>5.4133300000000002</v>
      </c>
      <c r="G1204" s="77">
        <v>39</v>
      </c>
      <c r="H1204" s="79">
        <f t="shared" si="294"/>
        <v>1970.6249999999095</v>
      </c>
      <c r="I1204" s="82">
        <v>7.53</v>
      </c>
      <c r="J1204" s="79">
        <f t="shared" si="290"/>
        <v>646.10265025641036</v>
      </c>
      <c r="K1204" s="79">
        <f t="shared" si="291"/>
        <v>26.423459092564105</v>
      </c>
      <c r="L1204" s="90">
        <f t="shared" si="295"/>
        <v>97345.51133825288</v>
      </c>
      <c r="M1204" s="79">
        <f t="shared" si="292"/>
        <v>44.886638343333338</v>
      </c>
      <c r="N1204" s="90">
        <f t="shared" si="293"/>
        <v>6762.8770135100676</v>
      </c>
      <c r="O1204" s="106">
        <f t="shared" si="282"/>
        <v>14.100456516815447</v>
      </c>
      <c r="P1204" s="91"/>
      <c r="Q1204" s="92">
        <f t="shared" si="283"/>
        <v>16.339508329168645</v>
      </c>
      <c r="R1204" s="92"/>
      <c r="S1204" s="107">
        <f t="shared" si="284"/>
        <v>2.358223149317086E-2</v>
      </c>
      <c r="T1204" s="82">
        <f t="shared" si="296"/>
        <v>1.0160954098001953</v>
      </c>
      <c r="U1204" s="82">
        <f t="shared" si="297"/>
        <v>10.401292594883635</v>
      </c>
      <c r="V1204" s="95">
        <f t="shared" si="285"/>
        <v>1.1089305510932457E-2</v>
      </c>
      <c r="W1204" s="95">
        <f t="shared" si="286"/>
        <v>-2.2639234506384609E-2</v>
      </c>
      <c r="X1204" s="95">
        <f t="shared" si="287"/>
        <v>3.3728540017317066E-2</v>
      </c>
    </row>
    <row r="1205" spans="1:24">
      <c r="A1205" s="1">
        <v>1970.09</v>
      </c>
      <c r="B1205" s="1">
        <f t="shared" si="288"/>
        <v>1970</v>
      </c>
      <c r="C1205" s="1">
        <f t="shared" si="289"/>
        <v>8.9999999999918145E-2</v>
      </c>
      <c r="D1205" s="77">
        <v>82.58</v>
      </c>
      <c r="E1205" s="79">
        <v>3.19</v>
      </c>
      <c r="F1205" s="77">
        <v>5.36</v>
      </c>
      <c r="G1205" s="77">
        <v>39.200000000000003</v>
      </c>
      <c r="H1205" s="79">
        <f t="shared" si="294"/>
        <v>1970.7083333332428</v>
      </c>
      <c r="I1205" s="82">
        <v>7.39</v>
      </c>
      <c r="J1205" s="79">
        <f t="shared" si="290"/>
        <v>681.24918724489794</v>
      </c>
      <c r="K1205" s="79">
        <f t="shared" si="291"/>
        <v>26.316116581632652</v>
      </c>
      <c r="L1205" s="90">
        <f t="shared" si="295"/>
        <v>102971.30046875763</v>
      </c>
      <c r="M1205" s="79">
        <f t="shared" si="292"/>
        <v>44.217675510204089</v>
      </c>
      <c r="N1205" s="90">
        <f t="shared" si="293"/>
        <v>6683.5331861533177</v>
      </c>
      <c r="O1205" s="106">
        <f t="shared" si="282"/>
        <v>14.842661145242221</v>
      </c>
      <c r="P1205" s="91"/>
      <c r="Q1205" s="92">
        <f t="shared" si="283"/>
        <v>17.215125541252284</v>
      </c>
      <c r="R1205" s="92"/>
      <c r="S1205" s="107">
        <f t="shared" si="284"/>
        <v>2.196185272759632E-2</v>
      </c>
      <c r="T1205" s="82">
        <f t="shared" si="296"/>
        <v>1.0103781482444136</v>
      </c>
      <c r="U1205" s="82">
        <f t="shared" si="297"/>
        <v>10.514783693988544</v>
      </c>
      <c r="V1205" s="95">
        <f t="shared" si="285"/>
        <v>7.3995040543763935E-3</v>
      </c>
      <c r="W1205" s="95">
        <f t="shared" si="286"/>
        <v>-2.5982514542431612E-2</v>
      </c>
      <c r="X1205" s="95">
        <f t="shared" si="287"/>
        <v>3.3382018596808005E-2</v>
      </c>
    </row>
    <row r="1206" spans="1:24">
      <c r="A1206" s="1">
        <v>1970.1</v>
      </c>
      <c r="B1206" s="1">
        <f t="shared" si="288"/>
        <v>1970</v>
      </c>
      <c r="C1206" s="1">
        <f t="shared" si="289"/>
        <v>9.9999999999909051E-2</v>
      </c>
      <c r="D1206" s="77">
        <v>84.37</v>
      </c>
      <c r="E1206" s="79">
        <v>3.17333</v>
      </c>
      <c r="F1206" s="77">
        <v>5.2833300000000003</v>
      </c>
      <c r="G1206" s="77">
        <v>39.4</v>
      </c>
      <c r="H1206" s="79">
        <f t="shared" si="294"/>
        <v>1970.791666666576</v>
      </c>
      <c r="I1206" s="82">
        <v>7.33</v>
      </c>
      <c r="J1206" s="79">
        <f t="shared" si="290"/>
        <v>692.48283527918795</v>
      </c>
      <c r="K1206" s="79">
        <f t="shared" si="291"/>
        <v>26.045710035279193</v>
      </c>
      <c r="L1206" s="90">
        <f t="shared" si="295"/>
        <v>104997.34335062611</v>
      </c>
      <c r="M1206" s="79">
        <f t="shared" si="292"/>
        <v>43.363936685025386</v>
      </c>
      <c r="N1206" s="90">
        <f t="shared" si="293"/>
        <v>6575.0339462446773</v>
      </c>
      <c r="O1206" s="106">
        <f t="shared" si="282"/>
        <v>15.064185404089631</v>
      </c>
      <c r="P1206" s="91"/>
      <c r="Q1206" s="92">
        <f t="shared" si="283"/>
        <v>17.486678518763025</v>
      </c>
      <c r="R1206" s="92"/>
      <c r="S1206" s="107">
        <f t="shared" si="284"/>
        <v>2.1401934611650089E-2</v>
      </c>
      <c r="T1206" s="82">
        <f t="shared" si="296"/>
        <v>1.0413211919527887</v>
      </c>
      <c r="U1206" s="82">
        <f t="shared" si="297"/>
        <v>10.569979212552536</v>
      </c>
      <c r="V1206" s="95">
        <f t="shared" si="285"/>
        <v>7.7786185512356276E-3</v>
      </c>
      <c r="W1206" s="95">
        <f t="shared" si="286"/>
        <v>-2.7846164942143425E-2</v>
      </c>
      <c r="X1206" s="95">
        <f t="shared" si="287"/>
        <v>3.5624783493379053E-2</v>
      </c>
    </row>
    <row r="1207" spans="1:24">
      <c r="A1207" s="1">
        <v>1970.11</v>
      </c>
      <c r="B1207" s="1">
        <f t="shared" si="288"/>
        <v>1970</v>
      </c>
      <c r="C1207" s="1">
        <f t="shared" si="289"/>
        <v>0.10999999999989996</v>
      </c>
      <c r="D1207" s="77">
        <v>84.28</v>
      </c>
      <c r="E1207" s="79">
        <v>3.1566700000000001</v>
      </c>
      <c r="F1207" s="77">
        <v>5.2066699999999999</v>
      </c>
      <c r="G1207" s="77">
        <v>39.6</v>
      </c>
      <c r="H1207" s="79">
        <f t="shared" si="294"/>
        <v>1970.8749999999093</v>
      </c>
      <c r="I1207" s="82">
        <v>6.84</v>
      </c>
      <c r="J1207" s="79">
        <f t="shared" si="290"/>
        <v>688.25048585858588</v>
      </c>
      <c r="K1207" s="79">
        <f t="shared" si="291"/>
        <v>25.778116530555558</v>
      </c>
      <c r="L1207" s="90">
        <f t="shared" si="295"/>
        <v>104681.33171617797</v>
      </c>
      <c r="M1207" s="79">
        <f t="shared" si="292"/>
        <v>42.518903146717172</v>
      </c>
      <c r="N1207" s="90">
        <f t="shared" si="293"/>
        <v>6467.0283508148123</v>
      </c>
      <c r="O1207" s="106">
        <f t="shared" si="282"/>
        <v>14.950761908791732</v>
      </c>
      <c r="P1207" s="91"/>
      <c r="Q1207" s="92">
        <f t="shared" si="283"/>
        <v>17.369848985307826</v>
      </c>
      <c r="R1207" s="92"/>
      <c r="S1207" s="107">
        <f t="shared" si="284"/>
        <v>2.7326345228659815E-2</v>
      </c>
      <c r="T1207" s="82">
        <f t="shared" si="296"/>
        <v>1.0386907764634588</v>
      </c>
      <c r="U1207" s="82">
        <f t="shared" si="297"/>
        <v>10.951153739639832</v>
      </c>
      <c r="V1207" s="95">
        <f t="shared" si="285"/>
        <v>1.1810279795561485E-2</v>
      </c>
      <c r="W1207" s="95">
        <f t="shared" si="286"/>
        <v>-3.6280350482559065E-2</v>
      </c>
      <c r="X1207" s="95">
        <f t="shared" si="287"/>
        <v>4.809063027812055E-2</v>
      </c>
    </row>
    <row r="1208" spans="1:24">
      <c r="A1208" s="1">
        <v>1970.12</v>
      </c>
      <c r="B1208" s="1">
        <f t="shared" si="288"/>
        <v>1970</v>
      </c>
      <c r="C1208" s="1">
        <f t="shared" si="289"/>
        <v>0.11999999999989086</v>
      </c>
      <c r="D1208" s="77">
        <v>90.05</v>
      </c>
      <c r="E1208" s="79">
        <v>3.14</v>
      </c>
      <c r="F1208" s="77">
        <v>5.13</v>
      </c>
      <c r="G1208" s="77">
        <v>39.799999999999997</v>
      </c>
      <c r="H1208" s="79">
        <f t="shared" si="294"/>
        <v>1970.9583333332425</v>
      </c>
      <c r="I1208" s="82">
        <v>6.39</v>
      </c>
      <c r="J1208" s="79">
        <f t="shared" si="290"/>
        <v>731.67435050251265</v>
      </c>
      <c r="K1208" s="79">
        <f t="shared" si="291"/>
        <v>25.5131311557789</v>
      </c>
      <c r="L1208" s="90">
        <f t="shared" si="295"/>
        <v>111609.37674624291</v>
      </c>
      <c r="M1208" s="79">
        <f t="shared" si="292"/>
        <v>41.682281155778902</v>
      </c>
      <c r="N1208" s="90">
        <f t="shared" si="293"/>
        <v>6358.2021400136164</v>
      </c>
      <c r="O1208" s="106">
        <f t="shared" si="282"/>
        <v>15.873840687205742</v>
      </c>
      <c r="P1208" s="91"/>
      <c r="Q1208" s="92">
        <f t="shared" si="283"/>
        <v>18.454515548006189</v>
      </c>
      <c r="R1208" s="92"/>
      <c r="S1208" s="107">
        <f t="shared" si="284"/>
        <v>2.8455287421124548E-2</v>
      </c>
      <c r="T1208" s="82">
        <f t="shared" si="296"/>
        <v>1.0163958032214011</v>
      </c>
      <c r="U1208" s="82">
        <f t="shared" si="297"/>
        <v>11.317702268529887</v>
      </c>
      <c r="V1208" s="95">
        <f t="shared" si="285"/>
        <v>3.1555751529841469E-3</v>
      </c>
      <c r="W1208" s="95">
        <f t="shared" si="286"/>
        <v>-4.0187095108721205E-2</v>
      </c>
      <c r="X1208" s="95">
        <f t="shared" si="287"/>
        <v>4.3342670261705352E-2</v>
      </c>
    </row>
    <row r="1209" spans="1:24">
      <c r="A1209" s="1">
        <v>1971.01</v>
      </c>
      <c r="B1209" s="1">
        <f t="shared" si="288"/>
        <v>1971</v>
      </c>
      <c r="C1209" s="1">
        <f t="shared" si="289"/>
        <v>9.9999999999909051E-3</v>
      </c>
      <c r="D1209" s="77">
        <v>93.49</v>
      </c>
      <c r="E1209" s="79">
        <v>3.13</v>
      </c>
      <c r="F1209" s="77">
        <v>5.16</v>
      </c>
      <c r="G1209" s="77">
        <v>39.799999999999997</v>
      </c>
      <c r="H1209" s="79">
        <f t="shared" si="294"/>
        <v>1971.0416666665758</v>
      </c>
      <c r="I1209" s="82">
        <v>6.24</v>
      </c>
      <c r="J1209" s="79">
        <f t="shared" si="290"/>
        <v>759.62504195979909</v>
      </c>
      <c r="K1209" s="79">
        <f t="shared" si="291"/>
        <v>25.431879145728647</v>
      </c>
      <c r="L1209" s="90">
        <f t="shared" si="295"/>
        <v>116196.24739338398</v>
      </c>
      <c r="M1209" s="79">
        <f t="shared" si="292"/>
        <v>41.926037185929658</v>
      </c>
      <c r="N1209" s="90">
        <f t="shared" si="293"/>
        <v>6413.2274740599141</v>
      </c>
      <c r="O1209" s="106">
        <f t="shared" si="282"/>
        <v>16.461793943491944</v>
      </c>
      <c r="P1209" s="91"/>
      <c r="Q1209" s="92">
        <f t="shared" si="283"/>
        <v>19.149002748259782</v>
      </c>
      <c r="R1209" s="92"/>
      <c r="S1209" s="107">
        <f t="shared" si="284"/>
        <v>2.7705281704982702E-2</v>
      </c>
      <c r="T1209" s="82">
        <f t="shared" si="296"/>
        <v>1.0148506806126156</v>
      </c>
      <c r="U1209" s="82">
        <f t="shared" si="297"/>
        <v>11.503265087843108</v>
      </c>
      <c r="V1209" s="95">
        <f t="shared" si="285"/>
        <v>-1.6709123430017625E-3</v>
      </c>
      <c r="W1209" s="95">
        <f t="shared" si="286"/>
        <v>-4.0063139342521037E-2</v>
      </c>
      <c r="X1209" s="95">
        <f t="shared" si="287"/>
        <v>3.8392226999519274E-2</v>
      </c>
    </row>
    <row r="1210" spans="1:24">
      <c r="A1210" s="1">
        <v>1971.02</v>
      </c>
      <c r="B1210" s="1">
        <f t="shared" si="288"/>
        <v>1971</v>
      </c>
      <c r="C1210" s="1">
        <f t="shared" si="289"/>
        <v>1.999999999998181E-2</v>
      </c>
      <c r="D1210" s="77">
        <v>97.11</v>
      </c>
      <c r="E1210" s="79">
        <v>3.12</v>
      </c>
      <c r="F1210" s="77">
        <v>5.19</v>
      </c>
      <c r="G1210" s="77">
        <v>39.9</v>
      </c>
      <c r="H1210" s="79">
        <f t="shared" si="294"/>
        <v>1971.1249999999091</v>
      </c>
      <c r="I1210" s="82">
        <v>6.11</v>
      </c>
      <c r="J1210" s="79">
        <f t="shared" si="290"/>
        <v>787.06073007518808</v>
      </c>
      <c r="K1210" s="79">
        <f t="shared" si="291"/>
        <v>25.287091729323311</v>
      </c>
      <c r="L1210" s="90">
        <f t="shared" si="295"/>
        <v>120715.29198062362</v>
      </c>
      <c r="M1210" s="79">
        <f t="shared" si="292"/>
        <v>42.064104511278202</v>
      </c>
      <c r="N1210" s="90">
        <f t="shared" si="293"/>
        <v>6451.5741466320314</v>
      </c>
      <c r="O1210" s="106">
        <f t="shared" si="282"/>
        <v>17.034534781502131</v>
      </c>
      <c r="P1210" s="91"/>
      <c r="Q1210" s="92">
        <f t="shared" si="283"/>
        <v>19.824574232687642</v>
      </c>
      <c r="R1210" s="92"/>
      <c r="S1210" s="107">
        <f t="shared" si="284"/>
        <v>2.7221175943178057E-2</v>
      </c>
      <c r="T1210" s="82">
        <f t="shared" si="296"/>
        <v>1.0360949321896797</v>
      </c>
      <c r="U1210" s="82">
        <f t="shared" si="297"/>
        <v>11.644838016688313</v>
      </c>
      <c r="V1210" s="95">
        <f t="shared" si="285"/>
        <v>-9.5863670714833038E-3</v>
      </c>
      <c r="W1210" s="95">
        <f t="shared" si="286"/>
        <v>-4.452039276429598E-2</v>
      </c>
      <c r="X1210" s="95">
        <f t="shared" si="287"/>
        <v>3.4934025692812676E-2</v>
      </c>
    </row>
    <row r="1211" spans="1:24">
      <c r="A1211" s="1">
        <v>1971.03</v>
      </c>
      <c r="B1211" s="1">
        <f t="shared" si="288"/>
        <v>1971</v>
      </c>
      <c r="C1211" s="1">
        <f t="shared" si="289"/>
        <v>2.9999999999972715E-2</v>
      </c>
      <c r="D1211" s="77">
        <v>99.6</v>
      </c>
      <c r="E1211" s="79">
        <v>3.11</v>
      </c>
      <c r="F1211" s="77">
        <v>5.22</v>
      </c>
      <c r="G1211" s="77">
        <v>40</v>
      </c>
      <c r="H1211" s="79">
        <f t="shared" si="294"/>
        <v>1971.2083333332423</v>
      </c>
      <c r="I1211" s="82">
        <v>5.7</v>
      </c>
      <c r="J1211" s="79">
        <f t="shared" si="290"/>
        <v>805.22367000000008</v>
      </c>
      <c r="K1211" s="79">
        <f t="shared" si="291"/>
        <v>25.143028250000004</v>
      </c>
      <c r="L1211" s="90">
        <f t="shared" si="295"/>
        <v>123822.38842504018</v>
      </c>
      <c r="M1211" s="79">
        <f t="shared" si="292"/>
        <v>42.201481500000007</v>
      </c>
      <c r="N1211" s="90">
        <f t="shared" si="293"/>
        <v>6489.486622276203</v>
      </c>
      <c r="O1211" s="106">
        <f t="shared" si="282"/>
        <v>17.402902607188878</v>
      </c>
      <c r="P1211" s="91"/>
      <c r="Q1211" s="92">
        <f t="shared" si="283"/>
        <v>20.261603158151765</v>
      </c>
      <c r="R1211" s="92"/>
      <c r="S1211" s="107">
        <f t="shared" si="284"/>
        <v>3.0336339371474168E-2</v>
      </c>
      <c r="T1211" s="82">
        <f t="shared" si="296"/>
        <v>0.99497715756358207</v>
      </c>
      <c r="U1211" s="82">
        <f t="shared" si="297"/>
        <v>12.034994761122331</v>
      </c>
      <c r="V1211" s="95">
        <f t="shared" si="285"/>
        <v>-8.7534280564598443E-3</v>
      </c>
      <c r="W1211" s="95">
        <f t="shared" si="286"/>
        <v>-4.6906446445454719E-2</v>
      </c>
      <c r="X1211" s="95">
        <f t="shared" si="287"/>
        <v>3.8153018388994875E-2</v>
      </c>
    </row>
    <row r="1212" spans="1:24">
      <c r="A1212" s="1">
        <v>1971.04</v>
      </c>
      <c r="B1212" s="1">
        <f t="shared" si="288"/>
        <v>1971</v>
      </c>
      <c r="C1212" s="1">
        <f t="shared" si="289"/>
        <v>3.999999999996362E-2</v>
      </c>
      <c r="D1212" s="77">
        <v>103</v>
      </c>
      <c r="E1212" s="79">
        <v>3.1066699999999998</v>
      </c>
      <c r="F1212" s="77">
        <v>5.2533300000000001</v>
      </c>
      <c r="G1212" s="77">
        <v>40.1</v>
      </c>
      <c r="H1212" s="79">
        <f t="shared" si="294"/>
        <v>1971.2916666665756</v>
      </c>
      <c r="I1212" s="82">
        <v>5.83</v>
      </c>
      <c r="J1212" s="79">
        <f t="shared" si="290"/>
        <v>830.63463840399004</v>
      </c>
      <c r="K1212" s="79">
        <f t="shared" si="291"/>
        <v>25.053472932917707</v>
      </c>
      <c r="L1212" s="90">
        <f t="shared" si="295"/>
        <v>128050.97980684004</v>
      </c>
      <c r="M1212" s="79">
        <f t="shared" si="292"/>
        <v>42.365027815211974</v>
      </c>
      <c r="N1212" s="90">
        <f t="shared" si="293"/>
        <v>6531.0102305695827</v>
      </c>
      <c r="O1212" s="106">
        <f t="shared" si="282"/>
        <v>17.924110447959606</v>
      </c>
      <c r="P1212" s="91"/>
      <c r="Q1212" s="92">
        <f t="shared" si="283"/>
        <v>20.875485334712337</v>
      </c>
      <c r="R1212" s="92"/>
      <c r="S1212" s="107">
        <f t="shared" si="284"/>
        <v>2.7622614301182638E-2</v>
      </c>
      <c r="T1212" s="82">
        <f t="shared" si="296"/>
        <v>0.9638031448454738</v>
      </c>
      <c r="U1212" s="82">
        <f t="shared" si="297"/>
        <v>11.94468317078713</v>
      </c>
      <c r="V1212" s="95">
        <f t="shared" si="285"/>
        <v>-1.1471603257818597E-2</v>
      </c>
      <c r="W1212" s="95">
        <f t="shared" si="286"/>
        <v>-4.8695950276563149E-2</v>
      </c>
      <c r="X1212" s="95">
        <f t="shared" si="287"/>
        <v>3.7224347018744552E-2</v>
      </c>
    </row>
    <row r="1213" spans="1:24">
      <c r="A1213" s="1">
        <v>1971.05</v>
      </c>
      <c r="B1213" s="1">
        <f t="shared" si="288"/>
        <v>1971</v>
      </c>
      <c r="C1213" s="1">
        <f t="shared" si="289"/>
        <v>4.9999999999954525E-2</v>
      </c>
      <c r="D1213" s="77">
        <v>101.6</v>
      </c>
      <c r="E1213" s="79">
        <v>3.1033300000000001</v>
      </c>
      <c r="F1213" s="77">
        <v>5.28667</v>
      </c>
      <c r="G1213" s="77">
        <v>40.299999999999997</v>
      </c>
      <c r="H1213" s="79">
        <f t="shared" si="294"/>
        <v>1971.3749999999088</v>
      </c>
      <c r="I1213" s="82">
        <v>6.39</v>
      </c>
      <c r="J1213" s="79">
        <f t="shared" si="290"/>
        <v>815.27823325062047</v>
      </c>
      <c r="K1213" s="79">
        <f t="shared" si="291"/>
        <v>24.902336610173705</v>
      </c>
      <c r="L1213" s="90">
        <f t="shared" si="295"/>
        <v>126003.54290654438</v>
      </c>
      <c r="M1213" s="79">
        <f t="shared" si="292"/>
        <v>42.422312769478914</v>
      </c>
      <c r="N1213" s="90">
        <f t="shared" si="293"/>
        <v>6556.4876985998126</v>
      </c>
      <c r="O1213" s="106">
        <f t="shared" si="282"/>
        <v>17.564153279699386</v>
      </c>
      <c r="P1213" s="91"/>
      <c r="Q1213" s="92">
        <f t="shared" si="283"/>
        <v>20.463891147264608</v>
      </c>
      <c r="R1213" s="92"/>
      <c r="S1213" s="107">
        <f t="shared" si="284"/>
        <v>2.3678614175411589E-2</v>
      </c>
      <c r="T1213" s="82">
        <f t="shared" si="296"/>
        <v>0.99584933245988749</v>
      </c>
      <c r="U1213" s="82">
        <f t="shared" si="297"/>
        <v>11.455190086548795</v>
      </c>
      <c r="V1213" s="95">
        <f t="shared" si="285"/>
        <v>-1.226102345412039E-2</v>
      </c>
      <c r="W1213" s="95">
        <f t="shared" si="286"/>
        <v>-4.6506538769724881E-2</v>
      </c>
      <c r="X1213" s="95">
        <f t="shared" si="287"/>
        <v>3.4245515315604491E-2</v>
      </c>
    </row>
    <row r="1214" spans="1:24">
      <c r="A1214" s="1">
        <v>1971.06</v>
      </c>
      <c r="B1214" s="1">
        <f t="shared" si="288"/>
        <v>1971</v>
      </c>
      <c r="C1214" s="1">
        <f t="shared" si="289"/>
        <v>5.999999999994543E-2</v>
      </c>
      <c r="D1214" s="77">
        <v>99.72</v>
      </c>
      <c r="E1214" s="79">
        <v>3.1</v>
      </c>
      <c r="F1214" s="77">
        <v>5.32</v>
      </c>
      <c r="G1214" s="77">
        <v>40.6</v>
      </c>
      <c r="H1214" s="79">
        <f t="shared" si="294"/>
        <v>1971.4583333332421</v>
      </c>
      <c r="I1214" s="82">
        <v>6.52</v>
      </c>
      <c r="J1214" s="79">
        <f t="shared" si="290"/>
        <v>794.27962463054189</v>
      </c>
      <c r="K1214" s="79">
        <f t="shared" si="291"/>
        <v>24.691805418719213</v>
      </c>
      <c r="L1214" s="90">
        <f t="shared" si="295"/>
        <v>123076.16457367485</v>
      </c>
      <c r="M1214" s="79">
        <f t="shared" si="292"/>
        <v>42.37432413793104</v>
      </c>
      <c r="N1214" s="90">
        <f t="shared" si="293"/>
        <v>6566.0368585233682</v>
      </c>
      <c r="O1214" s="106">
        <f t="shared" si="282"/>
        <v>17.083166880070706</v>
      </c>
      <c r="P1214" s="91"/>
      <c r="Q1214" s="92">
        <f t="shared" si="283"/>
        <v>19.911939063113653</v>
      </c>
      <c r="R1214" s="92"/>
      <c r="S1214" s="107">
        <f t="shared" si="284"/>
        <v>2.4746298795041699E-2</v>
      </c>
      <c r="T1214" s="82">
        <f t="shared" si="296"/>
        <v>0.99026847808800322</v>
      </c>
      <c r="U1214" s="82">
        <f t="shared" si="297"/>
        <v>11.323350469357061</v>
      </c>
      <c r="V1214" s="95">
        <f t="shared" si="285"/>
        <v>-9.9668358478817165E-3</v>
      </c>
      <c r="W1214" s="95">
        <f t="shared" si="286"/>
        <v>-4.1937497891791575E-2</v>
      </c>
      <c r="X1214" s="95">
        <f t="shared" si="287"/>
        <v>3.1970662043909859E-2</v>
      </c>
    </row>
    <row r="1215" spans="1:24">
      <c r="A1215" s="1">
        <v>1971.07</v>
      </c>
      <c r="B1215" s="1">
        <f t="shared" si="288"/>
        <v>1971</v>
      </c>
      <c r="C1215" s="1">
        <f t="shared" si="289"/>
        <v>6.9999999999936335E-2</v>
      </c>
      <c r="D1215" s="77">
        <v>99</v>
      </c>
      <c r="E1215" s="79">
        <v>3.09667</v>
      </c>
      <c r="F1215" s="77">
        <v>5.3566700000000003</v>
      </c>
      <c r="G1215" s="77">
        <v>40.700000000000003</v>
      </c>
      <c r="H1215" s="79">
        <f t="shared" si="294"/>
        <v>1971.5416666665753</v>
      </c>
      <c r="I1215" s="82">
        <v>6.73</v>
      </c>
      <c r="J1215" s="79">
        <f t="shared" si="290"/>
        <v>786.60729729729735</v>
      </c>
      <c r="K1215" s="79">
        <f t="shared" si="291"/>
        <v>24.604678983046686</v>
      </c>
      <c r="L1215" s="90">
        <f t="shared" si="295"/>
        <v>122205.0274156477</v>
      </c>
      <c r="M1215" s="79">
        <f t="shared" si="292"/>
        <v>42.561572840540542</v>
      </c>
      <c r="N1215" s="90">
        <f t="shared" si="293"/>
        <v>6612.2424667331061</v>
      </c>
      <c r="O1215" s="106">
        <f t="shared" si="282"/>
        <v>16.889414708693362</v>
      </c>
      <c r="P1215" s="91"/>
      <c r="Q1215" s="92">
        <f t="shared" si="283"/>
        <v>19.6949416901505</v>
      </c>
      <c r="R1215" s="92"/>
      <c r="S1215" s="107">
        <f t="shared" si="284"/>
        <v>2.2881739151916651E-2</v>
      </c>
      <c r="T1215" s="82">
        <f t="shared" si="296"/>
        <v>1.0165126805988081</v>
      </c>
      <c r="U1215" s="82">
        <f t="shared" si="297"/>
        <v>11.185606281758727</v>
      </c>
      <c r="V1215" s="95">
        <f t="shared" si="285"/>
        <v>-1.2361256495427519E-2</v>
      </c>
      <c r="W1215" s="95">
        <f t="shared" si="286"/>
        <v>-4.4890131515096465E-2</v>
      </c>
      <c r="X1215" s="95">
        <f t="shared" si="287"/>
        <v>3.2528875019668946E-2</v>
      </c>
    </row>
    <row r="1216" spans="1:24">
      <c r="A1216" s="1">
        <v>1971.08</v>
      </c>
      <c r="B1216" s="1">
        <f t="shared" si="288"/>
        <v>1971</v>
      </c>
      <c r="C1216" s="1">
        <f t="shared" si="289"/>
        <v>7.999999999992724E-2</v>
      </c>
      <c r="D1216" s="77">
        <v>97.24</v>
      </c>
      <c r="E1216" s="79">
        <v>3.0933299999999999</v>
      </c>
      <c r="F1216" s="77">
        <v>5.3933299999999997</v>
      </c>
      <c r="G1216" s="77">
        <v>40.799999999999997</v>
      </c>
      <c r="H1216" s="79">
        <f t="shared" si="294"/>
        <v>1971.6249999999086</v>
      </c>
      <c r="I1216" s="82">
        <v>6.58</v>
      </c>
      <c r="J1216" s="79">
        <f t="shared" si="290"/>
        <v>770.72948333333341</v>
      </c>
      <c r="K1216" s="79">
        <f t="shared" si="291"/>
        <v>24.517900377205887</v>
      </c>
      <c r="L1216" s="90">
        <f t="shared" si="295"/>
        <v>120055.71546215471</v>
      </c>
      <c r="M1216" s="79">
        <f t="shared" si="292"/>
        <v>42.747824396813726</v>
      </c>
      <c r="N1216" s="90">
        <f t="shared" si="293"/>
        <v>6658.7833388883464</v>
      </c>
      <c r="O1216" s="106">
        <f t="shared" si="282"/>
        <v>16.519449443051567</v>
      </c>
      <c r="P1216" s="91"/>
      <c r="Q1216" s="92">
        <f t="shared" si="283"/>
        <v>19.273018870882741</v>
      </c>
      <c r="R1216" s="92"/>
      <c r="S1216" s="107">
        <f t="shared" si="284"/>
        <v>2.6305165708427128E-2</v>
      </c>
      <c r="T1216" s="82">
        <f t="shared" si="296"/>
        <v>1.0381033092028704</v>
      </c>
      <c r="U1216" s="82">
        <f t="shared" si="297"/>
        <v>11.34244221719737</v>
      </c>
      <c r="V1216" s="95">
        <f t="shared" si="285"/>
        <v>-1.056679231660862E-2</v>
      </c>
      <c r="W1216" s="95">
        <f t="shared" si="286"/>
        <v>-4.9076659971994618E-2</v>
      </c>
      <c r="X1216" s="95">
        <f t="shared" si="287"/>
        <v>3.8509867655385999E-2</v>
      </c>
    </row>
    <row r="1217" spans="1:24">
      <c r="A1217" s="1">
        <v>1971.09</v>
      </c>
      <c r="B1217" s="1">
        <f t="shared" si="288"/>
        <v>1971</v>
      </c>
      <c r="C1217" s="1">
        <f t="shared" si="289"/>
        <v>8.9999999999918145E-2</v>
      </c>
      <c r="D1217" s="77">
        <v>99.4</v>
      </c>
      <c r="E1217" s="79">
        <v>3.09</v>
      </c>
      <c r="F1217" s="77">
        <v>5.43</v>
      </c>
      <c r="G1217" s="77">
        <v>40.799999999999997</v>
      </c>
      <c r="H1217" s="79">
        <f t="shared" si="294"/>
        <v>1971.7083333332419</v>
      </c>
      <c r="I1217" s="82">
        <v>6.14</v>
      </c>
      <c r="J1217" s="79">
        <f t="shared" si="290"/>
        <v>787.84975980392176</v>
      </c>
      <c r="K1217" s="79">
        <f t="shared" si="291"/>
        <v>24.491506617647062</v>
      </c>
      <c r="L1217" s="90">
        <f t="shared" si="295"/>
        <v>123040.44080285566</v>
      </c>
      <c r="M1217" s="79">
        <f t="shared" si="292"/>
        <v>43.038472794117652</v>
      </c>
      <c r="N1217" s="90">
        <f t="shared" si="293"/>
        <v>6721.4244824900015</v>
      </c>
      <c r="O1217" s="106">
        <f t="shared" ref="O1217:O1280" si="298">J1217/AVERAGE(M1097:M1216)</f>
        <v>16.856792547836008</v>
      </c>
      <c r="P1217" s="91"/>
      <c r="Q1217" s="92">
        <f t="shared" ref="Q1217:Q1280" si="299">L1217/AVERAGE(N1097:N1216)</f>
        <v>19.674910494388254</v>
      </c>
      <c r="R1217" s="92"/>
      <c r="S1217" s="107">
        <f t="shared" ref="S1217:S1280" si="300">1/O1217-(I1217/100-(((G1217/G1097)^(1/10))-1))</f>
        <v>2.9149353637379923E-2</v>
      </c>
      <c r="T1217" s="82">
        <f t="shared" si="296"/>
        <v>1.0208326848149401</v>
      </c>
      <c r="U1217" s="82">
        <f t="shared" si="297"/>
        <v>11.774626800114932</v>
      </c>
      <c r="V1217" s="95">
        <f t="shared" si="285"/>
        <v>-2.2457744157994952E-2</v>
      </c>
      <c r="W1217" s="95">
        <f t="shared" si="286"/>
        <v>-5.4197352679455246E-2</v>
      </c>
      <c r="X1217" s="95">
        <f t="shared" si="287"/>
        <v>3.1739608521460294E-2</v>
      </c>
    </row>
    <row r="1218" spans="1:24">
      <c r="A1218" s="1">
        <v>1971.1</v>
      </c>
      <c r="B1218" s="1">
        <f t="shared" si="288"/>
        <v>1971</v>
      </c>
      <c r="C1218" s="1">
        <f t="shared" si="289"/>
        <v>9.9999999999909051E-2</v>
      </c>
      <c r="D1218" s="77">
        <v>97.29</v>
      </c>
      <c r="E1218" s="79">
        <v>3.0833300000000001</v>
      </c>
      <c r="F1218" s="77">
        <v>5.52</v>
      </c>
      <c r="G1218" s="77">
        <v>40.9</v>
      </c>
      <c r="H1218" s="79">
        <f t="shared" si="294"/>
        <v>1971.7916666665751</v>
      </c>
      <c r="I1218" s="82">
        <v>5.93</v>
      </c>
      <c r="J1218" s="79">
        <f t="shared" si="290"/>
        <v>769.24039290953567</v>
      </c>
      <c r="K1218" s="79">
        <f t="shared" si="291"/>
        <v>24.378887662347193</v>
      </c>
      <c r="L1218" s="90">
        <f t="shared" si="295"/>
        <v>120451.44598075475</v>
      </c>
      <c r="M1218" s="79">
        <f t="shared" si="292"/>
        <v>43.644844987775066</v>
      </c>
      <c r="N1218" s="90">
        <f t="shared" si="293"/>
        <v>6834.1245946527515</v>
      </c>
      <c r="O1218" s="106">
        <f t="shared" si="298"/>
        <v>16.428862709159478</v>
      </c>
      <c r="P1218" s="91"/>
      <c r="Q1218" s="92">
        <f t="shared" si="299"/>
        <v>19.184397344751737</v>
      </c>
      <c r="R1218" s="92"/>
      <c r="S1218" s="107">
        <f t="shared" si="300"/>
        <v>3.304704610417137E-2</v>
      </c>
      <c r="T1218" s="82">
        <f t="shared" si="296"/>
        <v>1.0139708836443282</v>
      </c>
      <c r="U1218" s="82">
        <f t="shared" si="297"/>
        <v>11.990535322089366</v>
      </c>
      <c r="V1218" s="95">
        <f t="shared" ref="V1218:V1281" si="301">(($L1338/$L1218)^(1/10)-1)</f>
        <v>-1.890545456653292E-2</v>
      </c>
      <c r="W1218" s="95">
        <f t="shared" ref="W1218:W1281" si="302">(($U1338/$U1218)^(1/10)-1)</f>
        <v>-5.4109870934527682E-2</v>
      </c>
      <c r="X1218" s="95">
        <f t="shared" ref="X1218:X1281" si="303">V1218-W1218</f>
        <v>3.5204416367994762E-2</v>
      </c>
    </row>
    <row r="1219" spans="1:24">
      <c r="A1219" s="1">
        <v>1971.11</v>
      </c>
      <c r="B1219" s="1">
        <f t="shared" si="288"/>
        <v>1971</v>
      </c>
      <c r="C1219" s="1">
        <f t="shared" si="289"/>
        <v>0.10999999999989996</v>
      </c>
      <c r="D1219" s="77">
        <v>92.78</v>
      </c>
      <c r="E1219" s="79">
        <v>3.07667</v>
      </c>
      <c r="F1219" s="77">
        <v>5.61</v>
      </c>
      <c r="G1219" s="77">
        <v>40.9</v>
      </c>
      <c r="H1219" s="79">
        <f t="shared" si="294"/>
        <v>1971.8749999999084</v>
      </c>
      <c r="I1219" s="82">
        <v>5.81</v>
      </c>
      <c r="J1219" s="79">
        <f t="shared" si="290"/>
        <v>733.58128948655269</v>
      </c>
      <c r="K1219" s="79">
        <f t="shared" si="291"/>
        <v>24.326229208068465</v>
      </c>
      <c r="L1219" s="90">
        <f t="shared" si="295"/>
        <v>115185.19481913069</v>
      </c>
      <c r="M1219" s="79">
        <f t="shared" si="292"/>
        <v>44.356445721271406</v>
      </c>
      <c r="N1219" s="90">
        <f t="shared" si="293"/>
        <v>6964.7439419629573</v>
      </c>
      <c r="O1219" s="106">
        <f t="shared" si="298"/>
        <v>15.638712654326651</v>
      </c>
      <c r="P1219" s="91"/>
      <c r="Q1219" s="92">
        <f t="shared" si="299"/>
        <v>18.27192218264917</v>
      </c>
      <c r="R1219" s="92"/>
      <c r="S1219" s="107">
        <f t="shared" si="300"/>
        <v>3.7322442309907028E-2</v>
      </c>
      <c r="T1219" s="82">
        <f t="shared" si="296"/>
        <v>0.99586108486765323</v>
      </c>
      <c r="U1219" s="82">
        <f t="shared" si="297"/>
        <v>12.158053695907483</v>
      </c>
      <c r="V1219" s="95">
        <f t="shared" si="301"/>
        <v>-1.1864829171232549E-2</v>
      </c>
      <c r="W1219" s="95">
        <f t="shared" si="302"/>
        <v>-4.5906608894522138E-2</v>
      </c>
      <c r="X1219" s="95">
        <f t="shared" si="303"/>
        <v>3.4041779723289589E-2</v>
      </c>
    </row>
    <row r="1220" spans="1:24">
      <c r="A1220" s="1">
        <v>1971.12</v>
      </c>
      <c r="B1220" s="1">
        <f t="shared" si="288"/>
        <v>1971</v>
      </c>
      <c r="C1220" s="1">
        <f t="shared" si="289"/>
        <v>0.11999999999989086</v>
      </c>
      <c r="D1220" s="77">
        <v>99.17</v>
      </c>
      <c r="E1220" s="79">
        <v>3.07</v>
      </c>
      <c r="F1220" s="77">
        <v>5.7</v>
      </c>
      <c r="G1220" s="77">
        <v>41.1</v>
      </c>
      <c r="H1220" s="79">
        <f t="shared" si="294"/>
        <v>1971.9583333332416</v>
      </c>
      <c r="I1220" s="82">
        <v>5.93</v>
      </c>
      <c r="J1220" s="79">
        <f t="shared" si="290"/>
        <v>780.28934574209256</v>
      </c>
      <c r="K1220" s="79">
        <f t="shared" si="291"/>
        <v>24.155372506082728</v>
      </c>
      <c r="L1220" s="90">
        <f t="shared" si="295"/>
        <v>122835.25134844682</v>
      </c>
      <c r="M1220" s="79">
        <f t="shared" si="292"/>
        <v>44.848737226277379</v>
      </c>
      <c r="N1220" s="90">
        <f t="shared" si="293"/>
        <v>7060.2090620767049</v>
      </c>
      <c r="O1220" s="106">
        <f t="shared" si="298"/>
        <v>16.603557212925338</v>
      </c>
      <c r="P1220" s="91"/>
      <c r="Q1220" s="92">
        <f t="shared" si="299"/>
        <v>19.405829401067063</v>
      </c>
      <c r="R1220" s="92"/>
      <c r="S1220" s="107">
        <f t="shared" si="300"/>
        <v>3.2909901694790133E-2</v>
      </c>
      <c r="T1220" s="82">
        <f t="shared" si="296"/>
        <v>1.003446248011016</v>
      </c>
      <c r="U1220" s="82">
        <f t="shared" si="297"/>
        <v>12.048814136947962</v>
      </c>
      <c r="V1220" s="95">
        <f t="shared" si="301"/>
        <v>-1.7358370037446336E-2</v>
      </c>
      <c r="W1220" s="95">
        <f t="shared" si="302"/>
        <v>-4.5989603996534179E-2</v>
      </c>
      <c r="X1220" s="95">
        <f t="shared" si="303"/>
        <v>2.8631233959087843E-2</v>
      </c>
    </row>
    <row r="1221" spans="1:24">
      <c r="A1221" s="1">
        <v>1972.01</v>
      </c>
      <c r="B1221" s="1">
        <f t="shared" si="288"/>
        <v>1972</v>
      </c>
      <c r="C1221" s="1">
        <f t="shared" si="289"/>
        <v>9.9999999999909051E-3</v>
      </c>
      <c r="D1221" s="77">
        <v>103.3</v>
      </c>
      <c r="E1221" s="79">
        <v>3.07</v>
      </c>
      <c r="F1221" s="77">
        <v>5.7366700000000002</v>
      </c>
      <c r="G1221" s="77">
        <v>41.1</v>
      </c>
      <c r="H1221" s="79">
        <f t="shared" si="294"/>
        <v>1972.0416666665749</v>
      </c>
      <c r="I1221" s="82">
        <v>5.95</v>
      </c>
      <c r="J1221" s="79">
        <f t="shared" si="290"/>
        <v>812.78500973236009</v>
      </c>
      <c r="K1221" s="79">
        <f t="shared" si="291"/>
        <v>24.155372506082728</v>
      </c>
      <c r="L1221" s="90">
        <f t="shared" si="295"/>
        <v>128267.68998787804</v>
      </c>
      <c r="M1221" s="79">
        <f t="shared" si="292"/>
        <v>45.137264102433093</v>
      </c>
      <c r="N1221" s="90">
        <f t="shared" si="293"/>
        <v>7123.2275810528599</v>
      </c>
      <c r="O1221" s="106">
        <f t="shared" si="298"/>
        <v>17.262996797035179</v>
      </c>
      <c r="P1221" s="91"/>
      <c r="Q1221" s="92">
        <f t="shared" si="299"/>
        <v>20.180821727051896</v>
      </c>
      <c r="R1221" s="92"/>
      <c r="S1221" s="107">
        <f t="shared" si="300"/>
        <v>3.0409213945432355E-2</v>
      </c>
      <c r="T1221" s="82">
        <f t="shared" si="296"/>
        <v>0.99529466757156304</v>
      </c>
      <c r="U1221" s="82">
        <f t="shared" si="297"/>
        <v>12.09033733870252</v>
      </c>
      <c r="V1221" s="95">
        <f t="shared" si="301"/>
        <v>-2.671487359601088E-2</v>
      </c>
      <c r="W1221" s="95">
        <f t="shared" si="302"/>
        <v>-4.9917893224626586E-2</v>
      </c>
      <c r="X1221" s="95">
        <f t="shared" si="303"/>
        <v>2.3203019628615706E-2</v>
      </c>
    </row>
    <row r="1222" spans="1:24">
      <c r="A1222" s="1">
        <v>1972.02</v>
      </c>
      <c r="B1222" s="1">
        <f t="shared" si="288"/>
        <v>1972</v>
      </c>
      <c r="C1222" s="1">
        <f t="shared" si="289"/>
        <v>1.999999999998181E-2</v>
      </c>
      <c r="D1222" s="77">
        <v>105.2</v>
      </c>
      <c r="E1222" s="79">
        <v>3.07</v>
      </c>
      <c r="F1222" s="77">
        <v>5.7733299999999996</v>
      </c>
      <c r="G1222" s="77">
        <v>41.3</v>
      </c>
      <c r="H1222" s="79">
        <f t="shared" si="294"/>
        <v>1972.1249999999081</v>
      </c>
      <c r="I1222" s="82">
        <v>6.08</v>
      </c>
      <c r="J1222" s="79">
        <f t="shared" si="290"/>
        <v>823.72618886198563</v>
      </c>
      <c r="K1222" s="79">
        <f t="shared" si="291"/>
        <v>24.038397336561747</v>
      </c>
      <c r="L1222" s="90">
        <f t="shared" si="295"/>
        <v>130310.47567035719</v>
      </c>
      <c r="M1222" s="79">
        <f t="shared" si="292"/>
        <v>45.205733060290562</v>
      </c>
      <c r="N1222" s="90">
        <f t="shared" si="293"/>
        <v>7151.3819249234139</v>
      </c>
      <c r="O1222" s="106">
        <f t="shared" si="298"/>
        <v>17.464147605486176</v>
      </c>
      <c r="P1222" s="91"/>
      <c r="Q1222" s="92">
        <f t="shared" si="299"/>
        <v>20.418898605460907</v>
      </c>
      <c r="R1222" s="92"/>
      <c r="S1222" s="107">
        <f t="shared" si="300"/>
        <v>2.8599563798766707E-2</v>
      </c>
      <c r="T1222" s="82">
        <f t="shared" si="296"/>
        <v>1.0058103589465617</v>
      </c>
      <c r="U1222" s="82">
        <f t="shared" si="297"/>
        <v>11.975174925052459</v>
      </c>
      <c r="V1222" s="95">
        <f t="shared" si="301"/>
        <v>-3.0433439385573413E-2</v>
      </c>
      <c r="W1222" s="95">
        <f t="shared" si="302"/>
        <v>-4.7372210081731425E-2</v>
      </c>
      <c r="X1222" s="95">
        <f t="shared" si="303"/>
        <v>1.6938770696158012E-2</v>
      </c>
    </row>
    <row r="1223" spans="1:24">
      <c r="A1223" s="1">
        <v>1972.03</v>
      </c>
      <c r="B1223" s="1">
        <f t="shared" si="288"/>
        <v>1972</v>
      </c>
      <c r="C1223" s="1">
        <f t="shared" si="289"/>
        <v>2.9999999999972715E-2</v>
      </c>
      <c r="D1223" s="77">
        <v>107.7</v>
      </c>
      <c r="E1223" s="79">
        <v>3.07</v>
      </c>
      <c r="F1223" s="77">
        <v>5.81</v>
      </c>
      <c r="G1223" s="77">
        <v>41.4</v>
      </c>
      <c r="H1223" s="79">
        <f t="shared" si="294"/>
        <v>1972.2083333332414</v>
      </c>
      <c r="I1223" s="82">
        <v>6.07</v>
      </c>
      <c r="J1223" s="79">
        <f t="shared" si="290"/>
        <v>841.26447101449298</v>
      </c>
      <c r="K1223" s="79">
        <f t="shared" si="291"/>
        <v>23.980333574879229</v>
      </c>
      <c r="L1223" s="90">
        <f t="shared" si="295"/>
        <v>133401.10130995762</v>
      </c>
      <c r="M1223" s="79">
        <f t="shared" si="292"/>
        <v>45.382976570048314</v>
      </c>
      <c r="N1223" s="90">
        <f t="shared" si="293"/>
        <v>7196.4753817163755</v>
      </c>
      <c r="O1223" s="106">
        <f t="shared" si="298"/>
        <v>17.805643849614949</v>
      </c>
      <c r="P1223" s="91"/>
      <c r="Q1223" s="92">
        <f t="shared" si="299"/>
        <v>20.819715240429719</v>
      </c>
      <c r="R1223" s="92"/>
      <c r="S1223" s="107">
        <f t="shared" si="300"/>
        <v>2.7851006076088432E-2</v>
      </c>
      <c r="T1223" s="82">
        <f t="shared" si="296"/>
        <v>0.99618186497252592</v>
      </c>
      <c r="U1223" s="82">
        <f t="shared" si="297"/>
        <v>12.015661378728367</v>
      </c>
      <c r="V1223" s="95">
        <f t="shared" si="301"/>
        <v>-3.5287453923462442E-2</v>
      </c>
      <c r="W1223" s="95">
        <f t="shared" si="302"/>
        <v>-4.3605540234173401E-2</v>
      </c>
      <c r="X1223" s="95">
        <f t="shared" si="303"/>
        <v>8.3180863107109593E-3</v>
      </c>
    </row>
    <row r="1224" spans="1:24">
      <c r="A1224" s="1">
        <v>1972.04</v>
      </c>
      <c r="B1224" s="1">
        <f t="shared" si="288"/>
        <v>1972</v>
      </c>
      <c r="C1224" s="1">
        <f t="shared" si="289"/>
        <v>3.999999999996362E-2</v>
      </c>
      <c r="D1224" s="77">
        <v>108.8</v>
      </c>
      <c r="E1224" s="79">
        <v>3.07</v>
      </c>
      <c r="F1224" s="77">
        <v>5.8633300000000004</v>
      </c>
      <c r="G1224" s="77">
        <v>41.5</v>
      </c>
      <c r="H1224" s="79">
        <f t="shared" si="294"/>
        <v>1972.2916666665747</v>
      </c>
      <c r="I1224" s="82">
        <v>6.19</v>
      </c>
      <c r="J1224" s="79">
        <f t="shared" si="290"/>
        <v>847.80892530120491</v>
      </c>
      <c r="K1224" s="79">
        <f t="shared" si="291"/>
        <v>23.922549638554219</v>
      </c>
      <c r="L1224" s="90">
        <f t="shared" si="295"/>
        <v>134754.99019297078</v>
      </c>
      <c r="M1224" s="79">
        <f t="shared" si="292"/>
        <v>45.689186635903617</v>
      </c>
      <c r="N1224" s="90">
        <f t="shared" si="293"/>
        <v>7262.0678000749203</v>
      </c>
      <c r="O1224" s="106">
        <f t="shared" si="298"/>
        <v>17.915161678498304</v>
      </c>
      <c r="P1224" s="91"/>
      <c r="Q1224" s="92">
        <f t="shared" si="299"/>
        <v>20.948428276212116</v>
      </c>
      <c r="R1224" s="92"/>
      <c r="S1224" s="107">
        <f t="shared" si="300"/>
        <v>2.6214335260434124E-2</v>
      </c>
      <c r="T1224" s="82">
        <f t="shared" si="296"/>
        <v>1.0096085045152758</v>
      </c>
      <c r="U1224" s="82">
        <f t="shared" si="297"/>
        <v>11.940941108221567</v>
      </c>
      <c r="V1224" s="95">
        <f t="shared" si="301"/>
        <v>-3.152261656512656E-2</v>
      </c>
      <c r="W1224" s="95">
        <f t="shared" si="302"/>
        <v>-4.2364617970634733E-2</v>
      </c>
      <c r="X1224" s="95">
        <f t="shared" si="303"/>
        <v>1.0842001405508173E-2</v>
      </c>
    </row>
    <row r="1225" spans="1:24">
      <c r="A1225" s="1">
        <v>1972.05</v>
      </c>
      <c r="B1225" s="1">
        <f t="shared" si="288"/>
        <v>1972</v>
      </c>
      <c r="C1225" s="1">
        <f t="shared" si="289"/>
        <v>4.9999999999954525E-2</v>
      </c>
      <c r="D1225" s="77">
        <v>107.7</v>
      </c>
      <c r="E1225" s="79">
        <v>3.07</v>
      </c>
      <c r="F1225" s="77">
        <v>5.9166699999999999</v>
      </c>
      <c r="G1225" s="77">
        <v>41.6</v>
      </c>
      <c r="H1225" s="79">
        <f t="shared" si="294"/>
        <v>1972.3749999999079</v>
      </c>
      <c r="I1225" s="82">
        <v>6.13</v>
      </c>
      <c r="J1225" s="79">
        <f t="shared" si="290"/>
        <v>837.21993028846168</v>
      </c>
      <c r="K1225" s="79">
        <f t="shared" si="291"/>
        <v>23.865043509615386</v>
      </c>
      <c r="L1225" s="90">
        <f t="shared" si="295"/>
        <v>133388.02482003279</v>
      </c>
      <c r="M1225" s="79">
        <f t="shared" si="292"/>
        <v>45.994002274278849</v>
      </c>
      <c r="N1225" s="90">
        <f t="shared" si="293"/>
        <v>7327.882310231601</v>
      </c>
      <c r="O1225" s="106">
        <f t="shared" si="298"/>
        <v>17.662646200372567</v>
      </c>
      <c r="P1225" s="91"/>
      <c r="Q1225" s="92">
        <f t="shared" si="299"/>
        <v>20.6540751962293</v>
      </c>
      <c r="R1225" s="92"/>
      <c r="S1225" s="107">
        <f t="shared" si="300"/>
        <v>2.7860827719040596E-2</v>
      </c>
      <c r="T1225" s="82">
        <f t="shared" si="296"/>
        <v>1.0065930534275818</v>
      </c>
      <c r="U1225" s="82">
        <f t="shared" si="297"/>
        <v>12.02669570512565</v>
      </c>
      <c r="V1225" s="95">
        <f t="shared" si="301"/>
        <v>-3.0896914942138198E-2</v>
      </c>
      <c r="W1225" s="95">
        <f t="shared" si="302"/>
        <v>-4.15774270225443E-2</v>
      </c>
      <c r="X1225" s="95">
        <f t="shared" si="303"/>
        <v>1.0680512080406102E-2</v>
      </c>
    </row>
    <row r="1226" spans="1:24">
      <c r="A1226" s="1">
        <v>1972.06</v>
      </c>
      <c r="B1226" s="1">
        <f t="shared" ref="B1226:B1289" si="304">INT(A1226)</f>
        <v>1972</v>
      </c>
      <c r="C1226" s="1">
        <f t="shared" ref="C1226:C1289" si="305">A1226-B1226</f>
        <v>5.999999999994543E-2</v>
      </c>
      <c r="D1226" s="77">
        <v>108</v>
      </c>
      <c r="E1226" s="79">
        <v>3.07</v>
      </c>
      <c r="F1226" s="77">
        <v>5.97</v>
      </c>
      <c r="G1226" s="77">
        <v>41.7</v>
      </c>
      <c r="H1226" s="79">
        <f t="shared" si="294"/>
        <v>1972.4583333332412</v>
      </c>
      <c r="I1226" s="82">
        <v>6.11</v>
      </c>
      <c r="J1226" s="79">
        <f t="shared" ref="J1226:J1289" si="306">D1226*$G$1864/G1226</f>
        <v>837.53870503597125</v>
      </c>
      <c r="K1226" s="79">
        <f t="shared" ref="K1226:K1289" si="307">E1226*$G$1864/G1226</f>
        <v>23.807813189448442</v>
      </c>
      <c r="L1226" s="90">
        <f t="shared" si="295"/>
        <v>133754.90631381868</v>
      </c>
      <c r="M1226" s="79">
        <f t="shared" ref="M1226:M1289" si="308">F1226*$G$1864/G1226</f>
        <v>46.297278417266185</v>
      </c>
      <c r="N1226" s="90">
        <f t="shared" ref="N1226:N1289" si="309">M1226*(L1226/J1226)</f>
        <v>7393.6739879027546</v>
      </c>
      <c r="O1226" s="106">
        <f t="shared" si="298"/>
        <v>17.640857315740263</v>
      </c>
      <c r="P1226" s="91"/>
      <c r="Q1226" s="92">
        <f t="shared" si="299"/>
        <v>20.629105958815561</v>
      </c>
      <c r="R1226" s="92"/>
      <c r="S1226" s="107">
        <f t="shared" si="300"/>
        <v>2.837869672445413E-2</v>
      </c>
      <c r="T1226" s="82">
        <f t="shared" si="296"/>
        <v>1.0050916666666667</v>
      </c>
      <c r="U1226" s="82">
        <f t="shared" si="297"/>
        <v>12.076957205338593</v>
      </c>
      <c r="V1226" s="95">
        <f t="shared" si="301"/>
        <v>-3.759134406467568E-2</v>
      </c>
      <c r="W1226" s="95">
        <f t="shared" si="302"/>
        <v>-4.5548115657706001E-2</v>
      </c>
      <c r="X1226" s="95">
        <f t="shared" si="303"/>
        <v>7.9567715930303207E-3</v>
      </c>
    </row>
    <row r="1227" spans="1:24">
      <c r="A1227" s="1">
        <v>1972.07</v>
      </c>
      <c r="B1227" s="1">
        <f t="shared" si="304"/>
        <v>1972</v>
      </c>
      <c r="C1227" s="1">
        <f t="shared" si="305"/>
        <v>6.9999999999936335E-2</v>
      </c>
      <c r="D1227" s="77">
        <v>107.2</v>
      </c>
      <c r="E1227" s="79">
        <v>3.0733299999999999</v>
      </c>
      <c r="F1227" s="77">
        <v>6.0266700000000002</v>
      </c>
      <c r="G1227" s="77">
        <v>41.9</v>
      </c>
      <c r="H1227" s="79">
        <f t="shared" ref="H1227:H1290" si="310">H1226+1/12</f>
        <v>1972.5416666665744</v>
      </c>
      <c r="I1227" s="82">
        <v>6.11</v>
      </c>
      <c r="J1227" s="79">
        <f t="shared" si="306"/>
        <v>827.36652983293573</v>
      </c>
      <c r="K1227" s="79">
        <f t="shared" si="307"/>
        <v>23.719872921002388</v>
      </c>
      <c r="L1227" s="90">
        <f t="shared" ref="L1227:L1290" si="311">L1226*((J1227+(K1227/12))/J1226)</f>
        <v>132446.0821528119</v>
      </c>
      <c r="M1227" s="79">
        <f t="shared" si="308"/>
        <v>46.513666458472557</v>
      </c>
      <c r="N1227" s="90">
        <f t="shared" si="309"/>
        <v>7445.9778911183475</v>
      </c>
      <c r="O1227" s="106">
        <f t="shared" si="298"/>
        <v>17.39869003113818</v>
      </c>
      <c r="P1227" s="91"/>
      <c r="Q1227" s="92">
        <f t="shared" si="299"/>
        <v>20.346611167293169</v>
      </c>
      <c r="R1227" s="92"/>
      <c r="S1227" s="107">
        <f t="shared" si="300"/>
        <v>2.9320452728723488E-2</v>
      </c>
      <c r="T1227" s="82">
        <f t="shared" ref="T1227:T1290" si="312">((I1227/I1228+I1227/1200+((1+I1228/1200)^(-119))*(1-I1227/I1228)))</f>
        <v>0.99770122457419719</v>
      </c>
      <c r="U1227" s="82">
        <f t="shared" ref="U1227:U1290" si="313">U1226*T1226*G1226/G1227</f>
        <v>12.080508954865152</v>
      </c>
      <c r="V1227" s="95">
        <f t="shared" si="301"/>
        <v>-3.6904166721433374E-2</v>
      </c>
      <c r="W1227" s="95">
        <f t="shared" si="302"/>
        <v>-4.3181112257929199E-2</v>
      </c>
      <c r="X1227" s="95">
        <f t="shared" si="303"/>
        <v>6.276945536495826E-3</v>
      </c>
    </row>
    <row r="1228" spans="1:24">
      <c r="A1228" s="1">
        <v>1972.08</v>
      </c>
      <c r="B1228" s="1">
        <f t="shared" si="304"/>
        <v>1972</v>
      </c>
      <c r="C1228" s="1">
        <f t="shared" si="305"/>
        <v>7.999999999992724E-2</v>
      </c>
      <c r="D1228" s="77">
        <v>111</v>
      </c>
      <c r="E1228" s="79">
        <v>3.07667</v>
      </c>
      <c r="F1228" s="77">
        <v>6.0833300000000001</v>
      </c>
      <c r="G1228" s="77">
        <v>42</v>
      </c>
      <c r="H1228" s="79">
        <f t="shared" si="310"/>
        <v>1972.6249999999077</v>
      </c>
      <c r="I1228" s="82">
        <v>6.21</v>
      </c>
      <c r="J1228" s="79">
        <f t="shared" si="306"/>
        <v>854.65507142857155</v>
      </c>
      <c r="K1228" s="79">
        <f t="shared" si="307"/>
        <v>23.689113681190481</v>
      </c>
      <c r="L1228" s="90">
        <f t="shared" si="311"/>
        <v>137130.48880973915</v>
      </c>
      <c r="M1228" s="79">
        <f t="shared" si="308"/>
        <v>46.839178699761909</v>
      </c>
      <c r="N1228" s="90">
        <f t="shared" si="309"/>
        <v>7515.4055539725259</v>
      </c>
      <c r="O1228" s="106">
        <f t="shared" si="298"/>
        <v>17.943404688029812</v>
      </c>
      <c r="P1228" s="91"/>
      <c r="Q1228" s="92">
        <f t="shared" si="299"/>
        <v>20.982640900740645</v>
      </c>
      <c r="R1228" s="92"/>
      <c r="S1228" s="107">
        <f t="shared" si="300"/>
        <v>2.6821906525101358E-2</v>
      </c>
      <c r="T1228" s="82">
        <f t="shared" si="312"/>
        <v>0.98042551346167606</v>
      </c>
      <c r="U1228" s="82">
        <f t="shared" si="313"/>
        <v>12.02404158113483</v>
      </c>
      <c r="V1228" s="95">
        <f t="shared" si="301"/>
        <v>-3.9682342651760183E-2</v>
      </c>
      <c r="W1228" s="95">
        <f t="shared" si="302"/>
        <v>-3.7247063348183396E-2</v>
      </c>
      <c r="X1228" s="95">
        <f t="shared" si="303"/>
        <v>-2.4352793035767872E-3</v>
      </c>
    </row>
    <row r="1229" spans="1:24">
      <c r="A1229" s="1">
        <v>1972.09</v>
      </c>
      <c r="B1229" s="1">
        <f t="shared" si="304"/>
        <v>1972</v>
      </c>
      <c r="C1229" s="1">
        <f t="shared" si="305"/>
        <v>8.9999999999918145E-2</v>
      </c>
      <c r="D1229" s="77">
        <v>109.4</v>
      </c>
      <c r="E1229" s="79">
        <v>3.08</v>
      </c>
      <c r="F1229" s="77">
        <v>6.14</v>
      </c>
      <c r="G1229" s="77">
        <v>42.1</v>
      </c>
      <c r="H1229" s="79">
        <f t="shared" si="310"/>
        <v>1972.7083333332409</v>
      </c>
      <c r="I1229" s="82">
        <v>6.55</v>
      </c>
      <c r="J1229" s="79">
        <f t="shared" si="306"/>
        <v>840.33492161520201</v>
      </c>
      <c r="K1229" s="79">
        <f t="shared" si="307"/>
        <v>23.658423752969124</v>
      </c>
      <c r="L1229" s="90">
        <f t="shared" si="311"/>
        <v>135149.13797101675</v>
      </c>
      <c r="M1229" s="79">
        <f t="shared" si="308"/>
        <v>47.163221377672208</v>
      </c>
      <c r="N1229" s="90">
        <f t="shared" si="309"/>
        <v>7585.1527161064232</v>
      </c>
      <c r="O1229" s="106">
        <f t="shared" si="298"/>
        <v>17.613854552912127</v>
      </c>
      <c r="P1229" s="91"/>
      <c r="Q1229" s="92">
        <f t="shared" si="299"/>
        <v>20.596901878448595</v>
      </c>
      <c r="R1229" s="92"/>
      <c r="S1229" s="107">
        <f t="shared" si="300"/>
        <v>2.4369897516160713E-2</v>
      </c>
      <c r="T1229" s="82">
        <f t="shared" si="312"/>
        <v>1.010569702584494</v>
      </c>
      <c r="U1229" s="82">
        <f t="shared" si="313"/>
        <v>11.760675532657569</v>
      </c>
      <c r="V1229" s="95">
        <f t="shared" si="301"/>
        <v>-2.7437041582257571E-2</v>
      </c>
      <c r="W1229" s="95">
        <f t="shared" si="302"/>
        <v>-3.0410703049408183E-2</v>
      </c>
      <c r="X1229" s="95">
        <f t="shared" si="303"/>
        <v>2.9736614671506123E-3</v>
      </c>
    </row>
    <row r="1230" spans="1:24">
      <c r="A1230" s="1">
        <v>1972.1</v>
      </c>
      <c r="B1230" s="1">
        <f t="shared" si="304"/>
        <v>1972</v>
      </c>
      <c r="C1230" s="1">
        <f t="shared" si="305"/>
        <v>9.9999999999909051E-2</v>
      </c>
      <c r="D1230" s="77">
        <v>109.6</v>
      </c>
      <c r="E1230" s="79">
        <v>3.1033300000000001</v>
      </c>
      <c r="F1230" s="77">
        <v>6.2333299999999996</v>
      </c>
      <c r="G1230" s="77">
        <v>42.3</v>
      </c>
      <c r="H1230" s="79">
        <f t="shared" si="310"/>
        <v>1972.7916666665742</v>
      </c>
      <c r="I1230" s="82">
        <v>6.48</v>
      </c>
      <c r="J1230" s="79">
        <f t="shared" si="306"/>
        <v>837.89070449172584</v>
      </c>
      <c r="K1230" s="79">
        <f t="shared" si="307"/>
        <v>23.724921167612301</v>
      </c>
      <c r="L1230" s="90">
        <f t="shared" si="311"/>
        <v>135074.0088584747</v>
      </c>
      <c r="M1230" s="79">
        <f t="shared" si="308"/>
        <v>47.653734169976367</v>
      </c>
      <c r="N1230" s="90">
        <f t="shared" si="309"/>
        <v>7682.1247412207676</v>
      </c>
      <c r="O1230" s="106">
        <f t="shared" si="298"/>
        <v>17.533183854158565</v>
      </c>
      <c r="P1230" s="91"/>
      <c r="Q1230" s="92">
        <f t="shared" si="299"/>
        <v>20.50238793845752</v>
      </c>
      <c r="R1230" s="92"/>
      <c r="S1230" s="107">
        <f t="shared" si="300"/>
        <v>2.5820850137224738E-2</v>
      </c>
      <c r="T1230" s="82">
        <f t="shared" si="312"/>
        <v>1.0201347118183646</v>
      </c>
      <c r="U1230" s="82">
        <f t="shared" si="313"/>
        <v>11.828788605134843</v>
      </c>
      <c r="V1230" s="95">
        <f t="shared" si="301"/>
        <v>-1.9371423442052338E-2</v>
      </c>
      <c r="W1230" s="95">
        <f t="shared" si="302"/>
        <v>-2.2282554803891186E-2</v>
      </c>
      <c r="X1230" s="95">
        <f t="shared" si="303"/>
        <v>2.9111313618388479E-3</v>
      </c>
    </row>
    <row r="1231" spans="1:24">
      <c r="A1231" s="1">
        <v>1972.11</v>
      </c>
      <c r="B1231" s="1">
        <f t="shared" si="304"/>
        <v>1972</v>
      </c>
      <c r="C1231" s="1">
        <f t="shared" si="305"/>
        <v>0.10999999999989996</v>
      </c>
      <c r="D1231" s="77">
        <v>115.1</v>
      </c>
      <c r="E1231" s="79">
        <v>3.1266699999999998</v>
      </c>
      <c r="F1231" s="77">
        <v>6.32667</v>
      </c>
      <c r="G1231" s="77">
        <v>42.4</v>
      </c>
      <c r="H1231" s="79">
        <f t="shared" si="310"/>
        <v>1972.8749999999075</v>
      </c>
      <c r="I1231" s="82">
        <v>6.28</v>
      </c>
      <c r="J1231" s="79">
        <f t="shared" si="306"/>
        <v>877.86281367924539</v>
      </c>
      <c r="K1231" s="79">
        <f t="shared" si="307"/>
        <v>23.846979354009438</v>
      </c>
      <c r="L1231" s="90">
        <f t="shared" si="311"/>
        <v>141838.15911317201</v>
      </c>
      <c r="M1231" s="79">
        <f t="shared" si="308"/>
        <v>48.253243504952842</v>
      </c>
      <c r="N1231" s="90">
        <f t="shared" si="309"/>
        <v>7796.3790279455434</v>
      </c>
      <c r="O1231" s="106">
        <f t="shared" si="298"/>
        <v>18.33889471496807</v>
      </c>
      <c r="P1231" s="91"/>
      <c r="Q1231" s="92">
        <f t="shared" si="299"/>
        <v>21.441895093127481</v>
      </c>
      <c r="R1231" s="92"/>
      <c r="S1231" s="107">
        <f t="shared" si="300"/>
        <v>2.5559143714735583E-2</v>
      </c>
      <c r="T1231" s="82">
        <f t="shared" si="312"/>
        <v>0.99936045600343393</v>
      </c>
      <c r="U1231" s="82">
        <f t="shared" si="313"/>
        <v>12.038498048598125</v>
      </c>
      <c r="V1231" s="95">
        <f t="shared" si="301"/>
        <v>-1.9646452748045995E-2</v>
      </c>
      <c r="W1231" s="95">
        <f t="shared" si="302"/>
        <v>-2.0798928150206786E-2</v>
      </c>
      <c r="X1231" s="95">
        <f t="shared" si="303"/>
        <v>1.1524754021607908E-3</v>
      </c>
    </row>
    <row r="1232" spans="1:24">
      <c r="A1232" s="1">
        <v>1972.12</v>
      </c>
      <c r="B1232" s="1">
        <f t="shared" si="304"/>
        <v>1972</v>
      </c>
      <c r="C1232" s="1">
        <f t="shared" si="305"/>
        <v>0.11999999999989086</v>
      </c>
      <c r="D1232" s="77">
        <v>117.5</v>
      </c>
      <c r="E1232" s="79">
        <v>3.15</v>
      </c>
      <c r="F1232" s="77">
        <v>6.42</v>
      </c>
      <c r="G1232" s="77">
        <v>42.5</v>
      </c>
      <c r="H1232" s="79">
        <f t="shared" si="310"/>
        <v>1972.9583333332407</v>
      </c>
      <c r="I1232" s="82">
        <v>6.36</v>
      </c>
      <c r="J1232" s="79">
        <f t="shared" si="306"/>
        <v>894.05888235294128</v>
      </c>
      <c r="K1232" s="79">
        <f t="shared" si="307"/>
        <v>23.968387058823531</v>
      </c>
      <c r="L1232" s="90">
        <f t="shared" si="311"/>
        <v>144777.71092405633</v>
      </c>
      <c r="M1232" s="79">
        <f t="shared" si="308"/>
        <v>48.849855529411762</v>
      </c>
      <c r="N1232" s="90">
        <f t="shared" si="309"/>
        <v>7910.4076947441827</v>
      </c>
      <c r="O1232" s="106">
        <f t="shared" si="298"/>
        <v>18.645719442073691</v>
      </c>
      <c r="P1232" s="91"/>
      <c r="Q1232" s="92">
        <f t="shared" si="299"/>
        <v>21.79681634910062</v>
      </c>
      <c r="R1232" s="92"/>
      <c r="S1232" s="107">
        <f t="shared" si="300"/>
        <v>2.4105412407063494E-2</v>
      </c>
      <c r="T1232" s="82">
        <f t="shared" si="312"/>
        <v>0.99799154109454147</v>
      </c>
      <c r="U1232" s="82">
        <f t="shared" si="313"/>
        <v>12.002491137327134</v>
      </c>
      <c r="V1232" s="95">
        <f t="shared" si="301"/>
        <v>-1.9936100049576577E-2</v>
      </c>
      <c r="W1232" s="95">
        <f t="shared" si="302"/>
        <v>-1.9187130722097656E-2</v>
      </c>
      <c r="X1232" s="95">
        <f t="shared" si="303"/>
        <v>-7.4896932747892109E-4</v>
      </c>
    </row>
    <row r="1233" spans="1:24">
      <c r="A1233" s="1">
        <v>1973.01</v>
      </c>
      <c r="B1233" s="1">
        <f t="shared" si="304"/>
        <v>1973</v>
      </c>
      <c r="C1233" s="1">
        <f t="shared" si="305"/>
        <v>9.9999999999909051E-3</v>
      </c>
      <c r="D1233" s="77">
        <v>118.4</v>
      </c>
      <c r="E1233" s="79">
        <v>3.1566700000000001</v>
      </c>
      <c r="F1233" s="77">
        <v>6.5466699999999998</v>
      </c>
      <c r="G1233" s="77">
        <v>42.6</v>
      </c>
      <c r="H1233" s="79">
        <f t="shared" si="310"/>
        <v>1973.041666666574</v>
      </c>
      <c r="I1233" s="82">
        <v>6.46</v>
      </c>
      <c r="J1233" s="79">
        <f t="shared" si="306"/>
        <v>898.79218779342739</v>
      </c>
      <c r="K1233" s="79">
        <f t="shared" si="307"/>
        <v>23.962756211502349</v>
      </c>
      <c r="L1233" s="90">
        <f t="shared" si="311"/>
        <v>145867.55324725769</v>
      </c>
      <c r="M1233" s="79">
        <f t="shared" si="308"/>
        <v>49.696755507277004</v>
      </c>
      <c r="N1233" s="90">
        <f t="shared" si="309"/>
        <v>8065.4285035238554</v>
      </c>
      <c r="O1233" s="106">
        <f t="shared" si="298"/>
        <v>18.712530467302447</v>
      </c>
      <c r="P1233" s="91"/>
      <c r="Q1233" s="92">
        <f t="shared" si="299"/>
        <v>21.870338532710885</v>
      </c>
      <c r="R1233" s="92"/>
      <c r="S1233" s="107">
        <f t="shared" si="300"/>
        <v>2.3156980894173049E-2</v>
      </c>
      <c r="T1233" s="82">
        <f t="shared" si="312"/>
        <v>0.99233292289622221</v>
      </c>
      <c r="U1233" s="82">
        <f t="shared" si="313"/>
        <v>11.950266353342112</v>
      </c>
      <c r="V1233" s="95">
        <f t="shared" si="301"/>
        <v>-1.7092971405117785E-2</v>
      </c>
      <c r="W1233" s="95">
        <f t="shared" si="302"/>
        <v>-1.7623536714926669E-2</v>
      </c>
      <c r="X1233" s="95">
        <f t="shared" si="303"/>
        <v>5.3056530980888361E-4</v>
      </c>
    </row>
    <row r="1234" spans="1:24">
      <c r="A1234" s="1">
        <v>1973.02</v>
      </c>
      <c r="B1234" s="1">
        <f t="shared" si="304"/>
        <v>1973</v>
      </c>
      <c r="C1234" s="1">
        <f t="shared" si="305"/>
        <v>1.999999999998181E-2</v>
      </c>
      <c r="D1234" s="77">
        <v>114.2</v>
      </c>
      <c r="E1234" s="79">
        <v>3.1633300000000002</v>
      </c>
      <c r="F1234" s="77">
        <v>6.67333</v>
      </c>
      <c r="G1234" s="77">
        <v>42.9</v>
      </c>
      <c r="H1234" s="79">
        <f t="shared" si="310"/>
        <v>1973.1249999999072</v>
      </c>
      <c r="I1234" s="82">
        <v>6.64</v>
      </c>
      <c r="J1234" s="79">
        <f t="shared" si="306"/>
        <v>860.84705361305373</v>
      </c>
      <c r="K1234" s="79">
        <f t="shared" si="307"/>
        <v>23.845388004428909</v>
      </c>
      <c r="L1234" s="90">
        <f t="shared" si="311"/>
        <v>140031.82364102115</v>
      </c>
      <c r="M1234" s="79">
        <f t="shared" si="308"/>
        <v>50.303997095338005</v>
      </c>
      <c r="N1234" s="90">
        <f t="shared" si="309"/>
        <v>8182.8246029626598</v>
      </c>
      <c r="O1234" s="106">
        <f t="shared" si="298"/>
        <v>17.889889599193765</v>
      </c>
      <c r="P1234" s="91"/>
      <c r="Q1234" s="92">
        <f t="shared" si="299"/>
        <v>20.905882678986917</v>
      </c>
      <c r="R1234" s="92"/>
      <c r="S1234" s="107">
        <f t="shared" si="300"/>
        <v>2.454044244600527E-2</v>
      </c>
      <c r="T1234" s="82">
        <f t="shared" si="312"/>
        <v>1.0004739008511474</v>
      </c>
      <c r="U1234" s="82">
        <f t="shared" si="313"/>
        <v>11.775715168193363</v>
      </c>
      <c r="V1234" s="95">
        <f t="shared" si="301"/>
        <v>-1.1089656938961023E-2</v>
      </c>
      <c r="W1234" s="95">
        <f t="shared" si="302"/>
        <v>-1.6980219507644834E-2</v>
      </c>
      <c r="X1234" s="95">
        <f t="shared" si="303"/>
        <v>5.8905625686838103E-3</v>
      </c>
    </row>
    <row r="1235" spans="1:24">
      <c r="A1235" s="1">
        <v>1973.03</v>
      </c>
      <c r="B1235" s="1">
        <f t="shared" si="304"/>
        <v>1973</v>
      </c>
      <c r="C1235" s="1">
        <f t="shared" si="305"/>
        <v>2.9999999999972715E-2</v>
      </c>
      <c r="D1235" s="77">
        <v>112.4</v>
      </c>
      <c r="E1235" s="79">
        <v>3.17</v>
      </c>
      <c r="F1235" s="77">
        <v>6.8</v>
      </c>
      <c r="G1235" s="77">
        <v>43.3</v>
      </c>
      <c r="H1235" s="79">
        <f t="shared" si="310"/>
        <v>1973.2083333332405</v>
      </c>
      <c r="I1235" s="82">
        <v>6.71</v>
      </c>
      <c r="J1235" s="79">
        <f t="shared" si="306"/>
        <v>839.45148267898401</v>
      </c>
      <c r="K1235" s="79">
        <f t="shared" si="307"/>
        <v>23.674921709006934</v>
      </c>
      <c r="L1235" s="90">
        <f t="shared" si="311"/>
        <v>136872.38829277799</v>
      </c>
      <c r="M1235" s="79">
        <f t="shared" si="308"/>
        <v>50.785321016166293</v>
      </c>
      <c r="N1235" s="90">
        <f t="shared" si="309"/>
        <v>8280.5359465381716</v>
      </c>
      <c r="O1235" s="106">
        <f t="shared" si="298"/>
        <v>17.41214205829035</v>
      </c>
      <c r="P1235" s="91"/>
      <c r="Q1235" s="92">
        <f t="shared" si="299"/>
        <v>20.3452544413237</v>
      </c>
      <c r="R1235" s="92"/>
      <c r="S1235" s="107">
        <f t="shared" si="300"/>
        <v>2.5995009873511853E-2</v>
      </c>
      <c r="T1235" s="82">
        <f t="shared" si="312"/>
        <v>1.0084879014746988</v>
      </c>
      <c r="U1235" s="82">
        <f t="shared" si="313"/>
        <v>11.672461549314491</v>
      </c>
      <c r="V1235" s="95">
        <f t="shared" si="301"/>
        <v>-5.0631756542043327E-3</v>
      </c>
      <c r="W1235" s="95">
        <f t="shared" si="302"/>
        <v>-1.3986529408438031E-2</v>
      </c>
      <c r="X1235" s="95">
        <f t="shared" si="303"/>
        <v>8.9233537542336983E-3</v>
      </c>
    </row>
    <row r="1236" spans="1:24">
      <c r="A1236" s="1">
        <v>1973.04</v>
      </c>
      <c r="B1236" s="1">
        <f t="shared" si="304"/>
        <v>1973</v>
      </c>
      <c r="C1236" s="1">
        <f t="shared" si="305"/>
        <v>3.999999999996362E-2</v>
      </c>
      <c r="D1236" s="77">
        <v>110.3</v>
      </c>
      <c r="E1236" s="79">
        <v>3.1866699999999999</v>
      </c>
      <c r="F1236" s="77">
        <v>6.9433299999999996</v>
      </c>
      <c r="G1236" s="77">
        <v>43.6</v>
      </c>
      <c r="H1236" s="79">
        <f t="shared" si="310"/>
        <v>1973.2916666665737</v>
      </c>
      <c r="I1236" s="82">
        <v>6.67</v>
      </c>
      <c r="J1236" s="79">
        <f t="shared" si="306"/>
        <v>818.09965366972494</v>
      </c>
      <c r="K1236" s="79">
        <f t="shared" si="307"/>
        <v>23.635662949770641</v>
      </c>
      <c r="L1236" s="90">
        <f t="shared" si="311"/>
        <v>133712.12620586323</v>
      </c>
      <c r="M1236" s="79">
        <f t="shared" si="308"/>
        <v>51.498965261238531</v>
      </c>
      <c r="N1236" s="90">
        <f t="shared" si="309"/>
        <v>8417.1116704347787</v>
      </c>
      <c r="O1236" s="106">
        <f t="shared" si="298"/>
        <v>16.935740066050837</v>
      </c>
      <c r="P1236" s="91"/>
      <c r="Q1236" s="92">
        <f t="shared" si="299"/>
        <v>19.78732552295844</v>
      </c>
      <c r="R1236" s="92"/>
      <c r="S1236" s="107">
        <f t="shared" si="300"/>
        <v>2.8725870505722916E-2</v>
      </c>
      <c r="T1236" s="82">
        <f t="shared" si="312"/>
        <v>0.99262871327900482</v>
      </c>
      <c r="U1236" s="82">
        <f t="shared" si="313"/>
        <v>11.690539443832611</v>
      </c>
      <c r="V1236" s="95">
        <f t="shared" si="301"/>
        <v>6.5990840437635256E-4</v>
      </c>
      <c r="W1236" s="95">
        <f t="shared" si="302"/>
        <v>-1.3320197333000272E-2</v>
      </c>
      <c r="X1236" s="95">
        <f t="shared" si="303"/>
        <v>1.3980105737376625E-2</v>
      </c>
    </row>
    <row r="1237" spans="1:24">
      <c r="A1237" s="1">
        <v>1973.05</v>
      </c>
      <c r="B1237" s="1">
        <f t="shared" si="304"/>
        <v>1973</v>
      </c>
      <c r="C1237" s="1">
        <f t="shared" si="305"/>
        <v>4.9999999999954525E-2</v>
      </c>
      <c r="D1237" s="77">
        <v>107.2</v>
      </c>
      <c r="E1237" s="79">
        <v>3.2033299999999998</v>
      </c>
      <c r="F1237" s="77">
        <v>7.0866699999999998</v>
      </c>
      <c r="G1237" s="77">
        <v>43.9</v>
      </c>
      <c r="H1237" s="79">
        <f t="shared" si="310"/>
        <v>1973.374999999907</v>
      </c>
      <c r="I1237" s="82">
        <v>6.85</v>
      </c>
      <c r="J1237" s="79">
        <f t="shared" si="306"/>
        <v>789.67329384965842</v>
      </c>
      <c r="K1237" s="79">
        <f t="shared" si="307"/>
        <v>23.596867093166288</v>
      </c>
      <c r="L1237" s="90">
        <f t="shared" si="311"/>
        <v>129387.44922623743</v>
      </c>
      <c r="M1237" s="79">
        <f t="shared" si="308"/>
        <v>52.20292948997723</v>
      </c>
      <c r="N1237" s="90">
        <f t="shared" si="309"/>
        <v>8553.4156232098885</v>
      </c>
      <c r="O1237" s="106">
        <f t="shared" si="298"/>
        <v>16.31433875966858</v>
      </c>
      <c r="P1237" s="91"/>
      <c r="Q1237" s="92">
        <f t="shared" si="299"/>
        <v>19.061145729006849</v>
      </c>
      <c r="R1237" s="92"/>
      <c r="S1237" s="107">
        <f t="shared" si="300"/>
        <v>2.988582385959894E-2</v>
      </c>
      <c r="T1237" s="82">
        <f t="shared" si="312"/>
        <v>1.0021246957992085</v>
      </c>
      <c r="U1237" s="82">
        <f t="shared" si="313"/>
        <v>11.525064225038022</v>
      </c>
      <c r="V1237" s="95">
        <f t="shared" si="301"/>
        <v>7.6997385593500223E-3</v>
      </c>
      <c r="W1237" s="95">
        <f t="shared" si="302"/>
        <v>-1.1538385700090914E-2</v>
      </c>
      <c r="X1237" s="95">
        <f t="shared" si="303"/>
        <v>1.9238124259440936E-2</v>
      </c>
    </row>
    <row r="1238" spans="1:24">
      <c r="A1238" s="1">
        <v>1973.06</v>
      </c>
      <c r="B1238" s="1">
        <f t="shared" si="304"/>
        <v>1973</v>
      </c>
      <c r="C1238" s="1">
        <f t="shared" si="305"/>
        <v>5.999999999994543E-2</v>
      </c>
      <c r="D1238" s="77">
        <v>104.8</v>
      </c>
      <c r="E1238" s="79">
        <v>3.22</v>
      </c>
      <c r="F1238" s="77">
        <v>7.23</v>
      </c>
      <c r="G1238" s="77">
        <v>44.2</v>
      </c>
      <c r="H1238" s="79">
        <f t="shared" si="310"/>
        <v>1973.4583333332403</v>
      </c>
      <c r="I1238" s="82">
        <v>6.9</v>
      </c>
      <c r="J1238" s="79">
        <f t="shared" si="306"/>
        <v>766.75426244343896</v>
      </c>
      <c r="K1238" s="79">
        <f t="shared" si="307"/>
        <v>23.558671040723983</v>
      </c>
      <c r="L1238" s="90">
        <f t="shared" si="311"/>
        <v>125953.85374979848</v>
      </c>
      <c r="M1238" s="79">
        <f t="shared" si="308"/>
        <v>52.897264479638011</v>
      </c>
      <c r="N1238" s="90">
        <f t="shared" si="309"/>
        <v>8689.373689036669</v>
      </c>
      <c r="O1238" s="106">
        <f t="shared" si="298"/>
        <v>15.808323047681988</v>
      </c>
      <c r="P1238" s="91"/>
      <c r="Q1238" s="92">
        <f t="shared" si="299"/>
        <v>18.470601678103701</v>
      </c>
      <c r="R1238" s="92"/>
      <c r="S1238" s="107">
        <f t="shared" si="300"/>
        <v>3.1714766309810474E-2</v>
      </c>
      <c r="T1238" s="82">
        <f t="shared" si="312"/>
        <v>0.98943146265705451</v>
      </c>
      <c r="U1238" s="82">
        <f t="shared" si="313"/>
        <v>11.471160859673637</v>
      </c>
      <c r="V1238" s="95">
        <f t="shared" si="301"/>
        <v>1.1866524077828178E-2</v>
      </c>
      <c r="W1238" s="95">
        <f t="shared" si="302"/>
        <v>-1.3351240060321401E-2</v>
      </c>
      <c r="X1238" s="95">
        <f t="shared" si="303"/>
        <v>2.5217764138149579E-2</v>
      </c>
    </row>
    <row r="1239" spans="1:24">
      <c r="A1239" s="1">
        <v>1973.07</v>
      </c>
      <c r="B1239" s="1">
        <f t="shared" si="304"/>
        <v>1973</v>
      </c>
      <c r="C1239" s="1">
        <f t="shared" si="305"/>
        <v>6.9999999999936335E-2</v>
      </c>
      <c r="D1239" s="77">
        <v>105.8</v>
      </c>
      <c r="E1239" s="79">
        <v>3.2366700000000002</v>
      </c>
      <c r="F1239" s="77">
        <v>7.3833299999999999</v>
      </c>
      <c r="G1239" s="77">
        <v>44.3</v>
      </c>
      <c r="H1239" s="79">
        <f t="shared" si="310"/>
        <v>1973.5416666665735</v>
      </c>
      <c r="I1239" s="82">
        <v>7.13</v>
      </c>
      <c r="J1239" s="79">
        <f t="shared" si="306"/>
        <v>772.32328216704309</v>
      </c>
      <c r="K1239" s="79">
        <f t="shared" si="307"/>
        <v>23.627179562302491</v>
      </c>
      <c r="L1239" s="90">
        <f t="shared" si="311"/>
        <v>127192.10447613095</v>
      </c>
      <c r="M1239" s="79">
        <f t="shared" si="308"/>
        <v>53.897142333860053</v>
      </c>
      <c r="N1239" s="90">
        <f t="shared" si="309"/>
        <v>8876.1935797897149</v>
      </c>
      <c r="O1239" s="106">
        <f t="shared" si="298"/>
        <v>15.889518573988791</v>
      </c>
      <c r="P1239" s="91"/>
      <c r="Q1239" s="92">
        <f t="shared" si="299"/>
        <v>18.565516582822436</v>
      </c>
      <c r="R1239" s="92"/>
      <c r="S1239" s="107">
        <f t="shared" si="300"/>
        <v>2.8987491947744762E-2</v>
      </c>
      <c r="T1239" s="82">
        <f t="shared" si="312"/>
        <v>0.98701058762603067</v>
      </c>
      <c r="U1239" s="82">
        <f t="shared" si="313"/>
        <v>11.324306863996544</v>
      </c>
      <c r="V1239" s="95">
        <f t="shared" si="301"/>
        <v>1.1185898648329529E-2</v>
      </c>
      <c r="W1239" s="95">
        <f t="shared" si="302"/>
        <v>-1.4708496170451557E-2</v>
      </c>
      <c r="X1239" s="95">
        <f t="shared" si="303"/>
        <v>2.5894394818781086E-2</v>
      </c>
    </row>
    <row r="1240" spans="1:24">
      <c r="A1240" s="1">
        <v>1973.08</v>
      </c>
      <c r="B1240" s="1">
        <f t="shared" si="304"/>
        <v>1973</v>
      </c>
      <c r="C1240" s="1">
        <f t="shared" si="305"/>
        <v>7.999999999992724E-2</v>
      </c>
      <c r="D1240" s="77">
        <v>103.8</v>
      </c>
      <c r="E1240" s="79">
        <v>3.2533300000000001</v>
      </c>
      <c r="F1240" s="77">
        <v>7.53667</v>
      </c>
      <c r="G1240" s="77">
        <v>45.1</v>
      </c>
      <c r="H1240" s="79">
        <f t="shared" si="310"/>
        <v>1973.6249999999068</v>
      </c>
      <c r="I1240" s="82">
        <v>7.4</v>
      </c>
      <c r="J1240" s="79">
        <f t="shared" si="306"/>
        <v>744.28282483370288</v>
      </c>
      <c r="K1240" s="79">
        <f t="shared" si="307"/>
        <v>23.327530274722839</v>
      </c>
      <c r="L1240" s="90">
        <f t="shared" si="311"/>
        <v>122894.3338624256</v>
      </c>
      <c r="M1240" s="79">
        <f t="shared" si="308"/>
        <v>54.040597663192912</v>
      </c>
      <c r="N1240" s="90">
        <f t="shared" si="309"/>
        <v>8923.063961376949</v>
      </c>
      <c r="O1240" s="106">
        <f t="shared" si="298"/>
        <v>15.278501094706129</v>
      </c>
      <c r="P1240" s="91"/>
      <c r="Q1240" s="92">
        <f t="shared" si="299"/>
        <v>17.852222658614018</v>
      </c>
      <c r="R1240" s="92"/>
      <c r="S1240" s="107">
        <f t="shared" si="300"/>
        <v>3.0662641868366522E-2</v>
      </c>
      <c r="T1240" s="82">
        <f t="shared" si="312"/>
        <v>1.0281999418118777</v>
      </c>
      <c r="U1240" s="82">
        <f t="shared" si="313"/>
        <v>10.978945392737891</v>
      </c>
      <c r="V1240" s="95">
        <f t="shared" si="301"/>
        <v>1.1895906260810163E-2</v>
      </c>
      <c r="W1240" s="95">
        <f t="shared" si="302"/>
        <v>-1.3727563292538103E-2</v>
      </c>
      <c r="X1240" s="95">
        <f t="shared" si="303"/>
        <v>2.5623469553348266E-2</v>
      </c>
    </row>
    <row r="1241" spans="1:24">
      <c r="A1241" s="1">
        <v>1973.09</v>
      </c>
      <c r="B1241" s="1">
        <f t="shared" si="304"/>
        <v>1973</v>
      </c>
      <c r="C1241" s="1">
        <f t="shared" si="305"/>
        <v>8.9999999999918145E-2</v>
      </c>
      <c r="D1241" s="77">
        <v>105.6</v>
      </c>
      <c r="E1241" s="79">
        <v>3.27</v>
      </c>
      <c r="F1241" s="77">
        <v>7.69</v>
      </c>
      <c r="G1241" s="77">
        <v>45.2</v>
      </c>
      <c r="H1241" s="79">
        <f t="shared" si="310"/>
        <v>1973.70833333324</v>
      </c>
      <c r="I1241" s="82">
        <v>7.09</v>
      </c>
      <c r="J1241" s="79">
        <f t="shared" si="306"/>
        <v>755.51426548672566</v>
      </c>
      <c r="K1241" s="79">
        <f t="shared" si="307"/>
        <v>23.395186061946902</v>
      </c>
      <c r="L1241" s="90">
        <f t="shared" si="311"/>
        <v>125070.75794998453</v>
      </c>
      <c r="M1241" s="79">
        <f t="shared" si="308"/>
        <v>55.018036946902662</v>
      </c>
      <c r="N1241" s="90">
        <f t="shared" si="309"/>
        <v>9107.8989454108068</v>
      </c>
      <c r="O1241" s="106">
        <f t="shared" si="298"/>
        <v>15.475308601805569</v>
      </c>
      <c r="P1241" s="91"/>
      <c r="Q1241" s="92">
        <f t="shared" si="299"/>
        <v>18.082083727935416</v>
      </c>
      <c r="R1241" s="92"/>
      <c r="S1241" s="107">
        <f t="shared" si="300"/>
        <v>3.3160456131076377E-2</v>
      </c>
      <c r="T1241" s="82">
        <f t="shared" si="312"/>
        <v>1.0275149478054186</v>
      </c>
      <c r="U1241" s="82">
        <f t="shared" si="313"/>
        <v>11.263576343583996</v>
      </c>
      <c r="V1241" s="95">
        <f t="shared" si="301"/>
        <v>1.2916279581847379E-2</v>
      </c>
      <c r="W1241" s="95">
        <f t="shared" si="302"/>
        <v>-1.4634266551174058E-2</v>
      </c>
      <c r="X1241" s="95">
        <f t="shared" si="303"/>
        <v>2.7550546133021436E-2</v>
      </c>
    </row>
    <row r="1242" spans="1:24">
      <c r="A1242" s="1">
        <v>1973.1</v>
      </c>
      <c r="B1242" s="1">
        <f t="shared" si="304"/>
        <v>1973</v>
      </c>
      <c r="C1242" s="1">
        <f t="shared" si="305"/>
        <v>9.9999999999909051E-2</v>
      </c>
      <c r="D1242" s="77">
        <v>109.8</v>
      </c>
      <c r="E1242" s="79">
        <v>3.30667</v>
      </c>
      <c r="F1242" s="77">
        <v>7.8466699999999996</v>
      </c>
      <c r="G1242" s="77">
        <v>45.6</v>
      </c>
      <c r="H1242" s="79">
        <f t="shared" si="310"/>
        <v>1973.7916666665733</v>
      </c>
      <c r="I1242" s="82">
        <v>6.79</v>
      </c>
      <c r="J1242" s="79">
        <f t="shared" si="306"/>
        <v>778.67222368421062</v>
      </c>
      <c r="K1242" s="79">
        <f t="shared" si="307"/>
        <v>23.450018960745616</v>
      </c>
      <c r="L1242" s="90">
        <f t="shared" si="311"/>
        <v>129227.91663194571</v>
      </c>
      <c r="M1242" s="79">
        <f t="shared" si="308"/>
        <v>55.646484311622814</v>
      </c>
      <c r="N1242" s="90">
        <f t="shared" si="309"/>
        <v>9235.0529744844207</v>
      </c>
      <c r="O1242" s="106">
        <f t="shared" si="298"/>
        <v>15.913516308933392</v>
      </c>
      <c r="P1242" s="91"/>
      <c r="Q1242" s="92">
        <f t="shared" si="299"/>
        <v>18.592078071081087</v>
      </c>
      <c r="R1242" s="92"/>
      <c r="S1242" s="107">
        <f t="shared" si="300"/>
        <v>3.4958996134951778E-2</v>
      </c>
      <c r="T1242" s="82">
        <f t="shared" si="312"/>
        <v>1.0099911491177134</v>
      </c>
      <c r="U1242" s="82">
        <f t="shared" si="313"/>
        <v>11.471971189843391</v>
      </c>
      <c r="V1242" s="95">
        <f t="shared" si="301"/>
        <v>9.9629290667921921E-3</v>
      </c>
      <c r="W1242" s="95">
        <f t="shared" si="302"/>
        <v>-1.5151288843267774E-2</v>
      </c>
      <c r="X1242" s="95">
        <f t="shared" si="303"/>
        <v>2.5114217910059966E-2</v>
      </c>
    </row>
    <row r="1243" spans="1:24">
      <c r="A1243" s="1">
        <v>1973.11</v>
      </c>
      <c r="B1243" s="1">
        <f t="shared" si="304"/>
        <v>1973</v>
      </c>
      <c r="C1243" s="1">
        <f t="shared" si="305"/>
        <v>0.10999999999989996</v>
      </c>
      <c r="D1243" s="77">
        <v>102</v>
      </c>
      <c r="E1243" s="79">
        <v>3.3433299999999999</v>
      </c>
      <c r="F1243" s="77">
        <v>8.0033300000000001</v>
      </c>
      <c r="G1243" s="77">
        <v>45.9</v>
      </c>
      <c r="H1243" s="79">
        <f t="shared" si="310"/>
        <v>1973.8749999999065</v>
      </c>
      <c r="I1243" s="82">
        <v>6.73</v>
      </c>
      <c r="J1243" s="79">
        <f t="shared" si="306"/>
        <v>718.62888888888904</v>
      </c>
      <c r="K1243" s="79">
        <f t="shared" si="307"/>
        <v>23.555034540087146</v>
      </c>
      <c r="L1243" s="90">
        <f t="shared" si="311"/>
        <v>119588.93012180111</v>
      </c>
      <c r="M1243" s="79">
        <f t="shared" si="308"/>
        <v>56.386511228540314</v>
      </c>
      <c r="N1243" s="90">
        <f t="shared" si="309"/>
        <v>9383.4281579579838</v>
      </c>
      <c r="O1243" s="106">
        <f t="shared" si="298"/>
        <v>14.651845159710577</v>
      </c>
      <c r="P1243" s="91"/>
      <c r="Q1243" s="92">
        <f t="shared" si="299"/>
        <v>17.11974297713946</v>
      </c>
      <c r="R1243" s="92"/>
      <c r="S1243" s="107">
        <f t="shared" si="300"/>
        <v>4.1652328760251101E-2</v>
      </c>
      <c r="T1243" s="82">
        <f t="shared" si="312"/>
        <v>1.0048865171192618</v>
      </c>
      <c r="U1243" s="82">
        <f t="shared" si="313"/>
        <v>11.510860022422449</v>
      </c>
      <c r="V1243" s="95">
        <f t="shared" si="301"/>
        <v>1.6454975003629579E-2</v>
      </c>
      <c r="W1243" s="95">
        <f t="shared" si="302"/>
        <v>-1.5597269561874794E-2</v>
      </c>
      <c r="X1243" s="95">
        <f t="shared" si="303"/>
        <v>3.2052244565504373E-2</v>
      </c>
    </row>
    <row r="1244" spans="1:24">
      <c r="A1244" s="1">
        <v>1973.12</v>
      </c>
      <c r="B1244" s="1">
        <f t="shared" si="304"/>
        <v>1973</v>
      </c>
      <c r="C1244" s="1">
        <f t="shared" si="305"/>
        <v>0.11999999999989086</v>
      </c>
      <c r="D1244" s="77">
        <v>94.78</v>
      </c>
      <c r="E1244" s="79">
        <v>3.38</v>
      </c>
      <c r="F1244" s="77">
        <v>8.16</v>
      </c>
      <c r="G1244" s="77">
        <v>46.2</v>
      </c>
      <c r="H1244" s="79">
        <f t="shared" si="310"/>
        <v>1973.9583333332398</v>
      </c>
      <c r="I1244" s="82">
        <v>6.74</v>
      </c>
      <c r="J1244" s="79">
        <f t="shared" si="306"/>
        <v>663.42512424242432</v>
      </c>
      <c r="K1244" s="79">
        <f t="shared" si="307"/>
        <v>23.658756277056277</v>
      </c>
      <c r="L1244" s="90">
        <f t="shared" si="311"/>
        <v>110730.4189506034</v>
      </c>
      <c r="M1244" s="79">
        <f t="shared" si="308"/>
        <v>57.116997402597413</v>
      </c>
      <c r="N1244" s="90">
        <f t="shared" si="309"/>
        <v>9533.2371664583643</v>
      </c>
      <c r="O1244" s="106">
        <f t="shared" si="298"/>
        <v>13.493329686205895</v>
      </c>
      <c r="P1244" s="91"/>
      <c r="Q1244" s="92">
        <f t="shared" si="299"/>
        <v>15.771102210645202</v>
      </c>
      <c r="R1244" s="92"/>
      <c r="S1244" s="107">
        <f t="shared" si="300"/>
        <v>4.7752928053783436E-2</v>
      </c>
      <c r="T1244" s="82">
        <f t="shared" si="312"/>
        <v>0.98776947809049742</v>
      </c>
      <c r="U1244" s="82">
        <f t="shared" si="313"/>
        <v>11.491996945830225</v>
      </c>
      <c r="V1244" s="95">
        <f t="shared" si="301"/>
        <v>2.4077050220233875E-2</v>
      </c>
      <c r="W1244" s="95">
        <f t="shared" si="302"/>
        <v>-1.5376635272250416E-2</v>
      </c>
      <c r="X1244" s="95">
        <f t="shared" si="303"/>
        <v>3.9453685492484292E-2</v>
      </c>
    </row>
    <row r="1245" spans="1:24">
      <c r="A1245" s="1">
        <v>1974.01</v>
      </c>
      <c r="B1245" s="1">
        <f t="shared" si="304"/>
        <v>1974</v>
      </c>
      <c r="C1245" s="1">
        <f t="shared" si="305"/>
        <v>9.9999999999909051E-3</v>
      </c>
      <c r="D1245" s="77">
        <v>96.11</v>
      </c>
      <c r="E1245" s="79">
        <v>3.4</v>
      </c>
      <c r="F1245" s="77">
        <v>8.2266700000000004</v>
      </c>
      <c r="G1245" s="77">
        <v>46.6</v>
      </c>
      <c r="H1245" s="79">
        <f t="shared" si="310"/>
        <v>1974.0416666665731</v>
      </c>
      <c r="I1245" s="82">
        <v>6.99</v>
      </c>
      <c r="J1245" s="79">
        <f t="shared" si="306"/>
        <v>666.96008862660949</v>
      </c>
      <c r="K1245" s="79">
        <f t="shared" si="307"/>
        <v>23.5944678111588</v>
      </c>
      <c r="L1245" s="90">
        <f t="shared" si="311"/>
        <v>111648.6037471204</v>
      </c>
      <c r="M1245" s="79">
        <f t="shared" si="308"/>
        <v>57.089382502360522</v>
      </c>
      <c r="N1245" s="90">
        <f t="shared" si="309"/>
        <v>9556.7185411333176</v>
      </c>
      <c r="O1245" s="106">
        <f t="shared" si="298"/>
        <v>13.530721892513956</v>
      </c>
      <c r="P1245" s="91"/>
      <c r="Q1245" s="92">
        <f t="shared" si="299"/>
        <v>15.819141518464624</v>
      </c>
      <c r="R1245" s="92"/>
      <c r="S1245" s="107">
        <f t="shared" si="300"/>
        <v>4.5945965557319002E-2</v>
      </c>
      <c r="T1245" s="82">
        <f t="shared" si="312"/>
        <v>1.0079694972375672</v>
      </c>
      <c r="U1245" s="82">
        <f t="shared" si="313"/>
        <v>11.254006539345372</v>
      </c>
      <c r="V1245" s="95">
        <f t="shared" si="301"/>
        <v>2.4229443866256917E-2</v>
      </c>
      <c r="W1245" s="95">
        <f t="shared" si="302"/>
        <v>-1.2015977017232893E-2</v>
      </c>
      <c r="X1245" s="95">
        <f t="shared" si="303"/>
        <v>3.624542088348981E-2</v>
      </c>
    </row>
    <row r="1246" spans="1:24">
      <c r="A1246" s="1">
        <v>1974.02</v>
      </c>
      <c r="B1246" s="1">
        <f t="shared" si="304"/>
        <v>1974</v>
      </c>
      <c r="C1246" s="1">
        <f t="shared" si="305"/>
        <v>1.999999999998181E-2</v>
      </c>
      <c r="D1246" s="77">
        <v>93.45</v>
      </c>
      <c r="E1246" s="79">
        <v>3.42</v>
      </c>
      <c r="F1246" s="77">
        <v>8.2933299999999992</v>
      </c>
      <c r="G1246" s="77">
        <v>47.2</v>
      </c>
      <c r="H1246" s="79">
        <f t="shared" si="310"/>
        <v>1974.1249999999063</v>
      </c>
      <c r="I1246" s="82">
        <v>6.96</v>
      </c>
      <c r="J1246" s="79">
        <f t="shared" si="306"/>
        <v>640.25723199152549</v>
      </c>
      <c r="K1246" s="79">
        <f t="shared" si="307"/>
        <v>23.431564830508478</v>
      </c>
      <c r="L1246" s="90">
        <f t="shared" si="311"/>
        <v>107505.434990233</v>
      </c>
      <c r="M1246" s="79">
        <f t="shared" si="308"/>
        <v>56.820379987076272</v>
      </c>
      <c r="N1246" s="90">
        <f t="shared" si="309"/>
        <v>9540.6960852600205</v>
      </c>
      <c r="O1246" s="106">
        <f t="shared" si="298"/>
        <v>12.957321280205395</v>
      </c>
      <c r="P1246" s="91"/>
      <c r="Q1246" s="92">
        <f t="shared" si="299"/>
        <v>15.154292146338708</v>
      </c>
      <c r="R1246" s="92"/>
      <c r="S1246" s="107">
        <f t="shared" si="300"/>
        <v>5.0850367922704101E-2</v>
      </c>
      <c r="T1246" s="82">
        <f t="shared" si="312"/>
        <v>0.98812468410760568</v>
      </c>
      <c r="U1246" s="82">
        <f t="shared" si="313"/>
        <v>11.199495796676839</v>
      </c>
      <c r="V1246" s="95">
        <f t="shared" si="301"/>
        <v>2.2230186502816274E-2</v>
      </c>
      <c r="W1246" s="95">
        <f t="shared" si="302"/>
        <v>-1.2036619668587267E-2</v>
      </c>
      <c r="X1246" s="95">
        <f t="shared" si="303"/>
        <v>3.4266806171403541E-2</v>
      </c>
    </row>
    <row r="1247" spans="1:24">
      <c r="A1247" s="1">
        <v>1974.03</v>
      </c>
      <c r="B1247" s="1">
        <f t="shared" si="304"/>
        <v>1974</v>
      </c>
      <c r="C1247" s="1">
        <f t="shared" si="305"/>
        <v>2.9999999999972715E-2</v>
      </c>
      <c r="D1247" s="77">
        <v>97.44</v>
      </c>
      <c r="E1247" s="79">
        <v>3.44</v>
      </c>
      <c r="F1247" s="77">
        <v>8.36</v>
      </c>
      <c r="G1247" s="77">
        <v>47.8</v>
      </c>
      <c r="H1247" s="79">
        <f t="shared" si="310"/>
        <v>1974.2083333332396</v>
      </c>
      <c r="I1247" s="82">
        <v>7.21</v>
      </c>
      <c r="J1247" s="79">
        <f t="shared" si="306"/>
        <v>659.21421589958175</v>
      </c>
      <c r="K1247" s="79">
        <f t="shared" si="307"/>
        <v>23.272751464435153</v>
      </c>
      <c r="L1247" s="90">
        <f t="shared" si="311"/>
        <v>111014.14101445246</v>
      </c>
      <c r="M1247" s="79">
        <f t="shared" si="308"/>
        <v>56.558198326359843</v>
      </c>
      <c r="N1247" s="90">
        <f t="shared" si="309"/>
        <v>9524.6122627342211</v>
      </c>
      <c r="O1247" s="106">
        <f t="shared" si="298"/>
        <v>13.310364239140167</v>
      </c>
      <c r="P1247" s="91"/>
      <c r="Q1247" s="92">
        <f t="shared" si="299"/>
        <v>15.571122142264301</v>
      </c>
      <c r="R1247" s="92"/>
      <c r="S1247" s="107">
        <f t="shared" si="300"/>
        <v>4.7622016397860789E-2</v>
      </c>
      <c r="T1247" s="82">
        <f t="shared" si="312"/>
        <v>0.98507465515458947</v>
      </c>
      <c r="U1247" s="82">
        <f t="shared" si="313"/>
        <v>10.927588226428282</v>
      </c>
      <c r="V1247" s="95">
        <f t="shared" si="301"/>
        <v>1.9205013338245092E-2</v>
      </c>
      <c r="W1247" s="95">
        <f t="shared" si="302"/>
        <v>-1.1549315348687084E-2</v>
      </c>
      <c r="X1247" s="95">
        <f t="shared" si="303"/>
        <v>3.0754328686932175E-2</v>
      </c>
    </row>
    <row r="1248" spans="1:24">
      <c r="A1248" s="1">
        <v>1974.04</v>
      </c>
      <c r="B1248" s="1">
        <f t="shared" si="304"/>
        <v>1974</v>
      </c>
      <c r="C1248" s="1">
        <f t="shared" si="305"/>
        <v>3.999999999996362E-2</v>
      </c>
      <c r="D1248" s="77">
        <v>92.46</v>
      </c>
      <c r="E1248" s="79">
        <v>3.46</v>
      </c>
      <c r="F1248" s="77">
        <v>8.4866700000000002</v>
      </c>
      <c r="G1248" s="77">
        <v>48</v>
      </c>
      <c r="H1248" s="79">
        <f t="shared" si="310"/>
        <v>1974.2916666665728</v>
      </c>
      <c r="I1248" s="82">
        <v>7.51</v>
      </c>
      <c r="J1248" s="79">
        <f t="shared" si="306"/>
        <v>622.91650375000006</v>
      </c>
      <c r="K1248" s="79">
        <f t="shared" si="307"/>
        <v>23.310524583333336</v>
      </c>
      <c r="L1248" s="90">
        <f t="shared" si="311"/>
        <v>105228.60207862032</v>
      </c>
      <c r="M1248" s="79">
        <f t="shared" si="308"/>
        <v>57.175933429375014</v>
      </c>
      <c r="N1248" s="90">
        <f t="shared" si="309"/>
        <v>9658.6677525693794</v>
      </c>
      <c r="O1248" s="106">
        <f t="shared" si="298"/>
        <v>12.550411048540912</v>
      </c>
      <c r="P1248" s="91"/>
      <c r="Q1248" s="92">
        <f t="shared" si="299"/>
        <v>14.688309996556283</v>
      </c>
      <c r="R1248" s="92"/>
      <c r="S1248" s="107">
        <f t="shared" si="300"/>
        <v>4.9607504754646856E-2</v>
      </c>
      <c r="T1248" s="82">
        <f t="shared" si="312"/>
        <v>1.0013886996776262</v>
      </c>
      <c r="U1248" s="82">
        <f t="shared" si="313"/>
        <v>10.719638161304275</v>
      </c>
      <c r="V1248" s="95">
        <f t="shared" si="301"/>
        <v>2.4697271508143048E-2</v>
      </c>
      <c r="W1248" s="95">
        <f t="shared" si="302"/>
        <v>-1.0846436354005617E-2</v>
      </c>
      <c r="X1248" s="95">
        <f t="shared" si="303"/>
        <v>3.5543707862148666E-2</v>
      </c>
    </row>
    <row r="1249" spans="1:24">
      <c r="A1249" s="1">
        <v>1974.05</v>
      </c>
      <c r="B1249" s="1">
        <f t="shared" si="304"/>
        <v>1974</v>
      </c>
      <c r="C1249" s="1">
        <f t="shared" si="305"/>
        <v>4.9999999999954525E-2</v>
      </c>
      <c r="D1249" s="77">
        <v>89.67</v>
      </c>
      <c r="E1249" s="79">
        <v>3.48</v>
      </c>
      <c r="F1249" s="77">
        <v>8.6133299999999995</v>
      </c>
      <c r="G1249" s="77">
        <v>48.6</v>
      </c>
      <c r="H1249" s="79">
        <f t="shared" si="310"/>
        <v>1974.3749999999061</v>
      </c>
      <c r="I1249" s="82">
        <v>7.58</v>
      </c>
      <c r="J1249" s="79">
        <f t="shared" si="306"/>
        <v>596.6615969135803</v>
      </c>
      <c r="K1249" s="79">
        <f t="shared" si="307"/>
        <v>23.155819753086423</v>
      </c>
      <c r="L1249" s="90">
        <f t="shared" si="311"/>
        <v>101119.36338695875</v>
      </c>
      <c r="M1249" s="79">
        <f t="shared" si="308"/>
        <v>57.312849699382717</v>
      </c>
      <c r="N1249" s="90">
        <f t="shared" si="309"/>
        <v>9713.1085785858522</v>
      </c>
      <c r="O1249" s="106">
        <f t="shared" si="298"/>
        <v>11.995436947329665</v>
      </c>
      <c r="P1249" s="91"/>
      <c r="Q1249" s="92">
        <f t="shared" si="299"/>
        <v>14.045930080444689</v>
      </c>
      <c r="R1249" s="92"/>
      <c r="S1249" s="107">
        <f t="shared" si="300"/>
        <v>5.3892868651375991E-2</v>
      </c>
      <c r="T1249" s="82">
        <f t="shared" si="312"/>
        <v>1.0091041723610832</v>
      </c>
      <c r="U1249" s="82">
        <f t="shared" si="313"/>
        <v>10.601999525296936</v>
      </c>
      <c r="V1249" s="95">
        <f t="shared" si="301"/>
        <v>2.8230560552379602E-2</v>
      </c>
      <c r="W1249" s="95">
        <f t="shared" si="302"/>
        <v>-1.3270756867215239E-2</v>
      </c>
      <c r="X1249" s="95">
        <f t="shared" si="303"/>
        <v>4.1501317419594841E-2</v>
      </c>
    </row>
    <row r="1250" spans="1:24">
      <c r="A1250" s="1">
        <v>1974.06</v>
      </c>
      <c r="B1250" s="1">
        <f t="shared" si="304"/>
        <v>1974</v>
      </c>
      <c r="C1250" s="1">
        <f t="shared" si="305"/>
        <v>5.999999999994543E-2</v>
      </c>
      <c r="D1250" s="77">
        <v>89.79</v>
      </c>
      <c r="E1250" s="79">
        <v>3.5</v>
      </c>
      <c r="F1250" s="77">
        <v>8.74</v>
      </c>
      <c r="G1250" s="77">
        <v>49</v>
      </c>
      <c r="H1250" s="79">
        <f t="shared" si="310"/>
        <v>1974.4583333332394</v>
      </c>
      <c r="I1250" s="82">
        <v>7.54</v>
      </c>
      <c r="J1250" s="79">
        <f t="shared" si="306"/>
        <v>592.58284836734708</v>
      </c>
      <c r="K1250" s="79">
        <f t="shared" si="307"/>
        <v>23.098785714285718</v>
      </c>
      <c r="L1250" s="90">
        <f t="shared" si="311"/>
        <v>100754.33920016034</v>
      </c>
      <c r="M1250" s="79">
        <f t="shared" si="308"/>
        <v>57.680967755102053</v>
      </c>
      <c r="N1250" s="90">
        <f t="shared" si="309"/>
        <v>9807.2494109522358</v>
      </c>
      <c r="O1250" s="106">
        <f t="shared" si="298"/>
        <v>11.888498820079002</v>
      </c>
      <c r="P1250" s="91"/>
      <c r="Q1250" s="92">
        <f t="shared" si="299"/>
        <v>13.927722593419711</v>
      </c>
      <c r="R1250" s="92"/>
      <c r="S1250" s="107">
        <f t="shared" si="300"/>
        <v>5.5562453619213067E-2</v>
      </c>
      <c r="T1250" s="82">
        <f t="shared" si="312"/>
        <v>0.98768742668372878</v>
      </c>
      <c r="U1250" s="82">
        <f t="shared" si="313"/>
        <v>10.611187083234322</v>
      </c>
      <c r="V1250" s="95">
        <f t="shared" si="301"/>
        <v>2.6390310882116186E-2</v>
      </c>
      <c r="W1250" s="95">
        <f t="shared" si="302"/>
        <v>-1.3344768012055308E-2</v>
      </c>
      <c r="X1250" s="95">
        <f t="shared" si="303"/>
        <v>3.9735078894171494E-2</v>
      </c>
    </row>
    <row r="1251" spans="1:24">
      <c r="A1251" s="1">
        <v>1974.07</v>
      </c>
      <c r="B1251" s="1">
        <f t="shared" si="304"/>
        <v>1974</v>
      </c>
      <c r="C1251" s="1">
        <f t="shared" si="305"/>
        <v>6.9999999999936335E-2</v>
      </c>
      <c r="D1251" s="77">
        <v>79.31</v>
      </c>
      <c r="E1251" s="79">
        <v>3.53</v>
      </c>
      <c r="F1251" s="77">
        <v>8.8633299999999995</v>
      </c>
      <c r="G1251" s="77">
        <v>49.4</v>
      </c>
      <c r="H1251" s="79">
        <f t="shared" si="310"/>
        <v>1974.5416666665726</v>
      </c>
      <c r="I1251" s="82">
        <v>7.81</v>
      </c>
      <c r="J1251" s="79">
        <f t="shared" si="306"/>
        <v>519.18027793522276</v>
      </c>
      <c r="K1251" s="79">
        <f t="shared" si="307"/>
        <v>23.108137449392718</v>
      </c>
      <c r="L1251" s="90">
        <f t="shared" si="311"/>
        <v>88601.427463427273</v>
      </c>
      <c r="M1251" s="79">
        <f t="shared" si="308"/>
        <v>58.021260028137654</v>
      </c>
      <c r="N1251" s="90">
        <f t="shared" si="309"/>
        <v>9901.6982736025566</v>
      </c>
      <c r="O1251" s="106">
        <f t="shared" si="298"/>
        <v>10.394141805327054</v>
      </c>
      <c r="P1251" s="91"/>
      <c r="Q1251" s="92">
        <f t="shared" si="299"/>
        <v>12.188506545695976</v>
      </c>
      <c r="R1251" s="92"/>
      <c r="S1251" s="107">
        <f t="shared" si="300"/>
        <v>6.5469660475618724E-2</v>
      </c>
      <c r="T1251" s="82">
        <f t="shared" si="312"/>
        <v>0.99082437643708132</v>
      </c>
      <c r="U1251" s="82">
        <f t="shared" si="313"/>
        <v>10.395673424102574</v>
      </c>
      <c r="V1251" s="95">
        <f t="shared" si="301"/>
        <v>3.8321555671837704E-2</v>
      </c>
      <c r="W1251" s="95">
        <f t="shared" si="302"/>
        <v>-9.520370637920994E-3</v>
      </c>
      <c r="X1251" s="95">
        <f t="shared" si="303"/>
        <v>4.7841926309758698E-2</v>
      </c>
    </row>
    <row r="1252" spans="1:24">
      <c r="A1252" s="1">
        <v>1974.08</v>
      </c>
      <c r="B1252" s="1">
        <f t="shared" si="304"/>
        <v>1974</v>
      </c>
      <c r="C1252" s="1">
        <f t="shared" si="305"/>
        <v>7.999999999992724E-2</v>
      </c>
      <c r="D1252" s="77">
        <v>76.03</v>
      </c>
      <c r="E1252" s="79">
        <v>3.56</v>
      </c>
      <c r="F1252" s="77">
        <v>8.9866700000000002</v>
      </c>
      <c r="G1252" s="77">
        <v>50</v>
      </c>
      <c r="H1252" s="79">
        <f t="shared" si="310"/>
        <v>1974.6249999999059</v>
      </c>
      <c r="I1252" s="82">
        <v>8.0399999999999991</v>
      </c>
      <c r="J1252" s="79">
        <f t="shared" si="306"/>
        <v>491.73618980000009</v>
      </c>
      <c r="K1252" s="79">
        <f t="shared" si="307"/>
        <v>23.024869600000002</v>
      </c>
      <c r="L1252" s="90">
        <f t="shared" si="311"/>
        <v>84245.363771902121</v>
      </c>
      <c r="M1252" s="79">
        <f t="shared" si="308"/>
        <v>58.122726092200011</v>
      </c>
      <c r="N1252" s="90">
        <f t="shared" si="309"/>
        <v>9957.7177857166862</v>
      </c>
      <c r="O1252" s="106">
        <f t="shared" si="298"/>
        <v>9.8241957231412034</v>
      </c>
      <c r="P1252" s="91"/>
      <c r="Q1252" s="92">
        <f t="shared" si="299"/>
        <v>11.53294243495448</v>
      </c>
      <c r="R1252" s="92"/>
      <c r="S1252" s="107">
        <f t="shared" si="300"/>
        <v>7.0354100557487739E-2</v>
      </c>
      <c r="T1252" s="82">
        <f t="shared" si="312"/>
        <v>1.0066999999999999</v>
      </c>
      <c r="U1252" s="82">
        <f t="shared" si="313"/>
        <v>10.176683198423012</v>
      </c>
      <c r="V1252" s="95">
        <f t="shared" si="301"/>
        <v>5.2398375851310242E-2</v>
      </c>
      <c r="W1252" s="95">
        <f t="shared" si="302"/>
        <v>-3.2127273530165867E-3</v>
      </c>
      <c r="X1252" s="95">
        <f t="shared" si="303"/>
        <v>5.5611103204326828E-2</v>
      </c>
    </row>
    <row r="1253" spans="1:24">
      <c r="A1253" s="1">
        <v>1974.09</v>
      </c>
      <c r="B1253" s="1">
        <f t="shared" si="304"/>
        <v>1974</v>
      </c>
      <c r="C1253" s="1">
        <f t="shared" si="305"/>
        <v>8.9999999999918145E-2</v>
      </c>
      <c r="D1253" s="77">
        <v>68.12</v>
      </c>
      <c r="E1253" s="79">
        <v>3.59</v>
      </c>
      <c r="F1253" s="77">
        <v>9.11</v>
      </c>
      <c r="G1253" s="77">
        <v>50.6</v>
      </c>
      <c r="H1253" s="79">
        <f t="shared" si="310"/>
        <v>1974.7083333332391</v>
      </c>
      <c r="I1253" s="82">
        <v>8.0399999999999991</v>
      </c>
      <c r="J1253" s="79">
        <f t="shared" si="306"/>
        <v>435.35276600790519</v>
      </c>
      <c r="K1253" s="79">
        <f t="shared" si="307"/>
        <v>22.943576482213437</v>
      </c>
      <c r="L1253" s="90">
        <f t="shared" si="311"/>
        <v>74913.189364138714</v>
      </c>
      <c r="M1253" s="79">
        <f t="shared" si="308"/>
        <v>58.221721936758897</v>
      </c>
      <c r="N1253" s="90">
        <f t="shared" si="309"/>
        <v>10018.48436740023</v>
      </c>
      <c r="O1253" s="106">
        <f t="shared" si="298"/>
        <v>8.6804213056463393</v>
      </c>
      <c r="P1253" s="91"/>
      <c r="Q1253" s="92">
        <f t="shared" si="299"/>
        <v>10.206222645077457</v>
      </c>
      <c r="R1253" s="92"/>
      <c r="S1253" s="107">
        <f t="shared" si="300"/>
        <v>8.4680210820316515E-2</v>
      </c>
      <c r="T1253" s="82">
        <f t="shared" si="312"/>
        <v>1.016304763687051</v>
      </c>
      <c r="U1253" s="82">
        <f t="shared" si="313"/>
        <v>10.123386339775145</v>
      </c>
      <c r="V1253" s="95">
        <f t="shared" si="301"/>
        <v>6.5807880219376891E-2</v>
      </c>
      <c r="W1253" s="95">
        <f t="shared" si="302"/>
        <v>-1.0004189719038381E-3</v>
      </c>
      <c r="X1253" s="95">
        <f t="shared" si="303"/>
        <v>6.6808299191280729E-2</v>
      </c>
    </row>
    <row r="1254" spans="1:24">
      <c r="A1254" s="1">
        <v>1974.1</v>
      </c>
      <c r="B1254" s="1">
        <f t="shared" si="304"/>
        <v>1974</v>
      </c>
      <c r="C1254" s="1">
        <f t="shared" si="305"/>
        <v>9.9999999999909051E-2</v>
      </c>
      <c r="D1254" s="77">
        <v>69.44</v>
      </c>
      <c r="E1254" s="79">
        <v>3.5933299999999999</v>
      </c>
      <c r="F1254" s="77">
        <v>9.0366700000000009</v>
      </c>
      <c r="G1254" s="77">
        <v>51.1</v>
      </c>
      <c r="H1254" s="79">
        <f t="shared" si="310"/>
        <v>1974.7916666665724</v>
      </c>
      <c r="I1254" s="82">
        <v>7.9</v>
      </c>
      <c r="J1254" s="79">
        <f t="shared" si="306"/>
        <v>439.44648767123289</v>
      </c>
      <c r="K1254" s="79">
        <f t="shared" si="307"/>
        <v>22.740153334442272</v>
      </c>
      <c r="L1254" s="90">
        <f t="shared" si="311"/>
        <v>75943.698946882127</v>
      </c>
      <c r="M1254" s="79">
        <f t="shared" si="308"/>
        <v>57.18797367142858</v>
      </c>
      <c r="N1254" s="90">
        <f t="shared" si="309"/>
        <v>9883.0378162776706</v>
      </c>
      <c r="O1254" s="106">
        <f t="shared" si="298"/>
        <v>8.744983833809588</v>
      </c>
      <c r="P1254" s="91"/>
      <c r="Q1254" s="92">
        <f t="shared" si="299"/>
        <v>10.297190694389547</v>
      </c>
      <c r="R1254" s="92"/>
      <c r="S1254" s="107">
        <f t="shared" si="300"/>
        <v>8.626254316371848E-2</v>
      </c>
      <c r="T1254" s="82">
        <f t="shared" si="312"/>
        <v>1.0218213915607526</v>
      </c>
      <c r="U1254" s="82">
        <f t="shared" si="313"/>
        <v>10.187776038061639</v>
      </c>
      <c r="V1254" s="95">
        <f t="shared" si="301"/>
        <v>6.3612158967854215E-2</v>
      </c>
      <c r="W1254" s="95">
        <f t="shared" si="302"/>
        <v>1.1449390348712285E-3</v>
      </c>
      <c r="X1254" s="95">
        <f t="shared" si="303"/>
        <v>6.2467219932982987E-2</v>
      </c>
    </row>
    <row r="1255" spans="1:24">
      <c r="A1255" s="1">
        <v>1974.11</v>
      </c>
      <c r="B1255" s="1">
        <f t="shared" si="304"/>
        <v>1974</v>
      </c>
      <c r="C1255" s="1">
        <f t="shared" si="305"/>
        <v>0.10999999999989996</v>
      </c>
      <c r="D1255" s="77">
        <v>71.739999999999995</v>
      </c>
      <c r="E1255" s="79">
        <v>3.59667</v>
      </c>
      <c r="F1255" s="77">
        <v>8.9633299999999991</v>
      </c>
      <c r="G1255" s="77">
        <v>51.5</v>
      </c>
      <c r="H1255" s="79">
        <f t="shared" si="310"/>
        <v>1974.8749999999056</v>
      </c>
      <c r="I1255" s="82">
        <v>7.68</v>
      </c>
      <c r="J1255" s="79">
        <f t="shared" si="306"/>
        <v>450.47565864077671</v>
      </c>
      <c r="K1255" s="79">
        <f t="shared" si="307"/>
        <v>22.584503584660197</v>
      </c>
      <c r="L1255" s="90">
        <f t="shared" si="311"/>
        <v>78174.972368512346</v>
      </c>
      <c r="M1255" s="79">
        <f t="shared" si="308"/>
        <v>56.283272726019419</v>
      </c>
      <c r="N1255" s="90">
        <f t="shared" si="309"/>
        <v>9767.3275032040383</v>
      </c>
      <c r="O1255" s="106">
        <f t="shared" si="298"/>
        <v>8.9489845127556098</v>
      </c>
      <c r="P1255" s="91"/>
      <c r="Q1255" s="92">
        <f t="shared" si="299"/>
        <v>10.551515010335219</v>
      </c>
      <c r="R1255" s="92"/>
      <c r="S1255" s="107">
        <f t="shared" si="300"/>
        <v>8.6337963625103514E-2</v>
      </c>
      <c r="T1255" s="82">
        <f t="shared" si="312"/>
        <v>1.0239057981194166</v>
      </c>
      <c r="U1255" s="82">
        <f t="shared" si="313"/>
        <v>10.329232439670005</v>
      </c>
      <c r="V1255" s="95">
        <f t="shared" si="301"/>
        <v>6.1895250998547979E-2</v>
      </c>
      <c r="W1255" s="95">
        <f t="shared" si="302"/>
        <v>4.1611956541700579E-3</v>
      </c>
      <c r="X1255" s="95">
        <f t="shared" si="303"/>
        <v>5.7734055344377921E-2</v>
      </c>
    </row>
    <row r="1256" spans="1:24">
      <c r="A1256" s="1">
        <v>1974.12</v>
      </c>
      <c r="B1256" s="1">
        <f t="shared" si="304"/>
        <v>1974</v>
      </c>
      <c r="C1256" s="1">
        <f t="shared" si="305"/>
        <v>0.11999999999989086</v>
      </c>
      <c r="D1256" s="77">
        <v>67.069999999999993</v>
      </c>
      <c r="E1256" s="79">
        <v>3.6</v>
      </c>
      <c r="F1256" s="77">
        <v>8.89</v>
      </c>
      <c r="G1256" s="77">
        <v>51.9</v>
      </c>
      <c r="H1256" s="79">
        <f t="shared" si="310"/>
        <v>1974.9583333332389</v>
      </c>
      <c r="I1256" s="82">
        <v>7.43</v>
      </c>
      <c r="J1256" s="79">
        <f t="shared" si="306"/>
        <v>417.90554547206165</v>
      </c>
      <c r="K1256" s="79">
        <f t="shared" si="307"/>
        <v>22.43119075144509</v>
      </c>
      <c r="L1256" s="90">
        <f t="shared" si="311"/>
        <v>72847.186413373973</v>
      </c>
      <c r="M1256" s="79">
        <f t="shared" si="308"/>
        <v>55.392579383429684</v>
      </c>
      <c r="N1256" s="90">
        <f t="shared" si="309"/>
        <v>9655.7549905307114</v>
      </c>
      <c r="O1256" s="106">
        <f t="shared" si="298"/>
        <v>8.2890600559230876</v>
      </c>
      <c r="P1256" s="91"/>
      <c r="Q1256" s="92">
        <f t="shared" si="299"/>
        <v>9.7894832311996147</v>
      </c>
      <c r="R1256" s="92"/>
      <c r="S1256" s="107">
        <f t="shared" si="300"/>
        <v>9.854815767561223E-2</v>
      </c>
      <c r="T1256" s="82">
        <f t="shared" si="312"/>
        <v>1.001305009112839</v>
      </c>
      <c r="U1256" s="82">
        <f t="shared" si="313"/>
        <v>10.494649147065823</v>
      </c>
      <c r="V1256" s="95">
        <f t="shared" si="301"/>
        <v>6.8660825719678575E-2</v>
      </c>
      <c r="W1256" s="95">
        <f t="shared" si="302"/>
        <v>3.9393603191506532E-3</v>
      </c>
      <c r="X1256" s="95">
        <f t="shared" si="303"/>
        <v>6.4721465400527922E-2</v>
      </c>
    </row>
    <row r="1257" spans="1:24">
      <c r="A1257" s="1">
        <v>1975.01</v>
      </c>
      <c r="B1257" s="1">
        <f t="shared" si="304"/>
        <v>1975</v>
      </c>
      <c r="C1257" s="1">
        <f t="shared" si="305"/>
        <v>9.9999999999909051E-3</v>
      </c>
      <c r="D1257" s="77">
        <v>72.56</v>
      </c>
      <c r="E1257" s="79">
        <v>3.6233300000000002</v>
      </c>
      <c r="F1257" s="77">
        <v>8.7433300000000003</v>
      </c>
      <c r="G1257" s="77">
        <v>52.1</v>
      </c>
      <c r="H1257" s="79">
        <f t="shared" si="310"/>
        <v>1975.0416666665722</v>
      </c>
      <c r="I1257" s="82">
        <v>7.5</v>
      </c>
      <c r="J1257" s="79">
        <f t="shared" si="306"/>
        <v>450.37755239923234</v>
      </c>
      <c r="K1257" s="79">
        <f t="shared" si="307"/>
        <v>22.489891082341654</v>
      </c>
      <c r="L1257" s="90">
        <f t="shared" si="311"/>
        <v>78834.236540585611</v>
      </c>
      <c r="M1257" s="79">
        <f t="shared" si="308"/>
        <v>54.269564019001926</v>
      </c>
      <c r="N1257" s="90">
        <f t="shared" si="309"/>
        <v>9499.3625326956771</v>
      </c>
      <c r="O1257" s="106">
        <f t="shared" si="298"/>
        <v>8.9209955084042551</v>
      </c>
      <c r="P1257" s="91"/>
      <c r="Q1257" s="92">
        <f t="shared" si="299"/>
        <v>10.549889518230209</v>
      </c>
      <c r="R1257" s="92"/>
      <c r="S1257" s="107">
        <f t="shared" si="300"/>
        <v>8.9707103762060439E-2</v>
      </c>
      <c r="T1257" s="82">
        <f t="shared" si="312"/>
        <v>1.0139660362715821</v>
      </c>
      <c r="U1257" s="82">
        <f t="shared" si="313"/>
        <v>10.468005624484324</v>
      </c>
      <c r="V1257" s="95">
        <f t="shared" si="301"/>
        <v>6.4931914539633206E-2</v>
      </c>
      <c r="W1257" s="95">
        <f t="shared" si="302"/>
        <v>5.6681404395635404E-3</v>
      </c>
      <c r="X1257" s="95">
        <f t="shared" si="303"/>
        <v>5.9263774100069666E-2</v>
      </c>
    </row>
    <row r="1258" spans="1:24">
      <c r="A1258" s="1">
        <v>1975.02</v>
      </c>
      <c r="B1258" s="1">
        <f t="shared" si="304"/>
        <v>1975</v>
      </c>
      <c r="C1258" s="1">
        <f t="shared" si="305"/>
        <v>1.999999999998181E-2</v>
      </c>
      <c r="D1258" s="77">
        <v>80.099999999999994</v>
      </c>
      <c r="E1258" s="79">
        <v>3.6466699999999999</v>
      </c>
      <c r="F1258" s="77">
        <v>8.5966699999999996</v>
      </c>
      <c r="G1258" s="77">
        <v>52.5</v>
      </c>
      <c r="H1258" s="79">
        <f t="shared" si="310"/>
        <v>1975.1249999999054</v>
      </c>
      <c r="I1258" s="82">
        <v>7.39</v>
      </c>
      <c r="J1258" s="79">
        <f t="shared" si="306"/>
        <v>493.39006285714288</v>
      </c>
      <c r="K1258" s="79">
        <f t="shared" si="307"/>
        <v>22.462306373523813</v>
      </c>
      <c r="L1258" s="90">
        <f t="shared" si="311"/>
        <v>86690.811472628819</v>
      </c>
      <c r="M1258" s="79">
        <f t="shared" si="308"/>
        <v>52.952703516380957</v>
      </c>
      <c r="N1258" s="90">
        <f t="shared" si="309"/>
        <v>9304.0236986567306</v>
      </c>
      <c r="O1258" s="106">
        <f t="shared" si="298"/>
        <v>9.762246716166473</v>
      </c>
      <c r="P1258" s="91"/>
      <c r="Q1258" s="92">
        <f t="shared" si="299"/>
        <v>11.556048733542449</v>
      </c>
      <c r="R1258" s="92"/>
      <c r="S1258" s="107">
        <f t="shared" si="300"/>
        <v>8.1952795686783528E-2</v>
      </c>
      <c r="T1258" s="82">
        <f t="shared" si="312"/>
        <v>0.98265975689433727</v>
      </c>
      <c r="U1258" s="82">
        <f t="shared" si="313"/>
        <v>10.53333205895003</v>
      </c>
      <c r="V1258" s="95">
        <f t="shared" si="301"/>
        <v>6.0315045360044062E-2</v>
      </c>
      <c r="W1258" s="95">
        <f t="shared" si="302"/>
        <v>4.7498443692819414E-3</v>
      </c>
      <c r="X1258" s="95">
        <f t="shared" si="303"/>
        <v>5.556520099076212E-2</v>
      </c>
    </row>
    <row r="1259" spans="1:24">
      <c r="A1259" s="1">
        <v>1975.03</v>
      </c>
      <c r="B1259" s="1">
        <f t="shared" si="304"/>
        <v>1975</v>
      </c>
      <c r="C1259" s="1">
        <f t="shared" si="305"/>
        <v>2.9999999999972715E-2</v>
      </c>
      <c r="D1259" s="77">
        <v>83.78</v>
      </c>
      <c r="E1259" s="79">
        <v>3.67</v>
      </c>
      <c r="F1259" s="77">
        <v>8.4499999999999993</v>
      </c>
      <c r="G1259" s="77">
        <v>52.7</v>
      </c>
      <c r="H1259" s="79">
        <f t="shared" si="310"/>
        <v>1975.2083333332387</v>
      </c>
      <c r="I1259" s="82">
        <v>7.73</v>
      </c>
      <c r="J1259" s="79">
        <f t="shared" si="306"/>
        <v>514.09919810246686</v>
      </c>
      <c r="K1259" s="79">
        <f t="shared" si="307"/>
        <v>22.520220303605313</v>
      </c>
      <c r="L1259" s="90">
        <f t="shared" si="311"/>
        <v>90659.239769901382</v>
      </c>
      <c r="M1259" s="79">
        <f t="shared" si="308"/>
        <v>51.851733396584436</v>
      </c>
      <c r="N1259" s="90">
        <f t="shared" si="309"/>
        <v>9143.8359519654641</v>
      </c>
      <c r="O1259" s="106">
        <f t="shared" si="298"/>
        <v>10.16379676744404</v>
      </c>
      <c r="P1259" s="91"/>
      <c r="Q1259" s="92">
        <f t="shared" si="299"/>
        <v>12.041659481362894</v>
      </c>
      <c r="R1259" s="92"/>
      <c r="S1259" s="107">
        <f t="shared" si="300"/>
        <v>7.4569236357281549E-2</v>
      </c>
      <c r="T1259" s="82">
        <f t="shared" si="312"/>
        <v>0.97262439769767806</v>
      </c>
      <c r="U1259" s="82">
        <f t="shared" si="313"/>
        <v>10.311399996538825</v>
      </c>
      <c r="V1259" s="95">
        <f t="shared" si="301"/>
        <v>5.4678490262492829E-2</v>
      </c>
      <c r="W1259" s="95">
        <f t="shared" si="302"/>
        <v>5.4239159836235729E-3</v>
      </c>
      <c r="X1259" s="95">
        <f t="shared" si="303"/>
        <v>4.9254574278869256E-2</v>
      </c>
    </row>
    <row r="1260" spans="1:24">
      <c r="A1260" s="1">
        <v>1975.04</v>
      </c>
      <c r="B1260" s="1">
        <f t="shared" si="304"/>
        <v>1975</v>
      </c>
      <c r="C1260" s="1">
        <f t="shared" si="305"/>
        <v>3.999999999996362E-2</v>
      </c>
      <c r="D1260" s="77">
        <v>84.72</v>
      </c>
      <c r="E1260" s="79">
        <v>3.6833300000000002</v>
      </c>
      <c r="F1260" s="77">
        <v>8.2866700000000009</v>
      </c>
      <c r="G1260" s="77">
        <v>52.9</v>
      </c>
      <c r="H1260" s="79">
        <f t="shared" si="310"/>
        <v>1975.2916666665719</v>
      </c>
      <c r="I1260" s="82">
        <v>8.23</v>
      </c>
      <c r="J1260" s="79">
        <f t="shared" si="306"/>
        <v>517.90184801512294</v>
      </c>
      <c r="K1260" s="79">
        <f t="shared" si="307"/>
        <v>22.516565319281668</v>
      </c>
      <c r="L1260" s="90">
        <f t="shared" si="311"/>
        <v>91660.712980906348</v>
      </c>
      <c r="M1260" s="79">
        <f t="shared" si="308"/>
        <v>50.657243943478278</v>
      </c>
      <c r="N1260" s="90">
        <f t="shared" si="309"/>
        <v>8965.5580788183124</v>
      </c>
      <c r="O1260" s="106">
        <f t="shared" si="298"/>
        <v>10.23307613660592</v>
      </c>
      <c r="P1260" s="91"/>
      <c r="Q1260" s="92">
        <f t="shared" si="299"/>
        <v>12.13396460373041</v>
      </c>
      <c r="R1260" s="92"/>
      <c r="S1260" s="107">
        <f t="shared" si="300"/>
        <v>6.8966142111467635E-2</v>
      </c>
      <c r="T1260" s="82">
        <f t="shared" si="312"/>
        <v>1.0184408106982208</v>
      </c>
      <c r="U1260" s="82">
        <f t="shared" si="313"/>
        <v>9.9912019361534021</v>
      </c>
      <c r="V1260" s="95">
        <f t="shared" si="301"/>
        <v>5.4102054931585375E-2</v>
      </c>
      <c r="W1260" s="95">
        <f t="shared" si="302"/>
        <v>1.163394002838225E-2</v>
      </c>
      <c r="X1260" s="95">
        <f t="shared" si="303"/>
        <v>4.2468114903203125E-2</v>
      </c>
    </row>
    <row r="1261" spans="1:24">
      <c r="A1261" s="1">
        <v>1975.05</v>
      </c>
      <c r="B1261" s="1">
        <f t="shared" si="304"/>
        <v>1975</v>
      </c>
      <c r="C1261" s="1">
        <f t="shared" si="305"/>
        <v>4.9999999999954525E-2</v>
      </c>
      <c r="D1261" s="77">
        <v>90.1</v>
      </c>
      <c r="E1261" s="79">
        <v>3.6966700000000001</v>
      </c>
      <c r="F1261" s="77">
        <v>8.1233299999999993</v>
      </c>
      <c r="G1261" s="77">
        <v>53.2</v>
      </c>
      <c r="H1261" s="79">
        <f t="shared" si="310"/>
        <v>1975.3749999999052</v>
      </c>
      <c r="I1261" s="82">
        <v>8.06</v>
      </c>
      <c r="J1261" s="79">
        <f t="shared" si="306"/>
        <v>547.68436654135337</v>
      </c>
      <c r="K1261" s="79">
        <f t="shared" si="307"/>
        <v>22.470681101691735</v>
      </c>
      <c r="L1261" s="90">
        <f t="shared" si="311"/>
        <v>97263.177581448908</v>
      </c>
      <c r="M1261" s="79">
        <f t="shared" si="308"/>
        <v>49.378699725375938</v>
      </c>
      <c r="N1261" s="90">
        <f t="shared" si="309"/>
        <v>8769.155253526209</v>
      </c>
      <c r="O1261" s="106">
        <f t="shared" si="298"/>
        <v>10.818139119335809</v>
      </c>
      <c r="P1261" s="91"/>
      <c r="Q1261" s="92">
        <f t="shared" si="299"/>
        <v>12.836132514309503</v>
      </c>
      <c r="R1261" s="92"/>
      <c r="S1261" s="107">
        <f t="shared" si="300"/>
        <v>6.5977109538501555E-2</v>
      </c>
      <c r="T1261" s="82">
        <f t="shared" si="312"/>
        <v>1.0204615670414772</v>
      </c>
      <c r="U1261" s="82">
        <f t="shared" si="313"/>
        <v>10.118067454970522</v>
      </c>
      <c r="V1261" s="95">
        <f t="shared" si="301"/>
        <v>5.0307742047225323E-2</v>
      </c>
      <c r="W1261" s="95">
        <f t="shared" si="302"/>
        <v>1.440398535142684E-2</v>
      </c>
      <c r="X1261" s="95">
        <f t="shared" si="303"/>
        <v>3.5903756695798483E-2</v>
      </c>
    </row>
    <row r="1262" spans="1:24">
      <c r="A1262" s="1">
        <v>1975.06</v>
      </c>
      <c r="B1262" s="1">
        <f t="shared" si="304"/>
        <v>1975</v>
      </c>
      <c r="C1262" s="1">
        <f t="shared" si="305"/>
        <v>5.999999999994543E-2</v>
      </c>
      <c r="D1262" s="77">
        <v>92.4</v>
      </c>
      <c r="E1262" s="79">
        <v>3.71</v>
      </c>
      <c r="F1262" s="77">
        <v>7.96</v>
      </c>
      <c r="G1262" s="77">
        <v>53.6</v>
      </c>
      <c r="H1262" s="79">
        <f t="shared" si="310"/>
        <v>1975.4583333332384</v>
      </c>
      <c r="I1262" s="82">
        <v>7.86</v>
      </c>
      <c r="J1262" s="79">
        <f t="shared" si="306"/>
        <v>557.4736791044777</v>
      </c>
      <c r="K1262" s="79">
        <f t="shared" si="307"/>
        <v>22.383412873134329</v>
      </c>
      <c r="L1262" s="90">
        <f t="shared" si="311"/>
        <v>99332.915561767455</v>
      </c>
      <c r="M1262" s="79">
        <f t="shared" si="308"/>
        <v>48.024788805970154</v>
      </c>
      <c r="N1262" s="90">
        <f t="shared" si="309"/>
        <v>8557.251167442304</v>
      </c>
      <c r="O1262" s="106">
        <f t="shared" si="298"/>
        <v>11.011354609247666</v>
      </c>
      <c r="P1262" s="91"/>
      <c r="Q1262" s="92">
        <f t="shared" si="299"/>
        <v>13.073236851521367</v>
      </c>
      <c r="R1262" s="92"/>
      <c r="S1262" s="107">
        <f t="shared" si="300"/>
        <v>6.6475448855364869E-2</v>
      </c>
      <c r="T1262" s="82">
        <f t="shared" si="312"/>
        <v>0.992923556041309</v>
      </c>
      <c r="U1262" s="82">
        <f t="shared" si="313"/>
        <v>10.24804599313857</v>
      </c>
      <c r="V1262" s="95">
        <f t="shared" si="301"/>
        <v>5.0408871619804785E-2</v>
      </c>
      <c r="W1262" s="95">
        <f t="shared" si="302"/>
        <v>1.797969051405679E-2</v>
      </c>
      <c r="X1262" s="95">
        <f t="shared" si="303"/>
        <v>3.2429181105747995E-2</v>
      </c>
    </row>
    <row r="1263" spans="1:24">
      <c r="A1263" s="1">
        <v>1975.07</v>
      </c>
      <c r="B1263" s="1">
        <f t="shared" si="304"/>
        <v>1975</v>
      </c>
      <c r="C1263" s="1">
        <f t="shared" si="305"/>
        <v>6.9999999999936335E-2</v>
      </c>
      <c r="D1263" s="77">
        <v>92.49</v>
      </c>
      <c r="E1263" s="79">
        <v>3.71</v>
      </c>
      <c r="F1263" s="77">
        <v>7.8933299999999997</v>
      </c>
      <c r="G1263" s="77">
        <v>54.2</v>
      </c>
      <c r="H1263" s="79">
        <f t="shared" si="310"/>
        <v>1975.5416666665717</v>
      </c>
      <c r="I1263" s="82">
        <v>8.06</v>
      </c>
      <c r="J1263" s="79">
        <f t="shared" si="306"/>
        <v>551.83936660516599</v>
      </c>
      <c r="K1263" s="79">
        <f t="shared" si="307"/>
        <v>22.135626014760149</v>
      </c>
      <c r="L1263" s="90">
        <f t="shared" si="311"/>
        <v>98657.655582028965</v>
      </c>
      <c r="M1263" s="79">
        <f t="shared" si="308"/>
        <v>47.095364121586719</v>
      </c>
      <c r="N1263" s="90">
        <f t="shared" si="309"/>
        <v>8419.6932915482412</v>
      </c>
      <c r="O1263" s="106">
        <f t="shared" si="298"/>
        <v>10.902767048238578</v>
      </c>
      <c r="P1263" s="91"/>
      <c r="Q1263" s="92">
        <f t="shared" si="299"/>
        <v>12.952412030935069</v>
      </c>
      <c r="R1263" s="92"/>
      <c r="S1263" s="107">
        <f t="shared" si="300"/>
        <v>6.6554175378377045E-2</v>
      </c>
      <c r="T1263" s="82">
        <f t="shared" si="312"/>
        <v>0.98388835997198798</v>
      </c>
      <c r="U1263" s="82">
        <f t="shared" si="313"/>
        <v>10.062882067731312</v>
      </c>
      <c r="V1263" s="95">
        <f t="shared" si="301"/>
        <v>5.3270079003936877E-2</v>
      </c>
      <c r="W1263" s="95">
        <f t="shared" si="302"/>
        <v>1.9563915986630542E-2</v>
      </c>
      <c r="X1263" s="95">
        <f t="shared" si="303"/>
        <v>3.3706163017306334E-2</v>
      </c>
    </row>
    <row r="1264" spans="1:24">
      <c r="A1264" s="1">
        <v>1975.08</v>
      </c>
      <c r="B1264" s="1">
        <f t="shared" si="304"/>
        <v>1975</v>
      </c>
      <c r="C1264" s="1">
        <f t="shared" si="305"/>
        <v>7.999999999992724E-2</v>
      </c>
      <c r="D1264" s="77">
        <v>85.71</v>
      </c>
      <c r="E1264" s="79">
        <v>3.71</v>
      </c>
      <c r="F1264" s="77">
        <v>7.82667</v>
      </c>
      <c r="G1264" s="77">
        <v>54.3</v>
      </c>
      <c r="H1264" s="79">
        <f t="shared" si="310"/>
        <v>1975.624999999905</v>
      </c>
      <c r="I1264" s="82">
        <v>8.4</v>
      </c>
      <c r="J1264" s="79">
        <f t="shared" si="306"/>
        <v>510.44487900552491</v>
      </c>
      <c r="K1264" s="79">
        <f t="shared" si="307"/>
        <v>22.094860589318603</v>
      </c>
      <c r="L1264" s="90">
        <f t="shared" si="311"/>
        <v>91586.339045794142</v>
      </c>
      <c r="M1264" s="79">
        <f t="shared" si="308"/>
        <v>46.611639495580121</v>
      </c>
      <c r="N1264" s="90">
        <f t="shared" si="309"/>
        <v>8363.2721061666762</v>
      </c>
      <c r="O1264" s="106">
        <f t="shared" si="298"/>
        <v>10.089769593328018</v>
      </c>
      <c r="P1264" s="91"/>
      <c r="Q1264" s="92">
        <f t="shared" si="299"/>
        <v>11.997338854776928</v>
      </c>
      <c r="R1264" s="92"/>
      <c r="S1264" s="107">
        <f t="shared" si="300"/>
        <v>7.0739198937496917E-2</v>
      </c>
      <c r="T1264" s="82">
        <f t="shared" si="312"/>
        <v>1.004988328663875</v>
      </c>
      <c r="U1264" s="82">
        <f t="shared" si="313"/>
        <v>9.8825191041302691</v>
      </c>
      <c r="V1264" s="95">
        <f t="shared" si="301"/>
        <v>5.8963523143215069E-2</v>
      </c>
      <c r="W1264" s="95">
        <f t="shared" si="302"/>
        <v>2.1968778190045057E-2</v>
      </c>
      <c r="X1264" s="95">
        <f t="shared" si="303"/>
        <v>3.6994744953170011E-2</v>
      </c>
    </row>
    <row r="1265" spans="1:24">
      <c r="A1265" s="1">
        <v>1975.09</v>
      </c>
      <c r="B1265" s="1">
        <f t="shared" si="304"/>
        <v>1975</v>
      </c>
      <c r="C1265" s="1">
        <f t="shared" si="305"/>
        <v>8.9999999999918145E-2</v>
      </c>
      <c r="D1265" s="77">
        <v>84.67</v>
      </c>
      <c r="E1265" s="79">
        <v>3.71</v>
      </c>
      <c r="F1265" s="77">
        <v>7.76</v>
      </c>
      <c r="G1265" s="77">
        <v>54.6</v>
      </c>
      <c r="H1265" s="79">
        <f t="shared" si="310"/>
        <v>1975.7083333332382</v>
      </c>
      <c r="I1265" s="82">
        <v>8.43</v>
      </c>
      <c r="J1265" s="79">
        <f t="shared" si="306"/>
        <v>501.48056062271064</v>
      </c>
      <c r="K1265" s="79">
        <f t="shared" si="307"/>
        <v>21.973460256410259</v>
      </c>
      <c r="L1265" s="90">
        <f t="shared" si="311"/>
        <v>90306.468490052139</v>
      </c>
      <c r="M1265" s="79">
        <f t="shared" si="308"/>
        <v>45.960660805860805</v>
      </c>
      <c r="N1265" s="90">
        <f t="shared" si="309"/>
        <v>8276.5819709791504</v>
      </c>
      <c r="O1265" s="106">
        <f t="shared" si="298"/>
        <v>9.9189053565594207</v>
      </c>
      <c r="P1265" s="91"/>
      <c r="Q1265" s="92">
        <f t="shared" si="299"/>
        <v>11.805187590081779</v>
      </c>
      <c r="R1265" s="92"/>
      <c r="S1265" s="107">
        <f t="shared" si="300"/>
        <v>7.2728259980148952E-2</v>
      </c>
      <c r="T1265" s="82">
        <f t="shared" si="312"/>
        <v>1.0267152349594735</v>
      </c>
      <c r="U1265" s="82">
        <f t="shared" si="313"/>
        <v>9.8772459379022717</v>
      </c>
      <c r="V1265" s="95">
        <f t="shared" si="301"/>
        <v>5.8146770807186332E-2</v>
      </c>
      <c r="W1265" s="95">
        <f t="shared" si="302"/>
        <v>2.2365128299606907E-2</v>
      </c>
      <c r="X1265" s="95">
        <f t="shared" si="303"/>
        <v>3.5781642507579425E-2</v>
      </c>
    </row>
    <row r="1266" spans="1:24">
      <c r="A1266" s="1">
        <v>1975.1</v>
      </c>
      <c r="B1266" s="1">
        <f t="shared" si="304"/>
        <v>1975</v>
      </c>
      <c r="C1266" s="1">
        <f t="shared" si="305"/>
        <v>9.9999999999909051E-2</v>
      </c>
      <c r="D1266" s="77">
        <v>88.57</v>
      </c>
      <c r="E1266" s="79">
        <v>3.7</v>
      </c>
      <c r="F1266" s="77">
        <v>7.82667</v>
      </c>
      <c r="G1266" s="77">
        <v>54.9</v>
      </c>
      <c r="H1266" s="79">
        <f t="shared" si="310"/>
        <v>1975.7916666665715</v>
      </c>
      <c r="I1266" s="82">
        <v>8.14</v>
      </c>
      <c r="J1266" s="79">
        <f t="shared" si="306"/>
        <v>521.71279253187618</v>
      </c>
      <c r="K1266" s="79">
        <f t="shared" si="307"/>
        <v>21.794482695810569</v>
      </c>
      <c r="L1266" s="90">
        <f t="shared" si="311"/>
        <v>94276.944716126003</v>
      </c>
      <c r="M1266" s="79">
        <f t="shared" si="308"/>
        <v>46.102222670491813</v>
      </c>
      <c r="N1266" s="90">
        <f t="shared" si="309"/>
        <v>8330.9758936588241</v>
      </c>
      <c r="O1266" s="106">
        <f t="shared" si="298"/>
        <v>10.327599777501113</v>
      </c>
      <c r="P1266" s="91"/>
      <c r="Q1266" s="92">
        <f t="shared" si="299"/>
        <v>12.300949653188081</v>
      </c>
      <c r="R1266" s="92"/>
      <c r="S1266" s="107">
        <f t="shared" si="300"/>
        <v>7.1883662268419551E-2</v>
      </c>
      <c r="T1266" s="82">
        <f t="shared" si="312"/>
        <v>1.0129178826624958</v>
      </c>
      <c r="U1266" s="82">
        <f t="shared" si="313"/>
        <v>10.085702933700668</v>
      </c>
      <c r="V1266" s="95">
        <f t="shared" si="301"/>
        <v>5.4780838431220502E-2</v>
      </c>
      <c r="W1266" s="95">
        <f t="shared" si="302"/>
        <v>2.154842705265736E-2</v>
      </c>
      <c r="X1266" s="95">
        <f t="shared" si="303"/>
        <v>3.3232411378563143E-2</v>
      </c>
    </row>
    <row r="1267" spans="1:24">
      <c r="A1267" s="1">
        <v>1975.11</v>
      </c>
      <c r="B1267" s="1">
        <f t="shared" si="304"/>
        <v>1975</v>
      </c>
      <c r="C1267" s="1">
        <f t="shared" si="305"/>
        <v>0.10999999999989996</v>
      </c>
      <c r="D1267" s="77">
        <v>90.07</v>
      </c>
      <c r="E1267" s="79">
        <v>3.69</v>
      </c>
      <c r="F1267" s="77">
        <v>7.8933299999999997</v>
      </c>
      <c r="G1267" s="77">
        <v>55.3</v>
      </c>
      <c r="H1267" s="79">
        <f t="shared" si="310"/>
        <v>1975.8749999999047</v>
      </c>
      <c r="I1267" s="82">
        <v>8.0500000000000007</v>
      </c>
      <c r="J1267" s="79">
        <f t="shared" si="306"/>
        <v>526.71079222423157</v>
      </c>
      <c r="K1267" s="79">
        <f t="shared" si="307"/>
        <v>21.578359312839062</v>
      </c>
      <c r="L1267" s="90">
        <f t="shared" si="311"/>
        <v>95505.062240159474</v>
      </c>
      <c r="M1267" s="79">
        <f t="shared" si="308"/>
        <v>46.158566643580478</v>
      </c>
      <c r="N1267" s="90">
        <f t="shared" si="309"/>
        <v>8369.6344280239591</v>
      </c>
      <c r="O1267" s="106">
        <f t="shared" si="298"/>
        <v>10.435859457947901</v>
      </c>
      <c r="P1267" s="91"/>
      <c r="Q1267" s="92">
        <f t="shared" si="299"/>
        <v>12.438145517109895</v>
      </c>
      <c r="R1267" s="92"/>
      <c r="S1267" s="107">
        <f t="shared" si="300"/>
        <v>7.2546406133995683E-2</v>
      </c>
      <c r="T1267" s="82">
        <f t="shared" si="312"/>
        <v>1.010123789893028</v>
      </c>
      <c r="U1267" s="82">
        <f t="shared" si="313"/>
        <v>10.14209382379943</v>
      </c>
      <c r="V1267" s="95">
        <f t="shared" si="301"/>
        <v>5.9701009740135369E-2</v>
      </c>
      <c r="W1267" s="95">
        <f t="shared" si="302"/>
        <v>2.4478480153615312E-2</v>
      </c>
      <c r="X1267" s="95">
        <f t="shared" si="303"/>
        <v>3.5222529586520057E-2</v>
      </c>
    </row>
    <row r="1268" spans="1:24">
      <c r="A1268" s="1">
        <v>1975.12</v>
      </c>
      <c r="B1268" s="1">
        <f t="shared" si="304"/>
        <v>1975</v>
      </c>
      <c r="C1268" s="1">
        <f t="shared" si="305"/>
        <v>0.11999999999989086</v>
      </c>
      <c r="D1268" s="77">
        <v>88.7</v>
      </c>
      <c r="E1268" s="79">
        <v>3.68</v>
      </c>
      <c r="F1268" s="77">
        <v>7.96</v>
      </c>
      <c r="G1268" s="77">
        <v>55.5</v>
      </c>
      <c r="H1268" s="79">
        <f t="shared" si="310"/>
        <v>1975.958333333238</v>
      </c>
      <c r="I1268" s="82">
        <v>8</v>
      </c>
      <c r="J1268" s="79">
        <f t="shared" si="306"/>
        <v>516.83012792792806</v>
      </c>
      <c r="K1268" s="79">
        <f t="shared" si="307"/>
        <v>21.442332252252257</v>
      </c>
      <c r="L1268" s="90">
        <f t="shared" si="311"/>
        <v>94037.465226813336</v>
      </c>
      <c r="M1268" s="79">
        <f t="shared" si="308"/>
        <v>46.380696936936943</v>
      </c>
      <c r="N1268" s="90">
        <f t="shared" si="309"/>
        <v>8438.9878602641948</v>
      </c>
      <c r="O1268" s="106">
        <f t="shared" si="298"/>
        <v>10.25036841625684</v>
      </c>
      <c r="P1268" s="91"/>
      <c r="Q1268" s="92">
        <f t="shared" si="299"/>
        <v>12.22532715188467</v>
      </c>
      <c r="R1268" s="92"/>
      <c r="S1268" s="107">
        <f t="shared" si="300"/>
        <v>7.4829117279938476E-2</v>
      </c>
      <c r="T1268" s="82">
        <f t="shared" si="312"/>
        <v>1.0246283579987883</v>
      </c>
      <c r="U1268" s="82">
        <f t="shared" si="313"/>
        <v>10.207852159753267</v>
      </c>
      <c r="V1268" s="95">
        <f t="shared" si="301"/>
        <v>6.6540747241630394E-2</v>
      </c>
      <c r="W1268" s="95">
        <f t="shared" si="302"/>
        <v>2.7736080867243551E-2</v>
      </c>
      <c r="X1268" s="95">
        <f t="shared" si="303"/>
        <v>3.8804666374386843E-2</v>
      </c>
    </row>
    <row r="1269" spans="1:24">
      <c r="A1269" s="1">
        <v>1976.01</v>
      </c>
      <c r="B1269" s="1">
        <f t="shared" si="304"/>
        <v>1976</v>
      </c>
      <c r="C1269" s="1">
        <f t="shared" si="305"/>
        <v>9.9999999999909051E-3</v>
      </c>
      <c r="D1269" s="77">
        <v>96.86</v>
      </c>
      <c r="E1269" s="79">
        <v>3.6833300000000002</v>
      </c>
      <c r="F1269" s="77">
        <v>8.1933299999999996</v>
      </c>
      <c r="G1269" s="77">
        <v>55.6</v>
      </c>
      <c r="H1269" s="79">
        <f t="shared" si="310"/>
        <v>1976.0416666665712</v>
      </c>
      <c r="I1269" s="82">
        <v>7.74</v>
      </c>
      <c r="J1269" s="79">
        <f t="shared" si="306"/>
        <v>563.36110395683454</v>
      </c>
      <c r="K1269" s="79">
        <f t="shared" si="307"/>
        <v>21.423134989028782</v>
      </c>
      <c r="L1269" s="90">
        <f t="shared" si="311"/>
        <v>102828.62548895899</v>
      </c>
      <c r="M1269" s="79">
        <f t="shared" si="308"/>
        <v>47.654381931474823</v>
      </c>
      <c r="N1269" s="90">
        <f t="shared" si="309"/>
        <v>8698.2124930564987</v>
      </c>
      <c r="O1269" s="106">
        <f t="shared" si="298"/>
        <v>11.185051362622149</v>
      </c>
      <c r="P1269" s="91"/>
      <c r="Q1269" s="92">
        <f t="shared" si="299"/>
        <v>13.344852948567903</v>
      </c>
      <c r="R1269" s="92"/>
      <c r="S1269" s="107">
        <f t="shared" si="300"/>
        <v>6.9467036472156643E-2</v>
      </c>
      <c r="T1269" s="82">
        <f t="shared" si="312"/>
        <v>1.0030033225385899</v>
      </c>
      <c r="U1269" s="82">
        <f t="shared" si="313"/>
        <v>10.440443187794996</v>
      </c>
      <c r="V1269" s="95">
        <f t="shared" si="301"/>
        <v>5.7555200461476774E-2</v>
      </c>
      <c r="W1269" s="95">
        <f t="shared" si="302"/>
        <v>2.6392245638532819E-2</v>
      </c>
      <c r="X1269" s="95">
        <f t="shared" si="303"/>
        <v>3.1162954822943956E-2</v>
      </c>
    </row>
    <row r="1270" spans="1:24">
      <c r="A1270" s="1">
        <v>1976.02</v>
      </c>
      <c r="B1270" s="1">
        <f t="shared" si="304"/>
        <v>1976</v>
      </c>
      <c r="C1270" s="1">
        <f t="shared" si="305"/>
        <v>1.999999999998181E-2</v>
      </c>
      <c r="D1270" s="77">
        <v>100.6</v>
      </c>
      <c r="E1270" s="79">
        <v>3.6866699999999999</v>
      </c>
      <c r="F1270" s="77">
        <v>8.4266699999999997</v>
      </c>
      <c r="G1270" s="77">
        <v>55.8</v>
      </c>
      <c r="H1270" s="79">
        <f t="shared" si="310"/>
        <v>1976.1249999999045</v>
      </c>
      <c r="I1270" s="82">
        <v>7.79</v>
      </c>
      <c r="J1270" s="79">
        <f t="shared" si="306"/>
        <v>583.01666308243739</v>
      </c>
      <c r="K1270" s="79">
        <f t="shared" si="307"/>
        <v>21.365706175806455</v>
      </c>
      <c r="L1270" s="90">
        <f t="shared" si="311"/>
        <v>106741.28108855442</v>
      </c>
      <c r="M1270" s="79">
        <f t="shared" si="308"/>
        <v>48.835874993010762</v>
      </c>
      <c r="N1270" s="90">
        <f t="shared" si="309"/>
        <v>8941.0889772414394</v>
      </c>
      <c r="O1270" s="106">
        <f t="shared" si="298"/>
        <v>11.586092994449691</v>
      </c>
      <c r="P1270" s="91"/>
      <c r="Q1270" s="92">
        <f t="shared" si="299"/>
        <v>13.825819214816342</v>
      </c>
      <c r="R1270" s="92"/>
      <c r="S1270" s="107">
        <f t="shared" si="300"/>
        <v>6.5589115311616264E-2</v>
      </c>
      <c r="T1270" s="82">
        <f t="shared" si="312"/>
        <v>1.0106384742735481</v>
      </c>
      <c r="U1270" s="82">
        <f t="shared" si="313"/>
        <v>10.434265875645833</v>
      </c>
      <c r="V1270" s="95">
        <f t="shared" si="301"/>
        <v>5.9759385545582244E-2</v>
      </c>
      <c r="W1270" s="95">
        <f t="shared" si="302"/>
        <v>3.0782917131401577E-2</v>
      </c>
      <c r="X1270" s="95">
        <f t="shared" si="303"/>
        <v>2.8976468414180667E-2</v>
      </c>
    </row>
    <row r="1271" spans="1:24">
      <c r="A1271" s="1">
        <v>1976.03</v>
      </c>
      <c r="B1271" s="1">
        <f t="shared" si="304"/>
        <v>1976</v>
      </c>
      <c r="C1271" s="1">
        <f t="shared" si="305"/>
        <v>2.9999999999972715E-2</v>
      </c>
      <c r="D1271" s="77">
        <v>101.1</v>
      </c>
      <c r="E1271" s="79">
        <v>3.69</v>
      </c>
      <c r="F1271" s="77">
        <v>8.66</v>
      </c>
      <c r="G1271" s="77">
        <v>55.9</v>
      </c>
      <c r="H1271" s="79">
        <f t="shared" si="310"/>
        <v>1976.2083333332378</v>
      </c>
      <c r="I1271" s="82">
        <v>7.73</v>
      </c>
      <c r="J1271" s="79">
        <f t="shared" si="306"/>
        <v>584.86621288014317</v>
      </c>
      <c r="K1271" s="79">
        <f t="shared" si="307"/>
        <v>21.346749016100183</v>
      </c>
      <c r="L1271" s="90">
        <f t="shared" si="311"/>
        <v>107405.59302128322</v>
      </c>
      <c r="M1271" s="79">
        <f t="shared" si="308"/>
        <v>50.098332379248667</v>
      </c>
      <c r="N1271" s="90">
        <f t="shared" si="309"/>
        <v>9200.1230026143694</v>
      </c>
      <c r="O1271" s="106">
        <f t="shared" si="298"/>
        <v>11.631754403566509</v>
      </c>
      <c r="P1271" s="91"/>
      <c r="Q1271" s="92">
        <f t="shared" si="299"/>
        <v>13.881952375762468</v>
      </c>
      <c r="R1271" s="92"/>
      <c r="S1271" s="107">
        <f t="shared" si="300"/>
        <v>6.5709741950206568E-2</v>
      </c>
      <c r="T1271" s="82">
        <f t="shared" si="312"/>
        <v>1.0182782363989127</v>
      </c>
      <c r="U1271" s="82">
        <f t="shared" si="313"/>
        <v>10.526406017813608</v>
      </c>
      <c r="V1271" s="95">
        <f t="shared" si="301"/>
        <v>6.5965076576071979E-2</v>
      </c>
      <c r="W1271" s="95">
        <f t="shared" si="302"/>
        <v>3.7411724396097856E-2</v>
      </c>
      <c r="X1271" s="95">
        <f t="shared" si="303"/>
        <v>2.8553352179974123E-2</v>
      </c>
    </row>
    <row r="1272" spans="1:24">
      <c r="A1272" s="1">
        <v>1976.04</v>
      </c>
      <c r="B1272" s="1">
        <f t="shared" si="304"/>
        <v>1976</v>
      </c>
      <c r="C1272" s="1">
        <f t="shared" si="305"/>
        <v>3.999999999996362E-2</v>
      </c>
      <c r="D1272" s="77">
        <v>101.9</v>
      </c>
      <c r="E1272" s="79">
        <v>3.71333</v>
      </c>
      <c r="F1272" s="77">
        <v>8.8566699999999994</v>
      </c>
      <c r="G1272" s="77">
        <v>56.1</v>
      </c>
      <c r="H1272" s="79">
        <f t="shared" si="310"/>
        <v>1976.291666666571</v>
      </c>
      <c r="I1272" s="82">
        <v>7.56</v>
      </c>
      <c r="J1272" s="79">
        <f t="shared" si="306"/>
        <v>587.39265062388597</v>
      </c>
      <c r="K1272" s="79">
        <f t="shared" si="307"/>
        <v>21.405130042602497</v>
      </c>
      <c r="L1272" s="90">
        <f t="shared" si="311"/>
        <v>108197.12350192416</v>
      </c>
      <c r="M1272" s="79">
        <f t="shared" si="308"/>
        <v>51.053413807664889</v>
      </c>
      <c r="N1272" s="90">
        <f t="shared" si="309"/>
        <v>9403.9864357780825</v>
      </c>
      <c r="O1272" s="106">
        <f t="shared" si="298"/>
        <v>11.689164132206368</v>
      </c>
      <c r="P1272" s="91"/>
      <c r="Q1272" s="92">
        <f t="shared" si="299"/>
        <v>13.95129800301183</v>
      </c>
      <c r="R1272" s="92"/>
      <c r="S1272" s="107">
        <f t="shared" si="300"/>
        <v>6.6708507735152828E-2</v>
      </c>
      <c r="T1272" s="82">
        <f t="shared" si="312"/>
        <v>0.98297414533144722</v>
      </c>
      <c r="U1272" s="82">
        <f t="shared" si="313"/>
        <v>10.680596928502533</v>
      </c>
      <c r="V1272" s="95">
        <f t="shared" si="301"/>
        <v>6.8264915193053E-2</v>
      </c>
      <c r="W1272" s="95">
        <f t="shared" si="302"/>
        <v>4.0195100538251038E-2</v>
      </c>
      <c r="X1272" s="95">
        <f t="shared" si="303"/>
        <v>2.8069814654801961E-2</v>
      </c>
    </row>
    <row r="1273" spans="1:24">
      <c r="A1273" s="1">
        <v>1976.05</v>
      </c>
      <c r="B1273" s="1">
        <f t="shared" si="304"/>
        <v>1976</v>
      </c>
      <c r="C1273" s="1">
        <f t="shared" si="305"/>
        <v>4.9999999999954525E-2</v>
      </c>
      <c r="D1273" s="77">
        <v>101.2</v>
      </c>
      <c r="E1273" s="79">
        <v>3.7366700000000002</v>
      </c>
      <c r="F1273" s="77">
        <v>9.0533300000000008</v>
      </c>
      <c r="G1273" s="77">
        <v>56.5</v>
      </c>
      <c r="H1273" s="79">
        <f t="shared" si="310"/>
        <v>1976.3749999999043</v>
      </c>
      <c r="I1273" s="82">
        <v>7.9</v>
      </c>
      <c r="J1273" s="79">
        <f t="shared" si="306"/>
        <v>579.22760353982312</v>
      </c>
      <c r="K1273" s="79">
        <f t="shared" si="307"/>
        <v>21.387177957699116</v>
      </c>
      <c r="L1273" s="90">
        <f t="shared" si="311"/>
        <v>107021.4215602741</v>
      </c>
      <c r="M1273" s="79">
        <f t="shared" si="308"/>
        <v>51.817575493628333</v>
      </c>
      <c r="N1273" s="90">
        <f t="shared" si="309"/>
        <v>9574.1131072556964</v>
      </c>
      <c r="O1273" s="106">
        <f t="shared" si="298"/>
        <v>11.532053585609425</v>
      </c>
      <c r="P1273" s="91"/>
      <c r="Q1273" s="92">
        <f t="shared" si="299"/>
        <v>13.764637153557743</v>
      </c>
      <c r="R1273" s="92"/>
      <c r="S1273" s="107">
        <f t="shared" si="300"/>
        <v>6.5225091420169731E-2</v>
      </c>
      <c r="T1273" s="82">
        <f t="shared" si="312"/>
        <v>1.0093323134082954</v>
      </c>
      <c r="U1273" s="82">
        <f t="shared" si="313"/>
        <v>10.4244231992834</v>
      </c>
      <c r="V1273" s="95">
        <f t="shared" si="301"/>
        <v>6.9663406403566608E-2</v>
      </c>
      <c r="W1273" s="95">
        <f t="shared" si="302"/>
        <v>4.0089934897060919E-2</v>
      </c>
      <c r="X1273" s="95">
        <f t="shared" si="303"/>
        <v>2.9573471506505689E-2</v>
      </c>
    </row>
    <row r="1274" spans="1:24">
      <c r="A1274" s="1">
        <v>1976.06</v>
      </c>
      <c r="B1274" s="1">
        <f t="shared" si="304"/>
        <v>1976</v>
      </c>
      <c r="C1274" s="1">
        <f t="shared" si="305"/>
        <v>5.999999999994543E-2</v>
      </c>
      <c r="D1274" s="77">
        <v>101.8</v>
      </c>
      <c r="E1274" s="79">
        <v>3.76</v>
      </c>
      <c r="F1274" s="77">
        <v>9.25</v>
      </c>
      <c r="G1274" s="77">
        <v>56.8</v>
      </c>
      <c r="H1274" s="79">
        <f t="shared" si="310"/>
        <v>1976.4583333332375</v>
      </c>
      <c r="I1274" s="82">
        <v>7.86</v>
      </c>
      <c r="J1274" s="79">
        <f t="shared" si="306"/>
        <v>579.58432042253526</v>
      </c>
      <c r="K1274" s="79">
        <f t="shared" si="307"/>
        <v>21.407043661971834</v>
      </c>
      <c r="L1274" s="90">
        <f t="shared" si="311"/>
        <v>107416.93799196913</v>
      </c>
      <c r="M1274" s="79">
        <f t="shared" si="308"/>
        <v>52.663604753521142</v>
      </c>
      <c r="N1274" s="90">
        <f t="shared" si="309"/>
        <v>9760.3799255964095</v>
      </c>
      <c r="O1274" s="106">
        <f t="shared" si="298"/>
        <v>11.543841631417106</v>
      </c>
      <c r="P1274" s="91"/>
      <c r="Q1274" s="92">
        <f t="shared" si="299"/>
        <v>13.779039853350014</v>
      </c>
      <c r="R1274" s="92"/>
      <c r="S1274" s="107">
        <f t="shared" si="300"/>
        <v>6.5769695495819055E-2</v>
      </c>
      <c r="T1274" s="82">
        <f t="shared" si="312"/>
        <v>1.0086144194586297</v>
      </c>
      <c r="U1274" s="82">
        <f t="shared" si="313"/>
        <v>10.466134786582916</v>
      </c>
      <c r="V1274" s="95">
        <f t="shared" si="301"/>
        <v>7.1984653442048296E-2</v>
      </c>
      <c r="W1274" s="95">
        <f t="shared" si="302"/>
        <v>3.9126818913099326E-2</v>
      </c>
      <c r="X1274" s="95">
        <f t="shared" si="303"/>
        <v>3.285783452894897E-2</v>
      </c>
    </row>
    <row r="1275" spans="1:24">
      <c r="A1275" s="1">
        <v>1976.07</v>
      </c>
      <c r="B1275" s="1">
        <f t="shared" si="304"/>
        <v>1976</v>
      </c>
      <c r="C1275" s="1">
        <f t="shared" si="305"/>
        <v>6.9999999999936335E-2</v>
      </c>
      <c r="D1275" s="77">
        <v>104.2</v>
      </c>
      <c r="E1275" s="79">
        <v>3.79</v>
      </c>
      <c r="F1275" s="77">
        <v>9.35</v>
      </c>
      <c r="G1275" s="77">
        <v>57.1</v>
      </c>
      <c r="H1275" s="79">
        <f t="shared" si="310"/>
        <v>1976.5416666665708</v>
      </c>
      <c r="I1275" s="82">
        <v>7.83</v>
      </c>
      <c r="J1275" s="79">
        <f t="shared" si="306"/>
        <v>590.13149912434335</v>
      </c>
      <c r="K1275" s="79">
        <f t="shared" si="307"/>
        <v>21.464475831873909</v>
      </c>
      <c r="L1275" s="90">
        <f t="shared" si="311"/>
        <v>109703.20238819167</v>
      </c>
      <c r="M1275" s="79">
        <f t="shared" si="308"/>
        <v>52.95325831873906</v>
      </c>
      <c r="N1275" s="90">
        <f t="shared" si="309"/>
        <v>9843.8094273473325</v>
      </c>
      <c r="O1275" s="106">
        <f t="shared" si="298"/>
        <v>11.757490488689912</v>
      </c>
      <c r="P1275" s="91"/>
      <c r="Q1275" s="92">
        <f t="shared" si="299"/>
        <v>14.033225918703794</v>
      </c>
      <c r="R1275" s="92"/>
      <c r="S1275" s="107">
        <f t="shared" si="300"/>
        <v>6.4726844830016658E-2</v>
      </c>
      <c r="T1275" s="82">
        <f t="shared" si="312"/>
        <v>1.0106646066851026</v>
      </c>
      <c r="U1275" s="82">
        <f t="shared" si="313"/>
        <v>10.500832319214037</v>
      </c>
      <c r="V1275" s="95">
        <f t="shared" si="301"/>
        <v>6.7785412056091454E-2</v>
      </c>
      <c r="W1275" s="95">
        <f t="shared" si="302"/>
        <v>4.3036614725714406E-2</v>
      </c>
      <c r="X1275" s="95">
        <f t="shared" si="303"/>
        <v>2.4748797330377048E-2</v>
      </c>
    </row>
    <row r="1276" spans="1:24">
      <c r="A1276" s="1">
        <v>1976.08</v>
      </c>
      <c r="B1276" s="1">
        <f t="shared" si="304"/>
        <v>1976</v>
      </c>
      <c r="C1276" s="1">
        <f t="shared" si="305"/>
        <v>7.999999999992724E-2</v>
      </c>
      <c r="D1276" s="77">
        <v>103.3</v>
      </c>
      <c r="E1276" s="79">
        <v>3.82</v>
      </c>
      <c r="F1276" s="77">
        <v>9.4499999999999993</v>
      </c>
      <c r="G1276" s="77">
        <v>57.4</v>
      </c>
      <c r="H1276" s="79">
        <f t="shared" si="310"/>
        <v>1976.624999999904</v>
      </c>
      <c r="I1276" s="82">
        <v>7.77</v>
      </c>
      <c r="J1276" s="79">
        <f t="shared" si="306"/>
        <v>581.97672299651572</v>
      </c>
      <c r="K1276" s="79">
        <f t="shared" si="307"/>
        <v>21.52130766550523</v>
      </c>
      <c r="L1276" s="90">
        <f t="shared" si="311"/>
        <v>108520.6546122982</v>
      </c>
      <c r="M1276" s="79">
        <f t="shared" si="308"/>
        <v>53.239884146341467</v>
      </c>
      <c r="N1276" s="90">
        <f t="shared" si="309"/>
        <v>9927.5913464299902</v>
      </c>
      <c r="O1276" s="106">
        <f t="shared" si="298"/>
        <v>11.597986002509248</v>
      </c>
      <c r="P1276" s="91"/>
      <c r="Q1276" s="92">
        <f t="shared" si="299"/>
        <v>13.842562825921162</v>
      </c>
      <c r="R1276" s="92"/>
      <c r="S1276" s="107">
        <f t="shared" si="300"/>
        <v>6.6401884511022441E-2</v>
      </c>
      <c r="T1276" s="82">
        <f t="shared" si="312"/>
        <v>1.0189914585181015</v>
      </c>
      <c r="U1276" s="82">
        <f t="shared" si="313"/>
        <v>10.55735186768576</v>
      </c>
      <c r="V1276" s="95">
        <f t="shared" si="301"/>
        <v>7.1162833541595694E-2</v>
      </c>
      <c r="W1276" s="95">
        <f t="shared" si="302"/>
        <v>4.3869515569996187E-2</v>
      </c>
      <c r="X1276" s="95">
        <f t="shared" si="303"/>
        <v>2.7293317971599507E-2</v>
      </c>
    </row>
    <row r="1277" spans="1:24">
      <c r="A1277" s="1">
        <v>1976.09</v>
      </c>
      <c r="B1277" s="1">
        <f t="shared" si="304"/>
        <v>1976</v>
      </c>
      <c r="C1277" s="1">
        <f t="shared" si="305"/>
        <v>8.9999999999918145E-2</v>
      </c>
      <c r="D1277" s="77">
        <v>105.5</v>
      </c>
      <c r="E1277" s="79">
        <v>3.85</v>
      </c>
      <c r="F1277" s="77">
        <v>9.5500000000000007</v>
      </c>
      <c r="G1277" s="77">
        <v>57.6</v>
      </c>
      <c r="H1277" s="79">
        <f t="shared" si="310"/>
        <v>1976.7083333332373</v>
      </c>
      <c r="I1277" s="82">
        <v>7.59</v>
      </c>
      <c r="J1277" s="79">
        <f t="shared" si="306"/>
        <v>592.30740451388897</v>
      </c>
      <c r="K1277" s="79">
        <f t="shared" si="307"/>
        <v>21.615009548611113</v>
      </c>
      <c r="L1277" s="90">
        <f t="shared" si="311"/>
        <v>110782.88467117392</v>
      </c>
      <c r="M1277" s="79">
        <f t="shared" si="308"/>
        <v>53.616452256944456</v>
      </c>
      <c r="N1277" s="90">
        <f t="shared" si="309"/>
        <v>10028.213730897734</v>
      </c>
      <c r="O1277" s="106">
        <f t="shared" si="298"/>
        <v>11.80599094953979</v>
      </c>
      <c r="P1277" s="91"/>
      <c r="Q1277" s="92">
        <f t="shared" si="299"/>
        <v>14.089874827138543</v>
      </c>
      <c r="R1277" s="92"/>
      <c r="S1277" s="107">
        <f t="shared" si="300"/>
        <v>6.7050799195108132E-2</v>
      </c>
      <c r="T1277" s="82">
        <f t="shared" si="312"/>
        <v>1.018940201004066</v>
      </c>
      <c r="U1277" s="82">
        <f t="shared" si="313"/>
        <v>10.720497727124755</v>
      </c>
      <c r="V1277" s="95">
        <f t="shared" si="301"/>
        <v>6.5816844211692205E-2</v>
      </c>
      <c r="W1277" s="95">
        <f t="shared" si="302"/>
        <v>4.0368985530300217E-2</v>
      </c>
      <c r="X1277" s="95">
        <f t="shared" si="303"/>
        <v>2.5447858681391988E-2</v>
      </c>
    </row>
    <row r="1278" spans="1:24">
      <c r="A1278" s="1">
        <v>1976.1</v>
      </c>
      <c r="B1278" s="1">
        <f t="shared" si="304"/>
        <v>1976</v>
      </c>
      <c r="C1278" s="1">
        <f t="shared" si="305"/>
        <v>9.9999999999909051E-2</v>
      </c>
      <c r="D1278" s="77">
        <v>101.9</v>
      </c>
      <c r="E1278" s="79">
        <v>3.9166699999999999</v>
      </c>
      <c r="F1278" s="77">
        <v>9.67</v>
      </c>
      <c r="G1278" s="77">
        <v>57.9</v>
      </c>
      <c r="H1278" s="79">
        <f t="shared" si="310"/>
        <v>1976.7916666665706</v>
      </c>
      <c r="I1278" s="82">
        <v>7.41</v>
      </c>
      <c r="J1278" s="79">
        <f t="shared" si="306"/>
        <v>569.13173920552686</v>
      </c>
      <c r="K1278" s="79">
        <f t="shared" si="307"/>
        <v>21.87537987236615</v>
      </c>
      <c r="L1278" s="90">
        <f t="shared" si="311"/>
        <v>106789.15512261199</v>
      </c>
      <c r="M1278" s="79">
        <f t="shared" si="308"/>
        <v>54.008870639032821</v>
      </c>
      <c r="N1278" s="90">
        <f t="shared" si="309"/>
        <v>10133.965947356799</v>
      </c>
      <c r="O1278" s="106">
        <f t="shared" si="298"/>
        <v>11.345696136316697</v>
      </c>
      <c r="P1278" s="91"/>
      <c r="Q1278" s="92">
        <f t="shared" si="299"/>
        <v>13.541591689930128</v>
      </c>
      <c r="R1278" s="92"/>
      <c r="S1278" s="107">
        <f t="shared" si="300"/>
        <v>7.2191659112081946E-2</v>
      </c>
      <c r="T1278" s="82">
        <f t="shared" si="312"/>
        <v>1.0146294332391081</v>
      </c>
      <c r="U1278" s="82">
        <f t="shared" si="313"/>
        <v>10.866947424437852</v>
      </c>
      <c r="V1278" s="95">
        <f t="shared" si="301"/>
        <v>6.9544710671768373E-2</v>
      </c>
      <c r="W1278" s="95">
        <f t="shared" si="302"/>
        <v>3.9651868739782214E-2</v>
      </c>
      <c r="X1278" s="95">
        <f t="shared" si="303"/>
        <v>2.9892841931986158E-2</v>
      </c>
    </row>
    <row r="1279" spans="1:24">
      <c r="A1279" s="1">
        <v>1976.11</v>
      </c>
      <c r="B1279" s="1">
        <f t="shared" si="304"/>
        <v>1976</v>
      </c>
      <c r="C1279" s="1">
        <f t="shared" si="305"/>
        <v>0.10999999999989996</v>
      </c>
      <c r="D1279" s="77">
        <v>101.2</v>
      </c>
      <c r="E1279" s="79">
        <v>3.98333</v>
      </c>
      <c r="F1279" s="77">
        <v>9.7899999999999991</v>
      </c>
      <c r="G1279" s="77">
        <v>58</v>
      </c>
      <c r="H1279" s="79">
        <f t="shared" si="310"/>
        <v>1976.8749999999038</v>
      </c>
      <c r="I1279" s="82">
        <v>7.29</v>
      </c>
      <c r="J1279" s="79">
        <f t="shared" si="306"/>
        <v>564.24757931034492</v>
      </c>
      <c r="K1279" s="79">
        <f t="shared" si="307"/>
        <v>22.209331127413794</v>
      </c>
      <c r="L1279" s="90">
        <f t="shared" si="311"/>
        <v>106219.98578834765</v>
      </c>
      <c r="M1279" s="79">
        <f t="shared" si="308"/>
        <v>54.584820172413792</v>
      </c>
      <c r="N1279" s="90">
        <f t="shared" si="309"/>
        <v>10275.629059959718</v>
      </c>
      <c r="O1279" s="106">
        <f t="shared" si="298"/>
        <v>11.248855860507964</v>
      </c>
      <c r="P1279" s="91"/>
      <c r="Q1279" s="92">
        <f t="shared" si="299"/>
        <v>13.427973102245335</v>
      </c>
      <c r="R1279" s="92"/>
      <c r="S1279" s="107">
        <f t="shared" si="300"/>
        <v>7.4333053535413113E-2</v>
      </c>
      <c r="T1279" s="82">
        <f t="shared" si="312"/>
        <v>1.0362174650586484</v>
      </c>
      <c r="U1279" s="82">
        <f t="shared" si="313"/>
        <v>11.006914491285707</v>
      </c>
      <c r="V1279" s="95">
        <f t="shared" si="301"/>
        <v>7.3741610091351717E-2</v>
      </c>
      <c r="W1279" s="95">
        <f t="shared" si="302"/>
        <v>4.0173409496399914E-2</v>
      </c>
      <c r="X1279" s="95">
        <f t="shared" si="303"/>
        <v>3.3568200594951803E-2</v>
      </c>
    </row>
    <row r="1280" spans="1:24">
      <c r="A1280" s="1">
        <v>1976.12</v>
      </c>
      <c r="B1280" s="1">
        <f t="shared" si="304"/>
        <v>1976</v>
      </c>
      <c r="C1280" s="1">
        <f t="shared" si="305"/>
        <v>0.11999999999989086</v>
      </c>
      <c r="D1280" s="77">
        <v>104.7</v>
      </c>
      <c r="E1280" s="79">
        <v>4.05</v>
      </c>
      <c r="F1280" s="77">
        <v>9.91</v>
      </c>
      <c r="G1280" s="77">
        <v>58.2</v>
      </c>
      <c r="H1280" s="79">
        <f t="shared" si="310"/>
        <v>1976.9583333332371</v>
      </c>
      <c r="I1280" s="82">
        <v>6.87</v>
      </c>
      <c r="J1280" s="79">
        <f t="shared" si="306"/>
        <v>581.75601546391749</v>
      </c>
      <c r="K1280" s="79">
        <f t="shared" si="307"/>
        <v>22.503456185567011</v>
      </c>
      <c r="L1280" s="90">
        <f t="shared" si="311"/>
        <v>109868.98488246313</v>
      </c>
      <c r="M1280" s="79">
        <f t="shared" si="308"/>
        <v>55.064012542955332</v>
      </c>
      <c r="N1280" s="90">
        <f t="shared" si="309"/>
        <v>10399.25157770019</v>
      </c>
      <c r="O1280" s="106">
        <f t="shared" si="298"/>
        <v>11.597589726582941</v>
      </c>
      <c r="P1280" s="91"/>
      <c r="Q1280" s="92">
        <f t="shared" si="299"/>
        <v>13.845167133360231</v>
      </c>
      <c r="R1280" s="92"/>
      <c r="S1280" s="107">
        <f t="shared" si="300"/>
        <v>7.6224314233364607E-2</v>
      </c>
      <c r="T1280" s="82">
        <f t="shared" si="312"/>
        <v>0.98168657038634366</v>
      </c>
      <c r="U1280" s="82">
        <f t="shared" si="313"/>
        <v>11.366362678214569</v>
      </c>
      <c r="V1280" s="95">
        <f t="shared" si="301"/>
        <v>7.1839431937081866E-2</v>
      </c>
      <c r="W1280" s="95">
        <f t="shared" si="302"/>
        <v>3.8387610610941314E-2</v>
      </c>
      <c r="X1280" s="95">
        <f t="shared" si="303"/>
        <v>3.3451821326140552E-2</v>
      </c>
    </row>
    <row r="1281" spans="1:24">
      <c r="A1281" s="1">
        <v>1977.01</v>
      </c>
      <c r="B1281" s="1">
        <f t="shared" si="304"/>
        <v>1977</v>
      </c>
      <c r="C1281" s="1">
        <f t="shared" si="305"/>
        <v>9.9999999999909051E-3</v>
      </c>
      <c r="D1281" s="77">
        <v>103.8</v>
      </c>
      <c r="E1281" s="79">
        <v>4.0966699999999996</v>
      </c>
      <c r="F1281" s="77">
        <v>9.9666700000000006</v>
      </c>
      <c r="G1281" s="77">
        <v>58.5</v>
      </c>
      <c r="H1281" s="79">
        <f t="shared" si="310"/>
        <v>1977.0416666665703</v>
      </c>
      <c r="I1281" s="82">
        <v>7.21</v>
      </c>
      <c r="J1281" s="79">
        <f t="shared" si="306"/>
        <v>573.79752820512829</v>
      </c>
      <c r="K1281" s="79">
        <f t="shared" si="307"/>
        <v>22.646041617264959</v>
      </c>
      <c r="L1281" s="90">
        <f t="shared" si="311"/>
        <v>108722.37112758284</v>
      </c>
      <c r="M1281" s="79">
        <f t="shared" si="308"/>
        <v>55.094899907863258</v>
      </c>
      <c r="N1281" s="90">
        <f t="shared" si="309"/>
        <v>10439.30630680295</v>
      </c>
      <c r="O1281" s="106">
        <f t="shared" ref="O1281:O1344" si="314">J1281/AVERAGE(M1161:M1280)</f>
        <v>11.437961346787555</v>
      </c>
      <c r="P1281" s="91"/>
      <c r="Q1281" s="92">
        <f t="shared" ref="Q1281:Q1344" si="315">L1281/AVERAGE(N1161:N1280)</f>
        <v>13.656100626714061</v>
      </c>
      <c r="R1281" s="92"/>
      <c r="S1281" s="107">
        <f t="shared" ref="S1281:S1344" si="316">1/O1281-(I1281/100-(((G1281/G1161)^(1/10))-1))</f>
        <v>7.4572128819871672E-2</v>
      </c>
      <c r="T1281" s="82">
        <f t="shared" si="312"/>
        <v>0.99338209216165363</v>
      </c>
      <c r="U1281" s="82">
        <f t="shared" si="313"/>
        <v>11.100984028188186</v>
      </c>
      <c r="V1281" s="95">
        <f t="shared" si="301"/>
        <v>7.923736731565123E-2</v>
      </c>
      <c r="W1281" s="95">
        <f t="shared" si="302"/>
        <v>4.10217667319277E-2</v>
      </c>
      <c r="X1281" s="95">
        <f t="shared" si="303"/>
        <v>3.821560058372353E-2</v>
      </c>
    </row>
    <row r="1282" spans="1:24">
      <c r="A1282" s="1">
        <v>1977.02</v>
      </c>
      <c r="B1282" s="1">
        <f t="shared" si="304"/>
        <v>1977</v>
      </c>
      <c r="C1282" s="1">
        <f t="shared" si="305"/>
        <v>1.999999999998181E-2</v>
      </c>
      <c r="D1282" s="77">
        <v>101</v>
      </c>
      <c r="E1282" s="79">
        <v>4.1433299999999997</v>
      </c>
      <c r="F1282" s="77">
        <v>10.023300000000001</v>
      </c>
      <c r="G1282" s="77">
        <v>59.1</v>
      </c>
      <c r="H1282" s="79">
        <f t="shared" si="310"/>
        <v>1977.1249999999036</v>
      </c>
      <c r="I1282" s="82">
        <v>7.39</v>
      </c>
      <c r="J1282" s="79">
        <f t="shared" si="306"/>
        <v>552.6511505922166</v>
      </c>
      <c r="K1282" s="79">
        <f t="shared" si="307"/>
        <v>22.671446453299492</v>
      </c>
      <c r="L1282" s="90">
        <f t="shared" si="311"/>
        <v>105073.56396597614</v>
      </c>
      <c r="M1282" s="79">
        <f t="shared" si="308"/>
        <v>54.8454284923858</v>
      </c>
      <c r="N1282" s="90">
        <f t="shared" si="309"/>
        <v>10427.562907922464</v>
      </c>
      <c r="O1282" s="106">
        <f t="shared" si="314"/>
        <v>11.014841854222775</v>
      </c>
      <c r="P1282" s="91"/>
      <c r="Q1282" s="92">
        <f t="shared" si="315"/>
        <v>13.154123053942872</v>
      </c>
      <c r="R1282" s="92"/>
      <c r="S1282" s="107">
        <f t="shared" si="316"/>
        <v>7.7211979817013124E-2</v>
      </c>
      <c r="T1282" s="82">
        <f t="shared" si="312"/>
        <v>1.0012631318497678</v>
      </c>
      <c r="U1282" s="82">
        <f t="shared" si="313"/>
        <v>10.915564234010471</v>
      </c>
      <c r="V1282" s="95">
        <f t="shared" ref="V1282:V1345" si="317">(($L1402/$L1282)^(1/10)-1)</f>
        <v>8.9339489756051549E-2</v>
      </c>
      <c r="W1282" s="95">
        <f t="shared" ref="W1282:W1345" si="318">(($U1402/$U1282)^(1/10)-1)</f>
        <v>4.1764967267658104E-2</v>
      </c>
      <c r="X1282" s="95">
        <f t="shared" ref="X1282:X1345" si="319">V1282-W1282</f>
        <v>4.7574522488393445E-2</v>
      </c>
    </row>
    <row r="1283" spans="1:24">
      <c r="A1283" s="1">
        <v>1977.03</v>
      </c>
      <c r="B1283" s="1">
        <f t="shared" si="304"/>
        <v>1977</v>
      </c>
      <c r="C1283" s="1">
        <f t="shared" si="305"/>
        <v>2.9999999999972715E-2</v>
      </c>
      <c r="D1283" s="77">
        <v>100.6</v>
      </c>
      <c r="E1283" s="79">
        <v>4.1900000000000004</v>
      </c>
      <c r="F1283" s="77">
        <v>10.08</v>
      </c>
      <c r="G1283" s="77">
        <v>59.5</v>
      </c>
      <c r="H1283" s="79">
        <f t="shared" si="310"/>
        <v>1977.2083333332369</v>
      </c>
      <c r="I1283" s="82">
        <v>7.46</v>
      </c>
      <c r="J1283" s="79">
        <f t="shared" si="306"/>
        <v>546.76184537815129</v>
      </c>
      <c r="K1283" s="79">
        <f t="shared" si="307"/>
        <v>22.772685210084038</v>
      </c>
      <c r="L1283" s="90">
        <f t="shared" si="311"/>
        <v>104314.65902566993</v>
      </c>
      <c r="M1283" s="79">
        <f t="shared" si="308"/>
        <v>54.784884705882362</v>
      </c>
      <c r="N1283" s="90">
        <f t="shared" si="309"/>
        <v>10452.204403367326</v>
      </c>
      <c r="O1283" s="106">
        <f t="shared" si="314"/>
        <v>10.89574651166274</v>
      </c>
      <c r="P1283" s="91"/>
      <c r="Q1283" s="92">
        <f t="shared" si="315"/>
        <v>13.015883122750944</v>
      </c>
      <c r="R1283" s="92"/>
      <c r="S1283" s="107">
        <f t="shared" si="316"/>
        <v>7.7897822669790798E-2</v>
      </c>
      <c r="T1283" s="82">
        <f t="shared" si="312"/>
        <v>1.0125353142511471</v>
      </c>
      <c r="U1283" s="82">
        <f t="shared" si="313"/>
        <v>10.855877395351104</v>
      </c>
      <c r="V1283" s="95">
        <f t="shared" si="317"/>
        <v>9.4320159578388685E-2</v>
      </c>
      <c r="W1283" s="95">
        <f t="shared" si="318"/>
        <v>4.2498238359535589E-2</v>
      </c>
      <c r="X1283" s="95">
        <f t="shared" si="319"/>
        <v>5.1821921218853095E-2</v>
      </c>
    </row>
    <row r="1284" spans="1:24">
      <c r="A1284" s="1">
        <v>1977.04</v>
      </c>
      <c r="B1284" s="1">
        <f t="shared" si="304"/>
        <v>1977</v>
      </c>
      <c r="C1284" s="1">
        <f t="shared" si="305"/>
        <v>3.999999999996362E-2</v>
      </c>
      <c r="D1284" s="77">
        <v>99.05</v>
      </c>
      <c r="E1284" s="79">
        <v>4.2466699999999999</v>
      </c>
      <c r="F1284" s="77">
        <v>10.193300000000001</v>
      </c>
      <c r="G1284" s="77">
        <v>60</v>
      </c>
      <c r="H1284" s="79">
        <f t="shared" si="310"/>
        <v>1977.2916666665701</v>
      </c>
      <c r="I1284" s="82">
        <v>7.37</v>
      </c>
      <c r="J1284" s="79">
        <f t="shared" si="306"/>
        <v>533.85143583333343</v>
      </c>
      <c r="K1284" s="79">
        <f t="shared" si="307"/>
        <v>22.888348076833335</v>
      </c>
      <c r="L1284" s="90">
        <f t="shared" si="311"/>
        <v>102215.42857068521</v>
      </c>
      <c r="M1284" s="79">
        <f t="shared" si="308"/>
        <v>54.938998898333345</v>
      </c>
      <c r="N1284" s="90">
        <f t="shared" si="309"/>
        <v>10519.056315492839</v>
      </c>
      <c r="O1284" s="106">
        <f t="shared" si="314"/>
        <v>10.636037409141361</v>
      </c>
      <c r="P1284" s="91"/>
      <c r="Q1284" s="92">
        <f t="shared" si="315"/>
        <v>12.710931427883878</v>
      </c>
      <c r="R1284" s="92"/>
      <c r="S1284" s="107">
        <f t="shared" si="316"/>
        <v>8.1605709886888478E-2</v>
      </c>
      <c r="T1284" s="82">
        <f t="shared" si="312"/>
        <v>0.99984783618779671</v>
      </c>
      <c r="U1284" s="82">
        <f t="shared" si="313"/>
        <v>10.900359569723975</v>
      </c>
      <c r="V1284" s="95">
        <f t="shared" si="317"/>
        <v>9.5021562613185173E-2</v>
      </c>
      <c r="W1284" s="95">
        <f t="shared" si="318"/>
        <v>3.6567249736940699E-2</v>
      </c>
      <c r="X1284" s="95">
        <f t="shared" si="319"/>
        <v>5.8454312876244474E-2</v>
      </c>
    </row>
    <row r="1285" spans="1:24">
      <c r="A1285" s="1">
        <v>1977.05</v>
      </c>
      <c r="B1285" s="1">
        <f t="shared" si="304"/>
        <v>1977</v>
      </c>
      <c r="C1285" s="1">
        <f t="shared" si="305"/>
        <v>4.9999999999954525E-2</v>
      </c>
      <c r="D1285" s="77">
        <v>98.76</v>
      </c>
      <c r="E1285" s="79">
        <v>4.3033299999999999</v>
      </c>
      <c r="F1285" s="77">
        <v>10.306699999999999</v>
      </c>
      <c r="G1285" s="77">
        <v>60.3</v>
      </c>
      <c r="H1285" s="79">
        <f t="shared" si="310"/>
        <v>1977.3749999999034</v>
      </c>
      <c r="I1285" s="82">
        <v>7.46</v>
      </c>
      <c r="J1285" s="79">
        <f t="shared" si="306"/>
        <v>529.64021691542303</v>
      </c>
      <c r="K1285" s="79">
        <f t="shared" si="307"/>
        <v>23.078337734494198</v>
      </c>
      <c r="L1285" s="90">
        <f t="shared" si="311"/>
        <v>101777.34533450998</v>
      </c>
      <c r="M1285" s="79">
        <f t="shared" si="308"/>
        <v>55.273823650082925</v>
      </c>
      <c r="N1285" s="90">
        <f t="shared" si="309"/>
        <v>10621.593409874382</v>
      </c>
      <c r="O1285" s="106">
        <f t="shared" si="314"/>
        <v>10.548486693557001</v>
      </c>
      <c r="P1285" s="91"/>
      <c r="Q1285" s="92">
        <f t="shared" si="315"/>
        <v>12.612312925720714</v>
      </c>
      <c r="R1285" s="92"/>
      <c r="S1285" s="107">
        <f t="shared" si="316"/>
        <v>8.1695254846814586E-2</v>
      </c>
      <c r="T1285" s="82">
        <f t="shared" si="312"/>
        <v>1.0189038765071172</v>
      </c>
      <c r="U1285" s="82">
        <f t="shared" si="313"/>
        <v>10.844478536773591</v>
      </c>
      <c r="V1285" s="95">
        <f t="shared" si="317"/>
        <v>9.5294936166097299E-2</v>
      </c>
      <c r="W1285" s="95">
        <f t="shared" si="318"/>
        <v>3.3304986560434235E-2</v>
      </c>
      <c r="X1285" s="95">
        <f t="shared" si="319"/>
        <v>6.1989949605663064E-2</v>
      </c>
    </row>
    <row r="1286" spans="1:24">
      <c r="A1286" s="1">
        <v>1977.06</v>
      </c>
      <c r="B1286" s="1">
        <f t="shared" si="304"/>
        <v>1977</v>
      </c>
      <c r="C1286" s="1">
        <f t="shared" si="305"/>
        <v>5.999999999994543E-2</v>
      </c>
      <c r="D1286" s="77">
        <v>99.29</v>
      </c>
      <c r="E1286" s="79">
        <v>4.3600000000000003</v>
      </c>
      <c r="F1286" s="77">
        <v>10.42</v>
      </c>
      <c r="G1286" s="77">
        <v>60.7</v>
      </c>
      <c r="H1286" s="79">
        <f t="shared" si="310"/>
        <v>1977.4583333332366</v>
      </c>
      <c r="I1286" s="82">
        <v>7.28</v>
      </c>
      <c r="J1286" s="79">
        <f t="shared" si="306"/>
        <v>528.9736090609556</v>
      </c>
      <c r="K1286" s="79">
        <f t="shared" si="307"/>
        <v>23.228169357495887</v>
      </c>
      <c r="L1286" s="90">
        <f t="shared" si="311"/>
        <v>102021.21441629461</v>
      </c>
      <c r="M1286" s="79">
        <f t="shared" si="308"/>
        <v>55.51319373970346</v>
      </c>
      <c r="N1286" s="90">
        <f t="shared" si="309"/>
        <v>10706.627598124582</v>
      </c>
      <c r="O1286" s="106">
        <f t="shared" si="314"/>
        <v>10.53002395909076</v>
      </c>
      <c r="P1286" s="91"/>
      <c r="Q1286" s="92">
        <f t="shared" si="315"/>
        <v>12.596542842152289</v>
      </c>
      <c r="R1286" s="92"/>
      <c r="S1286" s="107">
        <f t="shared" si="316"/>
        <v>8.4044111752430387E-2</v>
      </c>
      <c r="T1286" s="82">
        <f t="shared" si="312"/>
        <v>1.0025501542407664</v>
      </c>
      <c r="U1286" s="82">
        <f t="shared" si="313"/>
        <v>10.976667505023977</v>
      </c>
      <c r="V1286" s="95">
        <f t="shared" si="317"/>
        <v>9.9475403338105561E-2</v>
      </c>
      <c r="W1286" s="95">
        <f t="shared" si="318"/>
        <v>3.3863681104560062E-2</v>
      </c>
      <c r="X1286" s="95">
        <f t="shared" si="319"/>
        <v>6.56117222335455E-2</v>
      </c>
    </row>
    <row r="1287" spans="1:24">
      <c r="A1287" s="1">
        <v>1977.07</v>
      </c>
      <c r="B1287" s="1">
        <f t="shared" si="304"/>
        <v>1977</v>
      </c>
      <c r="C1287" s="1">
        <f t="shared" si="305"/>
        <v>6.9999999999936335E-2</v>
      </c>
      <c r="D1287" s="77">
        <v>100.2</v>
      </c>
      <c r="E1287" s="79">
        <v>4.4066700000000001</v>
      </c>
      <c r="F1287" s="77">
        <v>10.5167</v>
      </c>
      <c r="G1287" s="77">
        <v>61</v>
      </c>
      <c r="H1287" s="79">
        <f t="shared" si="310"/>
        <v>1977.5416666665699</v>
      </c>
      <c r="I1287" s="82">
        <v>7.33</v>
      </c>
      <c r="J1287" s="79">
        <f t="shared" si="306"/>
        <v>531.19633770491816</v>
      </c>
      <c r="K1287" s="79">
        <f t="shared" si="307"/>
        <v>23.361346960819674</v>
      </c>
      <c r="L1287" s="90">
        <f t="shared" si="311"/>
        <v>102825.37216109279</v>
      </c>
      <c r="M1287" s="79">
        <f t="shared" si="308"/>
        <v>55.752819608196724</v>
      </c>
      <c r="N1287" s="90">
        <f t="shared" si="309"/>
        <v>10792.251411243158</v>
      </c>
      <c r="O1287" s="106">
        <f t="shared" si="314"/>
        <v>10.567692447775409</v>
      </c>
      <c r="P1287" s="91"/>
      <c r="Q1287" s="92">
        <f t="shared" si="315"/>
        <v>12.647994539435659</v>
      </c>
      <c r="R1287" s="92"/>
      <c r="S1287" s="107">
        <f t="shared" si="316"/>
        <v>8.341074274420103E-2</v>
      </c>
      <c r="T1287" s="82">
        <f t="shared" si="312"/>
        <v>1.0012002758042795</v>
      </c>
      <c r="U1287" s="82">
        <f t="shared" si="313"/>
        <v>10.950538422997242</v>
      </c>
      <c r="V1287" s="95">
        <f t="shared" si="317"/>
        <v>0.10170574691312284</v>
      </c>
      <c r="W1287" s="95">
        <f t="shared" si="318"/>
        <v>3.4213911769439331E-2</v>
      </c>
      <c r="X1287" s="95">
        <f t="shared" si="319"/>
        <v>6.749183514368351E-2</v>
      </c>
    </row>
    <row r="1288" spans="1:24">
      <c r="A1288" s="1">
        <v>1977.08</v>
      </c>
      <c r="B1288" s="1">
        <f t="shared" si="304"/>
        <v>1977</v>
      </c>
      <c r="C1288" s="1">
        <f t="shared" si="305"/>
        <v>7.999999999992724E-2</v>
      </c>
      <c r="D1288" s="77">
        <v>97.75</v>
      </c>
      <c r="E1288" s="79">
        <v>4.4533300000000002</v>
      </c>
      <c r="F1288" s="77">
        <v>10.613300000000001</v>
      </c>
      <c r="G1288" s="77">
        <v>61.2</v>
      </c>
      <c r="H1288" s="79">
        <f t="shared" si="310"/>
        <v>1977.6249999999031</v>
      </c>
      <c r="I1288" s="82">
        <v>7.4</v>
      </c>
      <c r="J1288" s="79">
        <f t="shared" si="306"/>
        <v>516.51451388888893</v>
      </c>
      <c r="K1288" s="79">
        <f t="shared" si="307"/>
        <v>23.531555807026148</v>
      </c>
      <c r="L1288" s="90">
        <f t="shared" si="311"/>
        <v>100362.95448908348</v>
      </c>
      <c r="M1288" s="79">
        <f t="shared" si="308"/>
        <v>56.081058723856216</v>
      </c>
      <c r="N1288" s="90">
        <f t="shared" si="309"/>
        <v>10897.004039682761</v>
      </c>
      <c r="O1288" s="106">
        <f t="shared" si="314"/>
        <v>10.268385666710998</v>
      </c>
      <c r="P1288" s="91"/>
      <c r="Q1288" s="92">
        <f t="shared" si="315"/>
        <v>12.297488474266249</v>
      </c>
      <c r="R1288" s="92"/>
      <c r="S1288" s="107">
        <f t="shared" si="316"/>
        <v>8.5499137405506048E-2</v>
      </c>
      <c r="T1288" s="82">
        <f t="shared" si="312"/>
        <v>1.0103846340465472</v>
      </c>
      <c r="U1288" s="82">
        <f t="shared" si="313"/>
        <v>10.927853062874544</v>
      </c>
      <c r="V1288" s="95">
        <f t="shared" si="317"/>
        <v>0.11072523406677393</v>
      </c>
      <c r="W1288" s="95">
        <f t="shared" si="318"/>
        <v>3.2485070408091898E-2</v>
      </c>
      <c r="X1288" s="95">
        <f t="shared" si="319"/>
        <v>7.8240163658682027E-2</v>
      </c>
    </row>
    <row r="1289" spans="1:24">
      <c r="A1289" s="1">
        <v>1977.09</v>
      </c>
      <c r="B1289" s="1">
        <f t="shared" si="304"/>
        <v>1977</v>
      </c>
      <c r="C1289" s="1">
        <f t="shared" si="305"/>
        <v>8.9999999999918145E-2</v>
      </c>
      <c r="D1289" s="77">
        <v>96.23</v>
      </c>
      <c r="E1289" s="79">
        <v>4.5</v>
      </c>
      <c r="F1289" s="77">
        <v>10.71</v>
      </c>
      <c r="G1289" s="77">
        <v>61.4</v>
      </c>
      <c r="H1289" s="79">
        <f t="shared" si="310"/>
        <v>1977.7083333332364</v>
      </c>
      <c r="I1289" s="82">
        <v>7.34</v>
      </c>
      <c r="J1289" s="79">
        <f t="shared" si="306"/>
        <v>506.82648355048872</v>
      </c>
      <c r="K1289" s="79">
        <f t="shared" si="307"/>
        <v>23.700708469055375</v>
      </c>
      <c r="L1289" s="90">
        <f t="shared" si="311"/>
        <v>98864.261680511205</v>
      </c>
      <c r="M1289" s="79">
        <f t="shared" si="308"/>
        <v>56.407686156351801</v>
      </c>
      <c r="N1289" s="90">
        <f t="shared" si="309"/>
        <v>11003.182402559232</v>
      </c>
      <c r="O1289" s="106">
        <f t="shared" si="314"/>
        <v>10.067742820070704</v>
      </c>
      <c r="P1289" s="91"/>
      <c r="Q1289" s="92">
        <f t="shared" si="315"/>
        <v>12.065823759131618</v>
      </c>
      <c r="R1289" s="92"/>
      <c r="S1289" s="107">
        <f t="shared" si="316"/>
        <v>8.806992975670308E-2</v>
      </c>
      <c r="T1289" s="82">
        <f t="shared" si="312"/>
        <v>0.99356194027754619</v>
      </c>
      <c r="U1289" s="82">
        <f t="shared" si="313"/>
        <v>11.00536955785395</v>
      </c>
      <c r="V1289" s="95">
        <f t="shared" si="317"/>
        <v>0.10840109360941375</v>
      </c>
      <c r="W1289" s="95">
        <f t="shared" si="318"/>
        <v>2.7534316055390695E-2</v>
      </c>
      <c r="X1289" s="95">
        <f t="shared" si="319"/>
        <v>8.086677755402305E-2</v>
      </c>
    </row>
    <row r="1290" spans="1:24">
      <c r="A1290" s="1">
        <v>1977.1</v>
      </c>
      <c r="B1290" s="1">
        <f t="shared" ref="B1290:B1353" si="320">INT(A1290)</f>
        <v>1977</v>
      </c>
      <c r="C1290" s="1">
        <f t="shared" ref="C1290:C1353" si="321">A1290-B1290</f>
        <v>9.9999999999909051E-2</v>
      </c>
      <c r="D1290" s="77">
        <v>93.74</v>
      </c>
      <c r="E1290" s="79">
        <v>4.5566700000000004</v>
      </c>
      <c r="F1290" s="77">
        <v>10.77</v>
      </c>
      <c r="G1290" s="77">
        <v>61.6</v>
      </c>
      <c r="H1290" s="79">
        <f t="shared" si="310"/>
        <v>1977.7916666665697</v>
      </c>
      <c r="I1290" s="82">
        <v>7.52</v>
      </c>
      <c r="J1290" s="79">
        <f t="shared" ref="J1290:J1353" si="322">D1290*$G$1864/G1290</f>
        <v>492.10913019480523</v>
      </c>
      <c r="K1290" s="79">
        <f t="shared" ref="K1290:K1353" si="323">E1290*$G$1864/G1290</f>
        <v>23.921259977435071</v>
      </c>
      <c r="L1290" s="90">
        <f t="shared" si="311"/>
        <v>96382.267338495323</v>
      </c>
      <c r="M1290" s="79">
        <f t="shared" ref="M1290:M1353" si="324">F1290*$G$1864/G1290</f>
        <v>56.539527759740267</v>
      </c>
      <c r="N1290" s="90">
        <f t="shared" ref="N1290:N1353" si="325">M1290*(L1290/J1290)</f>
        <v>11073.576053292029</v>
      </c>
      <c r="O1290" s="106">
        <f t="shared" si="314"/>
        <v>9.766666299556551</v>
      </c>
      <c r="P1290" s="91"/>
      <c r="Q1290" s="92">
        <f t="shared" si="315"/>
        <v>11.715003066672727</v>
      </c>
      <c r="R1290" s="92"/>
      <c r="S1290" s="107">
        <f t="shared" si="316"/>
        <v>8.9361650655281413E-2</v>
      </c>
      <c r="T1290" s="82">
        <f t="shared" si="312"/>
        <v>1.0020926949617748</v>
      </c>
      <c r="U1290" s="82">
        <f t="shared" si="313"/>
        <v>10.89901465497225</v>
      </c>
      <c r="V1290" s="95">
        <f t="shared" si="317"/>
        <v>9.7005940139350155E-2</v>
      </c>
      <c r="W1290" s="95">
        <f t="shared" si="318"/>
        <v>2.8413459183427081E-2</v>
      </c>
      <c r="X1290" s="95">
        <f t="shared" si="319"/>
        <v>6.8592480955923074E-2</v>
      </c>
    </row>
    <row r="1291" spans="1:24">
      <c r="A1291" s="1">
        <v>1977.11</v>
      </c>
      <c r="B1291" s="1">
        <f t="shared" si="320"/>
        <v>1977</v>
      </c>
      <c r="C1291" s="1">
        <f t="shared" si="321"/>
        <v>0.10999999999989996</v>
      </c>
      <c r="D1291" s="77">
        <v>94.28</v>
      </c>
      <c r="E1291" s="79">
        <v>4.6133300000000004</v>
      </c>
      <c r="F1291" s="77">
        <v>10.83</v>
      </c>
      <c r="G1291" s="77">
        <v>61.9</v>
      </c>
      <c r="H1291" s="79">
        <f t="shared" ref="H1291:H1354" si="326">H1290+1/12</f>
        <v>1977.8749999999029</v>
      </c>
      <c r="I1291" s="82">
        <v>7.58</v>
      </c>
      <c r="J1291" s="79">
        <f t="shared" si="322"/>
        <v>492.54522197092092</v>
      </c>
      <c r="K1291" s="79">
        <f t="shared" si="323"/>
        <v>24.101332720355416</v>
      </c>
      <c r="L1291" s="90">
        <f t="shared" ref="L1291:L1354" si="327">L1290*((J1291+(K1291/12))/J1290)</f>
        <v>96861.043130588514</v>
      </c>
      <c r="M1291" s="79">
        <f t="shared" si="324"/>
        <v>56.578964297253641</v>
      </c>
      <c r="N1291" s="90">
        <f t="shared" si="325"/>
        <v>11126.485968437351</v>
      </c>
      <c r="O1291" s="106">
        <f t="shared" si="314"/>
        <v>9.7662999836602022</v>
      </c>
      <c r="P1291" s="91"/>
      <c r="Q1291" s="92">
        <f t="shared" si="315"/>
        <v>11.724729783734958</v>
      </c>
      <c r="R1291" s="92"/>
      <c r="S1291" s="107">
        <f t="shared" si="316"/>
        <v>8.8966828403052992E-2</v>
      </c>
      <c r="T1291" s="82">
        <f t="shared" ref="T1291:T1354" si="328">((I1291/I1292+I1291/1200+((1+I1292/1200)^(-119))*(1-I1291/I1292)))</f>
        <v>0.99870095138461501</v>
      </c>
      <c r="U1291" s="82">
        <f t="shared" ref="U1291:U1354" si="329">U1290*T1290*G1290/G1291</f>
        <v>10.868890061883482</v>
      </c>
      <c r="V1291" s="95">
        <f t="shared" si="317"/>
        <v>8.2069444828506644E-2</v>
      </c>
      <c r="W1291" s="95">
        <f t="shared" si="318"/>
        <v>3.3776049189570001E-2</v>
      </c>
      <c r="X1291" s="95">
        <f t="shared" si="319"/>
        <v>4.8293395638936643E-2</v>
      </c>
    </row>
    <row r="1292" spans="1:24">
      <c r="A1292" s="1">
        <v>1977.12</v>
      </c>
      <c r="B1292" s="1">
        <f t="shared" si="320"/>
        <v>1977</v>
      </c>
      <c r="C1292" s="1">
        <f t="shared" si="321"/>
        <v>0.11999999999989086</v>
      </c>
      <c r="D1292" s="77">
        <v>93.82</v>
      </c>
      <c r="E1292" s="79">
        <v>4.67</v>
      </c>
      <c r="F1292" s="77">
        <v>10.89</v>
      </c>
      <c r="G1292" s="77">
        <v>62.1</v>
      </c>
      <c r="H1292" s="79">
        <f t="shared" si="326"/>
        <v>1977.9583333332362</v>
      </c>
      <c r="I1292" s="82">
        <v>7.69</v>
      </c>
      <c r="J1292" s="79">
        <f t="shared" si="322"/>
        <v>488.56349533011269</v>
      </c>
      <c r="K1292" s="79">
        <f t="shared" si="323"/>
        <v>24.318818196457329</v>
      </c>
      <c r="L1292" s="90">
        <f t="shared" si="327"/>
        <v>96476.553180716684</v>
      </c>
      <c r="M1292" s="79">
        <f t="shared" si="324"/>
        <v>56.709192753623199</v>
      </c>
      <c r="N1292" s="90">
        <f t="shared" si="325"/>
        <v>11198.354979087668</v>
      </c>
      <c r="O1292" s="106">
        <f t="shared" si="314"/>
        <v>9.6782665825359206</v>
      </c>
      <c r="P1292" s="91"/>
      <c r="Q1292" s="92">
        <f t="shared" si="315"/>
        <v>11.62981735663679</v>
      </c>
      <c r="R1292" s="92"/>
      <c r="S1292" s="107">
        <f t="shared" si="316"/>
        <v>8.8827047432467429E-2</v>
      </c>
      <c r="T1292" s="82">
        <f t="shared" si="328"/>
        <v>0.98793292468503968</v>
      </c>
      <c r="U1292" s="82">
        <f t="shared" si="329"/>
        <v>10.819811840965137</v>
      </c>
      <c r="V1292" s="95">
        <f t="shared" si="317"/>
        <v>8.1048218319675014E-2</v>
      </c>
      <c r="W1292" s="95">
        <f t="shared" si="318"/>
        <v>3.4127278894454216E-2</v>
      </c>
      <c r="X1292" s="95">
        <f t="shared" si="319"/>
        <v>4.6920939425220798E-2</v>
      </c>
    </row>
    <row r="1293" spans="1:24">
      <c r="A1293" s="1">
        <v>1978.01</v>
      </c>
      <c r="B1293" s="1">
        <f t="shared" si="320"/>
        <v>1978</v>
      </c>
      <c r="C1293" s="1">
        <f t="shared" si="321"/>
        <v>9.9999999999909051E-3</v>
      </c>
      <c r="D1293" s="77">
        <v>90.25</v>
      </c>
      <c r="E1293" s="79">
        <v>4.71333</v>
      </c>
      <c r="F1293" s="77">
        <v>10.9</v>
      </c>
      <c r="G1293" s="77">
        <v>62.5</v>
      </c>
      <c r="H1293" s="79">
        <f t="shared" si="326"/>
        <v>1978.0416666665694</v>
      </c>
      <c r="I1293" s="82">
        <v>7.96</v>
      </c>
      <c r="J1293" s="79">
        <f t="shared" si="322"/>
        <v>466.96505200000007</v>
      </c>
      <c r="K1293" s="79">
        <f t="shared" si="323"/>
        <v>24.387372726240002</v>
      </c>
      <c r="L1293" s="90">
        <f t="shared" si="327"/>
        <v>92612.826330904834</v>
      </c>
      <c r="M1293" s="79">
        <f t="shared" si="324"/>
        <v>56.397995200000011</v>
      </c>
      <c r="N1293" s="90">
        <f t="shared" si="325"/>
        <v>11185.371822790723</v>
      </c>
      <c r="O1293" s="106">
        <f t="shared" si="314"/>
        <v>9.241462260934691</v>
      </c>
      <c r="P1293" s="91"/>
      <c r="Q1293" s="92">
        <f t="shared" si="315"/>
        <v>11.117327063419953</v>
      </c>
      <c r="R1293" s="92"/>
      <c r="S1293" s="107">
        <f t="shared" si="316"/>
        <v>9.1067923597768524E-2</v>
      </c>
      <c r="T1293" s="82">
        <f t="shared" si="328"/>
        <v>1.0018578918241261</v>
      </c>
      <c r="U1293" s="82">
        <f t="shared" si="329"/>
        <v>10.620837167104357</v>
      </c>
      <c r="V1293" s="95">
        <f t="shared" si="317"/>
        <v>8.9718220637121204E-2</v>
      </c>
      <c r="W1293" s="95">
        <f t="shared" si="318"/>
        <v>3.8717588187234808E-2</v>
      </c>
      <c r="X1293" s="95">
        <f t="shared" si="319"/>
        <v>5.1000632449886396E-2</v>
      </c>
    </row>
    <row r="1294" spans="1:24">
      <c r="A1294" s="1">
        <v>1978.02</v>
      </c>
      <c r="B1294" s="1">
        <f t="shared" si="320"/>
        <v>1978</v>
      </c>
      <c r="C1294" s="1">
        <f t="shared" si="321"/>
        <v>1.999999999998181E-2</v>
      </c>
      <c r="D1294" s="77">
        <v>88.98</v>
      </c>
      <c r="E1294" s="79">
        <v>4.7566699999999997</v>
      </c>
      <c r="F1294" s="77">
        <v>10.91</v>
      </c>
      <c r="G1294" s="77">
        <v>62.9</v>
      </c>
      <c r="H1294" s="79">
        <f t="shared" si="326"/>
        <v>1978.1249999999027</v>
      </c>
      <c r="I1294" s="82">
        <v>8.0299999999999994</v>
      </c>
      <c r="J1294" s="79">
        <f t="shared" si="322"/>
        <v>457.46612623211456</v>
      </c>
      <c r="K1294" s="79">
        <f t="shared" si="323"/>
        <v>24.455106750556443</v>
      </c>
      <c r="L1294" s="90">
        <f t="shared" si="327"/>
        <v>91133.091791216153</v>
      </c>
      <c r="M1294" s="79">
        <f t="shared" si="324"/>
        <v>56.090755643879184</v>
      </c>
      <c r="N1294" s="90">
        <f t="shared" si="325"/>
        <v>11173.994509352306</v>
      </c>
      <c r="O1294" s="106">
        <f t="shared" si="314"/>
        <v>9.0452635707047389</v>
      </c>
      <c r="P1294" s="91"/>
      <c r="Q1294" s="92">
        <f t="shared" si="315"/>
        <v>10.894504079092545</v>
      </c>
      <c r="R1294" s="92"/>
      <c r="S1294" s="107">
        <f t="shared" si="316"/>
        <v>9.3081792692157092E-2</v>
      </c>
      <c r="T1294" s="82">
        <f t="shared" si="328"/>
        <v>1.0060097554972645</v>
      </c>
      <c r="U1294" s="82">
        <f t="shared" si="329"/>
        <v>10.572902954732209</v>
      </c>
      <c r="V1294" s="95">
        <f t="shared" si="317"/>
        <v>9.477266521704375E-2</v>
      </c>
      <c r="W1294" s="95">
        <f t="shared" si="318"/>
        <v>4.2836977883915939E-2</v>
      </c>
      <c r="X1294" s="95">
        <f t="shared" si="319"/>
        <v>5.1935687333127811E-2</v>
      </c>
    </row>
    <row r="1295" spans="1:24">
      <c r="A1295" s="1">
        <v>1978.03</v>
      </c>
      <c r="B1295" s="1">
        <f t="shared" si="320"/>
        <v>1978</v>
      </c>
      <c r="C1295" s="1">
        <f t="shared" si="321"/>
        <v>2.9999999999972715E-2</v>
      </c>
      <c r="D1295" s="77">
        <v>88.82</v>
      </c>
      <c r="E1295" s="79">
        <v>4.8</v>
      </c>
      <c r="F1295" s="77">
        <v>10.92</v>
      </c>
      <c r="G1295" s="77">
        <v>63.4</v>
      </c>
      <c r="H1295" s="79">
        <f t="shared" si="326"/>
        <v>1978.2083333332359</v>
      </c>
      <c r="I1295" s="82">
        <v>8.0399999999999991</v>
      </c>
      <c r="J1295" s="79">
        <f t="shared" si="322"/>
        <v>453.04224069400635</v>
      </c>
      <c r="K1295" s="79">
        <f t="shared" si="323"/>
        <v>24.483255520504734</v>
      </c>
      <c r="L1295" s="90">
        <f t="shared" si="327"/>
        <v>90658.245407399168</v>
      </c>
      <c r="M1295" s="79">
        <f t="shared" si="324"/>
        <v>55.699406309148273</v>
      </c>
      <c r="N1295" s="90">
        <f t="shared" si="325"/>
        <v>11146.003601089833</v>
      </c>
      <c r="O1295" s="106">
        <f t="shared" si="314"/>
        <v>8.9504200776338969</v>
      </c>
      <c r="P1295" s="91"/>
      <c r="Q1295" s="92">
        <f t="shared" si="315"/>
        <v>10.79376876904575</v>
      </c>
      <c r="R1295" s="92"/>
      <c r="S1295" s="107">
        <f t="shared" si="316"/>
        <v>9.4684626553438386E-2</v>
      </c>
      <c r="T1295" s="82">
        <f t="shared" si="328"/>
        <v>0.99923451046474232</v>
      </c>
      <c r="U1295" s="82">
        <f t="shared" si="329"/>
        <v>10.55255989244019</v>
      </c>
      <c r="V1295" s="95">
        <f t="shared" si="317"/>
        <v>9.8363580009471319E-2</v>
      </c>
      <c r="W1295" s="95">
        <f t="shared" si="318"/>
        <v>4.2180432319903316E-2</v>
      </c>
      <c r="X1295" s="95">
        <f t="shared" si="319"/>
        <v>5.6183147689568003E-2</v>
      </c>
    </row>
    <row r="1296" spans="1:24">
      <c r="A1296" s="1">
        <v>1978.04</v>
      </c>
      <c r="B1296" s="1">
        <f t="shared" si="320"/>
        <v>1978</v>
      </c>
      <c r="C1296" s="1">
        <f t="shared" si="321"/>
        <v>3.999999999996362E-2</v>
      </c>
      <c r="D1296" s="77">
        <v>92.71</v>
      </c>
      <c r="E1296" s="79">
        <v>4.8366699999999998</v>
      </c>
      <c r="F1296" s="77">
        <v>11.023300000000001</v>
      </c>
      <c r="G1296" s="77">
        <v>63.9</v>
      </c>
      <c r="H1296" s="79">
        <f t="shared" si="326"/>
        <v>1978.2916666665692</v>
      </c>
      <c r="I1296" s="82">
        <v>8.15</v>
      </c>
      <c r="J1296" s="79">
        <f t="shared" si="322"/>
        <v>469.1836921752739</v>
      </c>
      <c r="K1296" s="79">
        <f t="shared" si="323"/>
        <v>24.477259070579031</v>
      </c>
      <c r="L1296" s="90">
        <f t="shared" si="327"/>
        <v>94296.488456006526</v>
      </c>
      <c r="M1296" s="79">
        <f t="shared" si="324"/>
        <v>55.786350921752749</v>
      </c>
      <c r="N1296" s="90">
        <f t="shared" si="325"/>
        <v>11211.934863521701</v>
      </c>
      <c r="O1296" s="106">
        <f t="shared" si="314"/>
        <v>9.2625887208668463</v>
      </c>
      <c r="P1296" s="91"/>
      <c r="Q1296" s="92">
        <f t="shared" si="315"/>
        <v>11.182400797006657</v>
      </c>
      <c r="R1296" s="92"/>
      <c r="S1296" s="107">
        <f t="shared" si="316"/>
        <v>9.0345091115402912E-2</v>
      </c>
      <c r="T1296" s="82">
        <f t="shared" si="328"/>
        <v>0.99333439042893168</v>
      </c>
      <c r="U1296" s="82">
        <f t="shared" si="329"/>
        <v>10.461974334248307</v>
      </c>
      <c r="V1296" s="95">
        <f t="shared" si="317"/>
        <v>9.2518948888489216E-2</v>
      </c>
      <c r="W1296" s="95">
        <f t="shared" si="318"/>
        <v>4.0841713895991116E-2</v>
      </c>
      <c r="X1296" s="95">
        <f t="shared" si="319"/>
        <v>5.16772349924981E-2</v>
      </c>
    </row>
    <row r="1297" spans="1:24">
      <c r="A1297" s="1">
        <v>1978.05</v>
      </c>
      <c r="B1297" s="1">
        <f t="shared" si="320"/>
        <v>1978</v>
      </c>
      <c r="C1297" s="1">
        <f t="shared" si="321"/>
        <v>4.9999999999954525E-2</v>
      </c>
      <c r="D1297" s="77">
        <v>97.41</v>
      </c>
      <c r="E1297" s="79">
        <v>4.8733300000000002</v>
      </c>
      <c r="F1297" s="77">
        <v>11.1267</v>
      </c>
      <c r="G1297" s="77">
        <v>64.5</v>
      </c>
      <c r="H1297" s="79">
        <f t="shared" si="326"/>
        <v>1978.3749999999025</v>
      </c>
      <c r="I1297" s="82">
        <v>8.35</v>
      </c>
      <c r="J1297" s="79">
        <f t="shared" si="322"/>
        <v>488.38353534883726</v>
      </c>
      <c r="K1297" s="79">
        <f t="shared" si="323"/>
        <v>24.433365509922485</v>
      </c>
      <c r="L1297" s="90">
        <f t="shared" si="327"/>
        <v>98564.488824088301</v>
      </c>
      <c r="M1297" s="79">
        <f t="shared" si="324"/>
        <v>55.78582366046512</v>
      </c>
      <c r="N1297" s="90">
        <f t="shared" si="325"/>
        <v>11258.571992598125</v>
      </c>
      <c r="O1297" s="106">
        <f t="shared" si="314"/>
        <v>9.6349107285984505</v>
      </c>
      <c r="P1297" s="91"/>
      <c r="Q1297" s="92">
        <f t="shared" si="315"/>
        <v>11.642215937209842</v>
      </c>
      <c r="R1297" s="92"/>
      <c r="S1297" s="107">
        <f t="shared" si="316"/>
        <v>8.4858837775058232E-2</v>
      </c>
      <c r="T1297" s="82">
        <f t="shared" si="328"/>
        <v>0.99959168787242791</v>
      </c>
      <c r="U1297" s="82">
        <f t="shared" si="329"/>
        <v>10.295566908244892</v>
      </c>
      <c r="V1297" s="95">
        <f t="shared" si="317"/>
        <v>8.4922700252628269E-2</v>
      </c>
      <c r="W1297" s="95">
        <f t="shared" si="318"/>
        <v>4.0386377893305125E-2</v>
      </c>
      <c r="X1297" s="95">
        <f t="shared" si="319"/>
        <v>4.4536322359323144E-2</v>
      </c>
    </row>
    <row r="1298" spans="1:24">
      <c r="A1298" s="1">
        <v>1978.06</v>
      </c>
      <c r="B1298" s="1">
        <f t="shared" si="320"/>
        <v>1978</v>
      </c>
      <c r="C1298" s="1">
        <f t="shared" si="321"/>
        <v>5.999999999994543E-2</v>
      </c>
      <c r="D1298" s="77">
        <v>97.66</v>
      </c>
      <c r="E1298" s="79">
        <v>4.91</v>
      </c>
      <c r="F1298" s="77">
        <v>11.23</v>
      </c>
      <c r="G1298" s="77">
        <v>65.2</v>
      </c>
      <c r="H1298" s="79">
        <f t="shared" si="326"/>
        <v>1978.4583333332357</v>
      </c>
      <c r="I1298" s="82">
        <v>8.4600000000000009</v>
      </c>
      <c r="J1298" s="79">
        <f t="shared" si="322"/>
        <v>484.38011932515337</v>
      </c>
      <c r="K1298" s="79">
        <f t="shared" si="323"/>
        <v>24.352922239263805</v>
      </c>
      <c r="L1298" s="90">
        <f t="shared" si="327"/>
        <v>98166.099316283871</v>
      </c>
      <c r="M1298" s="79">
        <f t="shared" si="324"/>
        <v>55.699249846625769</v>
      </c>
      <c r="N1298" s="90">
        <f t="shared" si="325"/>
        <v>11288.196757340445</v>
      </c>
      <c r="O1298" s="106">
        <f t="shared" si="314"/>
        <v>9.5496789810417404</v>
      </c>
      <c r="P1298" s="91"/>
      <c r="Q1298" s="92">
        <f t="shared" si="315"/>
        <v>11.549477957050746</v>
      </c>
      <c r="R1298" s="92"/>
      <c r="S1298" s="107">
        <f t="shared" si="316"/>
        <v>8.5219062554306779E-2</v>
      </c>
      <c r="T1298" s="82">
        <f t="shared" si="328"/>
        <v>0.99508799039775164</v>
      </c>
      <c r="U1298" s="82">
        <f t="shared" si="329"/>
        <v>10.180873008747447</v>
      </c>
      <c r="V1298" s="95">
        <f t="shared" si="317"/>
        <v>9.1242744616041982E-2</v>
      </c>
      <c r="W1298" s="95">
        <f t="shared" si="318"/>
        <v>4.3044982803519316E-2</v>
      </c>
      <c r="X1298" s="95">
        <f t="shared" si="319"/>
        <v>4.8197761812522666E-2</v>
      </c>
    </row>
    <row r="1299" spans="1:24">
      <c r="A1299" s="1">
        <v>1978.07</v>
      </c>
      <c r="B1299" s="1">
        <f t="shared" si="320"/>
        <v>1978</v>
      </c>
      <c r="C1299" s="1">
        <f t="shared" si="321"/>
        <v>6.9999999999936335E-2</v>
      </c>
      <c r="D1299" s="77">
        <v>97.19</v>
      </c>
      <c r="E1299" s="79">
        <v>4.9466700000000001</v>
      </c>
      <c r="F1299" s="77">
        <v>11.343299999999999</v>
      </c>
      <c r="G1299" s="77">
        <v>65.7</v>
      </c>
      <c r="H1299" s="79">
        <f t="shared" si="326"/>
        <v>1978.541666666569</v>
      </c>
      <c r="I1299" s="82">
        <v>8.64</v>
      </c>
      <c r="J1299" s="79">
        <f t="shared" si="322"/>
        <v>478.38042267884327</v>
      </c>
      <c r="K1299" s="79">
        <f t="shared" si="323"/>
        <v>24.348081957534252</v>
      </c>
      <c r="L1299" s="90">
        <f t="shared" si="327"/>
        <v>97361.386002646468</v>
      </c>
      <c r="M1299" s="79">
        <f t="shared" si="324"/>
        <v>55.833034762557077</v>
      </c>
      <c r="N1299" s="90">
        <f t="shared" si="325"/>
        <v>11363.302910215243</v>
      </c>
      <c r="O1299" s="106">
        <f t="shared" si="314"/>
        <v>9.425524047787361</v>
      </c>
      <c r="P1299" s="91"/>
      <c r="Q1299" s="92">
        <f t="shared" si="315"/>
        <v>11.409884648364535</v>
      </c>
      <c r="R1299" s="92"/>
      <c r="S1299" s="107">
        <f t="shared" si="316"/>
        <v>8.4999967512313077E-2</v>
      </c>
      <c r="T1299" s="82">
        <f t="shared" si="328"/>
        <v>1.0226360524630467</v>
      </c>
      <c r="U1299" s="82">
        <f t="shared" si="329"/>
        <v>10.053765037633978</v>
      </c>
      <c r="V1299" s="95">
        <f t="shared" si="317"/>
        <v>9.1346708577503044E-2</v>
      </c>
      <c r="W1299" s="95">
        <f t="shared" si="318"/>
        <v>4.3736554819766127E-2</v>
      </c>
      <c r="X1299" s="95">
        <f t="shared" si="319"/>
        <v>4.7610153757736917E-2</v>
      </c>
    </row>
    <row r="1300" spans="1:24">
      <c r="A1300" s="1">
        <v>1978.08</v>
      </c>
      <c r="B1300" s="1">
        <f t="shared" si="320"/>
        <v>1978</v>
      </c>
      <c r="C1300" s="1">
        <f t="shared" si="321"/>
        <v>7.999999999992724E-2</v>
      </c>
      <c r="D1300" s="77">
        <v>103.9</v>
      </c>
      <c r="E1300" s="79">
        <v>4.9833299999999996</v>
      </c>
      <c r="F1300" s="77">
        <v>11.4567</v>
      </c>
      <c r="G1300" s="77">
        <v>66</v>
      </c>
      <c r="H1300" s="79">
        <f t="shared" si="326"/>
        <v>1978.6249999999022</v>
      </c>
      <c r="I1300" s="82">
        <v>8.41</v>
      </c>
      <c r="J1300" s="79">
        <f t="shared" si="322"/>
        <v>509.083237878788</v>
      </c>
      <c r="K1300" s="79">
        <f t="shared" si="323"/>
        <v>24.417033415000002</v>
      </c>
      <c r="L1300" s="90">
        <f t="shared" si="327"/>
        <v>104024.23180950621</v>
      </c>
      <c r="M1300" s="79">
        <f t="shared" si="324"/>
        <v>56.134879031818187</v>
      </c>
      <c r="N1300" s="90">
        <f t="shared" si="325"/>
        <v>11470.398619556974</v>
      </c>
      <c r="O1300" s="106">
        <f t="shared" si="314"/>
        <v>10.023970854003753</v>
      </c>
      <c r="P1300" s="91"/>
      <c r="Q1300" s="92">
        <f t="shared" si="315"/>
        <v>12.142389731257987</v>
      </c>
      <c r="R1300" s="92"/>
      <c r="S1300" s="107">
        <f t="shared" si="316"/>
        <v>8.1146475737117099E-2</v>
      </c>
      <c r="T1300" s="82">
        <f t="shared" si="328"/>
        <v>1.0063374885085377</v>
      </c>
      <c r="U1300" s="82">
        <f t="shared" si="329"/>
        <v>10.234609215065746</v>
      </c>
      <c r="V1300" s="95">
        <f t="shared" si="317"/>
        <v>8.1815844720131148E-2</v>
      </c>
      <c r="W1300" s="95">
        <f t="shared" si="318"/>
        <v>4.087556207648535E-2</v>
      </c>
      <c r="X1300" s="95">
        <f t="shared" si="319"/>
        <v>4.0940282643645798E-2</v>
      </c>
    </row>
    <row r="1301" spans="1:24">
      <c r="A1301" s="1">
        <v>1978.09</v>
      </c>
      <c r="B1301" s="1">
        <f t="shared" si="320"/>
        <v>1978</v>
      </c>
      <c r="C1301" s="1">
        <f t="shared" si="321"/>
        <v>8.9999999999918145E-2</v>
      </c>
      <c r="D1301" s="77">
        <v>103.9</v>
      </c>
      <c r="E1301" s="79">
        <v>5.0199999999999996</v>
      </c>
      <c r="F1301" s="77">
        <v>11.57</v>
      </c>
      <c r="G1301" s="77">
        <v>66.5</v>
      </c>
      <c r="H1301" s="79">
        <f t="shared" si="326"/>
        <v>1978.7083333332355</v>
      </c>
      <c r="I1301" s="82">
        <v>8.42</v>
      </c>
      <c r="J1301" s="79">
        <f t="shared" si="322"/>
        <v>505.25554436090238</v>
      </c>
      <c r="K1301" s="79">
        <f t="shared" si="323"/>
        <v>24.41176932330827</v>
      </c>
      <c r="L1301" s="90">
        <f t="shared" si="327"/>
        <v>103657.77913273584</v>
      </c>
      <c r="M1301" s="79">
        <f t="shared" si="324"/>
        <v>56.263779097744369</v>
      </c>
      <c r="N1301" s="90">
        <f t="shared" si="325"/>
        <v>11543.026992933143</v>
      </c>
      <c r="O1301" s="106">
        <f t="shared" si="314"/>
        <v>9.941887473004412</v>
      </c>
      <c r="P1301" s="91"/>
      <c r="Q1301" s="92">
        <f t="shared" si="315"/>
        <v>12.051024072050549</v>
      </c>
      <c r="R1301" s="92"/>
      <c r="S1301" s="107">
        <f t="shared" si="316"/>
        <v>8.237040403865363E-2</v>
      </c>
      <c r="T1301" s="82">
        <f t="shared" si="328"/>
        <v>0.99239643270836309</v>
      </c>
      <c r="U1301" s="82">
        <f t="shared" si="329"/>
        <v>10.222031302277738</v>
      </c>
      <c r="V1301" s="95">
        <f t="shared" si="317"/>
        <v>8.3541731911288108E-2</v>
      </c>
      <c r="W1301" s="95">
        <f t="shared" si="318"/>
        <v>4.2985741591868631E-2</v>
      </c>
      <c r="X1301" s="95">
        <f t="shared" si="319"/>
        <v>4.0555990319419477E-2</v>
      </c>
    </row>
    <row r="1302" spans="1:24">
      <c r="A1302" s="1">
        <v>1978.1</v>
      </c>
      <c r="B1302" s="1">
        <f t="shared" si="320"/>
        <v>1978</v>
      </c>
      <c r="C1302" s="1">
        <f t="shared" si="321"/>
        <v>9.9999999999909051E-2</v>
      </c>
      <c r="D1302" s="77">
        <v>100.6</v>
      </c>
      <c r="E1302" s="79">
        <v>5.03667</v>
      </c>
      <c r="F1302" s="77">
        <v>11.8233</v>
      </c>
      <c r="G1302" s="77">
        <v>67.099999999999994</v>
      </c>
      <c r="H1302" s="79">
        <f t="shared" si="326"/>
        <v>1978.7916666665687</v>
      </c>
      <c r="I1302" s="82">
        <v>8.64</v>
      </c>
      <c r="J1302" s="79">
        <f t="shared" si="322"/>
        <v>484.83352906110292</v>
      </c>
      <c r="K1302" s="79">
        <f t="shared" si="323"/>
        <v>24.273821976304031</v>
      </c>
      <c r="L1302" s="90">
        <f t="shared" si="327"/>
        <v>99883.016243769467</v>
      </c>
      <c r="M1302" s="79">
        <f t="shared" si="324"/>
        <v>56.981434037257834</v>
      </c>
      <c r="N1302" s="90">
        <f t="shared" si="325"/>
        <v>11739.0344528326</v>
      </c>
      <c r="O1302" s="106">
        <f t="shared" si="314"/>
        <v>9.5336083582088342</v>
      </c>
      <c r="P1302" s="91"/>
      <c r="Q1302" s="92">
        <f t="shared" si="315"/>
        <v>11.565326820474883</v>
      </c>
      <c r="R1302" s="92"/>
      <c r="S1302" s="107">
        <f t="shared" si="316"/>
        <v>8.4829822270452743E-2</v>
      </c>
      <c r="T1302" s="82">
        <f t="shared" si="328"/>
        <v>0.99598416780962151</v>
      </c>
      <c r="U1302" s="82">
        <f t="shared" si="329"/>
        <v>10.053598242339907</v>
      </c>
      <c r="V1302" s="95">
        <f t="shared" si="317"/>
        <v>9.1273189175097302E-2</v>
      </c>
      <c r="W1302" s="95">
        <f t="shared" si="318"/>
        <v>4.6376801650140909E-2</v>
      </c>
      <c r="X1302" s="95">
        <f t="shared" si="319"/>
        <v>4.4896387524956394E-2</v>
      </c>
    </row>
    <row r="1303" spans="1:24">
      <c r="A1303" s="1">
        <v>1978.11</v>
      </c>
      <c r="B1303" s="1">
        <f t="shared" si="320"/>
        <v>1978</v>
      </c>
      <c r="C1303" s="1">
        <f t="shared" si="321"/>
        <v>0.10999999999989996</v>
      </c>
      <c r="D1303" s="77">
        <v>94.71</v>
      </c>
      <c r="E1303" s="79">
        <v>5.0533299999999999</v>
      </c>
      <c r="F1303" s="77">
        <v>12.076700000000001</v>
      </c>
      <c r="G1303" s="77">
        <v>67.400000000000006</v>
      </c>
      <c r="H1303" s="79">
        <f t="shared" si="326"/>
        <v>1978.874999999902</v>
      </c>
      <c r="I1303" s="82">
        <v>8.81</v>
      </c>
      <c r="J1303" s="79">
        <f t="shared" si="322"/>
        <v>454.41548857566761</v>
      </c>
      <c r="K1303" s="79">
        <f t="shared" si="323"/>
        <v>24.245712394510385</v>
      </c>
      <c r="L1303" s="90">
        <f t="shared" si="327"/>
        <v>94032.689850313676</v>
      </c>
      <c r="M1303" s="79">
        <f t="shared" si="324"/>
        <v>57.943612405044519</v>
      </c>
      <c r="N1303" s="90">
        <f t="shared" si="325"/>
        <v>11990.3345530069</v>
      </c>
      <c r="O1303" s="106">
        <f t="shared" si="314"/>
        <v>8.928418902293151</v>
      </c>
      <c r="P1303" s="91"/>
      <c r="Q1303" s="92">
        <f t="shared" si="315"/>
        <v>10.842331646474509</v>
      </c>
      <c r="R1303" s="92"/>
      <c r="S1303" s="107">
        <f t="shared" si="316"/>
        <v>9.0413709782575166E-2</v>
      </c>
      <c r="T1303" s="82">
        <f t="shared" si="328"/>
        <v>0.99425825928905653</v>
      </c>
      <c r="U1303" s="82">
        <f t="shared" si="329"/>
        <v>9.9686554295766214</v>
      </c>
      <c r="V1303" s="95">
        <f t="shared" si="317"/>
        <v>9.5553222239581403E-2</v>
      </c>
      <c r="W1303" s="95">
        <f t="shared" si="318"/>
        <v>4.684701020306048E-2</v>
      </c>
      <c r="X1303" s="95">
        <f t="shared" si="319"/>
        <v>4.8706212036520924E-2</v>
      </c>
    </row>
    <row r="1304" spans="1:24">
      <c r="A1304" s="1">
        <v>1978.12</v>
      </c>
      <c r="B1304" s="1">
        <f t="shared" si="320"/>
        <v>1978</v>
      </c>
      <c r="C1304" s="1">
        <f t="shared" si="321"/>
        <v>0.11999999999989086</v>
      </c>
      <c r="D1304" s="77">
        <v>96.11</v>
      </c>
      <c r="E1304" s="79">
        <v>5.07</v>
      </c>
      <c r="F1304" s="77">
        <v>12.33</v>
      </c>
      <c r="G1304" s="77">
        <v>67.7</v>
      </c>
      <c r="H1304" s="79">
        <f t="shared" si="326"/>
        <v>1978.9583333332353</v>
      </c>
      <c r="I1304" s="82">
        <v>9.01</v>
      </c>
      <c r="J1304" s="79">
        <f t="shared" si="322"/>
        <v>459.08921905465292</v>
      </c>
      <c r="K1304" s="79">
        <f t="shared" si="323"/>
        <v>24.217899704579029</v>
      </c>
      <c r="L1304" s="90">
        <f t="shared" si="327"/>
        <v>95417.44965429607</v>
      </c>
      <c r="M1304" s="79">
        <f t="shared" si="324"/>
        <v>58.896785672082721</v>
      </c>
      <c r="N1304" s="90">
        <f t="shared" si="325"/>
        <v>12241.152369550209</v>
      </c>
      <c r="O1304" s="106">
        <f t="shared" si="314"/>
        <v>9.011941819133833</v>
      </c>
      <c r="P1304" s="91"/>
      <c r="Q1304" s="92">
        <f t="shared" si="315"/>
        <v>10.953907642577775</v>
      </c>
      <c r="R1304" s="92"/>
      <c r="S1304" s="107">
        <f t="shared" si="316"/>
        <v>8.7548492443670328E-2</v>
      </c>
      <c r="T1304" s="82">
        <f t="shared" si="328"/>
        <v>1.0016432159641684</v>
      </c>
      <c r="U1304" s="82">
        <f t="shared" si="329"/>
        <v>9.8674973833645971</v>
      </c>
      <c r="V1304" s="95">
        <f t="shared" si="317"/>
        <v>9.6292541907303075E-2</v>
      </c>
      <c r="W1304" s="95">
        <f t="shared" si="318"/>
        <v>4.7499532134704703E-2</v>
      </c>
      <c r="X1304" s="95">
        <f t="shared" si="319"/>
        <v>4.8793009772598372E-2</v>
      </c>
    </row>
    <row r="1305" spans="1:24">
      <c r="A1305" s="1">
        <v>1979.01</v>
      </c>
      <c r="B1305" s="1">
        <f t="shared" si="320"/>
        <v>1979</v>
      </c>
      <c r="C1305" s="1">
        <f t="shared" si="321"/>
        <v>9.9999999999909051E-3</v>
      </c>
      <c r="D1305" s="77">
        <v>99.71</v>
      </c>
      <c r="E1305" s="79">
        <v>5.1133300000000004</v>
      </c>
      <c r="F1305" s="77">
        <v>12.6533</v>
      </c>
      <c r="G1305" s="77">
        <v>68.3</v>
      </c>
      <c r="H1305" s="79">
        <f t="shared" si="326"/>
        <v>1979.0416666665685</v>
      </c>
      <c r="I1305" s="82">
        <v>9.1</v>
      </c>
      <c r="J1305" s="79">
        <f t="shared" si="322"/>
        <v>472.10130204978043</v>
      </c>
      <c r="K1305" s="79">
        <f t="shared" si="323"/>
        <v>24.210307399560769</v>
      </c>
      <c r="L1305" s="90">
        <f t="shared" si="327"/>
        <v>98541.214847452196</v>
      </c>
      <c r="M1305" s="79">
        <f t="shared" si="324"/>
        <v>59.910133439238663</v>
      </c>
      <c r="N1305" s="90">
        <f t="shared" si="325"/>
        <v>12504.979980235354</v>
      </c>
      <c r="O1305" s="106">
        <f t="shared" si="314"/>
        <v>9.2576369191399728</v>
      </c>
      <c r="P1305" s="91"/>
      <c r="Q1305" s="92">
        <f t="shared" si="315"/>
        <v>11.261020341262233</v>
      </c>
      <c r="R1305" s="92"/>
      <c r="S1305" s="107">
        <f t="shared" si="316"/>
        <v>8.4344881137919742E-2</v>
      </c>
      <c r="T1305" s="82">
        <f t="shared" si="328"/>
        <v>1.0075833333333333</v>
      </c>
      <c r="U1305" s="82">
        <f t="shared" si="329"/>
        <v>9.7968856473269863</v>
      </c>
      <c r="V1305" s="95">
        <f t="shared" si="317"/>
        <v>9.6003361516135755E-2</v>
      </c>
      <c r="W1305" s="95">
        <f t="shared" si="318"/>
        <v>4.8659868105674908E-2</v>
      </c>
      <c r="X1305" s="95">
        <f t="shared" si="319"/>
        <v>4.7343493410460846E-2</v>
      </c>
    </row>
    <row r="1306" spans="1:24">
      <c r="A1306" s="1">
        <v>1979.02</v>
      </c>
      <c r="B1306" s="1">
        <f t="shared" si="320"/>
        <v>1979</v>
      </c>
      <c r="C1306" s="1">
        <f t="shared" si="321"/>
        <v>1.999999999998181E-2</v>
      </c>
      <c r="D1306" s="77">
        <v>98.23</v>
      </c>
      <c r="E1306" s="79">
        <v>5.1566700000000001</v>
      </c>
      <c r="F1306" s="77">
        <v>12.976699999999999</v>
      </c>
      <c r="G1306" s="77">
        <v>69.099999999999994</v>
      </c>
      <c r="H1306" s="79">
        <f t="shared" si="326"/>
        <v>1979.1249999999018</v>
      </c>
      <c r="I1306" s="82">
        <v>9.1</v>
      </c>
      <c r="J1306" s="79">
        <f t="shared" si="322"/>
        <v>459.70929218523889</v>
      </c>
      <c r="K1306" s="79">
        <f t="shared" si="323"/>
        <v>24.132842469030397</v>
      </c>
      <c r="L1306" s="90">
        <f t="shared" si="327"/>
        <v>96374.41208543122</v>
      </c>
      <c r="M1306" s="79">
        <f t="shared" si="324"/>
        <v>60.730017020260497</v>
      </c>
      <c r="N1306" s="90">
        <f t="shared" si="325"/>
        <v>12731.567070233281</v>
      </c>
      <c r="O1306" s="106">
        <f t="shared" si="314"/>
        <v>9.0037403710456339</v>
      </c>
      <c r="P1306" s="91"/>
      <c r="Q1306" s="92">
        <f t="shared" si="315"/>
        <v>10.961002211569225</v>
      </c>
      <c r="R1306" s="92"/>
      <c r="S1306" s="107">
        <f t="shared" si="316"/>
        <v>8.80360566011366E-2</v>
      </c>
      <c r="T1306" s="82">
        <f t="shared" si="328"/>
        <v>1.0062810771389346</v>
      </c>
      <c r="U1306" s="82">
        <f t="shared" si="329"/>
        <v>9.7568958754378077</v>
      </c>
      <c r="V1306" s="95">
        <f t="shared" si="317"/>
        <v>0.1015635398802115</v>
      </c>
      <c r="W1306" s="95">
        <f t="shared" si="318"/>
        <v>4.8905711599098511E-2</v>
      </c>
      <c r="X1306" s="95">
        <f t="shared" si="319"/>
        <v>5.2657828281112984E-2</v>
      </c>
    </row>
    <row r="1307" spans="1:24">
      <c r="A1307" s="1">
        <v>1979.03</v>
      </c>
      <c r="B1307" s="1">
        <f t="shared" si="320"/>
        <v>1979</v>
      </c>
      <c r="C1307" s="1">
        <f t="shared" si="321"/>
        <v>2.9999999999972715E-2</v>
      </c>
      <c r="D1307" s="77">
        <v>100.1</v>
      </c>
      <c r="E1307" s="79">
        <v>5.2</v>
      </c>
      <c r="F1307" s="77">
        <v>13.3</v>
      </c>
      <c r="G1307" s="77">
        <v>69.8</v>
      </c>
      <c r="H1307" s="79">
        <f t="shared" si="326"/>
        <v>1979.208333333235</v>
      </c>
      <c r="I1307" s="82">
        <v>9.1199999999999992</v>
      </c>
      <c r="J1307" s="79">
        <f t="shared" si="322"/>
        <v>463.76272636103158</v>
      </c>
      <c r="K1307" s="79">
        <f t="shared" si="323"/>
        <v>24.09157020057307</v>
      </c>
      <c r="L1307" s="90">
        <f t="shared" si="327"/>
        <v>97645.06636283391</v>
      </c>
      <c r="M1307" s="79">
        <f t="shared" si="324"/>
        <v>61.618823782234962</v>
      </c>
      <c r="N1307" s="90">
        <f t="shared" si="325"/>
        <v>12973.820006250658</v>
      </c>
      <c r="O1307" s="106">
        <f t="shared" si="314"/>
        <v>9.0707850296607653</v>
      </c>
      <c r="P1307" s="91"/>
      <c r="Q1307" s="92">
        <f t="shared" si="315"/>
        <v>11.050596484076515</v>
      </c>
      <c r="R1307" s="92"/>
      <c r="S1307" s="107">
        <f t="shared" si="316"/>
        <v>8.7200380134632091E-2</v>
      </c>
      <c r="T1307" s="82">
        <f t="shared" si="328"/>
        <v>1.0037031360281712</v>
      </c>
      <c r="U1307" s="82">
        <f t="shared" si="329"/>
        <v>9.7197165709569884</v>
      </c>
      <c r="V1307" s="95">
        <f t="shared" si="317"/>
        <v>9.9315980743650556E-2</v>
      </c>
      <c r="W1307" s="95">
        <f t="shared" si="318"/>
        <v>4.8220175595768078E-2</v>
      </c>
      <c r="X1307" s="95">
        <f t="shared" si="319"/>
        <v>5.1095805147882478E-2</v>
      </c>
    </row>
    <row r="1308" spans="1:24">
      <c r="A1308" s="1">
        <v>1979.04</v>
      </c>
      <c r="B1308" s="1">
        <f t="shared" si="320"/>
        <v>1979</v>
      </c>
      <c r="C1308" s="1">
        <f t="shared" si="321"/>
        <v>3.999999999996362E-2</v>
      </c>
      <c r="D1308" s="77">
        <v>102.1</v>
      </c>
      <c r="E1308" s="79">
        <v>5.2466699999999999</v>
      </c>
      <c r="F1308" s="77">
        <v>13.5267</v>
      </c>
      <c r="G1308" s="77">
        <v>70.599999999999994</v>
      </c>
      <c r="H1308" s="79">
        <f t="shared" si="326"/>
        <v>1979.2916666665683</v>
      </c>
      <c r="I1308" s="82">
        <v>9.18</v>
      </c>
      <c r="J1308" s="79">
        <f t="shared" si="322"/>
        <v>467.66861614730885</v>
      </c>
      <c r="K1308" s="79">
        <f t="shared" si="323"/>
        <v>24.032349640368277</v>
      </c>
      <c r="L1308" s="90">
        <f t="shared" si="327"/>
        <v>98889.116820571347</v>
      </c>
      <c r="M1308" s="79">
        <f t="shared" si="324"/>
        <v>61.958991871104828</v>
      </c>
      <c r="N1308" s="90">
        <f t="shared" si="325"/>
        <v>13101.306723769074</v>
      </c>
      <c r="O1308" s="106">
        <f t="shared" si="314"/>
        <v>9.133063566217416</v>
      </c>
      <c r="P1308" s="91"/>
      <c r="Q1308" s="92">
        <f t="shared" si="315"/>
        <v>11.133601762772866</v>
      </c>
      <c r="R1308" s="92"/>
      <c r="S1308" s="107">
        <f t="shared" si="316"/>
        <v>8.6475950262932477E-2</v>
      </c>
      <c r="T1308" s="82">
        <f t="shared" si="328"/>
        <v>1.003117086251853</v>
      </c>
      <c r="U1308" s="82">
        <f t="shared" si="329"/>
        <v>9.6451637145821678</v>
      </c>
      <c r="V1308" s="95">
        <f t="shared" si="317"/>
        <v>0.10106179802981496</v>
      </c>
      <c r="W1308" s="95">
        <f t="shared" si="318"/>
        <v>5.0369438134763911E-2</v>
      </c>
      <c r="X1308" s="95">
        <f t="shared" si="319"/>
        <v>5.0692359895051053E-2</v>
      </c>
    </row>
    <row r="1309" spans="1:24">
      <c r="A1309" s="1">
        <v>1979.05</v>
      </c>
      <c r="B1309" s="1">
        <f t="shared" si="320"/>
        <v>1979</v>
      </c>
      <c r="C1309" s="1">
        <f t="shared" si="321"/>
        <v>4.9999999999954525E-2</v>
      </c>
      <c r="D1309" s="77">
        <v>99.73</v>
      </c>
      <c r="E1309" s="79">
        <v>5.2933300000000001</v>
      </c>
      <c r="F1309" s="77">
        <v>13.753299999999999</v>
      </c>
      <c r="G1309" s="77">
        <v>71.5</v>
      </c>
      <c r="H1309" s="79">
        <f t="shared" si="326"/>
        <v>1979.3749999999015</v>
      </c>
      <c r="I1309" s="82">
        <v>9.25</v>
      </c>
      <c r="J1309" s="79">
        <f t="shared" si="322"/>
        <v>451.0627495104896</v>
      </c>
      <c r="K1309" s="79">
        <f t="shared" si="323"/>
        <v>23.940880215244757</v>
      </c>
      <c r="L1309" s="90">
        <f t="shared" si="327"/>
        <v>95799.646212176376</v>
      </c>
      <c r="M1309" s="79">
        <f t="shared" si="324"/>
        <v>62.20396383076924</v>
      </c>
      <c r="N1309" s="90">
        <f t="shared" si="325"/>
        <v>13211.283207158582</v>
      </c>
      <c r="O1309" s="106">
        <f t="shared" si="314"/>
        <v>8.7943832898149576</v>
      </c>
      <c r="P1309" s="91"/>
      <c r="Q1309" s="92">
        <f t="shared" si="315"/>
        <v>10.728950511599072</v>
      </c>
      <c r="R1309" s="92"/>
      <c r="S1309" s="107">
        <f t="shared" si="316"/>
        <v>9.1052965524399787E-2</v>
      </c>
      <c r="T1309" s="82">
        <f t="shared" si="328"/>
        <v>1.030044769334399</v>
      </c>
      <c r="U1309" s="82">
        <f t="shared" si="329"/>
        <v>9.5534424285124437</v>
      </c>
      <c r="V1309" s="95">
        <f t="shared" si="317"/>
        <v>0.10840015297084604</v>
      </c>
      <c r="W1309" s="95">
        <f t="shared" si="318"/>
        <v>5.3756804855167539E-2</v>
      </c>
      <c r="X1309" s="95">
        <f t="shared" si="319"/>
        <v>5.4643348115678503E-2</v>
      </c>
    </row>
    <row r="1310" spans="1:24">
      <c r="A1310" s="1">
        <v>1979.06</v>
      </c>
      <c r="B1310" s="1">
        <f t="shared" si="320"/>
        <v>1979</v>
      </c>
      <c r="C1310" s="1">
        <f t="shared" si="321"/>
        <v>5.999999999994543E-2</v>
      </c>
      <c r="D1310" s="77">
        <v>101.7</v>
      </c>
      <c r="E1310" s="79">
        <v>5.34</v>
      </c>
      <c r="F1310" s="77">
        <v>13.98</v>
      </c>
      <c r="G1310" s="77">
        <v>72.3</v>
      </c>
      <c r="H1310" s="79">
        <f t="shared" si="326"/>
        <v>1979.4583333332348</v>
      </c>
      <c r="I1310" s="82">
        <v>8.91</v>
      </c>
      <c r="J1310" s="79">
        <f t="shared" si="322"/>
        <v>454.88314107883826</v>
      </c>
      <c r="K1310" s="79">
        <f t="shared" si="323"/>
        <v>23.884719502074692</v>
      </c>
      <c r="L1310" s="90">
        <f t="shared" si="327"/>
        <v>97033.778568318012</v>
      </c>
      <c r="M1310" s="79">
        <f t="shared" si="324"/>
        <v>62.52965892116184</v>
      </c>
      <c r="N1310" s="90">
        <f t="shared" si="325"/>
        <v>13338.566611456105</v>
      </c>
      <c r="O1310" s="106">
        <f t="shared" si="314"/>
        <v>8.8539377646939528</v>
      </c>
      <c r="P1310" s="91"/>
      <c r="Q1310" s="92">
        <f t="shared" si="315"/>
        <v>10.809180598290331</v>
      </c>
      <c r="R1310" s="92"/>
      <c r="S1310" s="107">
        <f t="shared" si="316"/>
        <v>9.4292456494697308E-2</v>
      </c>
      <c r="T1310" s="82">
        <f t="shared" si="328"/>
        <v>1.0048016460396398</v>
      </c>
      <c r="U1310" s="82">
        <f t="shared" si="329"/>
        <v>9.7315884963734316</v>
      </c>
      <c r="V1310" s="95">
        <f t="shared" si="317"/>
        <v>0.11041797916582263</v>
      </c>
      <c r="W1310" s="95">
        <f t="shared" si="318"/>
        <v>5.6350250301478111E-2</v>
      </c>
      <c r="X1310" s="95">
        <f t="shared" si="319"/>
        <v>5.4067728864344522E-2</v>
      </c>
    </row>
    <row r="1311" spans="1:24">
      <c r="A1311" s="1">
        <v>1979.07</v>
      </c>
      <c r="B1311" s="1">
        <f t="shared" si="320"/>
        <v>1979</v>
      </c>
      <c r="C1311" s="1">
        <f t="shared" si="321"/>
        <v>6.9999999999936335E-2</v>
      </c>
      <c r="D1311" s="77">
        <v>102.7</v>
      </c>
      <c r="E1311" s="79">
        <v>5.3966700000000003</v>
      </c>
      <c r="F1311" s="77">
        <v>14.1967</v>
      </c>
      <c r="G1311" s="77">
        <v>73.099999999999994</v>
      </c>
      <c r="H1311" s="79">
        <f t="shared" si="326"/>
        <v>1979.5416666665681</v>
      </c>
      <c r="I1311" s="82">
        <v>8.9499999999999993</v>
      </c>
      <c r="J1311" s="79">
        <f t="shared" si="322"/>
        <v>454.32878385772926</v>
      </c>
      <c r="K1311" s="79">
        <f t="shared" si="323"/>
        <v>23.874026465253085</v>
      </c>
      <c r="L1311" s="90">
        <f t="shared" si="327"/>
        <v>97339.917723733859</v>
      </c>
      <c r="M1311" s="79">
        <f t="shared" si="324"/>
        <v>62.8039868139535</v>
      </c>
      <c r="N1311" s="90">
        <f t="shared" si="325"/>
        <v>13455.750827152215</v>
      </c>
      <c r="O1311" s="106">
        <f t="shared" si="314"/>
        <v>8.8274980455423648</v>
      </c>
      <c r="P1311" s="91"/>
      <c r="Q1311" s="92">
        <f t="shared" si="315"/>
        <v>10.78433851707503</v>
      </c>
      <c r="R1311" s="92"/>
      <c r="S1311" s="107">
        <f t="shared" si="316"/>
        <v>9.4825501424015107E-2</v>
      </c>
      <c r="T1311" s="82">
        <f t="shared" si="328"/>
        <v>1.0022294077638916</v>
      </c>
      <c r="U1311" s="82">
        <f t="shared" si="329"/>
        <v>9.6713031040074586</v>
      </c>
      <c r="V1311" s="95">
        <f t="shared" si="317"/>
        <v>0.11287090177119952</v>
      </c>
      <c r="W1311" s="95">
        <f t="shared" si="318"/>
        <v>5.9327623602140944E-2</v>
      </c>
      <c r="X1311" s="95">
        <f t="shared" si="319"/>
        <v>5.3543278169058572E-2</v>
      </c>
    </row>
    <row r="1312" spans="1:24">
      <c r="A1312" s="1">
        <v>1979.08</v>
      </c>
      <c r="B1312" s="1">
        <f t="shared" si="320"/>
        <v>1979</v>
      </c>
      <c r="C1312" s="1">
        <f t="shared" si="321"/>
        <v>7.999999999992724E-2</v>
      </c>
      <c r="D1312" s="77">
        <v>107.4</v>
      </c>
      <c r="E1312" s="79">
        <v>5.4533300000000002</v>
      </c>
      <c r="F1312" s="77">
        <v>14.4133</v>
      </c>
      <c r="G1312" s="77">
        <v>73.8</v>
      </c>
      <c r="H1312" s="79">
        <f t="shared" si="326"/>
        <v>1979.6249999999013</v>
      </c>
      <c r="I1312" s="82">
        <v>9.0299999999999994</v>
      </c>
      <c r="J1312" s="79">
        <f t="shared" si="322"/>
        <v>470.61428455284562</v>
      </c>
      <c r="K1312" s="79">
        <f t="shared" si="323"/>
        <v>23.895856577100275</v>
      </c>
      <c r="L1312" s="90">
        <f t="shared" si="327"/>
        <v>101255.72587939534</v>
      </c>
      <c r="M1312" s="79">
        <f t="shared" si="324"/>
        <v>63.157401001355012</v>
      </c>
      <c r="N1312" s="90">
        <f t="shared" si="325"/>
        <v>13588.725826978478</v>
      </c>
      <c r="O1312" s="106">
        <f t="shared" si="314"/>
        <v>9.1271657972150333</v>
      </c>
      <c r="P1312" s="91"/>
      <c r="Q1312" s="92">
        <f t="shared" si="315"/>
        <v>11.156331375849177</v>
      </c>
      <c r="R1312" s="92"/>
      <c r="S1312" s="107">
        <f t="shared" si="316"/>
        <v>9.0746477696883932E-2</v>
      </c>
      <c r="T1312" s="82">
        <f t="shared" si="328"/>
        <v>0.9881636923006627</v>
      </c>
      <c r="U1312" s="82">
        <f t="shared" si="329"/>
        <v>9.6009266441916079</v>
      </c>
      <c r="V1312" s="95">
        <f t="shared" si="317"/>
        <v>0.11340784433525886</v>
      </c>
      <c r="W1312" s="95">
        <f t="shared" si="318"/>
        <v>5.9991130331344067E-2</v>
      </c>
      <c r="X1312" s="95">
        <f t="shared" si="319"/>
        <v>5.3416714003914789E-2</v>
      </c>
    </row>
    <row r="1313" spans="1:24">
      <c r="A1313" s="1">
        <v>1979.09</v>
      </c>
      <c r="B1313" s="1">
        <f t="shared" si="320"/>
        <v>1979</v>
      </c>
      <c r="C1313" s="1">
        <f t="shared" si="321"/>
        <v>8.9999999999918145E-2</v>
      </c>
      <c r="D1313" s="77">
        <v>108.6</v>
      </c>
      <c r="E1313" s="79">
        <v>5.51</v>
      </c>
      <c r="F1313" s="77">
        <v>14.63</v>
      </c>
      <c r="G1313" s="77">
        <v>74.599999999999994</v>
      </c>
      <c r="H1313" s="79">
        <f t="shared" si="326"/>
        <v>1979.7083333332346</v>
      </c>
      <c r="I1313" s="82">
        <v>9.33</v>
      </c>
      <c r="J1313" s="79">
        <f t="shared" si="322"/>
        <v>470.76935388739957</v>
      </c>
      <c r="K1313" s="79">
        <f t="shared" si="323"/>
        <v>23.885259115281507</v>
      </c>
      <c r="L1313" s="90">
        <f t="shared" si="327"/>
        <v>101717.34580033105</v>
      </c>
      <c r="M1313" s="79">
        <f t="shared" si="324"/>
        <v>63.419481099195728</v>
      </c>
      <c r="N1313" s="90">
        <f t="shared" si="325"/>
        <v>13702.806344924893</v>
      </c>
      <c r="O1313" s="106">
        <f t="shared" si="314"/>
        <v>9.112758990740959</v>
      </c>
      <c r="P1313" s="91"/>
      <c r="Q1313" s="92">
        <f t="shared" si="315"/>
        <v>11.14441210509189</v>
      </c>
      <c r="R1313" s="92"/>
      <c r="S1313" s="107">
        <f t="shared" si="316"/>
        <v>8.8786091274875911E-2</v>
      </c>
      <c r="T1313" s="82">
        <f t="shared" si="328"/>
        <v>0.94765923764923543</v>
      </c>
      <c r="U1313" s="82">
        <f t="shared" si="329"/>
        <v>9.3855467777578525</v>
      </c>
      <c r="V1313" s="95">
        <f t="shared" si="317"/>
        <v>0.11305552603619384</v>
      </c>
      <c r="W1313" s="95">
        <f t="shared" si="318"/>
        <v>6.2200426914902129E-2</v>
      </c>
      <c r="X1313" s="95">
        <f t="shared" si="319"/>
        <v>5.0855099121291714E-2</v>
      </c>
    </row>
    <row r="1314" spans="1:24">
      <c r="A1314" s="1">
        <v>1979.1</v>
      </c>
      <c r="B1314" s="1">
        <f t="shared" si="320"/>
        <v>1979</v>
      </c>
      <c r="C1314" s="1">
        <f t="shared" si="321"/>
        <v>9.9999999999909051E-2</v>
      </c>
      <c r="D1314" s="77">
        <v>104.5</v>
      </c>
      <c r="E1314" s="79">
        <v>5.5566700000000004</v>
      </c>
      <c r="F1314" s="77">
        <v>14.7067</v>
      </c>
      <c r="G1314" s="77">
        <v>75.2</v>
      </c>
      <c r="H1314" s="79">
        <f t="shared" si="326"/>
        <v>1979.7916666665678</v>
      </c>
      <c r="I1314" s="82">
        <v>10.3</v>
      </c>
      <c r="J1314" s="79">
        <f t="shared" si="322"/>
        <v>449.38196143617023</v>
      </c>
      <c r="K1314" s="79">
        <f t="shared" si="323"/>
        <v>23.895380513430855</v>
      </c>
      <c r="L1314" s="90">
        <f t="shared" si="327"/>
        <v>97526.501839883465</v>
      </c>
      <c r="M1314" s="79">
        <f t="shared" si="324"/>
        <v>63.24330805984043</v>
      </c>
      <c r="N1314" s="90">
        <f t="shared" si="325"/>
        <v>13725.29191013028</v>
      </c>
      <c r="O1314" s="106">
        <f t="shared" si="314"/>
        <v>8.6818433068993137</v>
      </c>
      <c r="P1314" s="91"/>
      <c r="Q1314" s="92">
        <f t="shared" si="315"/>
        <v>10.624838288277676</v>
      </c>
      <c r="R1314" s="92"/>
      <c r="S1314" s="107">
        <f t="shared" si="316"/>
        <v>8.4815287363696659E-2</v>
      </c>
      <c r="T1314" s="82">
        <f t="shared" si="328"/>
        <v>0.98720293819717986</v>
      </c>
      <c r="U1314" s="82">
        <f t="shared" si="329"/>
        <v>8.8233349439243458</v>
      </c>
      <c r="V1314" s="95">
        <f t="shared" si="317"/>
        <v>0.11753450057390258</v>
      </c>
      <c r="W1314" s="95">
        <f t="shared" si="318"/>
        <v>7.029506667040053E-2</v>
      </c>
      <c r="X1314" s="95">
        <f t="shared" si="319"/>
        <v>4.7239433903502048E-2</v>
      </c>
    </row>
    <row r="1315" spans="1:24">
      <c r="A1315" s="1">
        <v>1979.11</v>
      </c>
      <c r="B1315" s="1">
        <f t="shared" si="320"/>
        <v>1979</v>
      </c>
      <c r="C1315" s="1">
        <f t="shared" si="321"/>
        <v>0.10999999999989996</v>
      </c>
      <c r="D1315" s="77">
        <v>103.7</v>
      </c>
      <c r="E1315" s="79">
        <v>5.6033299999999997</v>
      </c>
      <c r="F1315" s="77">
        <v>14.783300000000001</v>
      </c>
      <c r="G1315" s="77">
        <v>75.900000000000006</v>
      </c>
      <c r="H1315" s="79">
        <f t="shared" si="326"/>
        <v>1979.8749999999011</v>
      </c>
      <c r="I1315" s="82">
        <v>10.65</v>
      </c>
      <c r="J1315" s="79">
        <f t="shared" si="322"/>
        <v>441.82894729907781</v>
      </c>
      <c r="K1315" s="79">
        <f t="shared" si="323"/>
        <v>23.873803233069829</v>
      </c>
      <c r="L1315" s="90">
        <f t="shared" si="327"/>
        <v>96319.084280978408</v>
      </c>
      <c r="M1315" s="79">
        <f t="shared" si="324"/>
        <v>62.986401895915684</v>
      </c>
      <c r="N1315" s="90">
        <f t="shared" si="325"/>
        <v>13731.088897309432</v>
      </c>
      <c r="O1315" s="106">
        <f t="shared" si="314"/>
        <v>8.5187843029835602</v>
      </c>
      <c r="P1315" s="91"/>
      <c r="Q1315" s="92">
        <f t="shared" si="315"/>
        <v>10.433469269423096</v>
      </c>
      <c r="R1315" s="92"/>
      <c r="S1315" s="107">
        <f t="shared" si="316"/>
        <v>8.394033968829677E-2</v>
      </c>
      <c r="T1315" s="82">
        <f t="shared" si="328"/>
        <v>1.0249286541450782</v>
      </c>
      <c r="U1315" s="82">
        <f t="shared" si="329"/>
        <v>8.6300889069402533</v>
      </c>
      <c r="V1315" s="95">
        <f t="shared" si="317"/>
        <v>0.11661860415602532</v>
      </c>
      <c r="W1315" s="95">
        <f t="shared" si="318"/>
        <v>7.4146520468323818E-2</v>
      </c>
      <c r="X1315" s="95">
        <f t="shared" si="319"/>
        <v>4.2472083687701501E-2</v>
      </c>
    </row>
    <row r="1316" spans="1:24">
      <c r="A1316" s="1">
        <v>1979.12</v>
      </c>
      <c r="B1316" s="1">
        <f t="shared" si="320"/>
        <v>1979</v>
      </c>
      <c r="C1316" s="1">
        <f t="shared" si="321"/>
        <v>0.11999999999989086</v>
      </c>
      <c r="D1316" s="77">
        <v>107.8</v>
      </c>
      <c r="E1316" s="79">
        <v>5.65</v>
      </c>
      <c r="F1316" s="77">
        <v>14.86</v>
      </c>
      <c r="G1316" s="77">
        <v>76.7</v>
      </c>
      <c r="H1316" s="79">
        <f t="shared" si="326"/>
        <v>1979.9583333332343</v>
      </c>
      <c r="I1316" s="82">
        <v>10.39</v>
      </c>
      <c r="J1316" s="79">
        <f t="shared" si="322"/>
        <v>454.50700651890486</v>
      </c>
      <c r="K1316" s="79">
        <f t="shared" si="323"/>
        <v>23.821563885267278</v>
      </c>
      <c r="L1316" s="90">
        <f t="shared" si="327"/>
        <v>99515.67200596031</v>
      </c>
      <c r="M1316" s="79">
        <f t="shared" si="324"/>
        <v>62.652821121251627</v>
      </c>
      <c r="N1316" s="90">
        <f t="shared" si="325"/>
        <v>13718.023061303989</v>
      </c>
      <c r="O1316" s="106">
        <f t="shared" si="314"/>
        <v>8.7452044046692912</v>
      </c>
      <c r="P1316" s="91"/>
      <c r="Q1316" s="92">
        <f t="shared" si="315"/>
        <v>10.717928631289345</v>
      </c>
      <c r="R1316" s="92"/>
      <c r="S1316" s="107">
        <f t="shared" si="316"/>
        <v>8.4055550379180374E-2</v>
      </c>
      <c r="T1316" s="82">
        <f t="shared" si="328"/>
        <v>0.98376644574528849</v>
      </c>
      <c r="U1316" s="82">
        <f t="shared" si="329"/>
        <v>8.7529675164066045</v>
      </c>
      <c r="V1316" s="95">
        <f t="shared" si="317"/>
        <v>0.11581447133810352</v>
      </c>
      <c r="W1316" s="95">
        <f t="shared" si="318"/>
        <v>7.3379812698553426E-2</v>
      </c>
      <c r="X1316" s="95">
        <f t="shared" si="319"/>
        <v>4.2434658639550094E-2</v>
      </c>
    </row>
    <row r="1317" spans="1:24">
      <c r="A1317" s="1">
        <v>1980.01</v>
      </c>
      <c r="B1317" s="1">
        <f t="shared" si="320"/>
        <v>1980</v>
      </c>
      <c r="C1317" s="1">
        <f t="shared" si="321"/>
        <v>9.9999999999909051E-3</v>
      </c>
      <c r="D1317" s="77">
        <v>110.9</v>
      </c>
      <c r="E1317" s="79">
        <v>5.7</v>
      </c>
      <c r="F1317" s="77">
        <v>15.003299999999999</v>
      </c>
      <c r="G1317" s="77">
        <v>77.8</v>
      </c>
      <c r="H1317" s="79">
        <f t="shared" si="326"/>
        <v>1980.0416666665676</v>
      </c>
      <c r="I1317" s="82">
        <v>10.8</v>
      </c>
      <c r="J1317" s="79">
        <f t="shared" si="322"/>
        <v>460.96625578406173</v>
      </c>
      <c r="K1317" s="79">
        <f t="shared" si="323"/>
        <v>23.692584832904888</v>
      </c>
      <c r="L1317" s="90">
        <f t="shared" si="327"/>
        <v>101362.24087656563</v>
      </c>
      <c r="M1317" s="79">
        <f t="shared" si="324"/>
        <v>62.362624214652961</v>
      </c>
      <c r="N1317" s="90">
        <f t="shared" si="325"/>
        <v>13712.967615359577</v>
      </c>
      <c r="O1317" s="106">
        <f t="shared" si="314"/>
        <v>8.8509341807291086</v>
      </c>
      <c r="P1317" s="91"/>
      <c r="Q1317" s="92">
        <f t="shared" si="315"/>
        <v>10.854081878724751</v>
      </c>
      <c r="R1317" s="92"/>
      <c r="S1317" s="107">
        <f t="shared" si="316"/>
        <v>7.9834698453491892E-2</v>
      </c>
      <c r="T1317" s="82">
        <f t="shared" si="328"/>
        <v>0.91740152564398236</v>
      </c>
      <c r="U1317" s="82">
        <f t="shared" si="329"/>
        <v>8.4891281428550585</v>
      </c>
      <c r="V1317" s="95">
        <f t="shared" si="317"/>
        <v>0.11014020821413251</v>
      </c>
      <c r="W1317" s="95">
        <f t="shared" si="318"/>
        <v>7.3558380560686532E-2</v>
      </c>
      <c r="X1317" s="95">
        <f t="shared" si="319"/>
        <v>3.6581827653445975E-2</v>
      </c>
    </row>
    <row r="1318" spans="1:24">
      <c r="A1318" s="1">
        <v>1980.02</v>
      </c>
      <c r="B1318" s="1">
        <f t="shared" si="320"/>
        <v>1980</v>
      </c>
      <c r="C1318" s="1">
        <f t="shared" si="321"/>
        <v>1.999999999998181E-2</v>
      </c>
      <c r="D1318" s="77">
        <v>115.3</v>
      </c>
      <c r="E1318" s="79">
        <v>5.75</v>
      </c>
      <c r="F1318" s="77">
        <v>15.146699999999999</v>
      </c>
      <c r="G1318" s="77">
        <v>78.900000000000006</v>
      </c>
      <c r="H1318" s="79">
        <f t="shared" si="326"/>
        <v>1980.1249999999009</v>
      </c>
      <c r="I1318" s="82">
        <v>12.41</v>
      </c>
      <c r="J1318" s="79">
        <f t="shared" si="322"/>
        <v>472.57363624841571</v>
      </c>
      <c r="K1318" s="79">
        <f t="shared" si="323"/>
        <v>23.567202154626109</v>
      </c>
      <c r="L1318" s="90">
        <f t="shared" si="327"/>
        <v>104346.44802646351</v>
      </c>
      <c r="M1318" s="79">
        <f t="shared" si="324"/>
        <v>62.080928847908751</v>
      </c>
      <c r="N1318" s="90">
        <f t="shared" si="325"/>
        <v>13707.756672354162</v>
      </c>
      <c r="O1318" s="106">
        <f t="shared" si="314"/>
        <v>9.054476092192516</v>
      </c>
      <c r="P1318" s="91"/>
      <c r="Q1318" s="92">
        <f t="shared" si="315"/>
        <v>11.109252312727021</v>
      </c>
      <c r="R1318" s="92"/>
      <c r="S1318" s="107">
        <f t="shared" si="316"/>
        <v>6.2137165228765293E-2</v>
      </c>
      <c r="T1318" s="82">
        <f t="shared" si="328"/>
        <v>0.99125648533881872</v>
      </c>
      <c r="U1318" s="82">
        <f t="shared" si="329"/>
        <v>7.6793620117894337</v>
      </c>
      <c r="V1318" s="95">
        <f t="shared" si="317"/>
        <v>0.10357782711324837</v>
      </c>
      <c r="W1318" s="95">
        <f t="shared" si="318"/>
        <v>8.2715176581483529E-2</v>
      </c>
      <c r="X1318" s="95">
        <f t="shared" si="319"/>
        <v>2.0862650531764837E-2</v>
      </c>
    </row>
    <row r="1319" spans="1:24">
      <c r="A1319" s="1">
        <v>1980.03</v>
      </c>
      <c r="B1319" s="1">
        <f t="shared" si="320"/>
        <v>1980</v>
      </c>
      <c r="C1319" s="1">
        <f t="shared" si="321"/>
        <v>2.9999999999972715E-2</v>
      </c>
      <c r="D1319" s="77">
        <v>104.7</v>
      </c>
      <c r="E1319" s="79">
        <v>5.8</v>
      </c>
      <c r="F1319" s="77">
        <v>15.29</v>
      </c>
      <c r="G1319" s="77">
        <v>80.099999999999994</v>
      </c>
      <c r="H1319" s="79">
        <f t="shared" si="326"/>
        <v>1980.2083333332341</v>
      </c>
      <c r="I1319" s="82">
        <v>12.75</v>
      </c>
      <c r="J1319" s="79">
        <f t="shared" si="322"/>
        <v>422.69912734082402</v>
      </c>
      <c r="K1319" s="79">
        <f t="shared" si="323"/>
        <v>23.415997503121105</v>
      </c>
      <c r="L1319" s="90">
        <f t="shared" si="327"/>
        <v>93764.788815145395</v>
      </c>
      <c r="M1319" s="79">
        <f t="shared" si="324"/>
        <v>61.729414107365798</v>
      </c>
      <c r="N1319" s="90">
        <f t="shared" si="325"/>
        <v>13693.062282555617</v>
      </c>
      <c r="O1319" s="106">
        <f t="shared" si="314"/>
        <v>8.0811509007854987</v>
      </c>
      <c r="P1319" s="91"/>
      <c r="Q1319" s="92">
        <f t="shared" si="315"/>
        <v>9.9248356973564942</v>
      </c>
      <c r="R1319" s="92"/>
      <c r="S1319" s="107">
        <f t="shared" si="316"/>
        <v>7.3098972741579948E-2</v>
      </c>
      <c r="T1319" s="82">
        <f t="shared" si="328"/>
        <v>1.0862448859181546</v>
      </c>
      <c r="U1319" s="82">
        <f t="shared" si="329"/>
        <v>7.4981766873766658</v>
      </c>
      <c r="V1319" s="95">
        <f t="shared" si="317"/>
        <v>0.11781757133238657</v>
      </c>
      <c r="W1319" s="95">
        <f t="shared" si="318"/>
        <v>8.461038335075366E-2</v>
      </c>
      <c r="X1319" s="95">
        <f t="shared" si="319"/>
        <v>3.3207187981632913E-2</v>
      </c>
    </row>
    <row r="1320" spans="1:24">
      <c r="A1320" s="1">
        <v>1980.04</v>
      </c>
      <c r="B1320" s="1">
        <f t="shared" si="320"/>
        <v>1980</v>
      </c>
      <c r="C1320" s="1">
        <f t="shared" si="321"/>
        <v>3.999999999996362E-2</v>
      </c>
      <c r="D1320" s="77">
        <v>103</v>
      </c>
      <c r="E1320" s="79">
        <v>5.8466699999999996</v>
      </c>
      <c r="F1320" s="77">
        <v>15.173299999999999</v>
      </c>
      <c r="G1320" s="77">
        <v>81</v>
      </c>
      <c r="H1320" s="79">
        <f t="shared" si="326"/>
        <v>1980.2916666665674</v>
      </c>
      <c r="I1320" s="82">
        <v>11.47</v>
      </c>
      <c r="J1320" s="79">
        <f t="shared" si="322"/>
        <v>411.21541975308645</v>
      </c>
      <c r="K1320" s="79">
        <f t="shared" si="323"/>
        <v>23.342144254444445</v>
      </c>
      <c r="L1320" s="90">
        <f t="shared" si="327"/>
        <v>91648.914686117292</v>
      </c>
      <c r="M1320" s="79">
        <f t="shared" si="324"/>
        <v>60.577620665432107</v>
      </c>
      <c r="N1320" s="90">
        <f t="shared" si="325"/>
        <v>13501.130846668579</v>
      </c>
      <c r="O1320" s="106">
        <f t="shared" si="314"/>
        <v>7.8440245047192168</v>
      </c>
      <c r="P1320" s="91"/>
      <c r="Q1320" s="92">
        <f t="shared" si="315"/>
        <v>9.6444480482973152</v>
      </c>
      <c r="R1320" s="92"/>
      <c r="S1320" s="107">
        <f t="shared" si="316"/>
        <v>9.0000669289211147E-2</v>
      </c>
      <c r="T1320" s="82">
        <f t="shared" si="328"/>
        <v>1.0899045574721604</v>
      </c>
      <c r="U1320" s="82">
        <f t="shared" si="329"/>
        <v>8.0543576794805904</v>
      </c>
      <c r="V1320" s="95">
        <f t="shared" si="317"/>
        <v>0.1204204269759126</v>
      </c>
      <c r="W1320" s="95">
        <f t="shared" si="318"/>
        <v>7.6057149488397258E-2</v>
      </c>
      <c r="X1320" s="95">
        <f t="shared" si="319"/>
        <v>4.436327748751534E-2</v>
      </c>
    </row>
    <row r="1321" spans="1:24">
      <c r="A1321" s="1">
        <v>1980.05</v>
      </c>
      <c r="B1321" s="1">
        <f t="shared" si="320"/>
        <v>1980</v>
      </c>
      <c r="C1321" s="1">
        <f t="shared" si="321"/>
        <v>4.9999999999954525E-2</v>
      </c>
      <c r="D1321" s="77">
        <v>107.7</v>
      </c>
      <c r="E1321" s="79">
        <v>5.8933299999999997</v>
      </c>
      <c r="F1321" s="77">
        <v>15.056699999999999</v>
      </c>
      <c r="G1321" s="77">
        <v>81.8</v>
      </c>
      <c r="H1321" s="79">
        <f t="shared" si="326"/>
        <v>1980.3749999999006</v>
      </c>
      <c r="I1321" s="82">
        <v>10.18</v>
      </c>
      <c r="J1321" s="79">
        <f t="shared" si="322"/>
        <v>425.77443887530575</v>
      </c>
      <c r="K1321" s="79">
        <f t="shared" si="323"/>
        <v>23.298321948533012</v>
      </c>
      <c r="L1321" s="90">
        <f t="shared" si="327"/>
        <v>95326.444894176515</v>
      </c>
      <c r="M1321" s="79">
        <f t="shared" si="324"/>
        <v>59.524215355745731</v>
      </c>
      <c r="N1321" s="90">
        <f t="shared" si="325"/>
        <v>13326.849422824023</v>
      </c>
      <c r="O1321" s="106">
        <f t="shared" si="314"/>
        <v>8.1042258071764941</v>
      </c>
      <c r="P1321" s="91"/>
      <c r="Q1321" s="92">
        <f t="shared" si="315"/>
        <v>9.9744124837086741</v>
      </c>
      <c r="R1321" s="92"/>
      <c r="S1321" s="107">
        <f t="shared" si="316"/>
        <v>9.9587051863871304E-2</v>
      </c>
      <c r="T1321" s="82">
        <f t="shared" si="328"/>
        <v>1.0338153104575889</v>
      </c>
      <c r="U1321" s="82">
        <f t="shared" si="329"/>
        <v>8.6926280260699276</v>
      </c>
      <c r="V1321" s="95">
        <f t="shared" si="317"/>
        <v>0.1199888262485882</v>
      </c>
      <c r="W1321" s="95">
        <f t="shared" si="318"/>
        <v>6.8623577027353555E-2</v>
      </c>
      <c r="X1321" s="95">
        <f t="shared" si="319"/>
        <v>5.1365249221234643E-2</v>
      </c>
    </row>
    <row r="1322" spans="1:24">
      <c r="A1322" s="1">
        <v>1980.06</v>
      </c>
      <c r="B1322" s="1">
        <f t="shared" si="320"/>
        <v>1980</v>
      </c>
      <c r="C1322" s="1">
        <f t="shared" si="321"/>
        <v>5.999999999994543E-2</v>
      </c>
      <c r="D1322" s="77">
        <v>114.6</v>
      </c>
      <c r="E1322" s="79">
        <v>5.94</v>
      </c>
      <c r="F1322" s="77">
        <v>14.94</v>
      </c>
      <c r="G1322" s="77">
        <v>82.7</v>
      </c>
      <c r="H1322" s="79">
        <f t="shared" si="326"/>
        <v>1980.4583333332339</v>
      </c>
      <c r="I1322" s="82">
        <v>9.7799999999999994</v>
      </c>
      <c r="J1322" s="79">
        <f t="shared" si="322"/>
        <v>448.12202902055623</v>
      </c>
      <c r="K1322" s="79">
        <f t="shared" si="323"/>
        <v>23.227267472793233</v>
      </c>
      <c r="L1322" s="90">
        <f t="shared" si="327"/>
        <v>100763.19851739975</v>
      </c>
      <c r="M1322" s="79">
        <f t="shared" si="324"/>
        <v>58.420096977025395</v>
      </c>
      <c r="N1322" s="90">
        <f t="shared" si="325"/>
        <v>13136.144728184576</v>
      </c>
      <c r="O1322" s="106">
        <f t="shared" si="314"/>
        <v>8.5120779623067389</v>
      </c>
      <c r="P1322" s="91"/>
      <c r="Q1322" s="92">
        <f t="shared" si="315"/>
        <v>10.484904625773893</v>
      </c>
      <c r="R1322" s="92"/>
      <c r="S1322" s="107">
        <f t="shared" si="316"/>
        <v>9.8297418837549069E-2</v>
      </c>
      <c r="T1322" s="82">
        <f t="shared" si="328"/>
        <v>0.97896138321192905</v>
      </c>
      <c r="U1322" s="82">
        <f t="shared" si="329"/>
        <v>8.8887736978445044</v>
      </c>
      <c r="V1322" s="95">
        <f t="shared" si="317"/>
        <v>0.11667441295748815</v>
      </c>
      <c r="W1322" s="95">
        <f t="shared" si="318"/>
        <v>6.8408284515380169E-2</v>
      </c>
      <c r="X1322" s="95">
        <f t="shared" si="319"/>
        <v>4.8266128442107981E-2</v>
      </c>
    </row>
    <row r="1323" spans="1:24">
      <c r="A1323" s="1">
        <v>1980.07</v>
      </c>
      <c r="B1323" s="1">
        <f t="shared" si="320"/>
        <v>1980</v>
      </c>
      <c r="C1323" s="1">
        <f t="shared" si="321"/>
        <v>6.9999999999936335E-2</v>
      </c>
      <c r="D1323" s="77">
        <v>119.8</v>
      </c>
      <c r="E1323" s="79">
        <v>5.9833299999999996</v>
      </c>
      <c r="F1323" s="77">
        <v>14.84</v>
      </c>
      <c r="G1323" s="77">
        <v>82.7</v>
      </c>
      <c r="H1323" s="79">
        <f t="shared" si="326"/>
        <v>1980.5416666665672</v>
      </c>
      <c r="I1323" s="82">
        <v>10.25</v>
      </c>
      <c r="J1323" s="79">
        <f t="shared" si="322"/>
        <v>468.45566384522368</v>
      </c>
      <c r="K1323" s="79">
        <f t="shared" si="323"/>
        <v>23.396701395284161</v>
      </c>
      <c r="L1323" s="90">
        <f t="shared" si="327"/>
        <v>105773.75920389687</v>
      </c>
      <c r="M1323" s="79">
        <f t="shared" si="324"/>
        <v>58.029065538089483</v>
      </c>
      <c r="N1323" s="90">
        <f t="shared" si="325"/>
        <v>13102.525764489397</v>
      </c>
      <c r="O1323" s="106">
        <f t="shared" si="314"/>
        <v>8.8808655272958408</v>
      </c>
      <c r="P1323" s="91"/>
      <c r="Q1323" s="92">
        <f t="shared" si="315"/>
        <v>10.946930734313666</v>
      </c>
      <c r="R1323" s="92"/>
      <c r="S1323" s="107">
        <f t="shared" si="316"/>
        <v>8.8164511549686464E-2</v>
      </c>
      <c r="T1323" s="82">
        <f t="shared" si="328"/>
        <v>0.95756531230729502</v>
      </c>
      <c r="U1323" s="82">
        <f t="shared" si="329"/>
        <v>8.7017661942996689</v>
      </c>
      <c r="V1323" s="95">
        <f t="shared" si="317"/>
        <v>0.11103166742807891</v>
      </c>
      <c r="W1323" s="95">
        <f t="shared" si="318"/>
        <v>7.1096320450743322E-2</v>
      </c>
      <c r="X1323" s="95">
        <f t="shared" si="319"/>
        <v>3.9935346977335584E-2</v>
      </c>
    </row>
    <row r="1324" spans="1:24">
      <c r="A1324" s="1">
        <v>1980.08</v>
      </c>
      <c r="B1324" s="1">
        <f t="shared" si="320"/>
        <v>1980</v>
      </c>
      <c r="C1324" s="1">
        <f t="shared" si="321"/>
        <v>7.999999999992724E-2</v>
      </c>
      <c r="D1324" s="77">
        <v>123.5</v>
      </c>
      <c r="E1324" s="79">
        <v>6.0266700000000002</v>
      </c>
      <c r="F1324" s="77">
        <v>14.74</v>
      </c>
      <c r="G1324" s="77">
        <v>83.3</v>
      </c>
      <c r="H1324" s="79">
        <f t="shared" si="326"/>
        <v>1980.6249999999004</v>
      </c>
      <c r="I1324" s="82">
        <v>11.1</v>
      </c>
      <c r="J1324" s="79">
        <f t="shared" si="322"/>
        <v>479.44538415366156</v>
      </c>
      <c r="K1324" s="79">
        <f t="shared" si="323"/>
        <v>23.396430067346941</v>
      </c>
      <c r="L1324" s="90">
        <f t="shared" si="327"/>
        <v>108695.38338010269</v>
      </c>
      <c r="M1324" s="79">
        <f t="shared" si="324"/>
        <v>57.222874189675878</v>
      </c>
      <c r="N1324" s="90">
        <f t="shared" si="325"/>
        <v>12973.036040669745</v>
      </c>
      <c r="O1324" s="106">
        <f t="shared" si="314"/>
        <v>9.0710059816183808</v>
      </c>
      <c r="P1324" s="91"/>
      <c r="Q1324" s="92">
        <f t="shared" si="315"/>
        <v>11.188545257817433</v>
      </c>
      <c r="R1324" s="92"/>
      <c r="S1324" s="107">
        <f t="shared" si="316"/>
        <v>7.8083837878665976E-2</v>
      </c>
      <c r="T1324" s="82">
        <f t="shared" si="328"/>
        <v>0.98506715229684649</v>
      </c>
      <c r="U1324" s="82">
        <f t="shared" si="329"/>
        <v>8.2724913881024982</v>
      </c>
      <c r="V1324" s="95">
        <f t="shared" si="317"/>
        <v>9.7969185990176788E-2</v>
      </c>
      <c r="W1324" s="95">
        <f t="shared" si="318"/>
        <v>7.4303867471424034E-2</v>
      </c>
      <c r="X1324" s="95">
        <f t="shared" si="319"/>
        <v>2.3665318518752754E-2</v>
      </c>
    </row>
    <row r="1325" spans="1:24">
      <c r="A1325" s="1">
        <v>1980.09</v>
      </c>
      <c r="B1325" s="1">
        <f t="shared" si="320"/>
        <v>1980</v>
      </c>
      <c r="C1325" s="1">
        <f t="shared" si="321"/>
        <v>8.9999999999918145E-2</v>
      </c>
      <c r="D1325" s="77">
        <v>126.5</v>
      </c>
      <c r="E1325" s="79">
        <v>6.07</v>
      </c>
      <c r="F1325" s="77">
        <v>14.64</v>
      </c>
      <c r="G1325" s="77">
        <v>84</v>
      </c>
      <c r="H1325" s="79">
        <f t="shared" si="326"/>
        <v>1980.7083333332337</v>
      </c>
      <c r="I1325" s="82">
        <v>11.51</v>
      </c>
      <c r="J1325" s="79">
        <f t="shared" si="322"/>
        <v>486.99939880952383</v>
      </c>
      <c r="K1325" s="79">
        <f t="shared" si="323"/>
        <v>23.368271547619052</v>
      </c>
      <c r="L1325" s="90">
        <f t="shared" si="327"/>
        <v>110849.44546123175</v>
      </c>
      <c r="M1325" s="79">
        <f t="shared" si="324"/>
        <v>56.36103714285715</v>
      </c>
      <c r="N1325" s="90">
        <f t="shared" si="325"/>
        <v>12828.74214665955</v>
      </c>
      <c r="O1325" s="106">
        <f t="shared" si="314"/>
        <v>9.1960401317432385</v>
      </c>
      <c r="P1325" s="91"/>
      <c r="Q1325" s="92">
        <f t="shared" si="315"/>
        <v>11.349812726304929</v>
      </c>
      <c r="R1325" s="92"/>
      <c r="S1325" s="107">
        <f t="shared" si="316"/>
        <v>7.2835959625503169E-2</v>
      </c>
      <c r="T1325" s="82">
        <f t="shared" si="328"/>
        <v>0.99557219879022962</v>
      </c>
      <c r="U1325" s="82">
        <f t="shared" si="329"/>
        <v>8.0810515379609953</v>
      </c>
      <c r="V1325" s="95">
        <f t="shared" si="317"/>
        <v>9.0057723227128239E-2</v>
      </c>
      <c r="W1325" s="95">
        <f t="shared" si="318"/>
        <v>7.5720136129266313E-2</v>
      </c>
      <c r="X1325" s="95">
        <f t="shared" si="319"/>
        <v>1.4337587097861926E-2</v>
      </c>
    </row>
    <row r="1326" spans="1:24">
      <c r="A1326" s="1">
        <v>1980.1</v>
      </c>
      <c r="B1326" s="1">
        <f t="shared" si="320"/>
        <v>1980</v>
      </c>
      <c r="C1326" s="1">
        <f t="shared" si="321"/>
        <v>9.9999999999909051E-2</v>
      </c>
      <c r="D1326" s="77">
        <v>130.19999999999999</v>
      </c>
      <c r="E1326" s="79">
        <v>6.1</v>
      </c>
      <c r="F1326" s="77">
        <v>14.7</v>
      </c>
      <c r="G1326" s="77">
        <v>84.8</v>
      </c>
      <c r="H1326" s="79">
        <f t="shared" si="326"/>
        <v>1980.7916666665669</v>
      </c>
      <c r="I1326" s="82">
        <v>11.75</v>
      </c>
      <c r="J1326" s="79">
        <f t="shared" si="322"/>
        <v>496.51493632075471</v>
      </c>
      <c r="K1326" s="79">
        <f t="shared" si="323"/>
        <v>23.262220518867927</v>
      </c>
      <c r="L1326" s="90">
        <f t="shared" si="327"/>
        <v>113456.58572988234</v>
      </c>
      <c r="M1326" s="79">
        <f t="shared" si="324"/>
        <v>56.058137971698123</v>
      </c>
      <c r="N1326" s="90">
        <f t="shared" si="325"/>
        <v>12809.614517889944</v>
      </c>
      <c r="O1326" s="106">
        <f t="shared" si="314"/>
        <v>9.3578410467571089</v>
      </c>
      <c r="P1326" s="91"/>
      <c r="Q1326" s="92">
        <f t="shared" si="315"/>
        <v>11.556163110889692</v>
      </c>
      <c r="R1326" s="92"/>
      <c r="S1326" s="107">
        <f t="shared" si="316"/>
        <v>6.9029592685767818E-2</v>
      </c>
      <c r="T1326" s="82">
        <f t="shared" si="328"/>
        <v>0.9574436158599442</v>
      </c>
      <c r="U1326" s="82">
        <f t="shared" si="329"/>
        <v>7.9693714722587217</v>
      </c>
      <c r="V1326" s="95">
        <f t="shared" si="317"/>
        <v>8.4332377145880821E-2</v>
      </c>
      <c r="W1326" s="95">
        <f t="shared" si="318"/>
        <v>7.8563898778369445E-2</v>
      </c>
      <c r="X1326" s="95">
        <f t="shared" si="319"/>
        <v>5.768478367511376E-3</v>
      </c>
    </row>
    <row r="1327" spans="1:24">
      <c r="A1327" s="1">
        <v>1980.11</v>
      </c>
      <c r="B1327" s="1">
        <f t="shared" si="320"/>
        <v>1980</v>
      </c>
      <c r="C1327" s="1">
        <f t="shared" si="321"/>
        <v>0.10999999999989996</v>
      </c>
      <c r="D1327" s="77">
        <v>135.69999999999999</v>
      </c>
      <c r="E1327" s="79">
        <v>6.13</v>
      </c>
      <c r="F1327" s="77">
        <v>14.76</v>
      </c>
      <c r="G1327" s="77">
        <v>85.5</v>
      </c>
      <c r="H1327" s="79">
        <f t="shared" si="326"/>
        <v>1980.8749999999002</v>
      </c>
      <c r="I1327" s="82">
        <v>12.68</v>
      </c>
      <c r="J1327" s="79">
        <f t="shared" si="322"/>
        <v>513.25231695906439</v>
      </c>
      <c r="K1327" s="79">
        <f t="shared" si="323"/>
        <v>23.185237309941524</v>
      </c>
      <c r="L1327" s="90">
        <f t="shared" si="327"/>
        <v>117722.67266580337</v>
      </c>
      <c r="M1327" s="79">
        <f t="shared" si="324"/>
        <v>55.826117894736846</v>
      </c>
      <c r="N1327" s="90">
        <f t="shared" si="325"/>
        <v>12804.617896442576</v>
      </c>
      <c r="O1327" s="106">
        <f t="shared" si="314"/>
        <v>9.6540436632333897</v>
      </c>
      <c r="P1327" s="91"/>
      <c r="Q1327" s="92">
        <f t="shared" si="315"/>
        <v>11.927567744896837</v>
      </c>
      <c r="R1327" s="92"/>
      <c r="S1327" s="107">
        <f t="shared" si="316"/>
        <v>5.6791837574995646E-2</v>
      </c>
      <c r="T1327" s="82">
        <f t="shared" si="328"/>
        <v>1.0016172099037945</v>
      </c>
      <c r="U1327" s="82">
        <f t="shared" si="329"/>
        <v>7.567754169677011</v>
      </c>
      <c r="V1327" s="95">
        <f t="shared" si="317"/>
        <v>8.3277664823952824E-2</v>
      </c>
      <c r="W1327" s="95">
        <f t="shared" si="318"/>
        <v>8.7060991725470327E-2</v>
      </c>
      <c r="X1327" s="95">
        <f t="shared" si="319"/>
        <v>-3.7833269015175031E-3</v>
      </c>
    </row>
    <row r="1328" spans="1:24">
      <c r="A1328" s="1">
        <v>1980.12</v>
      </c>
      <c r="B1328" s="1">
        <f t="shared" si="320"/>
        <v>1980</v>
      </c>
      <c r="C1328" s="1">
        <f t="shared" si="321"/>
        <v>0.11999999999989086</v>
      </c>
      <c r="D1328" s="77">
        <v>133.5</v>
      </c>
      <c r="E1328" s="79">
        <v>6.16</v>
      </c>
      <c r="F1328" s="77">
        <v>14.82</v>
      </c>
      <c r="G1328" s="77">
        <v>86.3</v>
      </c>
      <c r="H1328" s="79">
        <f t="shared" si="326"/>
        <v>1980.9583333332334</v>
      </c>
      <c r="I1328" s="82">
        <v>12.84</v>
      </c>
      <c r="J1328" s="79">
        <f t="shared" si="322"/>
        <v>500.25064310544622</v>
      </c>
      <c r="K1328" s="79">
        <f t="shared" si="323"/>
        <v>23.082726303592125</v>
      </c>
      <c r="L1328" s="90">
        <f t="shared" si="327"/>
        <v>115181.72922334375</v>
      </c>
      <c r="M1328" s="79">
        <f t="shared" si="324"/>
        <v>55.533442178447281</v>
      </c>
      <c r="N1328" s="90">
        <f t="shared" si="325"/>
        <v>12786.466120524001</v>
      </c>
      <c r="O1328" s="106">
        <f t="shared" si="314"/>
        <v>9.3899020849217418</v>
      </c>
      <c r="P1328" s="91"/>
      <c r="Q1328" s="92">
        <f t="shared" si="315"/>
        <v>11.608006971345489</v>
      </c>
      <c r="R1328" s="92"/>
      <c r="S1328" s="107">
        <f t="shared" si="316"/>
        <v>5.8567531084092461E-2</v>
      </c>
      <c r="T1328" s="82">
        <f t="shared" si="328"/>
        <v>1.0259640818205924</v>
      </c>
      <c r="U1328" s="82">
        <f t="shared" si="329"/>
        <v>7.5097263710922251</v>
      </c>
      <c r="V1328" s="95">
        <f t="shared" si="317"/>
        <v>9.0525660954746456E-2</v>
      </c>
      <c r="W1328" s="95">
        <f t="shared" si="318"/>
        <v>9.091647924203361E-2</v>
      </c>
      <c r="X1328" s="95">
        <f t="shared" si="319"/>
        <v>-3.9081828728715351E-4</v>
      </c>
    </row>
    <row r="1329" spans="1:24">
      <c r="A1329" s="1">
        <v>1981.01</v>
      </c>
      <c r="B1329" s="1">
        <f t="shared" si="320"/>
        <v>1981</v>
      </c>
      <c r="C1329" s="1">
        <f t="shared" si="321"/>
        <v>9.9999999999909051E-3</v>
      </c>
      <c r="D1329" s="77">
        <v>133</v>
      </c>
      <c r="E1329" s="79">
        <v>6.2</v>
      </c>
      <c r="F1329" s="77">
        <v>14.74</v>
      </c>
      <c r="G1329" s="77">
        <v>87</v>
      </c>
      <c r="H1329" s="79">
        <f t="shared" si="326"/>
        <v>1981.0416666665667</v>
      </c>
      <c r="I1329" s="82">
        <v>12.57</v>
      </c>
      <c r="J1329" s="79">
        <f t="shared" si="322"/>
        <v>494.36711494252881</v>
      </c>
      <c r="K1329" s="79">
        <f t="shared" si="323"/>
        <v>23.045685057471267</v>
      </c>
      <c r="L1329" s="90">
        <f t="shared" si="327"/>
        <v>114269.24372027529</v>
      </c>
      <c r="M1329" s="79">
        <f t="shared" si="324"/>
        <v>54.789257701149431</v>
      </c>
      <c r="N1329" s="90">
        <f t="shared" si="325"/>
        <v>12664.125206292163</v>
      </c>
      <c r="O1329" s="106">
        <f t="shared" si="314"/>
        <v>9.2594045308779531</v>
      </c>
      <c r="P1329" s="91"/>
      <c r="Q1329" s="92">
        <f t="shared" si="315"/>
        <v>11.454209284131181</v>
      </c>
      <c r="R1329" s="92"/>
      <c r="S1329" s="107">
        <f t="shared" si="316"/>
        <v>6.3641666217788884E-2</v>
      </c>
      <c r="T1329" s="82">
        <f t="shared" si="328"/>
        <v>0.97626896793785978</v>
      </c>
      <c r="U1329" s="82">
        <f t="shared" si="329"/>
        <v>7.6427176053549823</v>
      </c>
      <c r="V1329" s="95">
        <f t="shared" si="317"/>
        <v>8.9993765283575167E-2</v>
      </c>
      <c r="W1329" s="95">
        <f t="shared" si="318"/>
        <v>8.9011131540330801E-2</v>
      </c>
      <c r="X1329" s="95">
        <f t="shared" si="319"/>
        <v>9.8263374324436548E-4</v>
      </c>
    </row>
    <row r="1330" spans="1:24">
      <c r="A1330" s="1">
        <v>1981.02</v>
      </c>
      <c r="B1330" s="1">
        <f t="shared" si="320"/>
        <v>1981</v>
      </c>
      <c r="C1330" s="1">
        <f t="shared" si="321"/>
        <v>1.999999999998181E-2</v>
      </c>
      <c r="D1330" s="77">
        <v>128.4</v>
      </c>
      <c r="E1330" s="79">
        <v>6.24</v>
      </c>
      <c r="F1330" s="77">
        <v>14.66</v>
      </c>
      <c r="G1330" s="77">
        <v>87.9</v>
      </c>
      <c r="H1330" s="79">
        <f t="shared" si="326"/>
        <v>1981.1249999999</v>
      </c>
      <c r="I1330" s="82">
        <v>13.19</v>
      </c>
      <c r="J1330" s="79">
        <f t="shared" si="322"/>
        <v>472.38199317406151</v>
      </c>
      <c r="K1330" s="79">
        <f t="shared" si="323"/>
        <v>22.956881911262801</v>
      </c>
      <c r="L1330" s="90">
        <f t="shared" si="327"/>
        <v>109629.7405917829</v>
      </c>
      <c r="M1330" s="79">
        <f t="shared" si="324"/>
        <v>53.933956541524459</v>
      </c>
      <c r="N1330" s="90">
        <f t="shared" si="325"/>
        <v>12516.915865074276</v>
      </c>
      <c r="O1330" s="106">
        <f t="shared" si="314"/>
        <v>8.8298993538313066</v>
      </c>
      <c r="P1330" s="91"/>
      <c r="Q1330" s="92">
        <f t="shared" si="315"/>
        <v>10.93206915000574</v>
      </c>
      <c r="R1330" s="92"/>
      <c r="S1330" s="107">
        <f t="shared" si="316"/>
        <v>6.3536793244894585E-2</v>
      </c>
      <c r="T1330" s="82">
        <f t="shared" si="328"/>
        <v>1.0148642333079452</v>
      </c>
      <c r="U1330" s="82">
        <f t="shared" si="329"/>
        <v>7.3849519739178211</v>
      </c>
      <c r="V1330" s="95">
        <f t="shared" si="317"/>
        <v>0.10644224411334346</v>
      </c>
      <c r="W1330" s="95">
        <f t="shared" si="318"/>
        <v>9.5104882039439342E-2</v>
      </c>
      <c r="X1330" s="95">
        <f t="shared" si="319"/>
        <v>1.1337362073904123E-2</v>
      </c>
    </row>
    <row r="1331" spans="1:24">
      <c r="A1331" s="1">
        <v>1981.03</v>
      </c>
      <c r="B1331" s="1">
        <f t="shared" si="320"/>
        <v>1981</v>
      </c>
      <c r="C1331" s="1">
        <f t="shared" si="321"/>
        <v>2.9999999999972715E-2</v>
      </c>
      <c r="D1331" s="77">
        <v>133.19999999999999</v>
      </c>
      <c r="E1331" s="79">
        <v>6.28</v>
      </c>
      <c r="F1331" s="77">
        <v>14.58</v>
      </c>
      <c r="G1331" s="77">
        <v>88.5</v>
      </c>
      <c r="H1331" s="79">
        <f t="shared" si="326"/>
        <v>1981.2083333332332</v>
      </c>
      <c r="I1331" s="82">
        <v>13.12</v>
      </c>
      <c r="J1331" s="79">
        <f t="shared" si="322"/>
        <v>486.71882033898311</v>
      </c>
      <c r="K1331" s="79">
        <f t="shared" si="323"/>
        <v>22.947403841807912</v>
      </c>
      <c r="L1331" s="90">
        <f t="shared" si="327"/>
        <v>113400.8111016881</v>
      </c>
      <c r="M1331" s="79">
        <f t="shared" si="324"/>
        <v>53.275978983050855</v>
      </c>
      <c r="N1331" s="90">
        <f t="shared" si="325"/>
        <v>12412.791485455049</v>
      </c>
      <c r="O1331" s="106">
        <f t="shared" si="314"/>
        <v>9.0810968838546238</v>
      </c>
      <c r="P1331" s="91"/>
      <c r="Q1331" s="92">
        <f t="shared" si="315"/>
        <v>11.251403769600724</v>
      </c>
      <c r="R1331" s="92"/>
      <c r="S1331" s="107">
        <f t="shared" si="316"/>
        <v>6.1569473498460286E-2</v>
      </c>
      <c r="T1331" s="82">
        <f t="shared" si="328"/>
        <v>0.98062124254747773</v>
      </c>
      <c r="U1331" s="82">
        <f t="shared" si="329"/>
        <v>7.4439119374462681</v>
      </c>
      <c r="V1331" s="95">
        <f t="shared" si="317"/>
        <v>0.10585474086018976</v>
      </c>
      <c r="W1331" s="95">
        <f t="shared" si="318"/>
        <v>9.2847830304423562E-2</v>
      </c>
      <c r="X1331" s="95">
        <f t="shared" si="319"/>
        <v>1.3006910555766193E-2</v>
      </c>
    </row>
    <row r="1332" spans="1:24">
      <c r="A1332" s="1">
        <v>1981.04</v>
      </c>
      <c r="B1332" s="1">
        <f t="shared" si="320"/>
        <v>1981</v>
      </c>
      <c r="C1332" s="1">
        <f t="shared" si="321"/>
        <v>3.999999999996362E-2</v>
      </c>
      <c r="D1332" s="77">
        <v>134.4</v>
      </c>
      <c r="E1332" s="79">
        <v>6.3166700000000002</v>
      </c>
      <c r="F1332" s="77">
        <v>14.7233</v>
      </c>
      <c r="G1332" s="77">
        <v>89.1</v>
      </c>
      <c r="H1332" s="79">
        <f t="shared" si="326"/>
        <v>1981.2916666665665</v>
      </c>
      <c r="I1332" s="82">
        <v>13.68</v>
      </c>
      <c r="J1332" s="79">
        <f t="shared" si="322"/>
        <v>487.79657912457924</v>
      </c>
      <c r="K1332" s="79">
        <f t="shared" si="323"/>
        <v>22.925967391806964</v>
      </c>
      <c r="L1332" s="90">
        <f t="shared" si="327"/>
        <v>114097.04606889712</v>
      </c>
      <c r="M1332" s="79">
        <f t="shared" si="324"/>
        <v>53.437316766554439</v>
      </c>
      <c r="N1332" s="90">
        <f t="shared" si="325"/>
        <v>12499.144630849649</v>
      </c>
      <c r="O1332" s="106">
        <f t="shared" si="314"/>
        <v>9.0855612307887412</v>
      </c>
      <c r="P1332" s="91"/>
      <c r="Q1332" s="92">
        <f t="shared" si="315"/>
        <v>11.265311096462016</v>
      </c>
      <c r="R1332" s="92"/>
      <c r="S1332" s="107">
        <f t="shared" si="316"/>
        <v>5.637666153137548E-2</v>
      </c>
      <c r="T1332" s="82">
        <f t="shared" si="328"/>
        <v>0.98903129537480927</v>
      </c>
      <c r="U1332" s="82">
        <f t="shared" si="329"/>
        <v>7.2505022262161809</v>
      </c>
      <c r="V1332" s="95">
        <f t="shared" si="317"/>
        <v>0.1074859855654795</v>
      </c>
      <c r="W1332" s="95">
        <f t="shared" si="318"/>
        <v>9.6823295677372689E-2</v>
      </c>
      <c r="X1332" s="95">
        <f t="shared" si="319"/>
        <v>1.0662689888106813E-2</v>
      </c>
    </row>
    <row r="1333" spans="1:24">
      <c r="A1333" s="1">
        <v>1981.05</v>
      </c>
      <c r="B1333" s="1">
        <f t="shared" si="320"/>
        <v>1981</v>
      </c>
      <c r="C1333" s="1">
        <f t="shared" si="321"/>
        <v>4.9999999999954525E-2</v>
      </c>
      <c r="D1333" s="77">
        <v>131.69999999999999</v>
      </c>
      <c r="E1333" s="79">
        <v>6.3533299999999997</v>
      </c>
      <c r="F1333" s="77">
        <v>14.8667</v>
      </c>
      <c r="G1333" s="77">
        <v>89.8</v>
      </c>
      <c r="H1333" s="79">
        <f t="shared" si="326"/>
        <v>1981.3749999998997</v>
      </c>
      <c r="I1333" s="82">
        <v>14.1</v>
      </c>
      <c r="J1333" s="79">
        <f t="shared" si="322"/>
        <v>474.27105902004456</v>
      </c>
      <c r="K1333" s="79">
        <f t="shared" si="323"/>
        <v>22.879275227060134</v>
      </c>
      <c r="L1333" s="90">
        <f t="shared" si="327"/>
        <v>111379.34815155705</v>
      </c>
      <c r="M1333" s="79">
        <f t="shared" si="324"/>
        <v>53.537172005567939</v>
      </c>
      <c r="N1333" s="90">
        <f t="shared" si="325"/>
        <v>12572.842484166693</v>
      </c>
      <c r="O1333" s="106">
        <f t="shared" si="314"/>
        <v>8.8184834665480647</v>
      </c>
      <c r="P1333" s="91"/>
      <c r="Q1333" s="92">
        <f t="shared" si="315"/>
        <v>10.94324378870979</v>
      </c>
      <c r="R1333" s="92"/>
      <c r="S1333" s="107">
        <f t="shared" si="316"/>
        <v>5.5818882846930179E-2</v>
      </c>
      <c r="T1333" s="82">
        <f t="shared" si="328"/>
        <v>1.046130210601641</v>
      </c>
      <c r="U1333" s="82">
        <f t="shared" si="329"/>
        <v>7.1150751509365948</v>
      </c>
      <c r="V1333" s="95">
        <f t="shared" si="317"/>
        <v>0.10963271450133116</v>
      </c>
      <c r="W1333" s="95">
        <f t="shared" si="318"/>
        <v>9.9079237728755709E-2</v>
      </c>
      <c r="X1333" s="95">
        <f t="shared" si="319"/>
        <v>1.0553476772575454E-2</v>
      </c>
    </row>
    <row r="1334" spans="1:24">
      <c r="A1334" s="1">
        <v>1981.06</v>
      </c>
      <c r="B1334" s="1">
        <f t="shared" si="320"/>
        <v>1981</v>
      </c>
      <c r="C1334" s="1">
        <f t="shared" si="321"/>
        <v>5.999999999994543E-2</v>
      </c>
      <c r="D1334" s="77">
        <v>132.30000000000001</v>
      </c>
      <c r="E1334" s="79">
        <v>6.39</v>
      </c>
      <c r="F1334" s="77">
        <v>15.01</v>
      </c>
      <c r="G1334" s="77">
        <v>90.6</v>
      </c>
      <c r="H1334" s="79">
        <f t="shared" si="326"/>
        <v>1981.458333333233</v>
      </c>
      <c r="I1334" s="82">
        <v>13.47</v>
      </c>
      <c r="J1334" s="79">
        <f t="shared" si="322"/>
        <v>472.22484437086104</v>
      </c>
      <c r="K1334" s="79">
        <f t="shared" si="323"/>
        <v>22.808138741721859</v>
      </c>
      <c r="L1334" s="90">
        <f t="shared" si="327"/>
        <v>111345.16990820372</v>
      </c>
      <c r="M1334" s="79">
        <f t="shared" si="324"/>
        <v>53.575925275938204</v>
      </c>
      <c r="N1334" s="90">
        <f t="shared" si="325"/>
        <v>12632.58503644851</v>
      </c>
      <c r="O1334" s="106">
        <f t="shared" si="314"/>
        <v>8.7653407443049254</v>
      </c>
      <c r="P1334" s="91"/>
      <c r="Q1334" s="92">
        <f t="shared" si="315"/>
        <v>10.886260091011927</v>
      </c>
      <c r="R1334" s="92"/>
      <c r="S1334" s="107">
        <f t="shared" si="316"/>
        <v>6.2963789588328795E-2</v>
      </c>
      <c r="T1334" s="82">
        <f t="shared" si="328"/>
        <v>0.96838210101872668</v>
      </c>
      <c r="U1334" s="82">
        <f t="shared" si="329"/>
        <v>7.3775706063510276</v>
      </c>
      <c r="V1334" s="95">
        <f t="shared" si="317"/>
        <v>0.10972456257581209</v>
      </c>
      <c r="W1334" s="95">
        <f t="shared" si="318"/>
        <v>9.3964005375105408E-2</v>
      </c>
      <c r="X1334" s="95">
        <f t="shared" si="319"/>
        <v>1.5760557200706682E-2</v>
      </c>
    </row>
    <row r="1335" spans="1:24">
      <c r="A1335" s="1">
        <v>1981.07</v>
      </c>
      <c r="B1335" s="1">
        <f t="shared" si="320"/>
        <v>1981</v>
      </c>
      <c r="C1335" s="1">
        <f t="shared" si="321"/>
        <v>6.9999999999936335E-2</v>
      </c>
      <c r="D1335" s="77">
        <v>129.1</v>
      </c>
      <c r="E1335" s="79">
        <v>6.4333299999999998</v>
      </c>
      <c r="F1335" s="77">
        <v>15.0967</v>
      </c>
      <c r="G1335" s="77">
        <v>91.6</v>
      </c>
      <c r="H1335" s="79">
        <f t="shared" si="326"/>
        <v>1981.5416666665662</v>
      </c>
      <c r="I1335" s="82">
        <v>14.28</v>
      </c>
      <c r="J1335" s="79">
        <f t="shared" si="322"/>
        <v>455.77232860262012</v>
      </c>
      <c r="K1335" s="79">
        <f t="shared" si="323"/>
        <v>22.712113050109174</v>
      </c>
      <c r="L1335" s="90">
        <f t="shared" si="327"/>
        <v>107912.12769873007</v>
      </c>
      <c r="M1335" s="79">
        <f t="shared" si="324"/>
        <v>53.297119389738008</v>
      </c>
      <c r="N1335" s="90">
        <f t="shared" si="325"/>
        <v>12619.031899530741</v>
      </c>
      <c r="O1335" s="106">
        <f t="shared" si="314"/>
        <v>8.4453194678755104</v>
      </c>
      <c r="P1335" s="91"/>
      <c r="Q1335" s="92">
        <f t="shared" si="315"/>
        <v>10.498717805693905</v>
      </c>
      <c r="R1335" s="92"/>
      <c r="S1335" s="107">
        <f t="shared" si="316"/>
        <v>6.0110156642069035E-2</v>
      </c>
      <c r="T1335" s="82">
        <f t="shared" si="328"/>
        <v>0.97785626317232477</v>
      </c>
      <c r="U1335" s="82">
        <f t="shared" si="329"/>
        <v>7.0663127027490633</v>
      </c>
      <c r="V1335" s="95">
        <f t="shared" si="317"/>
        <v>0.11390857539913224</v>
      </c>
      <c r="W1335" s="95">
        <f t="shared" si="318"/>
        <v>9.9357671032505923E-2</v>
      </c>
      <c r="X1335" s="95">
        <f t="shared" si="319"/>
        <v>1.4550904366626316E-2</v>
      </c>
    </row>
    <row r="1336" spans="1:24">
      <c r="A1336" s="1">
        <v>1981.08</v>
      </c>
      <c r="B1336" s="1">
        <f t="shared" si="320"/>
        <v>1981</v>
      </c>
      <c r="C1336" s="1">
        <f t="shared" si="321"/>
        <v>7.999999999992724E-2</v>
      </c>
      <c r="D1336" s="77">
        <v>129.6</v>
      </c>
      <c r="E1336" s="79">
        <v>6.4766700000000004</v>
      </c>
      <c r="F1336" s="77">
        <v>15.183299999999999</v>
      </c>
      <c r="G1336" s="77">
        <v>92.3</v>
      </c>
      <c r="H1336" s="79">
        <f t="shared" si="326"/>
        <v>1981.6249999998995</v>
      </c>
      <c r="I1336" s="82">
        <v>14.94</v>
      </c>
      <c r="J1336" s="79">
        <f t="shared" si="322"/>
        <v>454.06757096424707</v>
      </c>
      <c r="K1336" s="79">
        <f t="shared" si="323"/>
        <v>22.691711534236191</v>
      </c>
      <c r="L1336" s="90">
        <f t="shared" si="327"/>
        <v>107956.21816708492</v>
      </c>
      <c r="M1336" s="79">
        <f t="shared" si="324"/>
        <v>53.196328319609975</v>
      </c>
      <c r="N1336" s="90">
        <f t="shared" si="325"/>
        <v>12647.620735310962</v>
      </c>
      <c r="O1336" s="106">
        <f t="shared" si="314"/>
        <v>8.3998063165664369</v>
      </c>
      <c r="P1336" s="91"/>
      <c r="Q1336" s="92">
        <f t="shared" si="315"/>
        <v>10.452105800480163</v>
      </c>
      <c r="R1336" s="92"/>
      <c r="S1336" s="107">
        <f t="shared" si="316"/>
        <v>5.4711363406107744E-2</v>
      </c>
      <c r="T1336" s="82">
        <f t="shared" si="328"/>
        <v>0.99312741007799621</v>
      </c>
      <c r="U1336" s="82">
        <f t="shared" si="329"/>
        <v>6.857434161070719</v>
      </c>
      <c r="V1336" s="95">
        <f t="shared" si="317"/>
        <v>0.11648523649205988</v>
      </c>
      <c r="W1336" s="95">
        <f t="shared" si="318"/>
        <v>0.10584521303159589</v>
      </c>
      <c r="X1336" s="95">
        <f t="shared" si="319"/>
        <v>1.0640023460463999E-2</v>
      </c>
    </row>
    <row r="1337" spans="1:24">
      <c r="A1337" s="1">
        <v>1981.09</v>
      </c>
      <c r="B1337" s="1">
        <f t="shared" si="320"/>
        <v>1981</v>
      </c>
      <c r="C1337" s="1">
        <f t="shared" si="321"/>
        <v>8.9999999999918145E-2</v>
      </c>
      <c r="D1337" s="77">
        <v>118.3</v>
      </c>
      <c r="E1337" s="79">
        <v>6.52</v>
      </c>
      <c r="F1337" s="77">
        <v>15.27</v>
      </c>
      <c r="G1337" s="77">
        <v>93.2</v>
      </c>
      <c r="H1337" s="79">
        <f t="shared" si="326"/>
        <v>1981.7083333332328</v>
      </c>
      <c r="I1337" s="82">
        <v>15.32</v>
      </c>
      <c r="J1337" s="79">
        <f t="shared" si="322"/>
        <v>410.47434442060091</v>
      </c>
      <c r="K1337" s="79">
        <f t="shared" si="323"/>
        <v>22.622930901287553</v>
      </c>
      <c r="L1337" s="90">
        <f t="shared" si="327"/>
        <v>98039.993524289719</v>
      </c>
      <c r="M1337" s="79">
        <f t="shared" si="324"/>
        <v>52.98345933476395</v>
      </c>
      <c r="N1337" s="90">
        <f t="shared" si="325"/>
        <v>12654.866450683887</v>
      </c>
      <c r="O1337" s="106">
        <f t="shared" si="314"/>
        <v>7.5811630519231556</v>
      </c>
      <c r="P1337" s="91"/>
      <c r="Q1337" s="92">
        <f t="shared" si="315"/>
        <v>9.4463927318347061</v>
      </c>
      <c r="R1337" s="92"/>
      <c r="S1337" s="107">
        <f t="shared" si="316"/>
        <v>6.48202901372531E-2</v>
      </c>
      <c r="T1337" s="82">
        <f t="shared" si="328"/>
        <v>1.0214663553165861</v>
      </c>
      <c r="U1337" s="82">
        <f t="shared" si="329"/>
        <v>6.7445410723131651</v>
      </c>
      <c r="V1337" s="95">
        <f t="shared" si="317"/>
        <v>0.12645967903323463</v>
      </c>
      <c r="W1337" s="95">
        <f t="shared" si="318"/>
        <v>0.10981760545027131</v>
      </c>
      <c r="X1337" s="95">
        <f t="shared" si="319"/>
        <v>1.6642073582963324E-2</v>
      </c>
    </row>
    <row r="1338" spans="1:24">
      <c r="A1338" s="1">
        <v>1981.1</v>
      </c>
      <c r="B1338" s="1">
        <f t="shared" si="320"/>
        <v>1981</v>
      </c>
      <c r="C1338" s="1">
        <f t="shared" si="321"/>
        <v>9.9999999999909051E-2</v>
      </c>
      <c r="D1338" s="77">
        <v>119.8</v>
      </c>
      <c r="E1338" s="79">
        <v>6.5566700000000004</v>
      </c>
      <c r="F1338" s="77">
        <v>15.3</v>
      </c>
      <c r="G1338" s="77">
        <v>93.4</v>
      </c>
      <c r="H1338" s="79">
        <f t="shared" si="326"/>
        <v>1981.791666666566</v>
      </c>
      <c r="I1338" s="82">
        <v>15.15</v>
      </c>
      <c r="J1338" s="79">
        <f t="shared" si="322"/>
        <v>414.78890149892931</v>
      </c>
      <c r="K1338" s="79">
        <f t="shared" si="323"/>
        <v>22.701451976552466</v>
      </c>
      <c r="L1338" s="90">
        <f t="shared" si="327"/>
        <v>99522.351695239791</v>
      </c>
      <c r="M1338" s="79">
        <f t="shared" si="324"/>
        <v>52.973874732334053</v>
      </c>
      <c r="N1338" s="90">
        <f t="shared" si="325"/>
        <v>12710.283647221779</v>
      </c>
      <c r="O1338" s="106">
        <f t="shared" si="314"/>
        <v>7.6491417133192092</v>
      </c>
      <c r="P1338" s="91"/>
      <c r="Q1338" s="92">
        <f t="shared" si="315"/>
        <v>9.543753400017172</v>
      </c>
      <c r="R1338" s="92"/>
      <c r="S1338" s="107">
        <f t="shared" si="316"/>
        <v>6.5314973550944067E-2</v>
      </c>
      <c r="T1338" s="82">
        <f t="shared" si="328"/>
        <v>1.108970876178851</v>
      </c>
      <c r="U1338" s="82">
        <f t="shared" si="329"/>
        <v>6.8745694923707426</v>
      </c>
      <c r="V1338" s="95">
        <f t="shared" si="317"/>
        <v>0.12481013401317043</v>
      </c>
      <c r="W1338" s="95">
        <f t="shared" si="318"/>
        <v>0.10916093562324169</v>
      </c>
      <c r="X1338" s="95">
        <f t="shared" si="319"/>
        <v>1.5649198389928731E-2</v>
      </c>
    </row>
    <row r="1339" spans="1:24">
      <c r="A1339" s="1">
        <v>1981.11</v>
      </c>
      <c r="B1339" s="1">
        <f t="shared" si="320"/>
        <v>1981</v>
      </c>
      <c r="C1339" s="1">
        <f t="shared" si="321"/>
        <v>0.10999999999989996</v>
      </c>
      <c r="D1339" s="77">
        <v>122.9</v>
      </c>
      <c r="E1339" s="79">
        <v>6.5933299999999999</v>
      </c>
      <c r="F1339" s="77">
        <v>15.33</v>
      </c>
      <c r="G1339" s="77">
        <v>93.7</v>
      </c>
      <c r="H1339" s="79">
        <f t="shared" si="326"/>
        <v>1981.8749999998993</v>
      </c>
      <c r="I1339" s="82">
        <v>13.39</v>
      </c>
      <c r="J1339" s="79">
        <f t="shared" si="322"/>
        <v>424.15977267876207</v>
      </c>
      <c r="K1339" s="79">
        <f t="shared" si="323"/>
        <v>22.755291733084313</v>
      </c>
      <c r="L1339" s="90">
        <f t="shared" si="327"/>
        <v>102225.73361335984</v>
      </c>
      <c r="M1339" s="79">
        <f t="shared" si="324"/>
        <v>52.907805656350057</v>
      </c>
      <c r="N1339" s="90">
        <f t="shared" si="325"/>
        <v>12751.183859176617</v>
      </c>
      <c r="O1339" s="106">
        <f t="shared" si="314"/>
        <v>7.8107525657161077</v>
      </c>
      <c r="P1339" s="91"/>
      <c r="Q1339" s="92">
        <f t="shared" si="315"/>
        <v>9.7571778791498893</v>
      </c>
      <c r="R1339" s="92"/>
      <c r="S1339" s="107">
        <f t="shared" si="316"/>
        <v>8.0558333298078488E-2</v>
      </c>
      <c r="T1339" s="82">
        <f t="shared" si="328"/>
        <v>0.99332349567742073</v>
      </c>
      <c r="U1339" s="82">
        <f t="shared" si="329"/>
        <v>7.5992885037230895</v>
      </c>
      <c r="V1339" s="95">
        <f t="shared" si="317"/>
        <v>0.12149055866632885</v>
      </c>
      <c r="W1339" s="95">
        <f t="shared" si="318"/>
        <v>9.9305884179993642E-2</v>
      </c>
      <c r="X1339" s="95">
        <f t="shared" si="319"/>
        <v>2.218467448633521E-2</v>
      </c>
    </row>
    <row r="1340" spans="1:24">
      <c r="A1340" s="1">
        <v>1981.12</v>
      </c>
      <c r="B1340" s="1">
        <f t="shared" si="320"/>
        <v>1981</v>
      </c>
      <c r="C1340" s="1">
        <f t="shared" si="321"/>
        <v>0.11999999999989086</v>
      </c>
      <c r="D1340" s="77">
        <v>123.8</v>
      </c>
      <c r="E1340" s="79">
        <v>6.63</v>
      </c>
      <c r="F1340" s="77">
        <v>15.36</v>
      </c>
      <c r="G1340" s="77">
        <v>94</v>
      </c>
      <c r="H1340" s="79">
        <f t="shared" si="326"/>
        <v>1981.9583333332325</v>
      </c>
      <c r="I1340" s="82">
        <v>13.72</v>
      </c>
      <c r="J1340" s="79">
        <f t="shared" si="322"/>
        <v>425.9022914893618</v>
      </c>
      <c r="K1340" s="79">
        <f t="shared" si="323"/>
        <v>22.808822234042559</v>
      </c>
      <c r="L1340" s="90">
        <f t="shared" si="327"/>
        <v>103103.78555639896</v>
      </c>
      <c r="M1340" s="79">
        <f t="shared" si="324"/>
        <v>52.842158297872352</v>
      </c>
      <c r="N1340" s="90">
        <f t="shared" si="325"/>
        <v>12792.19827258714</v>
      </c>
      <c r="O1340" s="106">
        <f t="shared" si="314"/>
        <v>7.8325621371418936</v>
      </c>
      <c r="P1340" s="91"/>
      <c r="Q1340" s="92">
        <f t="shared" si="315"/>
        <v>9.7958999615754738</v>
      </c>
      <c r="R1340" s="92"/>
      <c r="S1340" s="107">
        <f t="shared" si="316"/>
        <v>7.6719176754106139E-2</v>
      </c>
      <c r="T1340" s="82">
        <f t="shared" si="328"/>
        <v>0.96595805643577104</v>
      </c>
      <c r="U1340" s="82">
        <f t="shared" si="329"/>
        <v>7.5244606983459041</v>
      </c>
      <c r="V1340" s="95">
        <f t="shared" si="317"/>
        <v>0.12149326611580502</v>
      </c>
      <c r="W1340" s="95">
        <f t="shared" si="318"/>
        <v>0.103532845627609</v>
      </c>
      <c r="X1340" s="95">
        <f t="shared" si="319"/>
        <v>1.7960420488196016E-2</v>
      </c>
    </row>
    <row r="1341" spans="1:24">
      <c r="A1341" s="1">
        <v>1982.01</v>
      </c>
      <c r="B1341" s="1">
        <f t="shared" si="320"/>
        <v>1982</v>
      </c>
      <c r="C1341" s="1">
        <f t="shared" si="321"/>
        <v>9.9999999999909051E-3</v>
      </c>
      <c r="D1341" s="77">
        <v>117.3</v>
      </c>
      <c r="E1341" s="79">
        <v>6.66</v>
      </c>
      <c r="F1341" s="77">
        <v>15.1767</v>
      </c>
      <c r="G1341" s="77">
        <v>94.3</v>
      </c>
      <c r="H1341" s="79">
        <f t="shared" si="326"/>
        <v>1982.0416666665658</v>
      </c>
      <c r="I1341" s="82">
        <v>14.59</v>
      </c>
      <c r="J1341" s="79">
        <f t="shared" si="322"/>
        <v>402.25690243902443</v>
      </c>
      <c r="K1341" s="79">
        <f t="shared" si="323"/>
        <v>22.83913870625663</v>
      </c>
      <c r="L1341" s="90">
        <f t="shared" si="327"/>
        <v>97840.381965442444</v>
      </c>
      <c r="M1341" s="79">
        <f t="shared" si="324"/>
        <v>52.045458919406165</v>
      </c>
      <c r="N1341" s="90">
        <f t="shared" si="325"/>
        <v>12658.943946930354</v>
      </c>
      <c r="O1341" s="106">
        <f t="shared" si="314"/>
        <v>7.3886599733759919</v>
      </c>
      <c r="P1341" s="91"/>
      <c r="Q1341" s="92">
        <f t="shared" si="315"/>
        <v>9.2538268070569902</v>
      </c>
      <c r="R1341" s="92"/>
      <c r="S1341" s="107">
        <f t="shared" si="316"/>
        <v>7.6035749513202272E-2</v>
      </c>
      <c r="T1341" s="82">
        <f t="shared" si="328"/>
        <v>1.0205727472457031</v>
      </c>
      <c r="U1341" s="82">
        <f t="shared" si="329"/>
        <v>7.2451904835497993</v>
      </c>
      <c r="V1341" s="95">
        <f t="shared" si="317"/>
        <v>0.13525435079719395</v>
      </c>
      <c r="W1341" s="95">
        <f t="shared" si="318"/>
        <v>0.10867673297263303</v>
      </c>
      <c r="X1341" s="95">
        <f t="shared" si="319"/>
        <v>2.6577617824560917E-2</v>
      </c>
    </row>
    <row r="1342" spans="1:24">
      <c r="A1342" s="1">
        <v>1982.02</v>
      </c>
      <c r="B1342" s="1">
        <f t="shared" si="320"/>
        <v>1982</v>
      </c>
      <c r="C1342" s="1">
        <f t="shared" si="321"/>
        <v>1.999999999998181E-2</v>
      </c>
      <c r="D1342" s="77">
        <v>114.5</v>
      </c>
      <c r="E1342" s="79">
        <v>6.69</v>
      </c>
      <c r="F1342" s="77">
        <v>14.9933</v>
      </c>
      <c r="G1342" s="77">
        <v>94.6</v>
      </c>
      <c r="H1342" s="79">
        <f t="shared" si="326"/>
        <v>1982.124999999899</v>
      </c>
      <c r="I1342" s="82">
        <v>14.43</v>
      </c>
      <c r="J1342" s="79">
        <f t="shared" si="322"/>
        <v>391.40965644820301</v>
      </c>
      <c r="K1342" s="79">
        <f t="shared" si="323"/>
        <v>22.869262896405925</v>
      </c>
      <c r="L1342" s="90">
        <f t="shared" si="327"/>
        <v>95665.559770249281</v>
      </c>
      <c r="M1342" s="79">
        <f t="shared" si="324"/>
        <v>51.253470760042298</v>
      </c>
      <c r="N1342" s="90">
        <f t="shared" si="325"/>
        <v>12527.008186054836</v>
      </c>
      <c r="O1342" s="106">
        <f t="shared" si="314"/>
        <v>7.1818234505467302</v>
      </c>
      <c r="P1342" s="91"/>
      <c r="Q1342" s="92">
        <f t="shared" si="315"/>
        <v>9.0088238106911884</v>
      </c>
      <c r="R1342" s="92"/>
      <c r="S1342" s="107">
        <f t="shared" si="316"/>
        <v>8.1351289730412668E-2</v>
      </c>
      <c r="T1342" s="82">
        <f t="shared" si="328"/>
        <v>1.0426643818639756</v>
      </c>
      <c r="U1342" s="82">
        <f t="shared" si="329"/>
        <v>7.3707949795098271</v>
      </c>
      <c r="V1342" s="95">
        <f t="shared" si="317"/>
        <v>0.13671369118165067</v>
      </c>
      <c r="W1342" s="95">
        <f t="shared" si="318"/>
        <v>0.1045971709609399</v>
      </c>
      <c r="X1342" s="95">
        <f t="shared" si="319"/>
        <v>3.2116520220710765E-2</v>
      </c>
    </row>
    <row r="1343" spans="1:24">
      <c r="A1343" s="1">
        <v>1982.03</v>
      </c>
      <c r="B1343" s="1">
        <f t="shared" si="320"/>
        <v>1982</v>
      </c>
      <c r="C1343" s="1">
        <f t="shared" si="321"/>
        <v>2.9999999999972715E-2</v>
      </c>
      <c r="D1343" s="77">
        <v>110.8</v>
      </c>
      <c r="E1343" s="79">
        <v>6.72</v>
      </c>
      <c r="F1343" s="77">
        <v>14.81</v>
      </c>
      <c r="G1343" s="77">
        <v>94.5</v>
      </c>
      <c r="H1343" s="79">
        <f t="shared" si="326"/>
        <v>1982.2083333332323</v>
      </c>
      <c r="I1343" s="82">
        <v>13.86</v>
      </c>
      <c r="J1343" s="79">
        <f t="shared" si="322"/>
        <v>379.16228994708996</v>
      </c>
      <c r="K1343" s="79">
        <f t="shared" si="323"/>
        <v>22.996124444444447</v>
      </c>
      <c r="L1343" s="90">
        <f t="shared" si="327"/>
        <v>93140.524777802289</v>
      </c>
      <c r="M1343" s="79">
        <f t="shared" si="324"/>
        <v>50.680446878306888</v>
      </c>
      <c r="N1343" s="90">
        <f t="shared" si="325"/>
        <v>12449.559313711663</v>
      </c>
      <c r="O1343" s="106">
        <f t="shared" si="314"/>
        <v>6.950673793536029</v>
      </c>
      <c r="P1343" s="91"/>
      <c r="Q1343" s="92">
        <f t="shared" si="315"/>
        <v>8.7341959211512794</v>
      </c>
      <c r="R1343" s="92"/>
      <c r="S1343" s="107">
        <f t="shared" si="316"/>
        <v>9.1304256301417197E-2</v>
      </c>
      <c r="T1343" s="82">
        <f t="shared" si="328"/>
        <v>1.0110126744031835</v>
      </c>
      <c r="U1343" s="82">
        <f t="shared" si="329"/>
        <v>7.6933979471261855</v>
      </c>
      <c r="V1343" s="95">
        <f t="shared" si="317"/>
        <v>0.13802666879496672</v>
      </c>
      <c r="W1343" s="95">
        <f t="shared" si="318"/>
        <v>9.8458769841764049E-2</v>
      </c>
      <c r="X1343" s="95">
        <f t="shared" si="319"/>
        <v>3.9567898953202674E-2</v>
      </c>
    </row>
    <row r="1344" spans="1:24">
      <c r="A1344" s="1">
        <v>1982.04</v>
      </c>
      <c r="B1344" s="1">
        <f t="shared" si="320"/>
        <v>1982</v>
      </c>
      <c r="C1344" s="1">
        <f t="shared" si="321"/>
        <v>3.999999999996362E-2</v>
      </c>
      <c r="D1344" s="77">
        <v>116.3</v>
      </c>
      <c r="E1344" s="79">
        <v>6.75</v>
      </c>
      <c r="F1344" s="77">
        <v>14.5967</v>
      </c>
      <c r="G1344" s="77">
        <v>94.9</v>
      </c>
      <c r="H1344" s="79">
        <f t="shared" si="326"/>
        <v>1982.2916666665656</v>
      </c>
      <c r="I1344" s="82">
        <v>13.87</v>
      </c>
      <c r="J1344" s="79">
        <f t="shared" si="322"/>
        <v>396.30603688092731</v>
      </c>
      <c r="K1344" s="79">
        <f t="shared" si="323"/>
        <v>23.001425184404635</v>
      </c>
      <c r="L1344" s="90">
        <f t="shared" si="327"/>
        <v>97822.709779241239</v>
      </c>
      <c r="M1344" s="79">
        <f t="shared" si="324"/>
        <v>49.739985628029515</v>
      </c>
      <c r="N1344" s="90">
        <f t="shared" si="325"/>
        <v>12277.633257391666</v>
      </c>
      <c r="O1344" s="106">
        <f t="shared" si="314"/>
        <v>7.2590726254261435</v>
      </c>
      <c r="P1344" s="91"/>
      <c r="Q1344" s="92">
        <f t="shared" si="315"/>
        <v>9.1357622995118213</v>
      </c>
      <c r="R1344" s="92"/>
      <c r="S1344" s="107">
        <f t="shared" si="316"/>
        <v>8.5288689814834479E-2</v>
      </c>
      <c r="T1344" s="82">
        <f t="shared" si="328"/>
        <v>1.0251220228422484</v>
      </c>
      <c r="U1344" s="82">
        <f t="shared" si="329"/>
        <v>7.7453383328920404</v>
      </c>
      <c r="V1344" s="95">
        <f t="shared" si="317"/>
        <v>0.13259506168701951</v>
      </c>
      <c r="W1344" s="95">
        <f t="shared" si="318"/>
        <v>9.8706801499587105E-2</v>
      </c>
      <c r="X1344" s="95">
        <f t="shared" si="319"/>
        <v>3.3888260187432406E-2</v>
      </c>
    </row>
    <row r="1345" spans="1:24">
      <c r="A1345" s="1">
        <v>1982.05</v>
      </c>
      <c r="B1345" s="1">
        <f t="shared" si="320"/>
        <v>1982</v>
      </c>
      <c r="C1345" s="1">
        <f t="shared" si="321"/>
        <v>4.9999999999954525E-2</v>
      </c>
      <c r="D1345" s="77">
        <v>116.4</v>
      </c>
      <c r="E1345" s="79">
        <v>6.78</v>
      </c>
      <c r="F1345" s="77">
        <v>14.3833</v>
      </c>
      <c r="G1345" s="77">
        <v>95.8</v>
      </c>
      <c r="H1345" s="79">
        <f t="shared" si="326"/>
        <v>1982.3749999998988</v>
      </c>
      <c r="I1345" s="82">
        <v>13.62</v>
      </c>
      <c r="J1345" s="79">
        <f t="shared" si="322"/>
        <v>392.92047181628396</v>
      </c>
      <c r="K1345" s="79">
        <f t="shared" si="323"/>
        <v>22.886604801670153</v>
      </c>
      <c r="L1345" s="90">
        <f t="shared" si="327"/>
        <v>97457.79985184432</v>
      </c>
      <c r="M1345" s="79">
        <f t="shared" si="324"/>
        <v>48.552345552192072</v>
      </c>
      <c r="N1345" s="90">
        <f t="shared" si="325"/>
        <v>12042.652685644609</v>
      </c>
      <c r="O1345" s="106">
        <f t="shared" ref="O1345:O1408" si="330">J1345/AVERAGE(M1225:M1344)</f>
        <v>7.1926124844646182</v>
      </c>
      <c r="P1345" s="91"/>
      <c r="Q1345" s="92">
        <f t="shared" ref="Q1345:Q1408" si="331">L1345/AVERAGE(N1225:N1344)</f>
        <v>9.0662935630478803</v>
      </c>
      <c r="R1345" s="92"/>
      <c r="S1345" s="107">
        <f t="shared" ref="S1345:S1408" si="332">1/O1345-(I1345/100-(((G1345/G1225)^(1/10))-1))</f>
        <v>8.9825718986730085E-2</v>
      </c>
      <c r="T1345" s="82">
        <f t="shared" si="328"/>
        <v>0.97541064127436528</v>
      </c>
      <c r="U1345" s="82">
        <f t="shared" si="329"/>
        <v>7.8653247782274436</v>
      </c>
      <c r="V1345" s="95">
        <f t="shared" si="317"/>
        <v>0.13517772888684632</v>
      </c>
      <c r="W1345" s="95">
        <f t="shared" si="318"/>
        <v>9.8230402434277275E-2</v>
      </c>
      <c r="X1345" s="95">
        <f t="shared" si="319"/>
        <v>3.694732645256904E-2</v>
      </c>
    </row>
    <row r="1346" spans="1:24">
      <c r="A1346" s="1">
        <v>1982.06</v>
      </c>
      <c r="B1346" s="1">
        <f t="shared" si="320"/>
        <v>1982</v>
      </c>
      <c r="C1346" s="1">
        <f t="shared" si="321"/>
        <v>5.999999999994543E-2</v>
      </c>
      <c r="D1346" s="77">
        <v>109.7</v>
      </c>
      <c r="E1346" s="79">
        <v>6.81</v>
      </c>
      <c r="F1346" s="77">
        <v>14.17</v>
      </c>
      <c r="G1346" s="77">
        <v>97</v>
      </c>
      <c r="H1346" s="79">
        <f t="shared" si="326"/>
        <v>1982.4583333332321</v>
      </c>
      <c r="I1346" s="82">
        <v>14.3</v>
      </c>
      <c r="J1346" s="79">
        <f t="shared" si="322"/>
        <v>365.72283608247426</v>
      </c>
      <c r="K1346" s="79">
        <f t="shared" si="323"/>
        <v>22.703486907216494</v>
      </c>
      <c r="L1346" s="90">
        <f t="shared" si="327"/>
        <v>91181.120659885812</v>
      </c>
      <c r="M1346" s="79">
        <f t="shared" si="324"/>
        <v>47.240588762886603</v>
      </c>
      <c r="N1346" s="90">
        <f t="shared" si="325"/>
        <v>11777.907746131103</v>
      </c>
      <c r="O1346" s="106">
        <f t="shared" si="330"/>
        <v>6.6921339881975843</v>
      </c>
      <c r="P1346" s="91"/>
      <c r="Q1346" s="92">
        <f t="shared" si="331"/>
        <v>8.4514967536399137</v>
      </c>
      <c r="R1346" s="92"/>
      <c r="S1346" s="107">
        <f t="shared" si="332"/>
        <v>9.4516031526627686E-2</v>
      </c>
      <c r="T1346" s="82">
        <f t="shared" si="328"/>
        <v>1.0306651376519482</v>
      </c>
      <c r="U1346" s="82">
        <f t="shared" si="329"/>
        <v>7.5770111168659611</v>
      </c>
      <c r="V1346" s="95">
        <f t="shared" ref="V1346:V1409" si="333">(($L1466/$L1346)^(1/10)-1)</f>
        <v>0.14082431267500195</v>
      </c>
      <c r="W1346" s="95">
        <f t="shared" ref="W1346:W1409" si="334">(($U1466/$U1346)^(1/10)-1)</f>
        <v>0.10362332159161558</v>
      </c>
      <c r="X1346" s="95">
        <f t="shared" ref="X1346:X1409" si="335">V1346-W1346</f>
        <v>3.720099108338637E-2</v>
      </c>
    </row>
    <row r="1347" spans="1:24">
      <c r="A1347" s="1">
        <v>1982.07</v>
      </c>
      <c r="B1347" s="1">
        <f t="shared" si="320"/>
        <v>1982</v>
      </c>
      <c r="C1347" s="1">
        <f t="shared" si="321"/>
        <v>6.9999999999936335E-2</v>
      </c>
      <c r="D1347" s="77">
        <v>109.4</v>
      </c>
      <c r="E1347" s="79">
        <v>6.8233300000000003</v>
      </c>
      <c r="F1347" s="77">
        <v>13.966699999999999</v>
      </c>
      <c r="G1347" s="77">
        <v>97.5</v>
      </c>
      <c r="H1347" s="79">
        <f t="shared" si="326"/>
        <v>1982.5416666665653</v>
      </c>
      <c r="I1347" s="82">
        <v>13.95</v>
      </c>
      <c r="J1347" s="79">
        <f t="shared" si="322"/>
        <v>362.85230974358984</v>
      </c>
      <c r="K1347" s="79">
        <f t="shared" si="323"/>
        <v>22.631271029641031</v>
      </c>
      <c r="L1347" s="90">
        <f t="shared" si="327"/>
        <v>90935.645821923375</v>
      </c>
      <c r="M1347" s="79">
        <f t="shared" si="324"/>
        <v>46.324034318974363</v>
      </c>
      <c r="N1347" s="90">
        <f t="shared" si="325"/>
        <v>11609.423075878034</v>
      </c>
      <c r="O1347" s="106">
        <f t="shared" si="330"/>
        <v>6.6386531002087557</v>
      </c>
      <c r="P1347" s="91"/>
      <c r="Q1347" s="92">
        <f t="shared" si="331"/>
        <v>8.4002969540387191</v>
      </c>
      <c r="R1347" s="92"/>
      <c r="S1347" s="107">
        <f t="shared" si="332"/>
        <v>9.9258643505639732E-2</v>
      </c>
      <c r="T1347" s="82">
        <f t="shared" si="328"/>
        <v>1.0609778281904543</v>
      </c>
      <c r="U1347" s="82">
        <f t="shared" si="329"/>
        <v>7.7693131995716387</v>
      </c>
      <c r="V1347" s="95">
        <f t="shared" si="333"/>
        <v>0.14305152120152997</v>
      </c>
      <c r="W1347" s="95">
        <f t="shared" si="334"/>
        <v>0.10454976257346549</v>
      </c>
      <c r="X1347" s="95">
        <f t="shared" si="335"/>
        <v>3.8501758628064486E-2</v>
      </c>
    </row>
    <row r="1348" spans="1:24">
      <c r="A1348" s="1">
        <v>1982.08</v>
      </c>
      <c r="B1348" s="1">
        <f t="shared" si="320"/>
        <v>1982</v>
      </c>
      <c r="C1348" s="1">
        <f t="shared" si="321"/>
        <v>7.999999999992724E-2</v>
      </c>
      <c r="D1348" s="77">
        <v>109.7</v>
      </c>
      <c r="E1348" s="79">
        <v>6.8366699999999998</v>
      </c>
      <c r="F1348" s="77">
        <v>13.763299999999999</v>
      </c>
      <c r="G1348" s="77">
        <v>97.7</v>
      </c>
      <c r="H1348" s="79">
        <f t="shared" si="326"/>
        <v>1982.6249999998986</v>
      </c>
      <c r="I1348" s="82">
        <v>13.06</v>
      </c>
      <c r="J1348" s="79">
        <f t="shared" si="322"/>
        <v>363.10250870010236</v>
      </c>
      <c r="K1348" s="79">
        <f t="shared" si="323"/>
        <v>22.629097795394067</v>
      </c>
      <c r="L1348" s="90">
        <f t="shared" si="327"/>
        <v>91470.945263811998</v>
      </c>
      <c r="M1348" s="79">
        <f t="shared" si="324"/>
        <v>45.555959507676562</v>
      </c>
      <c r="N1348" s="90">
        <f t="shared" si="325"/>
        <v>11476.226626703952</v>
      </c>
      <c r="O1348" s="106">
        <f t="shared" si="330"/>
        <v>6.6434227521660851</v>
      </c>
      <c r="P1348" s="91"/>
      <c r="Q1348" s="92">
        <f t="shared" si="331"/>
        <v>8.4227507585675934</v>
      </c>
      <c r="R1348" s="92"/>
      <c r="S1348" s="107">
        <f t="shared" si="332"/>
        <v>0.10801408722100178</v>
      </c>
      <c r="T1348" s="82">
        <f t="shared" si="328"/>
        <v>1.0519607466985679</v>
      </c>
      <c r="U1348" s="82">
        <f t="shared" si="329"/>
        <v>8.2261947992708517</v>
      </c>
      <c r="V1348" s="95">
        <f t="shared" si="333"/>
        <v>0.14312759854629231</v>
      </c>
      <c r="W1348" s="95">
        <f t="shared" si="334"/>
        <v>0.1005365972969634</v>
      </c>
      <c r="X1348" s="95">
        <f t="shared" si="335"/>
        <v>4.2591001249328908E-2</v>
      </c>
    </row>
    <row r="1349" spans="1:24">
      <c r="A1349" s="1">
        <v>1982.09</v>
      </c>
      <c r="B1349" s="1">
        <f t="shared" si="320"/>
        <v>1982</v>
      </c>
      <c r="C1349" s="1">
        <f t="shared" si="321"/>
        <v>8.9999999999918145E-2</v>
      </c>
      <c r="D1349" s="77">
        <v>122.4</v>
      </c>
      <c r="E1349" s="79">
        <v>6.85</v>
      </c>
      <c r="F1349" s="77">
        <v>13.56</v>
      </c>
      <c r="G1349" s="77">
        <v>97.9</v>
      </c>
      <c r="H1349" s="79">
        <f t="shared" si="326"/>
        <v>1982.7083333332318</v>
      </c>
      <c r="I1349" s="82">
        <v>12.34</v>
      </c>
      <c r="J1349" s="79">
        <f t="shared" si="322"/>
        <v>404.31132992849854</v>
      </c>
      <c r="K1349" s="79">
        <f t="shared" si="323"/>
        <v>22.626900408580184</v>
      </c>
      <c r="L1349" s="90">
        <f t="shared" si="327"/>
        <v>102327.0673429762</v>
      </c>
      <c r="M1349" s="79">
        <f t="shared" si="324"/>
        <v>44.791353217568954</v>
      </c>
      <c r="N1349" s="90">
        <f t="shared" si="325"/>
        <v>11336.233931133636</v>
      </c>
      <c r="O1349" s="106">
        <f t="shared" si="330"/>
        <v>7.3988382003233033</v>
      </c>
      <c r="P1349" s="91"/>
      <c r="Q1349" s="92">
        <f t="shared" si="331"/>
        <v>9.3938442850122268</v>
      </c>
      <c r="R1349" s="92"/>
      <c r="S1349" s="107">
        <f t="shared" si="332"/>
        <v>9.9809376875610409E-2</v>
      </c>
      <c r="T1349" s="82">
        <f t="shared" si="328"/>
        <v>1.0967112869231939</v>
      </c>
      <c r="U1349" s="82">
        <f t="shared" si="329"/>
        <v>8.635955506626841</v>
      </c>
      <c r="V1349" s="95">
        <f t="shared" si="333"/>
        <v>0.13048571601745818</v>
      </c>
      <c r="W1349" s="95">
        <f t="shared" si="334"/>
        <v>9.6837708603978667E-2</v>
      </c>
      <c r="X1349" s="95">
        <f t="shared" si="335"/>
        <v>3.3648007413479508E-2</v>
      </c>
    </row>
    <row r="1350" spans="1:24">
      <c r="A1350" s="1">
        <v>1982.1</v>
      </c>
      <c r="B1350" s="1">
        <f t="shared" si="320"/>
        <v>1982</v>
      </c>
      <c r="C1350" s="1">
        <f t="shared" si="321"/>
        <v>9.9999999999909051E-2</v>
      </c>
      <c r="D1350" s="77">
        <v>132.69999999999999</v>
      </c>
      <c r="E1350" s="79">
        <v>6.8566700000000003</v>
      </c>
      <c r="F1350" s="77">
        <v>13.253299999999999</v>
      </c>
      <c r="G1350" s="77">
        <v>98.2</v>
      </c>
      <c r="H1350" s="79">
        <f t="shared" si="326"/>
        <v>1982.7916666665651</v>
      </c>
      <c r="I1350" s="82">
        <v>10.91</v>
      </c>
      <c r="J1350" s="79">
        <f t="shared" si="322"/>
        <v>436.9951537678208</v>
      </c>
      <c r="K1350" s="79">
        <f t="shared" si="323"/>
        <v>22.579740474643586</v>
      </c>
      <c r="L1350" s="90">
        <f t="shared" si="327"/>
        <v>111075.23441100218</v>
      </c>
      <c r="M1350" s="79">
        <f t="shared" si="324"/>
        <v>43.644520508146641</v>
      </c>
      <c r="N1350" s="90">
        <f t="shared" si="325"/>
        <v>11093.544869776453</v>
      </c>
      <c r="O1350" s="106">
        <f t="shared" si="330"/>
        <v>7.9998409945345825</v>
      </c>
      <c r="P1350" s="91"/>
      <c r="Q1350" s="92">
        <f t="shared" si="331"/>
        <v>10.167766914461485</v>
      </c>
      <c r="R1350" s="92"/>
      <c r="S1350" s="107">
        <f t="shared" si="332"/>
        <v>0.10377276401638622</v>
      </c>
      <c r="T1350" s="82">
        <f t="shared" si="328"/>
        <v>1.0311735941154534</v>
      </c>
      <c r="U1350" s="82">
        <f t="shared" si="329"/>
        <v>9.4422156110560067</v>
      </c>
      <c r="V1350" s="95">
        <f t="shared" si="333"/>
        <v>0.11952157206409009</v>
      </c>
      <c r="W1350" s="95">
        <f t="shared" si="334"/>
        <v>8.5943969161108136E-2</v>
      </c>
      <c r="X1350" s="95">
        <f t="shared" si="335"/>
        <v>3.3577602902981951E-2</v>
      </c>
    </row>
    <row r="1351" spans="1:24">
      <c r="A1351" s="1">
        <v>1982.11</v>
      </c>
      <c r="B1351" s="1">
        <f t="shared" si="320"/>
        <v>1982</v>
      </c>
      <c r="C1351" s="1">
        <f t="shared" si="321"/>
        <v>0.10999999999989996</v>
      </c>
      <c r="D1351" s="77">
        <v>138.1</v>
      </c>
      <c r="E1351" s="79">
        <v>6.8633300000000004</v>
      </c>
      <c r="F1351" s="77">
        <v>12.9467</v>
      </c>
      <c r="G1351" s="77">
        <v>98</v>
      </c>
      <c r="H1351" s="79">
        <f t="shared" si="326"/>
        <v>1982.8749999998984</v>
      </c>
      <c r="I1351" s="82">
        <v>10.55</v>
      </c>
      <c r="J1351" s="79">
        <f t="shared" si="322"/>
        <v>455.70604387755105</v>
      </c>
      <c r="K1351" s="79">
        <f t="shared" si="323"/>
        <v>22.647798422346945</v>
      </c>
      <c r="L1351" s="90">
        <f t="shared" si="327"/>
        <v>116310.87744229082</v>
      </c>
      <c r="M1351" s="79">
        <f t="shared" si="324"/>
        <v>42.721864143877553</v>
      </c>
      <c r="N1351" s="90">
        <f t="shared" si="325"/>
        <v>10903.99737134038</v>
      </c>
      <c r="O1351" s="106">
        <f t="shared" si="330"/>
        <v>8.3474769381554239</v>
      </c>
      <c r="P1351" s="91"/>
      <c r="Q1351" s="92">
        <f t="shared" si="331"/>
        <v>10.619399669022327</v>
      </c>
      <c r="R1351" s="92"/>
      <c r="S1351" s="107">
        <f t="shared" si="332"/>
        <v>0.1016883976506321</v>
      </c>
      <c r="T1351" s="82">
        <f t="shared" si="328"/>
        <v>1.0094053062237236</v>
      </c>
      <c r="U1351" s="82">
        <f t="shared" si="329"/>
        <v>9.7564339456331464</v>
      </c>
      <c r="V1351" s="95">
        <f t="shared" si="333"/>
        <v>0.1172542550530038</v>
      </c>
      <c r="W1351" s="95">
        <f t="shared" si="334"/>
        <v>8.0651341202742088E-2</v>
      </c>
      <c r="X1351" s="95">
        <f t="shared" si="335"/>
        <v>3.6602913850261709E-2</v>
      </c>
    </row>
    <row r="1352" spans="1:24">
      <c r="A1352" s="1">
        <v>1982.12</v>
      </c>
      <c r="B1352" s="1">
        <f t="shared" si="320"/>
        <v>1982</v>
      </c>
      <c r="C1352" s="1">
        <f t="shared" si="321"/>
        <v>0.11999999999989086</v>
      </c>
      <c r="D1352" s="77">
        <v>139.4</v>
      </c>
      <c r="E1352" s="79">
        <v>6.87</v>
      </c>
      <c r="F1352" s="77">
        <v>12.64</v>
      </c>
      <c r="G1352" s="77">
        <v>97.6</v>
      </c>
      <c r="H1352" s="79">
        <f t="shared" si="326"/>
        <v>1982.9583333332316</v>
      </c>
      <c r="I1352" s="82">
        <v>10.54</v>
      </c>
      <c r="J1352" s="79">
        <f t="shared" si="322"/>
        <v>461.88104713114762</v>
      </c>
      <c r="K1352" s="79">
        <f t="shared" si="323"/>
        <v>22.762717315573774</v>
      </c>
      <c r="L1352" s="90">
        <f t="shared" si="327"/>
        <v>118371.08568671455</v>
      </c>
      <c r="M1352" s="79">
        <f t="shared" si="324"/>
        <v>41.880749180327882</v>
      </c>
      <c r="N1352" s="90">
        <f t="shared" si="325"/>
        <v>10733.21752568201</v>
      </c>
      <c r="O1352" s="106">
        <f t="shared" si="330"/>
        <v>8.4677384014004726</v>
      </c>
      <c r="P1352" s="91"/>
      <c r="Q1352" s="92">
        <f t="shared" si="331"/>
        <v>10.782007239538876</v>
      </c>
      <c r="R1352" s="92"/>
      <c r="S1352" s="107">
        <f t="shared" si="332"/>
        <v>9.9386333731798254E-2</v>
      </c>
      <c r="T1352" s="82">
        <f t="shared" si="328"/>
        <v>1.0137086656838108</v>
      </c>
      <c r="U1352" s="82">
        <f t="shared" si="329"/>
        <v>9.8885576543570597</v>
      </c>
      <c r="V1352" s="95">
        <f t="shared" si="333"/>
        <v>0.1189690134360597</v>
      </c>
      <c r="W1352" s="95">
        <f t="shared" si="334"/>
        <v>8.066255773650699E-2</v>
      </c>
      <c r="X1352" s="95">
        <f t="shared" si="335"/>
        <v>3.8306455699552711E-2</v>
      </c>
    </row>
    <row r="1353" spans="1:24">
      <c r="A1353" s="1">
        <v>1983.01</v>
      </c>
      <c r="B1353" s="1">
        <f t="shared" si="320"/>
        <v>1983</v>
      </c>
      <c r="C1353" s="1">
        <f t="shared" si="321"/>
        <v>9.9999999999909051E-3</v>
      </c>
      <c r="D1353" s="77">
        <v>144.30000000000001</v>
      </c>
      <c r="E1353" s="79">
        <v>6.8833299999999999</v>
      </c>
      <c r="F1353" s="77">
        <v>12.566700000000001</v>
      </c>
      <c r="G1353" s="77">
        <v>97.8</v>
      </c>
      <c r="H1353" s="79">
        <f t="shared" si="326"/>
        <v>1983.0416666665649</v>
      </c>
      <c r="I1353" s="82">
        <v>10.46</v>
      </c>
      <c r="J1353" s="79">
        <f t="shared" si="322"/>
        <v>477.13872085889585</v>
      </c>
      <c r="K1353" s="79">
        <f t="shared" si="323"/>
        <v>22.760244431390596</v>
      </c>
      <c r="L1353" s="90">
        <f t="shared" si="327"/>
        <v>122767.41309714383</v>
      </c>
      <c r="M1353" s="79">
        <f t="shared" si="324"/>
        <v>41.552731555214734</v>
      </c>
      <c r="N1353" s="90">
        <f t="shared" si="325"/>
        <v>10691.484755148145</v>
      </c>
      <c r="O1353" s="106">
        <f t="shared" si="330"/>
        <v>8.7567832241347396</v>
      </c>
      <c r="P1353" s="91"/>
      <c r="Q1353" s="92">
        <f t="shared" si="331"/>
        <v>11.158544264730384</v>
      </c>
      <c r="R1353" s="92"/>
      <c r="S1353" s="107">
        <f t="shared" si="332"/>
        <v>9.6255295626269E-2</v>
      </c>
      <c r="T1353" s="82">
        <f t="shared" si="328"/>
        <v>0.99287968796737325</v>
      </c>
      <c r="U1353" s="82">
        <f t="shared" si="329"/>
        <v>10.003617369414798</v>
      </c>
      <c r="V1353" s="95">
        <f t="shared" si="333"/>
        <v>0.1145070153701413</v>
      </c>
      <c r="W1353" s="95">
        <f t="shared" si="334"/>
        <v>8.0807341285989098E-2</v>
      </c>
      <c r="X1353" s="95">
        <f t="shared" si="335"/>
        <v>3.3699674084152198E-2</v>
      </c>
    </row>
    <row r="1354" spans="1:24">
      <c r="A1354" s="1">
        <v>1983.02</v>
      </c>
      <c r="B1354" s="1">
        <f t="shared" ref="B1354:B1417" si="336">INT(A1354)</f>
        <v>1983</v>
      </c>
      <c r="C1354" s="1">
        <f t="shared" ref="C1354:C1417" si="337">A1354-B1354</f>
        <v>1.999999999998181E-2</v>
      </c>
      <c r="D1354" s="77">
        <v>146.80000000000001</v>
      </c>
      <c r="E1354" s="79">
        <v>6.8966700000000003</v>
      </c>
      <c r="F1354" s="77">
        <v>12.4933</v>
      </c>
      <c r="G1354" s="77">
        <v>97.9</v>
      </c>
      <c r="H1354" s="79">
        <f t="shared" si="326"/>
        <v>1983.1249999998981</v>
      </c>
      <c r="I1354" s="82">
        <v>10.72</v>
      </c>
      <c r="J1354" s="79">
        <f t="shared" ref="J1354:J1417" si="338">D1354*$G$1864/G1354</f>
        <v>484.90934014300313</v>
      </c>
      <c r="K1354" s="79">
        <f t="shared" ref="K1354:K1417" si="339">E1354*$G$1864/G1354</f>
        <v>22.781060619101122</v>
      </c>
      <c r="L1354" s="90">
        <f t="shared" si="327"/>
        <v>125255.24965095329</v>
      </c>
      <c r="M1354" s="79">
        <f t="shared" ref="M1354:M1417" si="340">F1354*$G$1864/G1354</f>
        <v>41.267832828396322</v>
      </c>
      <c r="N1354" s="90">
        <f t="shared" ref="N1354:N1417" si="341">M1354*(L1354/J1354)</f>
        <v>10659.750752481297</v>
      </c>
      <c r="O1354" s="106">
        <f t="shared" si="330"/>
        <v>8.9104934366241171</v>
      </c>
      <c r="P1354" s="91"/>
      <c r="Q1354" s="92">
        <f t="shared" si="331"/>
        <v>11.362068266848617</v>
      </c>
      <c r="R1354" s="92"/>
      <c r="S1354" s="107">
        <f t="shared" si="332"/>
        <v>9.1034018855072202E-2</v>
      </c>
      <c r="T1354" s="82">
        <f t="shared" si="328"/>
        <v>1.0218357023839544</v>
      </c>
      <c r="U1354" s="82">
        <f t="shared" si="329"/>
        <v>9.9222430494986593</v>
      </c>
      <c r="V1354" s="95">
        <f t="shared" si="333"/>
        <v>0.11378722948097164</v>
      </c>
      <c r="W1354" s="95">
        <f t="shared" si="334"/>
        <v>8.4573040422435408E-2</v>
      </c>
      <c r="X1354" s="95">
        <f t="shared" si="335"/>
        <v>2.9214189058536233E-2</v>
      </c>
    </row>
    <row r="1355" spans="1:24">
      <c r="A1355" s="1">
        <v>1983.03</v>
      </c>
      <c r="B1355" s="1">
        <f t="shared" si="336"/>
        <v>1983</v>
      </c>
      <c r="C1355" s="1">
        <f t="shared" si="337"/>
        <v>2.9999999999972715E-2</v>
      </c>
      <c r="D1355" s="77">
        <v>151.9</v>
      </c>
      <c r="E1355" s="79">
        <v>6.91</v>
      </c>
      <c r="F1355" s="77">
        <v>12.42</v>
      </c>
      <c r="G1355" s="77">
        <v>97.9</v>
      </c>
      <c r="H1355" s="79">
        <f t="shared" ref="H1355:H1418" si="342">H1354+1/12</f>
        <v>1983.2083333332314</v>
      </c>
      <c r="I1355" s="82">
        <v>10.51</v>
      </c>
      <c r="J1355" s="79">
        <f t="shared" si="338"/>
        <v>501.75564555669052</v>
      </c>
      <c r="K1355" s="79">
        <f t="shared" si="339"/>
        <v>22.825092236976509</v>
      </c>
      <c r="L1355" s="90">
        <f t="shared" ref="L1355:L1418" si="343">L1354*((J1355+(K1355/12))/J1354)</f>
        <v>130098.08290125211</v>
      </c>
      <c r="M1355" s="79">
        <f t="shared" si="340"/>
        <v>41.025708478038815</v>
      </c>
      <c r="N1355" s="90">
        <f t="shared" si="341"/>
        <v>10637.381103578349</v>
      </c>
      <c r="O1355" s="106">
        <f t="shared" si="330"/>
        <v>9.2328297051905235</v>
      </c>
      <c r="P1355" s="91"/>
      <c r="Q1355" s="92">
        <f t="shared" si="331"/>
        <v>11.779312721126255</v>
      </c>
      <c r="R1355" s="92"/>
      <c r="S1355" s="107">
        <f t="shared" si="332"/>
        <v>8.8208510612932153E-2</v>
      </c>
      <c r="T1355" s="82">
        <f t="shared" ref="T1355:T1418" si="344">((I1355/I1356+I1355/1200+((1+I1356/1200)^(-119))*(1-I1355/I1356)))</f>
        <v>1.0155474590353635</v>
      </c>
      <c r="U1355" s="82">
        <f t="shared" ref="U1355:U1418" si="345">U1354*T1354*G1354/G1355</f>
        <v>10.138902195708772</v>
      </c>
      <c r="V1355" s="95">
        <f t="shared" si="333"/>
        <v>0.11154596523456917</v>
      </c>
      <c r="W1355" s="95">
        <f t="shared" si="334"/>
        <v>8.4648988018722671E-2</v>
      </c>
      <c r="X1355" s="95">
        <f t="shared" si="335"/>
        <v>2.6896977215846496E-2</v>
      </c>
    </row>
    <row r="1356" spans="1:24">
      <c r="A1356" s="1">
        <v>1983.04</v>
      </c>
      <c r="B1356" s="1">
        <f t="shared" si="336"/>
        <v>1983</v>
      </c>
      <c r="C1356" s="1">
        <f t="shared" si="337"/>
        <v>3.999999999996362E-2</v>
      </c>
      <c r="D1356" s="77">
        <v>157.69999999999999</v>
      </c>
      <c r="E1356" s="79">
        <v>6.92</v>
      </c>
      <c r="F1356" s="77">
        <v>12.476699999999999</v>
      </c>
      <c r="G1356" s="77">
        <v>98.6</v>
      </c>
      <c r="H1356" s="79">
        <f t="shared" si="342"/>
        <v>1983.2916666665647</v>
      </c>
      <c r="I1356" s="82">
        <v>10.4</v>
      </c>
      <c r="J1356" s="79">
        <f t="shared" si="338"/>
        <v>517.2160152129818</v>
      </c>
      <c r="K1356" s="79">
        <f t="shared" si="339"/>
        <v>22.695845436105483</v>
      </c>
      <c r="L1356" s="90">
        <f t="shared" si="343"/>
        <v>134597.12867842914</v>
      </c>
      <c r="M1356" s="79">
        <f t="shared" si="340"/>
        <v>40.920412536511165</v>
      </c>
      <c r="N1356" s="90">
        <f t="shared" si="341"/>
        <v>10648.87758644361</v>
      </c>
      <c r="O1356" s="106">
        <f t="shared" si="330"/>
        <v>9.53158128416041</v>
      </c>
      <c r="P1356" s="91"/>
      <c r="Q1356" s="92">
        <f t="shared" si="331"/>
        <v>12.165031590630473</v>
      </c>
      <c r="R1356" s="92"/>
      <c r="S1356" s="107">
        <f t="shared" si="332"/>
        <v>8.59376316392126E-2</v>
      </c>
      <c r="T1356" s="82">
        <f t="shared" si="344"/>
        <v>1.0099020734301765</v>
      </c>
      <c r="U1356" s="82">
        <f t="shared" si="345"/>
        <v>10.223437219728854</v>
      </c>
      <c r="V1356" s="95">
        <f t="shared" si="333"/>
        <v>0.1059706013415338</v>
      </c>
      <c r="W1356" s="95">
        <f t="shared" si="334"/>
        <v>8.4066606397504184E-2</v>
      </c>
      <c r="X1356" s="95">
        <f t="shared" si="335"/>
        <v>2.1903994944029614E-2</v>
      </c>
    </row>
    <row r="1357" spans="1:24">
      <c r="A1357" s="1">
        <v>1983.05</v>
      </c>
      <c r="B1357" s="1">
        <f t="shared" si="336"/>
        <v>1983</v>
      </c>
      <c r="C1357" s="1">
        <f t="shared" si="337"/>
        <v>4.9999999999954525E-2</v>
      </c>
      <c r="D1357" s="77">
        <v>164.1</v>
      </c>
      <c r="E1357" s="79">
        <v>6.93</v>
      </c>
      <c r="F1357" s="77">
        <v>12.533300000000001</v>
      </c>
      <c r="G1357" s="77">
        <v>99.2</v>
      </c>
      <c r="H1357" s="79">
        <f t="shared" si="342"/>
        <v>1983.3749999998979</v>
      </c>
      <c r="I1357" s="82">
        <v>10.38</v>
      </c>
      <c r="J1357" s="79">
        <f t="shared" si="338"/>
        <v>534.95111189516126</v>
      </c>
      <c r="K1357" s="79">
        <f t="shared" si="339"/>
        <v>22.59117127016129</v>
      </c>
      <c r="L1357" s="90">
        <f t="shared" si="343"/>
        <v>139702.31731295399</v>
      </c>
      <c r="M1357" s="79">
        <f t="shared" si="340"/>
        <v>40.857420906250006</v>
      </c>
      <c r="N1357" s="90">
        <f t="shared" si="341"/>
        <v>10669.902824975299</v>
      </c>
      <c r="O1357" s="106">
        <f t="shared" si="330"/>
        <v>9.8744565046683945</v>
      </c>
      <c r="P1357" s="91"/>
      <c r="Q1357" s="92">
        <f t="shared" si="331"/>
        <v>12.605255648355717</v>
      </c>
      <c r="R1357" s="92"/>
      <c r="S1357" s="107">
        <f t="shared" si="332"/>
        <v>8.2408883245413719E-2</v>
      </c>
      <c r="T1357" s="82">
        <f t="shared" si="344"/>
        <v>0.9801737810824116</v>
      </c>
      <c r="U1357" s="82">
        <f t="shared" si="345"/>
        <v>10.262222842284661</v>
      </c>
      <c r="V1357" s="95">
        <f t="shared" si="333"/>
        <v>0.10250417283690183</v>
      </c>
      <c r="W1357" s="95">
        <f t="shared" si="334"/>
        <v>8.3480022150906663E-2</v>
      </c>
      <c r="X1357" s="95">
        <f t="shared" si="335"/>
        <v>1.9024150685995167E-2</v>
      </c>
    </row>
    <row r="1358" spans="1:24">
      <c r="A1358" s="1">
        <v>1983.06</v>
      </c>
      <c r="B1358" s="1">
        <f t="shared" si="336"/>
        <v>1983</v>
      </c>
      <c r="C1358" s="1">
        <f t="shared" si="337"/>
        <v>5.999999999994543E-2</v>
      </c>
      <c r="D1358" s="77">
        <v>166.4</v>
      </c>
      <c r="E1358" s="79">
        <v>6.94</v>
      </c>
      <c r="F1358" s="77">
        <v>12.59</v>
      </c>
      <c r="G1358" s="77">
        <v>99.5</v>
      </c>
      <c r="H1358" s="79">
        <f t="shared" si="342"/>
        <v>1983.4583333332312</v>
      </c>
      <c r="I1358" s="82">
        <v>10.85</v>
      </c>
      <c r="J1358" s="79">
        <f t="shared" si="338"/>
        <v>540.81337889447241</v>
      </c>
      <c r="K1358" s="79">
        <f t="shared" si="339"/>
        <v>22.555557989949751</v>
      </c>
      <c r="L1358" s="90">
        <f t="shared" si="343"/>
        <v>141724.11127459211</v>
      </c>
      <c r="M1358" s="79">
        <f t="shared" si="340"/>
        <v>40.918512261306539</v>
      </c>
      <c r="N1358" s="90">
        <f t="shared" si="341"/>
        <v>10722.99615953795</v>
      </c>
      <c r="O1358" s="106">
        <f t="shared" si="330"/>
        <v>10.000117903130016</v>
      </c>
      <c r="P1358" s="91"/>
      <c r="Q1358" s="92">
        <f t="shared" si="331"/>
        <v>12.767362769540016</v>
      </c>
      <c r="R1358" s="92"/>
      <c r="S1358" s="107">
        <f t="shared" si="332"/>
        <v>7.6025103316231621E-2</v>
      </c>
      <c r="T1358" s="82">
        <f t="shared" si="344"/>
        <v>0.97761600247503</v>
      </c>
      <c r="U1358" s="82">
        <f t="shared" si="345"/>
        <v>10.028433840710944</v>
      </c>
      <c r="V1358" s="95">
        <f t="shared" si="333"/>
        <v>0.10171755700388485</v>
      </c>
      <c r="W1358" s="95">
        <f t="shared" si="334"/>
        <v>8.7019142722068565E-2</v>
      </c>
      <c r="X1358" s="95">
        <f t="shared" si="335"/>
        <v>1.4698414281816286E-2</v>
      </c>
    </row>
    <row r="1359" spans="1:24">
      <c r="A1359" s="1">
        <v>1983.07</v>
      </c>
      <c r="B1359" s="1">
        <f t="shared" si="336"/>
        <v>1983</v>
      </c>
      <c r="C1359" s="1">
        <f t="shared" si="337"/>
        <v>6.9999999999936335E-2</v>
      </c>
      <c r="D1359" s="77">
        <v>167</v>
      </c>
      <c r="E1359" s="79">
        <v>6.96</v>
      </c>
      <c r="F1359" s="77">
        <v>12.826700000000001</v>
      </c>
      <c r="G1359" s="77">
        <v>99.9</v>
      </c>
      <c r="H1359" s="79">
        <f t="shared" si="342"/>
        <v>1983.5416666665644</v>
      </c>
      <c r="I1359" s="82">
        <v>11.38</v>
      </c>
      <c r="J1359" s="79">
        <f t="shared" si="338"/>
        <v>540.59020020020023</v>
      </c>
      <c r="K1359" s="79">
        <f t="shared" si="339"/>
        <v>22.52998678678679</v>
      </c>
      <c r="L1359" s="90">
        <f t="shared" si="343"/>
        <v>142157.63801397051</v>
      </c>
      <c r="M1359" s="79">
        <f t="shared" si="340"/>
        <v>41.520888149149151</v>
      </c>
      <c r="N1359" s="90">
        <f t="shared" si="341"/>
        <v>10918.642967148477</v>
      </c>
      <c r="O1359" s="106">
        <f t="shared" si="330"/>
        <v>10.014475995571022</v>
      </c>
      <c r="P1359" s="91"/>
      <c r="Q1359" s="92">
        <f t="shared" si="331"/>
        <v>12.786896040903445</v>
      </c>
      <c r="R1359" s="92"/>
      <c r="S1359" s="107">
        <f t="shared" si="332"/>
        <v>7.0771773932720272E-2</v>
      </c>
      <c r="T1359" s="82">
        <f t="shared" si="344"/>
        <v>0.98213867029786017</v>
      </c>
      <c r="U1359" s="82">
        <f t="shared" si="345"/>
        <v>9.7647023177466874</v>
      </c>
      <c r="V1359" s="95">
        <f t="shared" si="333"/>
        <v>0.10144828299634256</v>
      </c>
      <c r="W1359" s="95">
        <f t="shared" si="334"/>
        <v>9.1678594661900981E-2</v>
      </c>
      <c r="X1359" s="95">
        <f t="shared" si="335"/>
        <v>9.7696883344415841E-3</v>
      </c>
    </row>
    <row r="1360" spans="1:24">
      <c r="A1360" s="1">
        <v>1983.08</v>
      </c>
      <c r="B1360" s="1">
        <f t="shared" si="336"/>
        <v>1983</v>
      </c>
      <c r="C1360" s="1">
        <f t="shared" si="337"/>
        <v>7.999999999992724E-2</v>
      </c>
      <c r="D1360" s="77">
        <v>162.4</v>
      </c>
      <c r="E1360" s="79">
        <v>6.98</v>
      </c>
      <c r="F1360" s="77">
        <v>13.0633</v>
      </c>
      <c r="G1360" s="77">
        <v>100.2</v>
      </c>
      <c r="H1360" s="79">
        <f t="shared" si="342"/>
        <v>1983.6249999998977</v>
      </c>
      <c r="I1360" s="82">
        <v>11.85</v>
      </c>
      <c r="J1360" s="79">
        <f t="shared" si="338"/>
        <v>524.12574051896217</v>
      </c>
      <c r="K1360" s="79">
        <f t="shared" si="339"/>
        <v>22.527079241516969</v>
      </c>
      <c r="L1360" s="90">
        <f t="shared" si="343"/>
        <v>138321.67810570891</v>
      </c>
      <c r="M1360" s="79">
        <f t="shared" si="340"/>
        <v>42.160171096806387</v>
      </c>
      <c r="N1360" s="90">
        <f t="shared" si="341"/>
        <v>11126.462916245731</v>
      </c>
      <c r="O1360" s="106">
        <f t="shared" si="330"/>
        <v>9.7280569356652062</v>
      </c>
      <c r="P1360" s="91"/>
      <c r="Q1360" s="92">
        <f t="shared" si="331"/>
        <v>12.422837481069051</v>
      </c>
      <c r="R1360" s="92"/>
      <c r="S1360" s="107">
        <f t="shared" si="332"/>
        <v>6.7396852910745125E-2</v>
      </c>
      <c r="T1360" s="82">
        <f t="shared" si="344"/>
        <v>1.0216050338528322</v>
      </c>
      <c r="U1360" s="82">
        <f t="shared" si="345"/>
        <v>9.5615783018522542</v>
      </c>
      <c r="V1360" s="95">
        <f t="shared" si="333"/>
        <v>0.10609067393765947</v>
      </c>
      <c r="W1360" s="95">
        <f t="shared" si="334"/>
        <v>9.5268371975205435E-2</v>
      </c>
      <c r="X1360" s="95">
        <f t="shared" si="335"/>
        <v>1.082230196245404E-2</v>
      </c>
    </row>
    <row r="1361" spans="1:24">
      <c r="A1361" s="1">
        <v>1983.09</v>
      </c>
      <c r="B1361" s="1">
        <f t="shared" si="336"/>
        <v>1983</v>
      </c>
      <c r="C1361" s="1">
        <f t="shared" si="337"/>
        <v>8.9999999999918145E-2</v>
      </c>
      <c r="D1361" s="77">
        <v>167.2</v>
      </c>
      <c r="E1361" s="79">
        <v>7</v>
      </c>
      <c r="F1361" s="77">
        <v>13.3</v>
      </c>
      <c r="G1361" s="77">
        <v>100.7</v>
      </c>
      <c r="H1361" s="79">
        <f t="shared" si="342"/>
        <v>1983.7083333332309</v>
      </c>
      <c r="I1361" s="82">
        <v>11.65</v>
      </c>
      <c r="J1361" s="79">
        <f t="shared" si="338"/>
        <v>536.93781132075469</v>
      </c>
      <c r="K1361" s="79">
        <f t="shared" si="339"/>
        <v>22.479453823237343</v>
      </c>
      <c r="L1361" s="90">
        <f t="shared" si="343"/>
        <v>142197.28140263146</v>
      </c>
      <c r="M1361" s="79">
        <f t="shared" si="340"/>
        <v>42.710962264150943</v>
      </c>
      <c r="N1361" s="90">
        <f t="shared" si="341"/>
        <v>11311.14738430023</v>
      </c>
      <c r="O1361" s="106">
        <f t="shared" si="330"/>
        <v>9.9842024580287756</v>
      </c>
      <c r="P1361" s="91"/>
      <c r="Q1361" s="92">
        <f t="shared" si="331"/>
        <v>12.749884493756914</v>
      </c>
      <c r="R1361" s="92"/>
      <c r="S1361" s="107">
        <f t="shared" si="332"/>
        <v>6.7058904719817583E-2</v>
      </c>
      <c r="T1361" s="82">
        <f t="shared" si="344"/>
        <v>1.0161885537859756</v>
      </c>
      <c r="U1361" s="82">
        <f t="shared" si="345"/>
        <v>9.7196552510424805</v>
      </c>
      <c r="V1361" s="95">
        <f t="shared" si="333"/>
        <v>0.10429535852232452</v>
      </c>
      <c r="W1361" s="95">
        <f t="shared" si="334"/>
        <v>9.6410046903158131E-2</v>
      </c>
      <c r="X1361" s="95">
        <f t="shared" si="335"/>
        <v>7.8853116191663908E-3</v>
      </c>
    </row>
    <row r="1362" spans="1:24">
      <c r="A1362" s="1">
        <v>1983.1</v>
      </c>
      <c r="B1362" s="1">
        <f t="shared" si="336"/>
        <v>1983</v>
      </c>
      <c r="C1362" s="1">
        <f t="shared" si="337"/>
        <v>9.9999999999909051E-2</v>
      </c>
      <c r="D1362" s="77">
        <v>167.7</v>
      </c>
      <c r="E1362" s="79">
        <v>7.03</v>
      </c>
      <c r="F1362" s="77">
        <v>13.5433</v>
      </c>
      <c r="G1362" s="77">
        <v>101</v>
      </c>
      <c r="H1362" s="79">
        <f t="shared" si="342"/>
        <v>1983.7916666665642</v>
      </c>
      <c r="I1362" s="82">
        <v>11.54</v>
      </c>
      <c r="J1362" s="79">
        <f t="shared" si="338"/>
        <v>536.94385247524758</v>
      </c>
      <c r="K1362" s="79">
        <f t="shared" si="339"/>
        <v>22.50873752475248</v>
      </c>
      <c r="L1362" s="90">
        <f t="shared" si="343"/>
        <v>142695.63050456188</v>
      </c>
      <c r="M1362" s="79">
        <f t="shared" si="340"/>
        <v>43.363098850495057</v>
      </c>
      <c r="N1362" s="90">
        <f t="shared" si="341"/>
        <v>11523.969783019875</v>
      </c>
      <c r="O1362" s="106">
        <f t="shared" si="330"/>
        <v>10.003391799449624</v>
      </c>
      <c r="P1362" s="91"/>
      <c r="Q1362" s="92">
        <f t="shared" si="331"/>
        <v>12.773539636170568</v>
      </c>
      <c r="R1362" s="92"/>
      <c r="S1362" s="107">
        <f t="shared" si="332"/>
        <v>6.7334694140756379E-2</v>
      </c>
      <c r="T1362" s="82">
        <f t="shared" si="344"/>
        <v>1.0008333098386939</v>
      </c>
      <c r="U1362" s="82">
        <f t="shared" si="345"/>
        <v>9.8476647819258485</v>
      </c>
      <c r="V1362" s="95">
        <f t="shared" si="333"/>
        <v>0.10481683178116641</v>
      </c>
      <c r="W1362" s="95">
        <f t="shared" si="334"/>
        <v>9.5263796768798592E-2</v>
      </c>
      <c r="X1362" s="95">
        <f t="shared" si="335"/>
        <v>9.5530350123678165E-3</v>
      </c>
    </row>
    <row r="1363" spans="1:24">
      <c r="A1363" s="1">
        <v>1983.11</v>
      </c>
      <c r="B1363" s="1">
        <f t="shared" si="336"/>
        <v>1983</v>
      </c>
      <c r="C1363" s="1">
        <f t="shared" si="337"/>
        <v>0.10999999999989996</v>
      </c>
      <c r="D1363" s="77">
        <v>165.2</v>
      </c>
      <c r="E1363" s="79">
        <v>7.06</v>
      </c>
      <c r="F1363" s="77">
        <v>13.7867</v>
      </c>
      <c r="G1363" s="77">
        <v>101.2</v>
      </c>
      <c r="H1363" s="79">
        <f t="shared" si="342"/>
        <v>1983.8749999998975</v>
      </c>
      <c r="I1363" s="82">
        <v>11.69</v>
      </c>
      <c r="J1363" s="79">
        <f t="shared" si="338"/>
        <v>527.89398814229253</v>
      </c>
      <c r="K1363" s="79">
        <f t="shared" si="339"/>
        <v>22.560118379446642</v>
      </c>
      <c r="L1363" s="90">
        <f t="shared" si="343"/>
        <v>140790.2042682413</v>
      </c>
      <c r="M1363" s="79">
        <f t="shared" si="340"/>
        <v>44.055181878458505</v>
      </c>
      <c r="N1363" s="90">
        <f t="shared" si="341"/>
        <v>11749.590249303648</v>
      </c>
      <c r="O1363" s="106">
        <f t="shared" si="330"/>
        <v>9.8535816493642798</v>
      </c>
      <c r="P1363" s="91"/>
      <c r="Q1363" s="92">
        <f t="shared" si="331"/>
        <v>12.581491199513113</v>
      </c>
      <c r="R1363" s="92"/>
      <c r="S1363" s="107">
        <f t="shared" si="332"/>
        <v>6.6858837415097946E-2</v>
      </c>
      <c r="T1363" s="82">
        <f t="shared" si="344"/>
        <v>1.0015899027226098</v>
      </c>
      <c r="U1363" s="82">
        <f t="shared" si="345"/>
        <v>9.8363929320707069</v>
      </c>
      <c r="V1363" s="95">
        <f t="shared" si="333"/>
        <v>0.10623588135321338</v>
      </c>
      <c r="W1363" s="95">
        <f t="shared" si="334"/>
        <v>9.2541965579322927E-2</v>
      </c>
      <c r="X1363" s="95">
        <f t="shared" si="335"/>
        <v>1.3693915773890453E-2</v>
      </c>
    </row>
    <row r="1364" spans="1:24">
      <c r="A1364" s="1">
        <v>1983.12</v>
      </c>
      <c r="B1364" s="1">
        <f t="shared" si="336"/>
        <v>1983</v>
      </c>
      <c r="C1364" s="1">
        <f t="shared" si="337"/>
        <v>0.11999999999989086</v>
      </c>
      <c r="D1364" s="77">
        <v>164.4</v>
      </c>
      <c r="E1364" s="79">
        <v>7.09</v>
      </c>
      <c r="F1364" s="77">
        <v>14.03</v>
      </c>
      <c r="G1364" s="77">
        <v>101.3</v>
      </c>
      <c r="H1364" s="79">
        <f t="shared" si="342"/>
        <v>1983.9583333332307</v>
      </c>
      <c r="I1364" s="82">
        <v>11.83</v>
      </c>
      <c r="J1364" s="79">
        <f t="shared" si="338"/>
        <v>524.8190049358343</v>
      </c>
      <c r="K1364" s="79">
        <f t="shared" si="339"/>
        <v>22.633617670286281</v>
      </c>
      <c r="L1364" s="90">
        <f t="shared" si="343"/>
        <v>140473.1364233249</v>
      </c>
      <c r="M1364" s="79">
        <f t="shared" si="340"/>
        <v>44.788385883514323</v>
      </c>
      <c r="N1364" s="90">
        <f t="shared" si="341"/>
        <v>11988.066326151144</v>
      </c>
      <c r="O1364" s="106">
        <f t="shared" si="330"/>
        <v>9.8150109036086697</v>
      </c>
      <c r="P1364" s="91"/>
      <c r="Q1364" s="92">
        <f t="shared" si="331"/>
        <v>12.531076317323553</v>
      </c>
      <c r="R1364" s="92"/>
      <c r="S1364" s="107">
        <f t="shared" si="332"/>
        <v>6.5259644091050867E-2</v>
      </c>
      <c r="T1364" s="82">
        <f t="shared" si="344"/>
        <v>1.0192347993297712</v>
      </c>
      <c r="U1364" s="82">
        <f t="shared" si="345"/>
        <v>9.8423062409217721</v>
      </c>
      <c r="V1364" s="95">
        <f t="shared" si="333"/>
        <v>0.10746347078169727</v>
      </c>
      <c r="W1364" s="95">
        <f t="shared" si="334"/>
        <v>9.258525518549332E-2</v>
      </c>
      <c r="X1364" s="95">
        <f t="shared" si="335"/>
        <v>1.4878215596203948E-2</v>
      </c>
    </row>
    <row r="1365" spans="1:24">
      <c r="A1365" s="1">
        <v>1984.01</v>
      </c>
      <c r="B1365" s="1">
        <f t="shared" si="336"/>
        <v>1984</v>
      </c>
      <c r="C1365" s="1">
        <f t="shared" si="337"/>
        <v>9.9999999999909051E-3</v>
      </c>
      <c r="D1365" s="77">
        <v>166.4</v>
      </c>
      <c r="E1365" s="79">
        <v>7.12</v>
      </c>
      <c r="F1365" s="77">
        <v>14.44</v>
      </c>
      <c r="G1365" s="77">
        <v>101.9</v>
      </c>
      <c r="H1365" s="79">
        <f t="shared" si="342"/>
        <v>1984.041666666564</v>
      </c>
      <c r="I1365" s="82">
        <v>11.67</v>
      </c>
      <c r="J1365" s="79">
        <f t="shared" si="338"/>
        <v>528.07587046123649</v>
      </c>
      <c r="K1365" s="79">
        <f t="shared" si="339"/>
        <v>22.595554072620217</v>
      </c>
      <c r="L1365" s="90">
        <f t="shared" si="343"/>
        <v>141848.86368222538</v>
      </c>
      <c r="M1365" s="79">
        <f t="shared" si="340"/>
        <v>45.825814720314035</v>
      </c>
      <c r="N1365" s="90">
        <f t="shared" si="341"/>
        <v>12309.480718577732</v>
      </c>
      <c r="O1365" s="106">
        <f t="shared" si="330"/>
        <v>9.894931809202534</v>
      </c>
      <c r="P1365" s="91"/>
      <c r="Q1365" s="92">
        <f t="shared" si="331"/>
        <v>12.630750087850327</v>
      </c>
      <c r="R1365" s="92"/>
      <c r="S1365" s="107">
        <f t="shared" si="332"/>
        <v>6.5743067613577108E-2</v>
      </c>
      <c r="T1365" s="82">
        <f t="shared" si="344"/>
        <v>0.99983040453438909</v>
      </c>
      <c r="U1365" s="82">
        <f t="shared" si="345"/>
        <v>9.9725535816990778</v>
      </c>
      <c r="V1365" s="95">
        <f t="shared" si="333"/>
        <v>0.10798763126838695</v>
      </c>
      <c r="W1365" s="95">
        <f t="shared" si="334"/>
        <v>9.1538083977128926E-2</v>
      </c>
      <c r="X1365" s="95">
        <f t="shared" si="335"/>
        <v>1.6449547291258027E-2</v>
      </c>
    </row>
    <row r="1366" spans="1:24">
      <c r="A1366" s="1">
        <v>1984.02</v>
      </c>
      <c r="B1366" s="1">
        <f t="shared" si="336"/>
        <v>1984</v>
      </c>
      <c r="C1366" s="1">
        <f t="shared" si="337"/>
        <v>1.999999999998181E-2</v>
      </c>
      <c r="D1366" s="77">
        <v>157.30000000000001</v>
      </c>
      <c r="E1366" s="79">
        <v>7.15</v>
      </c>
      <c r="F1366" s="77">
        <v>14.85</v>
      </c>
      <c r="G1366" s="77">
        <v>102.4</v>
      </c>
      <c r="H1366" s="79">
        <f t="shared" si="342"/>
        <v>1984.1249999998972</v>
      </c>
      <c r="I1366" s="82">
        <v>11.84</v>
      </c>
      <c r="J1366" s="79">
        <f t="shared" si="338"/>
        <v>496.75923730468759</v>
      </c>
      <c r="K1366" s="79">
        <f t="shared" si="339"/>
        <v>22.579965332031254</v>
      </c>
      <c r="L1366" s="90">
        <f t="shared" si="343"/>
        <v>133942.20255175498</v>
      </c>
      <c r="M1366" s="79">
        <f t="shared" si="340"/>
        <v>46.896851074218752</v>
      </c>
      <c r="N1366" s="90">
        <f t="shared" si="341"/>
        <v>12644.893247892951</v>
      </c>
      <c r="O1366" s="106">
        <f t="shared" si="330"/>
        <v>9.3245296457279849</v>
      </c>
      <c r="P1366" s="91"/>
      <c r="Q1366" s="92">
        <f t="shared" si="331"/>
        <v>11.90239933584717</v>
      </c>
      <c r="R1366" s="92"/>
      <c r="S1366" s="107">
        <f t="shared" si="332"/>
        <v>6.937144418105555E-2</v>
      </c>
      <c r="T1366" s="82">
        <f t="shared" si="344"/>
        <v>0.98245992906107671</v>
      </c>
      <c r="U1366" s="82">
        <f t="shared" si="345"/>
        <v>9.9221764308455569</v>
      </c>
      <c r="V1366" s="95">
        <f t="shared" si="333"/>
        <v>0.11389671711025429</v>
      </c>
      <c r="W1366" s="95">
        <f t="shared" si="334"/>
        <v>9.0440414631478117E-2</v>
      </c>
      <c r="X1366" s="95">
        <f t="shared" si="335"/>
        <v>2.345630247877617E-2</v>
      </c>
    </row>
    <row r="1367" spans="1:24">
      <c r="A1367" s="1">
        <v>1984.03</v>
      </c>
      <c r="B1367" s="1">
        <f t="shared" si="336"/>
        <v>1984</v>
      </c>
      <c r="C1367" s="1">
        <f t="shared" si="337"/>
        <v>2.9999999999972715E-2</v>
      </c>
      <c r="D1367" s="77">
        <v>157.4</v>
      </c>
      <c r="E1367" s="79">
        <v>7.18</v>
      </c>
      <c r="F1367" s="77">
        <v>15.26</v>
      </c>
      <c r="G1367" s="77">
        <v>102.6</v>
      </c>
      <c r="H1367" s="79">
        <f t="shared" si="342"/>
        <v>1984.2083333332305</v>
      </c>
      <c r="I1367" s="82">
        <v>12.32</v>
      </c>
      <c r="J1367" s="79">
        <f t="shared" si="338"/>
        <v>496.10608382066283</v>
      </c>
      <c r="K1367" s="79">
        <f t="shared" si="339"/>
        <v>22.630506237816764</v>
      </c>
      <c r="L1367" s="90">
        <f t="shared" si="343"/>
        <v>134274.58389911373</v>
      </c>
      <c r="M1367" s="79">
        <f t="shared" si="340"/>
        <v>48.097705458089678</v>
      </c>
      <c r="N1367" s="90">
        <f t="shared" si="341"/>
        <v>13017.98062452653</v>
      </c>
      <c r="O1367" s="106">
        <f t="shared" si="330"/>
        <v>9.3267470665082435</v>
      </c>
      <c r="P1367" s="91"/>
      <c r="Q1367" s="92">
        <f t="shared" si="331"/>
        <v>11.904570260565988</v>
      </c>
      <c r="R1367" s="92"/>
      <c r="S1367" s="107">
        <f t="shared" si="332"/>
        <v>6.3392502935455966E-2</v>
      </c>
      <c r="T1367" s="82">
        <f t="shared" si="344"/>
        <v>0.99278279732954544</v>
      </c>
      <c r="U1367" s="82">
        <f t="shared" si="345"/>
        <v>9.7291385286911645</v>
      </c>
      <c r="V1367" s="95">
        <f t="shared" si="333"/>
        <v>0.11164739045242511</v>
      </c>
      <c r="W1367" s="95">
        <f t="shared" si="334"/>
        <v>8.8636951239702277E-2</v>
      </c>
      <c r="X1367" s="95">
        <f t="shared" si="335"/>
        <v>2.3010439212722833E-2</v>
      </c>
    </row>
    <row r="1368" spans="1:24">
      <c r="A1368" s="1">
        <v>1984.04</v>
      </c>
      <c r="B1368" s="1">
        <f t="shared" si="336"/>
        <v>1984</v>
      </c>
      <c r="C1368" s="1">
        <f t="shared" si="337"/>
        <v>3.999999999996362E-2</v>
      </c>
      <c r="D1368" s="77">
        <v>157.6</v>
      </c>
      <c r="E1368" s="79">
        <v>7.2233299999999998</v>
      </c>
      <c r="F1368" s="77">
        <v>15.5733</v>
      </c>
      <c r="G1368" s="77">
        <v>103.1</v>
      </c>
      <c r="H1368" s="79">
        <f t="shared" si="342"/>
        <v>1984.2916666665637</v>
      </c>
      <c r="I1368" s="82">
        <v>12.63</v>
      </c>
      <c r="J1368" s="79">
        <f t="shared" si="338"/>
        <v>494.32745683802142</v>
      </c>
      <c r="K1368" s="79">
        <f t="shared" si="339"/>
        <v>22.65666464975752</v>
      </c>
      <c r="L1368" s="90">
        <f t="shared" si="343"/>
        <v>134304.20146278731</v>
      </c>
      <c r="M1368" s="79">
        <f t="shared" si="340"/>
        <v>48.847143296799238</v>
      </c>
      <c r="N1368" s="90">
        <f t="shared" si="341"/>
        <v>13271.317389850419</v>
      </c>
      <c r="O1368" s="106">
        <f t="shared" si="330"/>
        <v>9.3056434045948233</v>
      </c>
      <c r="P1368" s="91"/>
      <c r="Q1368" s="92">
        <f t="shared" si="331"/>
        <v>11.876543098868659</v>
      </c>
      <c r="R1368" s="92"/>
      <c r="S1368" s="107">
        <f t="shared" si="332"/>
        <v>6.0609713794741463E-2</v>
      </c>
      <c r="T1368" s="82">
        <f t="shared" si="344"/>
        <v>0.96785950923679398</v>
      </c>
      <c r="U1368" s="82">
        <f t="shared" si="345"/>
        <v>9.6120788744789625</v>
      </c>
      <c r="V1368" s="95">
        <f t="shared" si="333"/>
        <v>0.10769621123993267</v>
      </c>
      <c r="W1368" s="95">
        <f t="shared" si="334"/>
        <v>8.6536652588257379E-2</v>
      </c>
      <c r="X1368" s="95">
        <f t="shared" si="335"/>
        <v>2.1159558651675292E-2</v>
      </c>
    </row>
    <row r="1369" spans="1:24">
      <c r="A1369" s="1">
        <v>1984.05</v>
      </c>
      <c r="B1369" s="1">
        <f t="shared" si="336"/>
        <v>1984</v>
      </c>
      <c r="C1369" s="1">
        <f t="shared" si="337"/>
        <v>4.9999999999954525E-2</v>
      </c>
      <c r="D1369" s="77">
        <v>156.6</v>
      </c>
      <c r="E1369" s="79">
        <v>7.2666700000000004</v>
      </c>
      <c r="F1369" s="77">
        <v>15.886699999999999</v>
      </c>
      <c r="G1369" s="77">
        <v>103.4</v>
      </c>
      <c r="H1369" s="79">
        <f t="shared" si="342"/>
        <v>1984.374999999897</v>
      </c>
      <c r="I1369" s="82">
        <v>13.41</v>
      </c>
      <c r="J1369" s="79">
        <f t="shared" si="338"/>
        <v>489.7657427466151</v>
      </c>
      <c r="K1369" s="79">
        <f t="shared" si="339"/>
        <v>22.726475286363637</v>
      </c>
      <c r="L1369" s="90">
        <f t="shared" si="343"/>
        <v>133579.37367820527</v>
      </c>
      <c r="M1369" s="79">
        <f t="shared" si="340"/>
        <v>49.685577428433277</v>
      </c>
      <c r="N1369" s="90">
        <f t="shared" si="341"/>
        <v>13551.311850661199</v>
      </c>
      <c r="O1369" s="106">
        <f t="shared" si="330"/>
        <v>9.2318318168960456</v>
      </c>
      <c r="P1369" s="91"/>
      <c r="Q1369" s="92">
        <f t="shared" si="331"/>
        <v>11.781082542587828</v>
      </c>
      <c r="R1369" s="92"/>
      <c r="S1369" s="107">
        <f t="shared" si="332"/>
        <v>5.2642089353780189E-2</v>
      </c>
      <c r="T1369" s="82">
        <f t="shared" si="344"/>
        <v>1.0030178161231755</v>
      </c>
      <c r="U1369" s="82">
        <f t="shared" si="345"/>
        <v>9.2761502344358977</v>
      </c>
      <c r="V1369" s="95">
        <f t="shared" si="333"/>
        <v>0.10938875012197524</v>
      </c>
      <c r="W1369" s="95">
        <f t="shared" si="334"/>
        <v>8.9343093395080064E-2</v>
      </c>
      <c r="X1369" s="95">
        <f t="shared" si="335"/>
        <v>2.0045656726895178E-2</v>
      </c>
    </row>
    <row r="1370" spans="1:24">
      <c r="A1370" s="1">
        <v>1984.06</v>
      </c>
      <c r="B1370" s="1">
        <f t="shared" si="336"/>
        <v>1984</v>
      </c>
      <c r="C1370" s="1">
        <f t="shared" si="337"/>
        <v>5.999999999994543E-2</v>
      </c>
      <c r="D1370" s="77">
        <v>153.1</v>
      </c>
      <c r="E1370" s="79">
        <v>7.31</v>
      </c>
      <c r="F1370" s="77">
        <v>16.2</v>
      </c>
      <c r="G1370" s="77">
        <v>103.7</v>
      </c>
      <c r="H1370" s="79">
        <f t="shared" si="342"/>
        <v>1984.4583333332303</v>
      </c>
      <c r="I1370" s="82">
        <v>13.56</v>
      </c>
      <c r="J1370" s="79">
        <f t="shared" si="338"/>
        <v>477.43430376084865</v>
      </c>
      <c r="K1370" s="79">
        <f t="shared" si="339"/>
        <v>22.795850819672133</v>
      </c>
      <c r="L1370" s="90">
        <f t="shared" si="343"/>
        <v>130734.19454104824</v>
      </c>
      <c r="M1370" s="79">
        <f t="shared" si="340"/>
        <v>50.518848601735776</v>
      </c>
      <c r="N1370" s="90">
        <f t="shared" si="341"/>
        <v>13833.402688210197</v>
      </c>
      <c r="O1370" s="106">
        <f t="shared" si="330"/>
        <v>9.0101855122910095</v>
      </c>
      <c r="P1370" s="91"/>
      <c r="Q1370" s="92">
        <f t="shared" si="331"/>
        <v>11.497716640781473</v>
      </c>
      <c r="R1370" s="92"/>
      <c r="S1370" s="107">
        <f t="shared" si="332"/>
        <v>5.3235361198267842E-2</v>
      </c>
      <c r="T1370" s="82">
        <f t="shared" si="344"/>
        <v>1.0222612021863886</v>
      </c>
      <c r="U1370" s="82">
        <f t="shared" si="345"/>
        <v>9.2772274295856363</v>
      </c>
      <c r="V1370" s="95">
        <f t="shared" si="333"/>
        <v>0.11262994558557926</v>
      </c>
      <c r="W1370" s="95">
        <f t="shared" si="334"/>
        <v>9.0225719524183345E-2</v>
      </c>
      <c r="X1370" s="95">
        <f t="shared" si="335"/>
        <v>2.2404226061395915E-2</v>
      </c>
    </row>
    <row r="1371" spans="1:24">
      <c r="A1371" s="1">
        <v>1984.07</v>
      </c>
      <c r="B1371" s="1">
        <f t="shared" si="336"/>
        <v>1984</v>
      </c>
      <c r="C1371" s="1">
        <f t="shared" si="337"/>
        <v>6.9999999999936335E-2</v>
      </c>
      <c r="D1371" s="77">
        <v>151.1</v>
      </c>
      <c r="E1371" s="79">
        <v>7.3333300000000001</v>
      </c>
      <c r="F1371" s="77">
        <v>16.32</v>
      </c>
      <c r="G1371" s="77">
        <v>104.1</v>
      </c>
      <c r="H1371" s="79">
        <f t="shared" si="342"/>
        <v>1984.5416666665635</v>
      </c>
      <c r="I1371" s="82">
        <v>13.36</v>
      </c>
      <c r="J1371" s="79">
        <f t="shared" si="338"/>
        <v>469.38685206532188</v>
      </c>
      <c r="K1371" s="79">
        <f t="shared" si="339"/>
        <v>22.780732520557162</v>
      </c>
      <c r="L1371" s="90">
        <f t="shared" si="343"/>
        <v>129050.41930866669</v>
      </c>
      <c r="M1371" s="79">
        <f t="shared" si="340"/>
        <v>50.697507780979841</v>
      </c>
      <c r="N1371" s="90">
        <f t="shared" si="341"/>
        <v>13938.470172848714</v>
      </c>
      <c r="O1371" s="106">
        <f t="shared" si="330"/>
        <v>8.8683022140433021</v>
      </c>
      <c r="P1371" s="91"/>
      <c r="Q1371" s="92">
        <f t="shared" si="331"/>
        <v>11.316241863649713</v>
      </c>
      <c r="R1371" s="92"/>
      <c r="S1371" s="107">
        <f t="shared" si="332"/>
        <v>5.6549760285445422E-2</v>
      </c>
      <c r="T1371" s="82">
        <f t="shared" si="344"/>
        <v>1.0471009378195517</v>
      </c>
      <c r="U1371" s="82">
        <f t="shared" si="345"/>
        <v>9.4473087442212975</v>
      </c>
      <c r="V1371" s="95">
        <f t="shared" si="333"/>
        <v>0.11319388534234909</v>
      </c>
      <c r="W1371" s="95">
        <f t="shared" si="334"/>
        <v>8.706129020049036E-2</v>
      </c>
      <c r="X1371" s="95">
        <f t="shared" si="335"/>
        <v>2.6132595141858728E-2</v>
      </c>
    </row>
    <row r="1372" spans="1:24">
      <c r="A1372" s="1">
        <v>1984.08</v>
      </c>
      <c r="B1372" s="1">
        <f t="shared" si="336"/>
        <v>1984</v>
      </c>
      <c r="C1372" s="1">
        <f t="shared" si="337"/>
        <v>7.999999999992724E-2</v>
      </c>
      <c r="D1372" s="77">
        <v>164.4</v>
      </c>
      <c r="E1372" s="79">
        <v>7.3566700000000003</v>
      </c>
      <c r="F1372" s="77">
        <v>16.440000000000001</v>
      </c>
      <c r="G1372" s="77">
        <v>104.5</v>
      </c>
      <c r="H1372" s="79">
        <f t="shared" si="342"/>
        <v>1984.6249999998968</v>
      </c>
      <c r="I1372" s="82">
        <v>12.72</v>
      </c>
      <c r="J1372" s="79">
        <f t="shared" si="338"/>
        <v>508.74799234449773</v>
      </c>
      <c r="K1372" s="79">
        <f t="shared" si="339"/>
        <v>22.765760905358857</v>
      </c>
      <c r="L1372" s="90">
        <f t="shared" si="343"/>
        <v>140393.72646911888</v>
      </c>
      <c r="M1372" s="79">
        <f t="shared" si="340"/>
        <v>50.874799234449767</v>
      </c>
      <c r="N1372" s="90">
        <f t="shared" si="341"/>
        <v>14039.372646911886</v>
      </c>
      <c r="O1372" s="106">
        <f t="shared" si="330"/>
        <v>9.62306325737317</v>
      </c>
      <c r="P1372" s="91"/>
      <c r="Q1372" s="92">
        <f t="shared" si="331"/>
        <v>12.27471160955556</v>
      </c>
      <c r="R1372" s="92"/>
      <c r="S1372" s="107">
        <f t="shared" si="332"/>
        <v>5.3218487566763395E-2</v>
      </c>
      <c r="T1372" s="82">
        <f t="shared" si="344"/>
        <v>1.0219291431360158</v>
      </c>
      <c r="U1372" s="82">
        <f t="shared" si="345"/>
        <v>9.854420636965278</v>
      </c>
      <c r="V1372" s="95">
        <f t="shared" si="333"/>
        <v>0.10676469503956731</v>
      </c>
      <c r="W1372" s="95">
        <f t="shared" si="334"/>
        <v>8.3159425168814138E-2</v>
      </c>
      <c r="X1372" s="95">
        <f t="shared" si="335"/>
        <v>2.3605269870753176E-2</v>
      </c>
    </row>
    <row r="1373" spans="1:24">
      <c r="A1373" s="1">
        <v>1984.09</v>
      </c>
      <c r="B1373" s="1">
        <f t="shared" si="336"/>
        <v>1984</v>
      </c>
      <c r="C1373" s="1">
        <f t="shared" si="337"/>
        <v>8.9999999999918145E-2</v>
      </c>
      <c r="D1373" s="77">
        <v>166.1</v>
      </c>
      <c r="E1373" s="79">
        <v>7.38</v>
      </c>
      <c r="F1373" s="77">
        <v>16.559999999999999</v>
      </c>
      <c r="G1373" s="77">
        <v>105</v>
      </c>
      <c r="H1373" s="79">
        <f t="shared" si="342"/>
        <v>1984.70833333323</v>
      </c>
      <c r="I1373" s="82">
        <v>12.52</v>
      </c>
      <c r="J1373" s="79">
        <f t="shared" si="338"/>
        <v>511.56110761904768</v>
      </c>
      <c r="K1373" s="79">
        <f t="shared" si="339"/>
        <v>22.729205142857147</v>
      </c>
      <c r="L1373" s="90">
        <f t="shared" si="343"/>
        <v>141692.72629575143</v>
      </c>
      <c r="M1373" s="79">
        <f t="shared" si="340"/>
        <v>51.002118857142861</v>
      </c>
      <c r="N1373" s="90">
        <f t="shared" si="341"/>
        <v>14126.619792038795</v>
      </c>
      <c r="O1373" s="106">
        <f t="shared" si="330"/>
        <v>9.6873413136280817</v>
      </c>
      <c r="P1373" s="91"/>
      <c r="Q1373" s="92">
        <f t="shared" si="331"/>
        <v>12.351552352066454</v>
      </c>
      <c r="R1373" s="92"/>
      <c r="S1373" s="107">
        <f t="shared" si="332"/>
        <v>5.3758978119069434E-2</v>
      </c>
      <c r="T1373" s="82">
        <f t="shared" si="344"/>
        <v>1.0311198603417759</v>
      </c>
      <c r="U1373" s="82">
        <f t="shared" si="345"/>
        <v>10.022564782218485</v>
      </c>
      <c r="V1373" s="95">
        <f t="shared" si="333"/>
        <v>0.10635017945323888</v>
      </c>
      <c r="W1373" s="95">
        <f t="shared" si="334"/>
        <v>8.0023306472536415E-2</v>
      </c>
      <c r="X1373" s="95">
        <f t="shared" si="335"/>
        <v>2.6326872980702465E-2</v>
      </c>
    </row>
    <row r="1374" spans="1:24">
      <c r="A1374" s="1">
        <v>1984.1</v>
      </c>
      <c r="B1374" s="1">
        <f t="shared" si="336"/>
        <v>1984</v>
      </c>
      <c r="C1374" s="1">
        <f t="shared" si="337"/>
        <v>9.9999999999909051E-2</v>
      </c>
      <c r="D1374" s="77">
        <v>164.8</v>
      </c>
      <c r="E1374" s="79">
        <v>7.43</v>
      </c>
      <c r="F1374" s="77">
        <v>16.5867</v>
      </c>
      <c r="G1374" s="77">
        <v>105.3</v>
      </c>
      <c r="H1374" s="79">
        <f t="shared" si="342"/>
        <v>1984.7916666665633</v>
      </c>
      <c r="I1374" s="82">
        <v>12.16</v>
      </c>
      <c r="J1374" s="79">
        <f t="shared" si="338"/>
        <v>506.11128584995259</v>
      </c>
      <c r="K1374" s="79">
        <f t="shared" si="339"/>
        <v>22.818002754036087</v>
      </c>
      <c r="L1374" s="90">
        <f t="shared" si="343"/>
        <v>140709.9085145898</v>
      </c>
      <c r="M1374" s="79">
        <f t="shared" si="340"/>
        <v>50.938811074074081</v>
      </c>
      <c r="N1374" s="90">
        <f t="shared" si="341"/>
        <v>14162.093686644092</v>
      </c>
      <c r="O1374" s="106">
        <f t="shared" si="330"/>
        <v>9.5950707030485027</v>
      </c>
      <c r="P1374" s="91"/>
      <c r="Q1374" s="92">
        <f t="shared" si="331"/>
        <v>12.229383028121239</v>
      </c>
      <c r="R1374" s="92"/>
      <c r="S1374" s="107">
        <f t="shared" si="332"/>
        <v>5.7601078518467602E-2</v>
      </c>
      <c r="T1374" s="82">
        <f t="shared" si="344"/>
        <v>1.0448487934823085</v>
      </c>
      <c r="U1374" s="82">
        <f t="shared" si="345"/>
        <v>10.305022676574456</v>
      </c>
      <c r="V1374" s="95">
        <f t="shared" si="333"/>
        <v>0.10655576733906313</v>
      </c>
      <c r="W1374" s="95">
        <f t="shared" si="334"/>
        <v>7.5531662853186132E-2</v>
      </c>
      <c r="X1374" s="95">
        <f t="shared" si="335"/>
        <v>3.1024104485877002E-2</v>
      </c>
    </row>
    <row r="1375" spans="1:24">
      <c r="A1375" s="1">
        <v>1984.11</v>
      </c>
      <c r="B1375" s="1">
        <f t="shared" si="336"/>
        <v>1984</v>
      </c>
      <c r="C1375" s="1">
        <f t="shared" si="337"/>
        <v>0.10999999999989996</v>
      </c>
      <c r="D1375" s="77">
        <v>166.3</v>
      </c>
      <c r="E1375" s="79">
        <v>7.48</v>
      </c>
      <c r="F1375" s="77">
        <v>16.613299999999999</v>
      </c>
      <c r="G1375" s="77">
        <v>105.3</v>
      </c>
      <c r="H1375" s="79">
        <f t="shared" si="342"/>
        <v>1984.8749999998965</v>
      </c>
      <c r="I1375" s="82">
        <v>11.57</v>
      </c>
      <c r="J1375" s="79">
        <f t="shared" si="338"/>
        <v>510.71788129154805</v>
      </c>
      <c r="K1375" s="79">
        <f t="shared" si="339"/>
        <v>22.971555935422607</v>
      </c>
      <c r="L1375" s="90">
        <f t="shared" si="343"/>
        <v>142522.85778084776</v>
      </c>
      <c r="M1375" s="79">
        <f t="shared" si="340"/>
        <v>51.0205013665717</v>
      </c>
      <c r="N1375" s="90">
        <f t="shared" si="341"/>
        <v>14237.97350072494</v>
      </c>
      <c r="O1375" s="106">
        <f t="shared" si="330"/>
        <v>9.691973221783087</v>
      </c>
      <c r="P1375" s="91"/>
      <c r="Q1375" s="92">
        <f t="shared" si="331"/>
        <v>12.348679358880025</v>
      </c>
      <c r="R1375" s="92"/>
      <c r="S1375" s="107">
        <f t="shared" si="332"/>
        <v>6.1621192533612035E-2</v>
      </c>
      <c r="T1375" s="82">
        <f t="shared" si="344"/>
        <v>1.0137721149498926</v>
      </c>
      <c r="U1375" s="82">
        <f t="shared" si="345"/>
        <v>10.767190510426651</v>
      </c>
      <c r="V1375" s="95">
        <f t="shared" si="333"/>
        <v>0.10458458461602782</v>
      </c>
      <c r="W1375" s="95">
        <f t="shared" si="334"/>
        <v>6.9755454413112705E-2</v>
      </c>
      <c r="X1375" s="95">
        <f t="shared" si="335"/>
        <v>3.4829130202915115E-2</v>
      </c>
    </row>
    <row r="1376" spans="1:24">
      <c r="A1376" s="1">
        <v>1984.12</v>
      </c>
      <c r="B1376" s="1">
        <f t="shared" si="336"/>
        <v>1984</v>
      </c>
      <c r="C1376" s="1">
        <f t="shared" si="337"/>
        <v>0.11999999999989086</v>
      </c>
      <c r="D1376" s="77">
        <v>164.5</v>
      </c>
      <c r="E1376" s="79">
        <v>7.53</v>
      </c>
      <c r="F1376" s="77">
        <v>16.64</v>
      </c>
      <c r="G1376" s="77">
        <v>105.3</v>
      </c>
      <c r="H1376" s="79">
        <f t="shared" si="342"/>
        <v>1984.9583333332298</v>
      </c>
      <c r="I1376" s="82">
        <v>11.5</v>
      </c>
      <c r="J1376" s="79">
        <f t="shared" si="338"/>
        <v>505.18996676163351</v>
      </c>
      <c r="K1376" s="79">
        <f t="shared" si="339"/>
        <v>23.125109116809121</v>
      </c>
      <c r="L1376" s="90">
        <f t="shared" si="343"/>
        <v>141517.99878657208</v>
      </c>
      <c r="M1376" s="79">
        <f t="shared" si="340"/>
        <v>51.102498765432102</v>
      </c>
      <c r="N1376" s="90">
        <f t="shared" si="341"/>
        <v>14315.25531798516</v>
      </c>
      <c r="O1376" s="106">
        <f t="shared" si="330"/>
        <v>9.5950548011334575</v>
      </c>
      <c r="P1376" s="91"/>
      <c r="Q1376" s="92">
        <f t="shared" si="331"/>
        <v>12.222162489146154</v>
      </c>
      <c r="R1376" s="92"/>
      <c r="S1376" s="107">
        <f t="shared" si="332"/>
        <v>6.2532640792683308E-2</v>
      </c>
      <c r="T1376" s="82">
        <f t="shared" si="344"/>
        <v>1.0166985780559679</v>
      </c>
      <c r="U1376" s="82">
        <f t="shared" si="345"/>
        <v>10.915477495823641</v>
      </c>
      <c r="V1376" s="95">
        <f t="shared" si="333"/>
        <v>0.10422883776671998</v>
      </c>
      <c r="W1376" s="95">
        <f t="shared" si="334"/>
        <v>7.0091834449807822E-2</v>
      </c>
      <c r="X1376" s="95">
        <f t="shared" si="335"/>
        <v>3.4137003316912162E-2</v>
      </c>
    </row>
    <row r="1377" spans="1:24">
      <c r="A1377" s="1">
        <v>1985.01</v>
      </c>
      <c r="B1377" s="1">
        <f t="shared" si="336"/>
        <v>1985</v>
      </c>
      <c r="C1377" s="1">
        <f t="shared" si="337"/>
        <v>9.9999999999909051E-3</v>
      </c>
      <c r="D1377" s="77">
        <v>171.6</v>
      </c>
      <c r="E1377" s="79">
        <v>7.5733300000000003</v>
      </c>
      <c r="F1377" s="77">
        <v>16.556699999999999</v>
      </c>
      <c r="G1377" s="77">
        <v>105.5</v>
      </c>
      <c r="H1377" s="79">
        <f t="shared" si="342"/>
        <v>1985.0416666665631</v>
      </c>
      <c r="I1377" s="82">
        <v>11.38</v>
      </c>
      <c r="J1377" s="79">
        <f t="shared" si="338"/>
        <v>525.99547677725127</v>
      </c>
      <c r="K1377" s="79">
        <f t="shared" si="339"/>
        <v>23.214086970521329</v>
      </c>
      <c r="L1377" s="90">
        <f t="shared" si="343"/>
        <v>147888.12081429851</v>
      </c>
      <c r="M1377" s="79">
        <f t="shared" si="340"/>
        <v>50.750287356398104</v>
      </c>
      <c r="N1377" s="90">
        <f t="shared" si="341"/>
        <v>14268.876747587972</v>
      </c>
      <c r="O1377" s="106">
        <f t="shared" si="330"/>
        <v>9.9970011777304535</v>
      </c>
      <c r="P1377" s="91"/>
      <c r="Q1377" s="92">
        <f t="shared" si="331"/>
        <v>12.729627871083474</v>
      </c>
      <c r="R1377" s="92"/>
      <c r="S1377" s="107">
        <f t="shared" si="332"/>
        <v>5.9333156928087424E-2</v>
      </c>
      <c r="T1377" s="82">
        <f t="shared" si="344"/>
        <v>1.0018156011347725</v>
      </c>
      <c r="U1377" s="82">
        <f t="shared" si="345"/>
        <v>11.076712059329404</v>
      </c>
      <c r="V1377" s="95">
        <f t="shared" si="333"/>
        <v>0.10160266350762104</v>
      </c>
      <c r="W1377" s="95">
        <f t="shared" si="334"/>
        <v>6.9009182167030003E-2</v>
      </c>
      <c r="X1377" s="95">
        <f t="shared" si="335"/>
        <v>3.2593481340591035E-2</v>
      </c>
    </row>
    <row r="1378" spans="1:24">
      <c r="A1378" s="1">
        <v>1985.02</v>
      </c>
      <c r="B1378" s="1">
        <f t="shared" si="336"/>
        <v>1985</v>
      </c>
      <c r="C1378" s="1">
        <f t="shared" si="337"/>
        <v>1.999999999998181E-2</v>
      </c>
      <c r="D1378" s="77">
        <v>180.9</v>
      </c>
      <c r="E1378" s="79">
        <v>7.6166700000000001</v>
      </c>
      <c r="F1378" s="77">
        <v>16.473299999999998</v>
      </c>
      <c r="G1378" s="77">
        <v>106</v>
      </c>
      <c r="H1378" s="79">
        <f t="shared" si="342"/>
        <v>1985.1249999998963</v>
      </c>
      <c r="I1378" s="82">
        <v>11.51</v>
      </c>
      <c r="J1378" s="79">
        <f t="shared" si="338"/>
        <v>551.88664811320757</v>
      </c>
      <c r="K1378" s="79">
        <f t="shared" si="339"/>
        <v>23.236807496320758</v>
      </c>
      <c r="L1378" s="90">
        <f t="shared" si="343"/>
        <v>155712.08034585154</v>
      </c>
      <c r="M1378" s="79">
        <f t="shared" si="340"/>
        <v>50.256463904716988</v>
      </c>
      <c r="N1378" s="90">
        <f t="shared" si="341"/>
        <v>14179.61201305316</v>
      </c>
      <c r="O1378" s="106">
        <f t="shared" si="330"/>
        <v>10.494935172607077</v>
      </c>
      <c r="P1378" s="91"/>
      <c r="Q1378" s="92">
        <f t="shared" si="331"/>
        <v>13.357385583224792</v>
      </c>
      <c r="R1378" s="92"/>
      <c r="S1378" s="107">
        <f t="shared" si="332"/>
        <v>5.2973907673109014E-2</v>
      </c>
      <c r="T1378" s="82">
        <f t="shared" si="344"/>
        <v>0.98923679386188013</v>
      </c>
      <c r="U1378" s="82">
        <f t="shared" si="345"/>
        <v>11.044479445831259</v>
      </c>
      <c r="V1378" s="95">
        <f t="shared" si="333"/>
        <v>9.9615297703139039E-2</v>
      </c>
      <c r="W1378" s="95">
        <f t="shared" si="334"/>
        <v>7.1866578552323146E-2</v>
      </c>
      <c r="X1378" s="95">
        <f t="shared" si="335"/>
        <v>2.7748719150815893E-2</v>
      </c>
    </row>
    <row r="1379" spans="1:24">
      <c r="A1379" s="1">
        <v>1985.03</v>
      </c>
      <c r="B1379" s="1">
        <f t="shared" si="336"/>
        <v>1985</v>
      </c>
      <c r="C1379" s="1">
        <f t="shared" si="337"/>
        <v>2.9999999999972715E-2</v>
      </c>
      <c r="D1379" s="77">
        <v>179.4</v>
      </c>
      <c r="E1379" s="79">
        <v>7.66</v>
      </c>
      <c r="F1379" s="77">
        <v>16.39</v>
      </c>
      <c r="G1379" s="77">
        <v>106.4</v>
      </c>
      <c r="H1379" s="79">
        <f t="shared" si="342"/>
        <v>1985.2083333332296</v>
      </c>
      <c r="I1379" s="82">
        <v>11.86</v>
      </c>
      <c r="J1379" s="79">
        <f t="shared" si="338"/>
        <v>545.25291541353386</v>
      </c>
      <c r="K1379" s="79">
        <f t="shared" si="339"/>
        <v>23.281144548872181</v>
      </c>
      <c r="L1379" s="90">
        <f t="shared" si="343"/>
        <v>154387.79385680825</v>
      </c>
      <c r="M1379" s="79">
        <f t="shared" si="340"/>
        <v>49.814354981203017</v>
      </c>
      <c r="N1379" s="90">
        <f t="shared" si="341"/>
        <v>14104.88261601498</v>
      </c>
      <c r="O1379" s="106">
        <f t="shared" si="330"/>
        <v>10.373217214924731</v>
      </c>
      <c r="P1379" s="91"/>
      <c r="Q1379" s="92">
        <f t="shared" si="331"/>
        <v>13.197786108739976</v>
      </c>
      <c r="R1379" s="92"/>
      <c r="S1379" s="107">
        <f t="shared" si="332"/>
        <v>5.0588117264544818E-2</v>
      </c>
      <c r="T1379" s="82">
        <f t="shared" si="344"/>
        <v>1.0353280439322068</v>
      </c>
      <c r="U1379" s="82">
        <f t="shared" si="345"/>
        <v>10.88453173221767</v>
      </c>
      <c r="V1379" s="95">
        <f t="shared" si="333"/>
        <v>0.10297329421276102</v>
      </c>
      <c r="W1379" s="95">
        <f t="shared" si="334"/>
        <v>7.5763176881239458E-2</v>
      </c>
      <c r="X1379" s="95">
        <f t="shared" si="335"/>
        <v>2.7210117331521566E-2</v>
      </c>
    </row>
    <row r="1380" spans="1:24">
      <c r="A1380" s="1">
        <v>1985.04</v>
      </c>
      <c r="B1380" s="1">
        <f t="shared" si="336"/>
        <v>1985</v>
      </c>
      <c r="C1380" s="1">
        <f t="shared" si="337"/>
        <v>3.999999999996362E-2</v>
      </c>
      <c r="D1380" s="77">
        <v>180.6</v>
      </c>
      <c r="E1380" s="79">
        <v>7.6866700000000003</v>
      </c>
      <c r="F1380" s="77">
        <v>16.13</v>
      </c>
      <c r="G1380" s="77">
        <v>106.9</v>
      </c>
      <c r="H1380" s="79">
        <f t="shared" si="342"/>
        <v>1985.2916666665628</v>
      </c>
      <c r="I1380" s="82">
        <v>11.43</v>
      </c>
      <c r="J1380" s="79">
        <f t="shared" si="338"/>
        <v>546.33273900841914</v>
      </c>
      <c r="K1380" s="79">
        <f t="shared" si="339"/>
        <v>23.252931755004681</v>
      </c>
      <c r="L1380" s="90">
        <f t="shared" si="343"/>
        <v>155242.21506012336</v>
      </c>
      <c r="M1380" s="79">
        <f t="shared" si="340"/>
        <v>48.794834331150611</v>
      </c>
      <c r="N1380" s="90">
        <f t="shared" si="341"/>
        <v>13865.210016167162</v>
      </c>
      <c r="O1380" s="106">
        <f t="shared" si="330"/>
        <v>10.39711871981682</v>
      </c>
      <c r="P1380" s="91"/>
      <c r="Q1380" s="92">
        <f t="shared" si="331"/>
        <v>13.224090599429948</v>
      </c>
      <c r="R1380" s="92"/>
      <c r="S1380" s="107">
        <f t="shared" si="332"/>
        <v>5.4763095933410721E-2</v>
      </c>
      <c r="T1380" s="82">
        <f t="shared" si="344"/>
        <v>1.0446658658983008</v>
      </c>
      <c r="U1380" s="82">
        <f t="shared" si="345"/>
        <v>11.216352523920293</v>
      </c>
      <c r="V1380" s="95">
        <f t="shared" si="333"/>
        <v>0.10549595020856151</v>
      </c>
      <c r="W1380" s="95">
        <f t="shared" si="334"/>
        <v>7.3883356920591448E-2</v>
      </c>
      <c r="X1380" s="95">
        <f t="shared" si="335"/>
        <v>3.1612593287970059E-2</v>
      </c>
    </row>
    <row r="1381" spans="1:24">
      <c r="A1381" s="1">
        <v>1985.05</v>
      </c>
      <c r="B1381" s="1">
        <f t="shared" si="336"/>
        <v>1985</v>
      </c>
      <c r="C1381" s="1">
        <f t="shared" si="337"/>
        <v>4.9999999999954525E-2</v>
      </c>
      <c r="D1381" s="77">
        <v>184.9</v>
      </c>
      <c r="E1381" s="79">
        <v>7.71333</v>
      </c>
      <c r="F1381" s="77">
        <v>15.87</v>
      </c>
      <c r="G1381" s="77">
        <v>107.3</v>
      </c>
      <c r="H1381" s="79">
        <f t="shared" si="342"/>
        <v>1985.3749999998961</v>
      </c>
      <c r="I1381" s="82">
        <v>10.85</v>
      </c>
      <c r="J1381" s="79">
        <f t="shared" si="338"/>
        <v>557.25551444548</v>
      </c>
      <c r="K1381" s="79">
        <f t="shared" si="339"/>
        <v>23.246596415563843</v>
      </c>
      <c r="L1381" s="90">
        <f t="shared" si="343"/>
        <v>158896.42333087514</v>
      </c>
      <c r="M1381" s="79">
        <f t="shared" si="340"/>
        <v>47.829340260950616</v>
      </c>
      <c r="N1381" s="90">
        <f t="shared" si="341"/>
        <v>13638.108373504538</v>
      </c>
      <c r="O1381" s="106">
        <f t="shared" si="330"/>
        <v>10.608120467860095</v>
      </c>
      <c r="P1381" s="91"/>
      <c r="Q1381" s="92">
        <f t="shared" si="331"/>
        <v>13.488455241725179</v>
      </c>
      <c r="R1381" s="92"/>
      <c r="S1381" s="107">
        <f t="shared" si="332"/>
        <v>5.8444011517648942E-2</v>
      </c>
      <c r="T1381" s="82">
        <f t="shared" si="344"/>
        <v>1.0520532267558704</v>
      </c>
      <c r="U1381" s="82">
        <f t="shared" si="345"/>
        <v>11.673659948288618</v>
      </c>
      <c r="V1381" s="95">
        <f t="shared" si="333"/>
        <v>0.10634756155358116</v>
      </c>
      <c r="W1381" s="95">
        <f t="shared" si="334"/>
        <v>7.3289360268057546E-2</v>
      </c>
      <c r="X1381" s="95">
        <f t="shared" si="335"/>
        <v>3.3058201285523614E-2</v>
      </c>
    </row>
    <row r="1382" spans="1:24">
      <c r="A1382" s="1">
        <v>1985.06</v>
      </c>
      <c r="B1382" s="1">
        <f t="shared" si="336"/>
        <v>1985</v>
      </c>
      <c r="C1382" s="1">
        <f t="shared" si="337"/>
        <v>5.999999999994543E-2</v>
      </c>
      <c r="D1382" s="77">
        <v>188.9</v>
      </c>
      <c r="E1382" s="79">
        <v>7.74</v>
      </c>
      <c r="F1382" s="77">
        <v>15.61</v>
      </c>
      <c r="G1382" s="77">
        <v>107.6</v>
      </c>
      <c r="H1382" s="79">
        <f t="shared" si="342"/>
        <v>1985.4583333332293</v>
      </c>
      <c r="I1382" s="82">
        <v>10.16</v>
      </c>
      <c r="J1382" s="79">
        <f t="shared" si="338"/>
        <v>567.72350092936813</v>
      </c>
      <c r="K1382" s="79">
        <f t="shared" si="339"/>
        <v>23.261936988847587</v>
      </c>
      <c r="L1382" s="90">
        <f t="shared" si="343"/>
        <v>162434.02043478258</v>
      </c>
      <c r="M1382" s="79">
        <f t="shared" si="340"/>
        <v>46.914578345724912</v>
      </c>
      <c r="N1382" s="90">
        <f t="shared" si="341"/>
        <v>13422.948962344924</v>
      </c>
      <c r="O1382" s="106">
        <f t="shared" si="330"/>
        <v>10.810049845861215</v>
      </c>
      <c r="P1382" s="91"/>
      <c r="Q1382" s="92">
        <f t="shared" si="331"/>
        <v>13.741426269246405</v>
      </c>
      <c r="R1382" s="92"/>
      <c r="S1382" s="107">
        <f t="shared" si="332"/>
        <v>6.3079219554815144E-2</v>
      </c>
      <c r="T1382" s="82">
        <f t="shared" si="344"/>
        <v>0.99917426056111813</v>
      </c>
      <c r="U1382" s="82">
        <f t="shared" si="345"/>
        <v>12.247070041508456</v>
      </c>
      <c r="V1382" s="95">
        <f t="shared" si="333"/>
        <v>0.10715651931317072</v>
      </c>
      <c r="W1382" s="95">
        <f t="shared" si="334"/>
        <v>7.209843199589594E-2</v>
      </c>
      <c r="X1382" s="95">
        <f t="shared" si="335"/>
        <v>3.5058087317274778E-2</v>
      </c>
    </row>
    <row r="1383" spans="1:24">
      <c r="A1383" s="1">
        <v>1985.07</v>
      </c>
      <c r="B1383" s="1">
        <f t="shared" si="336"/>
        <v>1985</v>
      </c>
      <c r="C1383" s="1">
        <f t="shared" si="337"/>
        <v>6.9999999999936335E-2</v>
      </c>
      <c r="D1383" s="77">
        <v>192.5</v>
      </c>
      <c r="E1383" s="79">
        <v>7.7733299999999996</v>
      </c>
      <c r="F1383" s="77">
        <v>15.4833</v>
      </c>
      <c r="G1383" s="77">
        <v>107.8</v>
      </c>
      <c r="H1383" s="79">
        <f t="shared" si="342"/>
        <v>1985.5416666665626</v>
      </c>
      <c r="I1383" s="82">
        <v>10.31</v>
      </c>
      <c r="J1383" s="79">
        <f t="shared" si="338"/>
        <v>577.46964285714296</v>
      </c>
      <c r="K1383" s="79">
        <f t="shared" si="339"/>
        <v>23.31876415018553</v>
      </c>
      <c r="L1383" s="90">
        <f t="shared" si="343"/>
        <v>165778.52129066628</v>
      </c>
      <c r="M1383" s="79">
        <f t="shared" si="340"/>
        <v>46.447458292207799</v>
      </c>
      <c r="N1383" s="90">
        <f t="shared" si="341"/>
        <v>13334.018590648173</v>
      </c>
      <c r="O1383" s="106">
        <f t="shared" si="330"/>
        <v>10.997563956793382</v>
      </c>
      <c r="P1383" s="91"/>
      <c r="Q1383" s="92">
        <f t="shared" si="331"/>
        <v>13.976419083122845</v>
      </c>
      <c r="R1383" s="92"/>
      <c r="S1383" s="107">
        <f t="shared" si="332"/>
        <v>5.9007975140128885E-2</v>
      </c>
      <c r="T1383" s="82">
        <f t="shared" si="344"/>
        <v>1.0073537038004854</v>
      </c>
      <c r="U1383" s="82">
        <f t="shared" si="345"/>
        <v>12.21425407826951</v>
      </c>
      <c r="V1383" s="95">
        <f t="shared" si="333"/>
        <v>0.10876208559650902</v>
      </c>
      <c r="W1383" s="95">
        <f t="shared" si="334"/>
        <v>7.2068013756902971E-2</v>
      </c>
      <c r="X1383" s="95">
        <f t="shared" si="335"/>
        <v>3.6694071839606046E-2</v>
      </c>
    </row>
    <row r="1384" spans="1:24">
      <c r="A1384" s="1">
        <v>1985.08</v>
      </c>
      <c r="B1384" s="1">
        <f t="shared" si="336"/>
        <v>1985</v>
      </c>
      <c r="C1384" s="1">
        <f t="shared" si="337"/>
        <v>7.999999999992724E-2</v>
      </c>
      <c r="D1384" s="77">
        <v>188.3</v>
      </c>
      <c r="E1384" s="79">
        <v>7.8066700000000004</v>
      </c>
      <c r="F1384" s="77">
        <v>15.3567</v>
      </c>
      <c r="G1384" s="77">
        <v>108</v>
      </c>
      <c r="H1384" s="79">
        <f t="shared" si="342"/>
        <v>1985.6249999998959</v>
      </c>
      <c r="I1384" s="82">
        <v>10.33</v>
      </c>
      <c r="J1384" s="79">
        <f t="shared" si="338"/>
        <v>563.82424907407415</v>
      </c>
      <c r="K1384" s="79">
        <f t="shared" si="339"/>
        <v>23.375410783425927</v>
      </c>
      <c r="L1384" s="90">
        <f t="shared" si="343"/>
        <v>162420.44903829356</v>
      </c>
      <c r="M1384" s="79">
        <f t="shared" si="340"/>
        <v>45.982367741666671</v>
      </c>
      <c r="N1384" s="90">
        <f t="shared" si="341"/>
        <v>13246.107858451209</v>
      </c>
      <c r="O1384" s="106">
        <f t="shared" si="330"/>
        <v>10.738799808877282</v>
      </c>
      <c r="P1384" s="91"/>
      <c r="Q1384" s="92">
        <f t="shared" si="331"/>
        <v>13.646192185229481</v>
      </c>
      <c r="R1384" s="92"/>
      <c r="S1384" s="107">
        <f t="shared" si="332"/>
        <v>6.1000120961805002E-2</v>
      </c>
      <c r="T1384" s="82">
        <f t="shared" si="344"/>
        <v>1.0061364986054657</v>
      </c>
      <c r="U1384" s="82">
        <f t="shared" si="345"/>
        <v>12.281288762525522</v>
      </c>
      <c r="V1384" s="95">
        <f t="shared" si="333"/>
        <v>0.11131221364011323</v>
      </c>
      <c r="W1384" s="95">
        <f t="shared" si="334"/>
        <v>7.0114559329770731E-2</v>
      </c>
      <c r="X1384" s="95">
        <f t="shared" si="335"/>
        <v>4.1197654310342502E-2</v>
      </c>
    </row>
    <row r="1385" spans="1:24">
      <c r="A1385" s="1">
        <v>1985.09</v>
      </c>
      <c r="B1385" s="1">
        <f t="shared" si="336"/>
        <v>1985</v>
      </c>
      <c r="C1385" s="1">
        <f t="shared" si="337"/>
        <v>8.9999999999918145E-2</v>
      </c>
      <c r="D1385" s="77">
        <v>184.1</v>
      </c>
      <c r="E1385" s="79">
        <v>7.84</v>
      </c>
      <c r="F1385" s="77">
        <v>15.23</v>
      </c>
      <c r="G1385" s="77">
        <v>108.3</v>
      </c>
      <c r="H1385" s="79">
        <f t="shared" si="342"/>
        <v>1985.7083333332291</v>
      </c>
      <c r="I1385" s="82">
        <v>10.37</v>
      </c>
      <c r="J1385" s="79">
        <f t="shared" si="338"/>
        <v>549.7212400738689</v>
      </c>
      <c r="K1385" s="79">
        <f t="shared" si="339"/>
        <v>23.410182086795938</v>
      </c>
      <c r="L1385" s="90">
        <f t="shared" si="343"/>
        <v>158919.78483788835</v>
      </c>
      <c r="M1385" s="79">
        <f t="shared" si="340"/>
        <v>45.476667497691608</v>
      </c>
      <c r="N1385" s="90">
        <f t="shared" si="341"/>
        <v>13146.921907012711</v>
      </c>
      <c r="O1385" s="106">
        <f t="shared" si="330"/>
        <v>10.471234661697547</v>
      </c>
      <c r="P1385" s="91"/>
      <c r="Q1385" s="92">
        <f t="shared" si="331"/>
        <v>13.306583154373698</v>
      </c>
      <c r="R1385" s="92"/>
      <c r="S1385" s="107">
        <f t="shared" si="332"/>
        <v>6.2686561547940015E-2</v>
      </c>
      <c r="T1385" s="82">
        <f t="shared" si="344"/>
        <v>1.016718459059641</v>
      </c>
      <c r="U1385" s="82">
        <f t="shared" si="345"/>
        <v>12.322423918560744</v>
      </c>
      <c r="V1385" s="95">
        <f t="shared" si="333"/>
        <v>0.11759112151323259</v>
      </c>
      <c r="W1385" s="95">
        <f t="shared" si="334"/>
        <v>7.2384761252335172E-2</v>
      </c>
      <c r="X1385" s="95">
        <f t="shared" si="335"/>
        <v>4.5206360260897416E-2</v>
      </c>
    </row>
    <row r="1386" spans="1:24">
      <c r="A1386" s="1">
        <v>1985.1</v>
      </c>
      <c r="B1386" s="1">
        <f t="shared" si="336"/>
        <v>1985</v>
      </c>
      <c r="C1386" s="1">
        <f t="shared" si="337"/>
        <v>9.9999999999909051E-2</v>
      </c>
      <c r="D1386" s="77">
        <v>186.2</v>
      </c>
      <c r="E1386" s="79">
        <v>7.86</v>
      </c>
      <c r="F1386" s="77">
        <v>15.023300000000001</v>
      </c>
      <c r="G1386" s="77">
        <v>108.7</v>
      </c>
      <c r="H1386" s="79">
        <f t="shared" si="342"/>
        <v>1985.7916666665624</v>
      </c>
      <c r="I1386" s="82">
        <v>10.24</v>
      </c>
      <c r="J1386" s="79">
        <f t="shared" si="338"/>
        <v>553.94585648574059</v>
      </c>
      <c r="K1386" s="79">
        <f t="shared" si="339"/>
        <v>23.38353615455382</v>
      </c>
      <c r="L1386" s="90">
        <f t="shared" si="343"/>
        <v>160704.41785589093</v>
      </c>
      <c r="M1386" s="79">
        <f t="shared" si="340"/>
        <v>44.694386604415833</v>
      </c>
      <c r="N1386" s="90">
        <f t="shared" si="341"/>
        <v>12966.222775372753</v>
      </c>
      <c r="O1386" s="106">
        <f t="shared" si="330"/>
        <v>10.552516982943748</v>
      </c>
      <c r="P1386" s="91"/>
      <c r="Q1386" s="92">
        <f t="shared" si="331"/>
        <v>13.410439843384857</v>
      </c>
      <c r="R1386" s="92"/>
      <c r="S1386" s="107">
        <f t="shared" si="332"/>
        <v>6.3058986698610958E-2</v>
      </c>
      <c r="T1386" s="82">
        <f t="shared" si="344"/>
        <v>1.0376651070262271</v>
      </c>
      <c r="U1386" s="82">
        <f t="shared" si="345"/>
        <v>12.482333058511974</v>
      </c>
      <c r="V1386" s="95">
        <f t="shared" si="333"/>
        <v>0.11699545839275682</v>
      </c>
      <c r="W1386" s="95">
        <f t="shared" si="334"/>
        <v>7.2469002037476082E-2</v>
      </c>
      <c r="X1386" s="95">
        <f t="shared" si="335"/>
        <v>4.4526456355280741E-2</v>
      </c>
    </row>
    <row r="1387" spans="1:24">
      <c r="A1387" s="1">
        <v>1985.11</v>
      </c>
      <c r="B1387" s="1">
        <f t="shared" si="336"/>
        <v>1985</v>
      </c>
      <c r="C1387" s="1">
        <f t="shared" si="337"/>
        <v>0.10999999999989996</v>
      </c>
      <c r="D1387" s="77">
        <v>197.5</v>
      </c>
      <c r="E1387" s="79">
        <v>7.88</v>
      </c>
      <c r="F1387" s="77">
        <v>14.816700000000001</v>
      </c>
      <c r="G1387" s="77">
        <v>109</v>
      </c>
      <c r="H1387" s="79">
        <f t="shared" si="342"/>
        <v>1985.8749999998956</v>
      </c>
      <c r="I1387" s="82">
        <v>9.7799999999999994</v>
      </c>
      <c r="J1387" s="79">
        <f t="shared" si="338"/>
        <v>585.94626146788994</v>
      </c>
      <c r="K1387" s="79">
        <f t="shared" si="339"/>
        <v>23.378514128440369</v>
      </c>
      <c r="L1387" s="90">
        <f t="shared" si="343"/>
        <v>170553.20048547702</v>
      </c>
      <c r="M1387" s="79">
        <f t="shared" si="340"/>
        <v>43.958430239449548</v>
      </c>
      <c r="N1387" s="90">
        <f t="shared" si="341"/>
        <v>12795.116990547685</v>
      </c>
      <c r="O1387" s="106">
        <f t="shared" si="330"/>
        <v>11.164611128667467</v>
      </c>
      <c r="P1387" s="91"/>
      <c r="Q1387" s="92">
        <f t="shared" si="331"/>
        <v>14.186571464023917</v>
      </c>
      <c r="R1387" s="92"/>
      <c r="S1387" s="107">
        <f t="shared" si="332"/>
        <v>6.1981515915447774E-2</v>
      </c>
      <c r="T1387" s="82">
        <f t="shared" si="344"/>
        <v>1.0418088588778152</v>
      </c>
      <c r="U1387" s="82">
        <f t="shared" si="345"/>
        <v>12.916832437531516</v>
      </c>
      <c r="V1387" s="95">
        <f t="shared" si="333"/>
        <v>0.11303605796252936</v>
      </c>
      <c r="W1387" s="95">
        <f t="shared" si="334"/>
        <v>7.0284694115039459E-2</v>
      </c>
      <c r="X1387" s="95">
        <f t="shared" si="335"/>
        <v>4.2751363847489898E-2</v>
      </c>
    </row>
    <row r="1388" spans="1:24">
      <c r="A1388" s="1">
        <v>1985.12</v>
      </c>
      <c r="B1388" s="1">
        <f t="shared" si="336"/>
        <v>1985</v>
      </c>
      <c r="C1388" s="1">
        <f t="shared" si="337"/>
        <v>0.11999999999989086</v>
      </c>
      <c r="D1388" s="77">
        <v>207.3</v>
      </c>
      <c r="E1388" s="79">
        <v>7.9</v>
      </c>
      <c r="F1388" s="77">
        <v>14.61</v>
      </c>
      <c r="G1388" s="77">
        <v>109.3</v>
      </c>
      <c r="H1388" s="79">
        <f t="shared" si="342"/>
        <v>1985.9583333332289</v>
      </c>
      <c r="I1388" s="82">
        <v>9.26</v>
      </c>
      <c r="J1388" s="79">
        <f t="shared" si="338"/>
        <v>613.33299085086924</v>
      </c>
      <c r="K1388" s="79">
        <f t="shared" si="339"/>
        <v>23.373519670631296</v>
      </c>
      <c r="L1388" s="90">
        <f t="shared" si="343"/>
        <v>179091.69122823942</v>
      </c>
      <c r="M1388" s="79">
        <f t="shared" si="340"/>
        <v>43.226218023787744</v>
      </c>
      <c r="N1388" s="90">
        <f t="shared" si="341"/>
        <v>12621.946979472157</v>
      </c>
      <c r="O1388" s="106">
        <f t="shared" si="330"/>
        <v>11.690521474467596</v>
      </c>
      <c r="P1388" s="91"/>
      <c r="Q1388" s="92">
        <f t="shared" si="331"/>
        <v>14.85124344433248</v>
      </c>
      <c r="R1388" s="92"/>
      <c r="S1388" s="107">
        <f t="shared" si="332"/>
        <v>6.3059967515150944E-2</v>
      </c>
      <c r="T1388" s="82">
        <f t="shared" si="344"/>
        <v>1.0122610862090651</v>
      </c>
      <c r="U1388" s="82">
        <f t="shared" si="345"/>
        <v>13.41993486152435</v>
      </c>
      <c r="V1388" s="95">
        <f t="shared" si="333"/>
        <v>0.11138329331321795</v>
      </c>
      <c r="W1388" s="95">
        <f t="shared" si="334"/>
        <v>6.8550312311696615E-2</v>
      </c>
      <c r="X1388" s="95">
        <f t="shared" si="335"/>
        <v>4.2832981001521331E-2</v>
      </c>
    </row>
    <row r="1389" spans="1:24">
      <c r="A1389" s="1">
        <v>1986.01</v>
      </c>
      <c r="B1389" s="1">
        <f t="shared" si="336"/>
        <v>1986</v>
      </c>
      <c r="C1389" s="1">
        <f t="shared" si="337"/>
        <v>9.9999999999909051E-3</v>
      </c>
      <c r="D1389" s="77">
        <v>208.2</v>
      </c>
      <c r="E1389" s="79">
        <v>7.94</v>
      </c>
      <c r="F1389" s="77">
        <v>14.58</v>
      </c>
      <c r="G1389" s="77">
        <v>109.6</v>
      </c>
      <c r="H1389" s="79">
        <f t="shared" si="342"/>
        <v>1986.0416666665622</v>
      </c>
      <c r="I1389" s="82">
        <v>9.19</v>
      </c>
      <c r="J1389" s="79">
        <f t="shared" si="338"/>
        <v>614.30967700729934</v>
      </c>
      <c r="K1389" s="79">
        <f t="shared" si="339"/>
        <v>23.427564051094897</v>
      </c>
      <c r="L1389" s="90">
        <f t="shared" si="343"/>
        <v>179946.94694683194</v>
      </c>
      <c r="M1389" s="79">
        <f t="shared" si="340"/>
        <v>43.019380839416073</v>
      </c>
      <c r="N1389" s="90">
        <f t="shared" si="341"/>
        <v>12601.472077256534</v>
      </c>
      <c r="O1389" s="106">
        <f t="shared" si="330"/>
        <v>11.715007584487987</v>
      </c>
      <c r="P1389" s="91"/>
      <c r="Q1389" s="92">
        <f t="shared" si="331"/>
        <v>14.879155972876079</v>
      </c>
      <c r="R1389" s="92"/>
      <c r="S1389" s="107">
        <f t="shared" si="332"/>
        <v>6.3681859023227802E-2</v>
      </c>
      <c r="T1389" s="82">
        <f t="shared" si="344"/>
        <v>1.0401382661479719</v>
      </c>
      <c r="U1389" s="82">
        <f t="shared" si="345"/>
        <v>13.547294050074107</v>
      </c>
      <c r="V1389" s="95">
        <f t="shared" si="333"/>
        <v>0.11038663398724546</v>
      </c>
      <c r="W1389" s="95">
        <f t="shared" si="334"/>
        <v>6.7906278066288239E-2</v>
      </c>
      <c r="X1389" s="95">
        <f t="shared" si="335"/>
        <v>4.2480355920957225E-2</v>
      </c>
    </row>
    <row r="1390" spans="1:24">
      <c r="A1390" s="1">
        <v>1986.02</v>
      </c>
      <c r="B1390" s="1">
        <f t="shared" si="336"/>
        <v>1986</v>
      </c>
      <c r="C1390" s="1">
        <f t="shared" si="337"/>
        <v>1.999999999998181E-2</v>
      </c>
      <c r="D1390" s="77">
        <v>219.4</v>
      </c>
      <c r="E1390" s="79">
        <v>7.98</v>
      </c>
      <c r="F1390" s="77">
        <v>14.55</v>
      </c>
      <c r="G1390" s="77">
        <v>109.3</v>
      </c>
      <c r="H1390" s="79">
        <f t="shared" si="342"/>
        <v>1986.1249999998954</v>
      </c>
      <c r="I1390" s="82">
        <v>8.6999999999999993</v>
      </c>
      <c r="J1390" s="79">
        <f t="shared" si="338"/>
        <v>649.1329387008235</v>
      </c>
      <c r="K1390" s="79">
        <f t="shared" si="339"/>
        <v>23.610213540713637</v>
      </c>
      <c r="L1390" s="90">
        <f t="shared" si="343"/>
        <v>190723.90308565911</v>
      </c>
      <c r="M1390" s="79">
        <f t="shared" si="340"/>
        <v>43.04869762122599</v>
      </c>
      <c r="N1390" s="90">
        <f t="shared" si="341"/>
        <v>12648.280719673383</v>
      </c>
      <c r="O1390" s="106">
        <f t="shared" si="330"/>
        <v>12.388219099418125</v>
      </c>
      <c r="P1390" s="91"/>
      <c r="Q1390" s="92">
        <f t="shared" si="331"/>
        <v>15.727961947238791</v>
      </c>
      <c r="R1390" s="92"/>
      <c r="S1390" s="107">
        <f t="shared" si="332"/>
        <v>6.3265706562706345E-2</v>
      </c>
      <c r="T1390" s="82">
        <f t="shared" si="344"/>
        <v>1.0706964086423971</v>
      </c>
      <c r="U1390" s="82">
        <f t="shared" si="345"/>
        <v>14.129735226795914</v>
      </c>
      <c r="V1390" s="95">
        <f t="shared" si="333"/>
        <v>0.10994055977766304</v>
      </c>
      <c r="W1390" s="95">
        <f t="shared" si="334"/>
        <v>6.2294770018033185E-2</v>
      </c>
      <c r="X1390" s="95">
        <f t="shared" si="335"/>
        <v>4.7645789759629853E-2</v>
      </c>
    </row>
    <row r="1391" spans="1:24">
      <c r="A1391" s="1">
        <v>1986.03</v>
      </c>
      <c r="B1391" s="1">
        <f t="shared" si="336"/>
        <v>1986</v>
      </c>
      <c r="C1391" s="1">
        <f t="shared" si="337"/>
        <v>2.9999999999972715E-2</v>
      </c>
      <c r="D1391" s="77">
        <v>232.3</v>
      </c>
      <c r="E1391" s="79">
        <v>8.02</v>
      </c>
      <c r="F1391" s="77">
        <v>14.52</v>
      </c>
      <c r="G1391" s="77">
        <v>108.8</v>
      </c>
      <c r="H1391" s="79">
        <f t="shared" si="342"/>
        <v>1986.2083333332287</v>
      </c>
      <c r="I1391" s="82">
        <v>7.78</v>
      </c>
      <c r="J1391" s="79">
        <f t="shared" si="338"/>
        <v>690.45837224264721</v>
      </c>
      <c r="K1391" s="79">
        <f t="shared" si="339"/>
        <v>23.83760716911765</v>
      </c>
      <c r="L1391" s="90">
        <f t="shared" si="343"/>
        <v>203449.51640655479</v>
      </c>
      <c r="M1391" s="79">
        <f t="shared" si="340"/>
        <v>43.157363602941182</v>
      </c>
      <c r="N1391" s="90">
        <f t="shared" si="341"/>
        <v>12716.689531739885</v>
      </c>
      <c r="O1391" s="106">
        <f t="shared" si="330"/>
        <v>13.189022981532716</v>
      </c>
      <c r="P1391" s="91"/>
      <c r="Q1391" s="92">
        <f t="shared" si="331"/>
        <v>16.734740582959411</v>
      </c>
      <c r="R1391" s="92"/>
      <c r="S1391" s="107">
        <f t="shared" si="332"/>
        <v>6.6882803250395945E-2</v>
      </c>
      <c r="T1391" s="82">
        <f t="shared" si="344"/>
        <v>1.0402862489588924</v>
      </c>
      <c r="U1391" s="82">
        <f t="shared" si="345"/>
        <v>15.198181839431431</v>
      </c>
      <c r="V1391" s="95">
        <f t="shared" si="333"/>
        <v>0.10200655087375909</v>
      </c>
      <c r="W1391" s="95">
        <f t="shared" si="334"/>
        <v>5.0932090972658495E-2</v>
      </c>
      <c r="X1391" s="95">
        <f t="shared" si="335"/>
        <v>5.10744599011006E-2</v>
      </c>
    </row>
    <row r="1392" spans="1:24">
      <c r="A1392" s="1">
        <v>1986.04</v>
      </c>
      <c r="B1392" s="1">
        <f t="shared" si="336"/>
        <v>1986</v>
      </c>
      <c r="C1392" s="1">
        <f t="shared" si="337"/>
        <v>3.999999999996362E-2</v>
      </c>
      <c r="D1392" s="77">
        <v>238</v>
      </c>
      <c r="E1392" s="79">
        <v>8.0466700000000007</v>
      </c>
      <c r="F1392" s="77">
        <v>14.583299999999999</v>
      </c>
      <c r="G1392" s="77">
        <v>108.6</v>
      </c>
      <c r="H1392" s="79">
        <f t="shared" si="342"/>
        <v>1986.2916666665619</v>
      </c>
      <c r="I1392" s="82">
        <v>7.3</v>
      </c>
      <c r="J1392" s="79">
        <f t="shared" si="338"/>
        <v>708.70307550644577</v>
      </c>
      <c r="K1392" s="79">
        <f t="shared" si="339"/>
        <v>23.960923431031315</v>
      </c>
      <c r="L1392" s="90">
        <f t="shared" si="343"/>
        <v>209413.8333665329</v>
      </c>
      <c r="M1392" s="79">
        <f t="shared" si="340"/>
        <v>43.425334290055254</v>
      </c>
      <c r="N1392" s="90">
        <f t="shared" si="341"/>
        <v>12831.70065602588</v>
      </c>
      <c r="O1392" s="106">
        <f t="shared" si="330"/>
        <v>13.552504172869476</v>
      </c>
      <c r="P1392" s="91"/>
      <c r="Q1392" s="92">
        <f t="shared" si="331"/>
        <v>17.183914355587916</v>
      </c>
      <c r="R1392" s="92"/>
      <c r="S1392" s="107">
        <f t="shared" si="332"/>
        <v>6.907103381145846E-2</v>
      </c>
      <c r="T1392" s="82">
        <f t="shared" si="344"/>
        <v>0.97772216546289359</v>
      </c>
      <c r="U1392" s="82">
        <f t="shared" si="345"/>
        <v>15.839576445202729</v>
      </c>
      <c r="V1392" s="95">
        <f t="shared" si="333"/>
        <v>9.862145404786582E-2</v>
      </c>
      <c r="W1392" s="95">
        <f t="shared" si="334"/>
        <v>4.4902987607793987E-2</v>
      </c>
      <c r="X1392" s="95">
        <f t="shared" si="335"/>
        <v>5.3718466440071833E-2</v>
      </c>
    </row>
    <row r="1393" spans="1:24">
      <c r="A1393" s="1">
        <v>1986.05</v>
      </c>
      <c r="B1393" s="1">
        <f t="shared" si="336"/>
        <v>1986</v>
      </c>
      <c r="C1393" s="1">
        <f t="shared" si="337"/>
        <v>4.9999999999954525E-2</v>
      </c>
      <c r="D1393" s="77">
        <v>238.5</v>
      </c>
      <c r="E1393" s="79">
        <v>8.0733300000000003</v>
      </c>
      <c r="F1393" s="77">
        <v>14.646699999999999</v>
      </c>
      <c r="G1393" s="77">
        <v>108.9</v>
      </c>
      <c r="H1393" s="79">
        <f t="shared" si="342"/>
        <v>1986.3749999998952</v>
      </c>
      <c r="I1393" s="82">
        <v>7.71</v>
      </c>
      <c r="J1393" s="79">
        <f t="shared" si="338"/>
        <v>708.23549586776869</v>
      </c>
      <c r="K1393" s="79">
        <f t="shared" si="339"/>
        <v>23.974083336914603</v>
      </c>
      <c r="L1393" s="90">
        <f t="shared" si="343"/>
        <v>209866.00827252929</v>
      </c>
      <c r="M1393" s="79">
        <f t="shared" si="340"/>
        <v>43.493974160697881</v>
      </c>
      <c r="N1393" s="90">
        <f t="shared" si="341"/>
        <v>12888.236743669828</v>
      </c>
      <c r="O1393" s="106">
        <f t="shared" si="330"/>
        <v>13.560046199232337</v>
      </c>
      <c r="P1393" s="91"/>
      <c r="Q1393" s="92">
        <f t="shared" si="331"/>
        <v>17.180748515167284</v>
      </c>
      <c r="R1393" s="92"/>
      <c r="S1393" s="107">
        <f t="shared" si="332"/>
        <v>6.4465796792934779E-2</v>
      </c>
      <c r="T1393" s="82">
        <f t="shared" si="344"/>
        <v>1.0002236733487426</v>
      </c>
      <c r="U1393" s="82">
        <f t="shared" si="345"/>
        <v>15.444041882894634</v>
      </c>
      <c r="V1393" s="95">
        <f t="shared" si="333"/>
        <v>0.10073370689638605</v>
      </c>
      <c r="W1393" s="95">
        <f t="shared" si="334"/>
        <v>4.6171339837853154E-2</v>
      </c>
      <c r="X1393" s="95">
        <f t="shared" si="335"/>
        <v>5.4562367058532901E-2</v>
      </c>
    </row>
    <row r="1394" spans="1:24">
      <c r="A1394" s="1">
        <v>1986.06</v>
      </c>
      <c r="B1394" s="1">
        <f t="shared" si="336"/>
        <v>1986</v>
      </c>
      <c r="C1394" s="1">
        <f t="shared" si="337"/>
        <v>5.999999999994543E-2</v>
      </c>
      <c r="D1394" s="77">
        <v>245.3</v>
      </c>
      <c r="E1394" s="79">
        <v>8.1</v>
      </c>
      <c r="F1394" s="77">
        <v>14.71</v>
      </c>
      <c r="G1394" s="77">
        <v>109.5</v>
      </c>
      <c r="H1394" s="79">
        <f t="shared" si="342"/>
        <v>1986.4583333332284</v>
      </c>
      <c r="I1394" s="82">
        <v>7.8</v>
      </c>
      <c r="J1394" s="79">
        <f t="shared" si="338"/>
        <v>724.43698538812805</v>
      </c>
      <c r="K1394" s="79">
        <f t="shared" si="339"/>
        <v>23.921482191780825</v>
      </c>
      <c r="L1394" s="90">
        <f t="shared" si="343"/>
        <v>215257.57758473622</v>
      </c>
      <c r="M1394" s="79">
        <f t="shared" si="340"/>
        <v>43.442592968036536</v>
      </c>
      <c r="N1394" s="90">
        <f t="shared" si="341"/>
        <v>12908.434432415284</v>
      </c>
      <c r="O1394" s="106">
        <f t="shared" si="330"/>
        <v>13.888688626457119</v>
      </c>
      <c r="P1394" s="91"/>
      <c r="Q1394" s="92">
        <f t="shared" si="331"/>
        <v>17.582378520821571</v>
      </c>
      <c r="R1394" s="92"/>
      <c r="S1394" s="107">
        <f t="shared" si="332"/>
        <v>6.1842005395503996E-2</v>
      </c>
      <c r="T1394" s="82">
        <f t="shared" si="344"/>
        <v>1.0417113704432905</v>
      </c>
      <c r="U1394" s="82">
        <f t="shared" si="345"/>
        <v>15.362852488099275</v>
      </c>
      <c r="V1394" s="95">
        <f t="shared" si="333"/>
        <v>9.9271528248184859E-2</v>
      </c>
      <c r="W1394" s="95">
        <f t="shared" si="334"/>
        <v>4.5967205214896945E-2</v>
      </c>
      <c r="X1394" s="95">
        <f t="shared" si="335"/>
        <v>5.3304323033287915E-2</v>
      </c>
    </row>
    <row r="1395" spans="1:24">
      <c r="A1395" s="1">
        <v>1986.07</v>
      </c>
      <c r="B1395" s="1">
        <f t="shared" si="336"/>
        <v>1986</v>
      </c>
      <c r="C1395" s="1">
        <f t="shared" si="337"/>
        <v>6.9999999999936335E-2</v>
      </c>
      <c r="D1395" s="77">
        <v>240.2</v>
      </c>
      <c r="E1395" s="79">
        <v>8.1433300000000006</v>
      </c>
      <c r="F1395" s="77">
        <v>14.7567</v>
      </c>
      <c r="G1395" s="77">
        <v>109.5</v>
      </c>
      <c r="H1395" s="79">
        <f t="shared" si="342"/>
        <v>1986.5416666665617</v>
      </c>
      <c r="I1395" s="82">
        <v>7.3</v>
      </c>
      <c r="J1395" s="79">
        <f t="shared" si="338"/>
        <v>709.37531141552518</v>
      </c>
      <c r="K1395" s="79">
        <f t="shared" si="339"/>
        <v>24.049447355159824</v>
      </c>
      <c r="L1395" s="90">
        <f t="shared" si="343"/>
        <v>211377.6855277608</v>
      </c>
      <c r="M1395" s="79">
        <f t="shared" si="340"/>
        <v>43.580510649315073</v>
      </c>
      <c r="N1395" s="90">
        <f t="shared" si="341"/>
        <v>12985.999550489209</v>
      </c>
      <c r="O1395" s="106">
        <f t="shared" si="330"/>
        <v>13.619995534083811</v>
      </c>
      <c r="P1395" s="91"/>
      <c r="Q1395" s="92">
        <f t="shared" si="331"/>
        <v>17.228549210852695</v>
      </c>
      <c r="R1395" s="92"/>
      <c r="S1395" s="107">
        <f t="shared" si="332"/>
        <v>6.7700062192951244E-2</v>
      </c>
      <c r="T1395" s="82">
        <f t="shared" si="344"/>
        <v>1.0152906557195402</v>
      </c>
      <c r="U1395" s="82">
        <f t="shared" si="345"/>
        <v>16.003658119296013</v>
      </c>
      <c r="V1395" s="95">
        <f t="shared" si="333"/>
        <v>9.7174868748354459E-2</v>
      </c>
      <c r="W1395" s="95">
        <f t="shared" si="334"/>
        <v>4.2397614911459325E-2</v>
      </c>
      <c r="X1395" s="95">
        <f t="shared" si="335"/>
        <v>5.4777253836895134E-2</v>
      </c>
    </row>
    <row r="1396" spans="1:24">
      <c r="A1396" s="1">
        <v>1986.08</v>
      </c>
      <c r="B1396" s="1">
        <f t="shared" si="336"/>
        <v>1986</v>
      </c>
      <c r="C1396" s="1">
        <f t="shared" si="337"/>
        <v>7.999999999992724E-2</v>
      </c>
      <c r="D1396" s="77">
        <v>245</v>
      </c>
      <c r="E1396" s="79">
        <v>8.1866699999999994</v>
      </c>
      <c r="F1396" s="77">
        <v>14.8033</v>
      </c>
      <c r="G1396" s="77">
        <v>109.7</v>
      </c>
      <c r="H1396" s="79">
        <f t="shared" si="342"/>
        <v>1986.624999999895</v>
      </c>
      <c r="I1396" s="82">
        <v>7.17</v>
      </c>
      <c r="J1396" s="79">
        <f t="shared" si="338"/>
        <v>722.23185961713773</v>
      </c>
      <c r="K1396" s="79">
        <f t="shared" si="339"/>
        <v>24.133362849680946</v>
      </c>
      <c r="L1396" s="90">
        <f t="shared" si="343"/>
        <v>215807.91009871813</v>
      </c>
      <c r="M1396" s="79">
        <f t="shared" si="340"/>
        <v>43.638428112123975</v>
      </c>
      <c r="N1396" s="90">
        <f t="shared" si="341"/>
        <v>13039.466267609607</v>
      </c>
      <c r="O1396" s="106">
        <f t="shared" si="330"/>
        <v>13.887667550866057</v>
      </c>
      <c r="P1396" s="91"/>
      <c r="Q1396" s="92">
        <f t="shared" si="331"/>
        <v>17.552178737142757</v>
      </c>
      <c r="R1396" s="92"/>
      <c r="S1396" s="107">
        <f t="shared" si="332"/>
        <v>6.7220478286354107E-2</v>
      </c>
      <c r="T1396" s="82">
        <f t="shared" si="344"/>
        <v>0.98638563676862145</v>
      </c>
      <c r="U1396" s="82">
        <f t="shared" si="345"/>
        <v>16.218741274117846</v>
      </c>
      <c r="V1396" s="95">
        <f t="shared" si="333"/>
        <v>9.8015529275470081E-2</v>
      </c>
      <c r="W1396" s="95">
        <f t="shared" si="334"/>
        <v>4.3116512363074566E-2</v>
      </c>
      <c r="X1396" s="95">
        <f t="shared" si="335"/>
        <v>5.4899016912395515E-2</v>
      </c>
    </row>
    <row r="1397" spans="1:24">
      <c r="A1397" s="1">
        <v>1986.09</v>
      </c>
      <c r="B1397" s="1">
        <f t="shared" si="336"/>
        <v>1986</v>
      </c>
      <c r="C1397" s="1">
        <f t="shared" si="337"/>
        <v>8.9999999999918145E-2</v>
      </c>
      <c r="D1397" s="77">
        <v>238.3</v>
      </c>
      <c r="E1397" s="79">
        <v>8.23</v>
      </c>
      <c r="F1397" s="77">
        <v>14.85</v>
      </c>
      <c r="G1397" s="77">
        <v>110.2</v>
      </c>
      <c r="H1397" s="79">
        <f t="shared" si="342"/>
        <v>1986.7083333332282</v>
      </c>
      <c r="I1397" s="82">
        <v>7.45</v>
      </c>
      <c r="J1397" s="79">
        <f t="shared" si="338"/>
        <v>699.29372867513632</v>
      </c>
      <c r="K1397" s="79">
        <f t="shared" si="339"/>
        <v>24.151017150635212</v>
      </c>
      <c r="L1397" s="90">
        <f t="shared" si="343"/>
        <v>209555.21115096621</v>
      </c>
      <c r="M1397" s="79">
        <f t="shared" si="340"/>
        <v>43.577473230490021</v>
      </c>
      <c r="N1397" s="90">
        <f t="shared" si="341"/>
        <v>13058.72801339424</v>
      </c>
      <c r="O1397" s="106">
        <f t="shared" si="330"/>
        <v>13.467314312977136</v>
      </c>
      <c r="P1397" s="91"/>
      <c r="Q1397" s="92">
        <f t="shared" si="331"/>
        <v>17.007759947928385</v>
      </c>
      <c r="R1397" s="92"/>
      <c r="S1397" s="107">
        <f t="shared" si="332"/>
        <v>6.6782088500137907E-2</v>
      </c>
      <c r="T1397" s="82">
        <f t="shared" si="344"/>
        <v>1.0076087971828867</v>
      </c>
      <c r="U1397" s="82">
        <f t="shared" si="345"/>
        <v>15.925347534359448</v>
      </c>
      <c r="V1397" s="95">
        <f t="shared" si="333"/>
        <v>0.10310882358663109</v>
      </c>
      <c r="W1397" s="95">
        <f t="shared" si="334"/>
        <v>4.383880223172576E-2</v>
      </c>
      <c r="X1397" s="95">
        <f t="shared" si="335"/>
        <v>5.9270021354905333E-2</v>
      </c>
    </row>
    <row r="1398" spans="1:24">
      <c r="A1398" s="1">
        <v>1986.1</v>
      </c>
      <c r="B1398" s="1">
        <f t="shared" si="336"/>
        <v>1986</v>
      </c>
      <c r="C1398" s="1">
        <f t="shared" si="337"/>
        <v>9.9999999999909051E-2</v>
      </c>
      <c r="D1398" s="77">
        <v>237.4</v>
      </c>
      <c r="E1398" s="79">
        <v>8.2466699999999999</v>
      </c>
      <c r="F1398" s="77">
        <v>14.726699999999999</v>
      </c>
      <c r="G1398" s="77">
        <v>110.3</v>
      </c>
      <c r="H1398" s="79">
        <f t="shared" si="342"/>
        <v>1986.7916666665615</v>
      </c>
      <c r="I1398" s="82">
        <v>7.43</v>
      </c>
      <c r="J1398" s="79">
        <f t="shared" si="338"/>
        <v>696.02107162284688</v>
      </c>
      <c r="K1398" s="79">
        <f t="shared" si="339"/>
        <v>24.177995327379875</v>
      </c>
      <c r="L1398" s="90">
        <f t="shared" si="343"/>
        <v>209178.28285058867</v>
      </c>
      <c r="M1398" s="79">
        <f t="shared" si="340"/>
        <v>43.176468051677247</v>
      </c>
      <c r="N1398" s="90">
        <f t="shared" si="341"/>
        <v>12976.014397876006</v>
      </c>
      <c r="O1398" s="106">
        <f t="shared" si="330"/>
        <v>13.425918860857363</v>
      </c>
      <c r="P1398" s="91"/>
      <c r="Q1398" s="92">
        <f t="shared" si="331"/>
        <v>16.942441583196956</v>
      </c>
      <c r="R1398" s="92"/>
      <c r="S1398" s="107">
        <f t="shared" si="332"/>
        <v>6.6753610688413567E-2</v>
      </c>
      <c r="T1398" s="82">
        <f t="shared" si="344"/>
        <v>1.0188955773741608</v>
      </c>
      <c r="U1398" s="82">
        <f t="shared" si="345"/>
        <v>16.031972204664136</v>
      </c>
      <c r="V1398" s="95">
        <f t="shared" si="333"/>
        <v>0.10742104525516805</v>
      </c>
      <c r="W1398" s="95">
        <f t="shared" si="334"/>
        <v>4.565035799543482E-2</v>
      </c>
      <c r="X1398" s="95">
        <f t="shared" si="335"/>
        <v>6.1770687259733226E-2</v>
      </c>
    </row>
    <row r="1399" spans="1:24">
      <c r="A1399" s="1">
        <v>1986.11</v>
      </c>
      <c r="B1399" s="1">
        <f t="shared" si="336"/>
        <v>1986</v>
      </c>
      <c r="C1399" s="1">
        <f t="shared" si="337"/>
        <v>0.10999999999989996</v>
      </c>
      <c r="D1399" s="77">
        <v>245.1</v>
      </c>
      <c r="E1399" s="79">
        <v>8.2633299999999998</v>
      </c>
      <c r="F1399" s="77">
        <v>14.603300000000001</v>
      </c>
      <c r="G1399" s="77">
        <v>110.4</v>
      </c>
      <c r="H1399" s="79">
        <f t="shared" si="342"/>
        <v>1986.8749999998947</v>
      </c>
      <c r="I1399" s="82">
        <v>7.25</v>
      </c>
      <c r="J1399" s="79">
        <f t="shared" si="338"/>
        <v>717.94541032608697</v>
      </c>
      <c r="K1399" s="79">
        <f t="shared" si="339"/>
        <v>24.204895338677538</v>
      </c>
      <c r="L1399" s="90">
        <f t="shared" si="343"/>
        <v>216373.50140126937</v>
      </c>
      <c r="M1399" s="79">
        <f t="shared" si="340"/>
        <v>42.775896412137683</v>
      </c>
      <c r="N1399" s="90">
        <f t="shared" si="341"/>
        <v>12891.746850318877</v>
      </c>
      <c r="O1399" s="106">
        <f t="shared" si="330"/>
        <v>13.872985596138603</v>
      </c>
      <c r="P1399" s="91"/>
      <c r="Q1399" s="92">
        <f t="shared" si="331"/>
        <v>17.491666180642547</v>
      </c>
      <c r="R1399" s="92"/>
      <c r="S1399" s="107">
        <f t="shared" si="332"/>
        <v>6.6065956858145716E-2</v>
      </c>
      <c r="T1399" s="82">
        <f t="shared" si="344"/>
        <v>1.0159834282206941</v>
      </c>
      <c r="U1399" s="82">
        <f t="shared" si="345"/>
        <v>16.320109465794648</v>
      </c>
      <c r="V1399" s="95">
        <f t="shared" si="333"/>
        <v>0.10892623208224261</v>
      </c>
      <c r="W1399" s="95">
        <f t="shared" si="334"/>
        <v>4.666492670886746E-2</v>
      </c>
      <c r="X1399" s="95">
        <f t="shared" si="335"/>
        <v>6.2261305373375153E-2</v>
      </c>
    </row>
    <row r="1400" spans="1:24">
      <c r="A1400" s="1">
        <v>1986.12</v>
      </c>
      <c r="B1400" s="1">
        <f t="shared" si="336"/>
        <v>1986</v>
      </c>
      <c r="C1400" s="1">
        <f t="shared" si="337"/>
        <v>0.11999999999989086</v>
      </c>
      <c r="D1400" s="77">
        <v>248.6</v>
      </c>
      <c r="E1400" s="79">
        <v>8.2799999999999994</v>
      </c>
      <c r="F1400" s="77">
        <v>14.48</v>
      </c>
      <c r="G1400" s="77">
        <v>110.5</v>
      </c>
      <c r="H1400" s="79">
        <f t="shared" si="342"/>
        <v>1986.958333333228</v>
      </c>
      <c r="I1400" s="82">
        <v>7.11</v>
      </c>
      <c r="J1400" s="79">
        <f t="shared" si="338"/>
        <v>727.53858642533942</v>
      </c>
      <c r="K1400" s="79">
        <f t="shared" si="339"/>
        <v>24.231775927601813</v>
      </c>
      <c r="L1400" s="90">
        <f t="shared" si="343"/>
        <v>219873.25952990647</v>
      </c>
      <c r="M1400" s="79">
        <f t="shared" si="340"/>
        <v>42.376342443438922</v>
      </c>
      <c r="N1400" s="90">
        <f t="shared" si="341"/>
        <v>12806.777143978463</v>
      </c>
      <c r="O1400" s="106">
        <f t="shared" si="330"/>
        <v>14.085139814743313</v>
      </c>
      <c r="P1400" s="91"/>
      <c r="Q1400" s="92">
        <f t="shared" si="331"/>
        <v>17.743316425436969</v>
      </c>
      <c r="R1400" s="92"/>
      <c r="S1400" s="107">
        <f t="shared" si="332"/>
        <v>6.6109702069103812E-2</v>
      </c>
      <c r="T1400" s="82">
        <f t="shared" si="344"/>
        <v>1.0080581907954413</v>
      </c>
      <c r="U1400" s="82">
        <f t="shared" si="345"/>
        <v>16.565955369638491</v>
      </c>
      <c r="V1400" s="95">
        <f t="shared" si="333"/>
        <v>0.10846887333722854</v>
      </c>
      <c r="W1400" s="95">
        <f t="shared" si="334"/>
        <v>4.4871625548176919E-2</v>
      </c>
      <c r="X1400" s="95">
        <f t="shared" si="335"/>
        <v>6.3597247789051625E-2</v>
      </c>
    </row>
    <row r="1401" spans="1:24">
      <c r="A1401" s="1">
        <v>1987.01</v>
      </c>
      <c r="B1401" s="1">
        <f t="shared" si="336"/>
        <v>1987</v>
      </c>
      <c r="C1401" s="1">
        <f t="shared" si="337"/>
        <v>9.9999999999909051E-3</v>
      </c>
      <c r="D1401" s="77">
        <v>264.5</v>
      </c>
      <c r="E1401" s="79">
        <v>8.3000000000000007</v>
      </c>
      <c r="F1401" s="77">
        <v>14.6867</v>
      </c>
      <c r="G1401" s="77">
        <v>111.2</v>
      </c>
      <c r="H1401" s="79">
        <f t="shared" si="342"/>
        <v>1987.0416666665612</v>
      </c>
      <c r="I1401" s="82">
        <v>7.08</v>
      </c>
      <c r="J1401" s="79">
        <f t="shared" si="338"/>
        <v>769.19787320143894</v>
      </c>
      <c r="K1401" s="79">
        <f t="shared" si="339"/>
        <v>24.137400179856119</v>
      </c>
      <c r="L1401" s="90">
        <f t="shared" si="343"/>
        <v>233071.22239192764</v>
      </c>
      <c r="M1401" s="79">
        <f t="shared" si="340"/>
        <v>42.710693400179856</v>
      </c>
      <c r="N1401" s="90">
        <f t="shared" si="341"/>
        <v>12941.577020429198</v>
      </c>
      <c r="O1401" s="106">
        <f t="shared" si="330"/>
        <v>14.922208103718948</v>
      </c>
      <c r="P1401" s="91"/>
      <c r="Q1401" s="92">
        <f t="shared" si="331"/>
        <v>18.777962794262137</v>
      </c>
      <c r="R1401" s="92"/>
      <c r="S1401" s="107">
        <f t="shared" si="332"/>
        <v>6.2552225871873632E-2</v>
      </c>
      <c r="T1401" s="82">
        <f t="shared" si="344"/>
        <v>0.99390186210958875</v>
      </c>
      <c r="U1401" s="82">
        <f t="shared" si="345"/>
        <v>16.594324580558418</v>
      </c>
      <c r="V1401" s="95">
        <f t="shared" si="333"/>
        <v>0.10521712997774313</v>
      </c>
      <c r="W1401" s="95">
        <f t="shared" si="334"/>
        <v>4.2775765751370098E-2</v>
      </c>
      <c r="X1401" s="95">
        <f t="shared" si="335"/>
        <v>6.2441364226373031E-2</v>
      </c>
    </row>
    <row r="1402" spans="1:24">
      <c r="A1402" s="1">
        <v>1987.02</v>
      </c>
      <c r="B1402" s="1">
        <f t="shared" si="336"/>
        <v>1987</v>
      </c>
      <c r="C1402" s="1">
        <f t="shared" si="337"/>
        <v>1.999999999998181E-2</v>
      </c>
      <c r="D1402" s="77">
        <v>280.89999999999998</v>
      </c>
      <c r="E1402" s="79">
        <v>8.32</v>
      </c>
      <c r="F1402" s="77">
        <v>14.8933</v>
      </c>
      <c r="G1402" s="77">
        <v>111.6</v>
      </c>
      <c r="H1402" s="79">
        <f t="shared" si="342"/>
        <v>1987.1249999998945</v>
      </c>
      <c r="I1402" s="82">
        <v>7.25</v>
      </c>
      <c r="J1402" s="79">
        <f t="shared" si="338"/>
        <v>813.96312455197142</v>
      </c>
      <c r="K1402" s="79">
        <f t="shared" si="339"/>
        <v>24.108840143369179</v>
      </c>
      <c r="L1402" s="90">
        <f t="shared" si="343"/>
        <v>247244.10122625469</v>
      </c>
      <c r="M1402" s="79">
        <f t="shared" si="340"/>
        <v>43.156272705197139</v>
      </c>
      <c r="N1402" s="90">
        <f t="shared" si="341"/>
        <v>13108.86640367739</v>
      </c>
      <c r="O1402" s="106">
        <f t="shared" si="330"/>
        <v>15.822318142836457</v>
      </c>
      <c r="P1402" s="91"/>
      <c r="Q1402" s="92">
        <f t="shared" si="331"/>
        <v>19.886426559991147</v>
      </c>
      <c r="R1402" s="92"/>
      <c r="S1402" s="107">
        <f t="shared" si="332"/>
        <v>5.6334889356184401E-2</v>
      </c>
      <c r="T1402" s="82">
        <f t="shared" si="344"/>
        <v>1.0060416666666667</v>
      </c>
      <c r="U1402" s="82">
        <f t="shared" si="345"/>
        <v>16.434014939415359</v>
      </c>
      <c r="V1402" s="95">
        <f t="shared" si="333"/>
        <v>0.10306661670050477</v>
      </c>
      <c r="W1402" s="95">
        <f t="shared" si="334"/>
        <v>4.5241842361098072E-2</v>
      </c>
      <c r="X1402" s="95">
        <f t="shared" si="335"/>
        <v>5.7824774339406693E-2</v>
      </c>
    </row>
    <row r="1403" spans="1:24">
      <c r="A1403" s="1">
        <v>1987.03</v>
      </c>
      <c r="B1403" s="1">
        <f t="shared" si="336"/>
        <v>1987</v>
      </c>
      <c r="C1403" s="1">
        <f t="shared" si="337"/>
        <v>2.9999999999972715E-2</v>
      </c>
      <c r="D1403" s="77">
        <v>292.5</v>
      </c>
      <c r="E1403" s="79">
        <v>8.34</v>
      </c>
      <c r="F1403" s="77">
        <v>15.1</v>
      </c>
      <c r="G1403" s="77">
        <v>112.1</v>
      </c>
      <c r="H1403" s="79">
        <f t="shared" si="342"/>
        <v>1987.2083333332278</v>
      </c>
      <c r="I1403" s="82">
        <v>7.25</v>
      </c>
      <c r="J1403" s="79">
        <f t="shared" si="338"/>
        <v>843.79596342551304</v>
      </c>
      <c r="K1403" s="79">
        <f t="shared" si="339"/>
        <v>24.059002854594119</v>
      </c>
      <c r="L1403" s="90">
        <f t="shared" si="343"/>
        <v>256914.92914827875</v>
      </c>
      <c r="M1403" s="79">
        <f t="shared" si="340"/>
        <v>43.560065120428192</v>
      </c>
      <c r="N1403" s="90">
        <f t="shared" si="341"/>
        <v>13262.958735517979</v>
      </c>
      <c r="O1403" s="106">
        <f t="shared" si="330"/>
        <v>16.433343976069924</v>
      </c>
      <c r="P1403" s="91"/>
      <c r="Q1403" s="92">
        <f t="shared" si="331"/>
        <v>20.627202938129219</v>
      </c>
      <c r="R1403" s="92"/>
      <c r="S1403" s="107">
        <f t="shared" si="332"/>
        <v>5.374249744226315E-2</v>
      </c>
      <c r="T1403" s="82">
        <f t="shared" si="344"/>
        <v>0.95348909939056448</v>
      </c>
      <c r="U1403" s="82">
        <f t="shared" si="345"/>
        <v>16.459560230255619</v>
      </c>
      <c r="V1403" s="95">
        <f t="shared" si="333"/>
        <v>9.78808838023979E-2</v>
      </c>
      <c r="W1403" s="95">
        <f t="shared" si="334"/>
        <v>4.3326612376116236E-2</v>
      </c>
      <c r="X1403" s="95">
        <f t="shared" si="335"/>
        <v>5.4554271426281664E-2</v>
      </c>
    </row>
    <row r="1404" spans="1:24">
      <c r="A1404" s="1">
        <v>1987.04</v>
      </c>
      <c r="B1404" s="1">
        <f t="shared" si="336"/>
        <v>1987</v>
      </c>
      <c r="C1404" s="1">
        <f t="shared" si="337"/>
        <v>3.999999999996362E-2</v>
      </c>
      <c r="D1404" s="77">
        <v>289.3</v>
      </c>
      <c r="E1404" s="79">
        <v>8.4</v>
      </c>
      <c r="F1404" s="77">
        <v>14.8733</v>
      </c>
      <c r="G1404" s="77">
        <v>112.7</v>
      </c>
      <c r="H1404" s="79">
        <f t="shared" si="342"/>
        <v>1987.291666666561</v>
      </c>
      <c r="I1404" s="82">
        <v>8.02</v>
      </c>
      <c r="J1404" s="79">
        <f t="shared" si="338"/>
        <v>830.12157852706309</v>
      </c>
      <c r="K1404" s="79">
        <f t="shared" si="339"/>
        <v>24.103080745341618</v>
      </c>
      <c r="L1404" s="90">
        <f t="shared" si="343"/>
        <v>253362.98414765453</v>
      </c>
      <c r="M1404" s="79">
        <f t="shared" si="340"/>
        <v>42.677660815439218</v>
      </c>
      <c r="N1404" s="90">
        <f t="shared" si="341"/>
        <v>13025.729941663703</v>
      </c>
      <c r="O1404" s="106">
        <f t="shared" si="330"/>
        <v>16.196534453220877</v>
      </c>
      <c r="P1404" s="91"/>
      <c r="Q1404" s="92">
        <f t="shared" si="331"/>
        <v>20.303841071051384</v>
      </c>
      <c r="R1404" s="92"/>
      <c r="S1404" s="107">
        <f t="shared" si="332"/>
        <v>4.6609431506182797E-2</v>
      </c>
      <c r="T1404" s="82">
        <f t="shared" si="344"/>
        <v>0.96742422509917603</v>
      </c>
      <c r="U1404" s="82">
        <f t="shared" si="345"/>
        <v>15.610458405331707</v>
      </c>
      <c r="V1404" s="95">
        <f t="shared" si="333"/>
        <v>9.5471540307972669E-2</v>
      </c>
      <c r="W1404" s="95">
        <f t="shared" si="334"/>
        <v>4.7813316678601669E-2</v>
      </c>
      <c r="X1404" s="95">
        <f t="shared" si="335"/>
        <v>4.7658223629370999E-2</v>
      </c>
    </row>
    <row r="1405" spans="1:24">
      <c r="A1405" s="1">
        <v>1987.05</v>
      </c>
      <c r="B1405" s="1">
        <f t="shared" si="336"/>
        <v>1987</v>
      </c>
      <c r="C1405" s="1">
        <f t="shared" si="337"/>
        <v>4.9999999999954525E-2</v>
      </c>
      <c r="D1405" s="77">
        <v>289.10000000000002</v>
      </c>
      <c r="E1405" s="79">
        <v>8.4600000000000009</v>
      </c>
      <c r="F1405" s="77">
        <v>14.646699999999999</v>
      </c>
      <c r="G1405" s="77">
        <v>113.1</v>
      </c>
      <c r="H1405" s="79">
        <f t="shared" si="342"/>
        <v>1987.3749999998943</v>
      </c>
      <c r="I1405" s="82">
        <v>8.61</v>
      </c>
      <c r="J1405" s="79">
        <f t="shared" si="338"/>
        <v>826.61383996463326</v>
      </c>
      <c r="K1405" s="79">
        <f t="shared" si="339"/>
        <v>24.189391511936346</v>
      </c>
      <c r="L1405" s="90">
        <f t="shared" si="343"/>
        <v>252907.62144169677</v>
      </c>
      <c r="M1405" s="79">
        <f t="shared" si="340"/>
        <v>41.878813316534043</v>
      </c>
      <c r="N1405" s="90">
        <f t="shared" si="341"/>
        <v>12813.08218253234</v>
      </c>
      <c r="O1405" s="106">
        <f t="shared" si="330"/>
        <v>16.160311952655739</v>
      </c>
      <c r="P1405" s="91"/>
      <c r="Q1405" s="92">
        <f t="shared" si="331"/>
        <v>20.233478963142392</v>
      </c>
      <c r="R1405" s="92"/>
      <c r="S1405" s="107">
        <f t="shared" si="332"/>
        <v>4.0693975709329595E-2</v>
      </c>
      <c r="T1405" s="82">
        <f t="shared" si="344"/>
        <v>1.0212748364878896</v>
      </c>
      <c r="U1405" s="82">
        <f t="shared" si="345"/>
        <v>15.0485247133077</v>
      </c>
      <c r="V1405" s="95">
        <f t="shared" si="333"/>
        <v>0.10544169617241916</v>
      </c>
      <c r="W1405" s="95">
        <f t="shared" si="334"/>
        <v>5.3683153601261413E-2</v>
      </c>
      <c r="X1405" s="95">
        <f t="shared" si="335"/>
        <v>5.1758542571157751E-2</v>
      </c>
    </row>
    <row r="1406" spans="1:24">
      <c r="A1406" s="1">
        <v>1987.06</v>
      </c>
      <c r="B1406" s="1">
        <f t="shared" si="336"/>
        <v>1987</v>
      </c>
      <c r="C1406" s="1">
        <f t="shared" si="337"/>
        <v>5.999999999994543E-2</v>
      </c>
      <c r="D1406" s="77">
        <v>301.39999999999998</v>
      </c>
      <c r="E1406" s="79">
        <v>8.52</v>
      </c>
      <c r="F1406" s="77">
        <v>14.42</v>
      </c>
      <c r="G1406" s="77">
        <v>113.5</v>
      </c>
      <c r="H1406" s="79">
        <f t="shared" si="342"/>
        <v>1987.4583333332275</v>
      </c>
      <c r="I1406" s="82">
        <v>8.4</v>
      </c>
      <c r="J1406" s="79">
        <f t="shared" si="338"/>
        <v>858.74569339207051</v>
      </c>
      <c r="K1406" s="79">
        <f t="shared" si="339"/>
        <v>24.275093920704848</v>
      </c>
      <c r="L1406" s="90">
        <f t="shared" si="343"/>
        <v>263357.48717972497</v>
      </c>
      <c r="M1406" s="79">
        <f t="shared" si="340"/>
        <v>41.085311541850224</v>
      </c>
      <c r="N1406" s="90">
        <f t="shared" si="341"/>
        <v>12599.916938061162</v>
      </c>
      <c r="O1406" s="106">
        <f t="shared" si="330"/>
        <v>16.825207307878713</v>
      </c>
      <c r="P1406" s="91"/>
      <c r="Q1406" s="92">
        <f t="shared" si="331"/>
        <v>21.038765339298099</v>
      </c>
      <c r="R1406" s="92"/>
      <c r="S1406" s="107">
        <f t="shared" si="332"/>
        <v>4.0020549424348621E-2</v>
      </c>
      <c r="T1406" s="82">
        <f t="shared" si="344"/>
        <v>1.0036500888963857</v>
      </c>
      <c r="U1406" s="82">
        <f t="shared" si="345"/>
        <v>15.314516868422027</v>
      </c>
      <c r="V1406" s="95">
        <f t="shared" si="333"/>
        <v>0.10657640898187104</v>
      </c>
      <c r="W1406" s="95">
        <f t="shared" si="334"/>
        <v>5.3962220978424069E-2</v>
      </c>
      <c r="X1406" s="95">
        <f t="shared" si="335"/>
        <v>5.2614188003446971E-2</v>
      </c>
    </row>
    <row r="1407" spans="1:24">
      <c r="A1407" s="1">
        <v>1987.07</v>
      </c>
      <c r="B1407" s="1">
        <f t="shared" si="336"/>
        <v>1987</v>
      </c>
      <c r="C1407" s="1">
        <f t="shared" si="337"/>
        <v>6.9999999999936335E-2</v>
      </c>
      <c r="D1407" s="77">
        <v>310.10000000000002</v>
      </c>
      <c r="E1407" s="79">
        <v>8.5666700000000002</v>
      </c>
      <c r="F1407" s="77">
        <v>14.9</v>
      </c>
      <c r="G1407" s="77">
        <v>113.8</v>
      </c>
      <c r="H1407" s="79">
        <f t="shared" si="342"/>
        <v>1987.5416666665608</v>
      </c>
      <c r="I1407" s="82">
        <v>8.4499999999999993</v>
      </c>
      <c r="J1407" s="79">
        <f t="shared" si="338"/>
        <v>881.20446660808454</v>
      </c>
      <c r="K1407" s="79">
        <f t="shared" si="339"/>
        <v>24.343720954393675</v>
      </c>
      <c r="L1407" s="90">
        <f t="shared" si="343"/>
        <v>270867.21277197963</v>
      </c>
      <c r="M1407" s="79">
        <f t="shared" si="340"/>
        <v>42.341007908611601</v>
      </c>
      <c r="N1407" s="90">
        <f t="shared" si="341"/>
        <v>13014.903161246359</v>
      </c>
      <c r="O1407" s="106">
        <f t="shared" si="330"/>
        <v>17.306004390512218</v>
      </c>
      <c r="P1407" s="91"/>
      <c r="Q1407" s="92">
        <f t="shared" si="331"/>
        <v>21.61145347379118</v>
      </c>
      <c r="R1407" s="92"/>
      <c r="S1407" s="107">
        <f t="shared" si="332"/>
        <v>3.7625517261062232E-2</v>
      </c>
      <c r="T1407" s="82">
        <f t="shared" si="344"/>
        <v>0.9865456526552201</v>
      </c>
      <c r="U1407" s="82">
        <f t="shared" si="345"/>
        <v>15.329896665738627</v>
      </c>
      <c r="V1407" s="95">
        <f t="shared" si="333"/>
        <v>0.10950345027898223</v>
      </c>
      <c r="W1407" s="95">
        <f t="shared" si="334"/>
        <v>5.6366611728344118E-2</v>
      </c>
      <c r="X1407" s="95">
        <f t="shared" si="335"/>
        <v>5.313683855063811E-2</v>
      </c>
    </row>
    <row r="1408" spans="1:24">
      <c r="A1408" s="1">
        <v>1987.08</v>
      </c>
      <c r="B1408" s="1">
        <f t="shared" si="336"/>
        <v>1987</v>
      </c>
      <c r="C1408" s="1">
        <f t="shared" si="337"/>
        <v>7.999999999992724E-2</v>
      </c>
      <c r="D1408" s="77">
        <v>329.4</v>
      </c>
      <c r="E1408" s="79">
        <v>8.6133299999999995</v>
      </c>
      <c r="F1408" s="77">
        <v>15.38</v>
      </c>
      <c r="G1408" s="77">
        <v>114.4</v>
      </c>
      <c r="H1408" s="79">
        <f t="shared" si="342"/>
        <v>1987.624999999894</v>
      </c>
      <c r="I1408" s="82">
        <v>8.76</v>
      </c>
      <c r="J1408" s="79">
        <f t="shared" si="338"/>
        <v>931.13951223776223</v>
      </c>
      <c r="K1408" s="79">
        <f t="shared" si="339"/>
        <v>24.347941393269231</v>
      </c>
      <c r="L1408" s="90">
        <f t="shared" si="343"/>
        <v>286840.07198291679</v>
      </c>
      <c r="M1408" s="79">
        <f t="shared" si="340"/>
        <v>43.475791433566442</v>
      </c>
      <c r="N1408" s="90">
        <f t="shared" si="341"/>
        <v>13392.836390702068</v>
      </c>
      <c r="O1408" s="106">
        <f t="shared" si="330"/>
        <v>18.326907245856336</v>
      </c>
      <c r="P1408" s="91"/>
      <c r="Q1408" s="92">
        <f t="shared" si="331"/>
        <v>22.85209551137735</v>
      </c>
      <c r="R1408" s="92"/>
      <c r="S1408" s="107">
        <f t="shared" si="332"/>
        <v>3.1518001960628581E-2</v>
      </c>
      <c r="T1408" s="82">
        <f t="shared" si="344"/>
        <v>0.96486630767468584</v>
      </c>
      <c r="U1408" s="82">
        <f t="shared" si="345"/>
        <v>15.044323105759673</v>
      </c>
      <c r="V1408" s="95">
        <f t="shared" si="333"/>
        <v>0.10334217533778411</v>
      </c>
      <c r="W1408" s="95">
        <f t="shared" si="334"/>
        <v>5.8082622427089392E-2</v>
      </c>
      <c r="X1408" s="95">
        <f t="shared" si="335"/>
        <v>4.5259552910694723E-2</v>
      </c>
    </row>
    <row r="1409" spans="1:24">
      <c r="A1409" s="1">
        <v>1987.09</v>
      </c>
      <c r="B1409" s="1">
        <f t="shared" si="336"/>
        <v>1987</v>
      </c>
      <c r="C1409" s="1">
        <f t="shared" si="337"/>
        <v>8.9999999999918145E-2</v>
      </c>
      <c r="D1409" s="77">
        <v>318.7</v>
      </c>
      <c r="E1409" s="79">
        <v>8.66</v>
      </c>
      <c r="F1409" s="77">
        <v>15.86</v>
      </c>
      <c r="G1409" s="77">
        <v>115</v>
      </c>
      <c r="H1409" s="79">
        <f t="shared" si="342"/>
        <v>1987.7083333332273</v>
      </c>
      <c r="I1409" s="82">
        <v>9.42</v>
      </c>
      <c r="J1409" s="79">
        <f t="shared" si="338"/>
        <v>896.19271391304346</v>
      </c>
      <c r="K1409" s="79">
        <f t="shared" si="339"/>
        <v>24.352145913043483</v>
      </c>
      <c r="L1409" s="90">
        <f t="shared" si="343"/>
        <v>276699.76065929618</v>
      </c>
      <c r="M1409" s="79">
        <f t="shared" si="340"/>
        <v>44.598733739130438</v>
      </c>
      <c r="N1409" s="90">
        <f t="shared" si="341"/>
        <v>13769.871992646495</v>
      </c>
      <c r="O1409" s="106">
        <f t="shared" ref="O1409:O1472" si="346">J1409/AVERAGE(M1289:M1408)</f>
        <v>17.675620449938211</v>
      </c>
      <c r="P1409" s="91"/>
      <c r="Q1409" s="92">
        <f t="shared" ref="Q1409:Q1472" si="347">L1409/AVERAGE(N1289:N1408)</f>
        <v>22.007766234206709</v>
      </c>
      <c r="R1409" s="92"/>
      <c r="S1409" s="107">
        <f t="shared" ref="S1409:S1472" si="348">1/O1409-(I1409/100-(((G1409/G1289)^(1/10))-1))</f>
        <v>2.7138089806860249E-2</v>
      </c>
      <c r="T1409" s="82">
        <f t="shared" si="344"/>
        <v>1.0014476306327</v>
      </c>
      <c r="U1409" s="82">
        <f t="shared" si="345"/>
        <v>14.440026083980936</v>
      </c>
      <c r="V1409" s="95">
        <f t="shared" si="333"/>
        <v>0.10835852021718662</v>
      </c>
      <c r="W1409" s="95">
        <f t="shared" si="334"/>
        <v>6.342280497439301E-2</v>
      </c>
      <c r="X1409" s="95">
        <f t="shared" si="335"/>
        <v>4.4935715242793606E-2</v>
      </c>
    </row>
    <row r="1410" spans="1:24">
      <c r="A1410" s="1">
        <v>1987.1</v>
      </c>
      <c r="B1410" s="1">
        <f t="shared" si="336"/>
        <v>1987</v>
      </c>
      <c r="C1410" s="1">
        <f t="shared" si="337"/>
        <v>9.9999999999909051E-2</v>
      </c>
      <c r="D1410" s="77">
        <v>280.2</v>
      </c>
      <c r="E1410" s="79">
        <v>8.7100000000000009</v>
      </c>
      <c r="F1410" s="77">
        <v>16.406700000000001</v>
      </c>
      <c r="G1410" s="77">
        <v>115.3</v>
      </c>
      <c r="H1410" s="79">
        <f t="shared" si="342"/>
        <v>1987.7916666665606</v>
      </c>
      <c r="I1410" s="82">
        <v>9.52</v>
      </c>
      <c r="J1410" s="79">
        <f t="shared" si="338"/>
        <v>785.87958889852575</v>
      </c>
      <c r="K1410" s="79">
        <f t="shared" si="339"/>
        <v>24.429019340849962</v>
      </c>
      <c r="L1410" s="90">
        <f t="shared" si="343"/>
        <v>243269.09017933786</v>
      </c>
      <c r="M1410" s="79">
        <f t="shared" si="340"/>
        <v>46.016026592367744</v>
      </c>
      <c r="N1410" s="90">
        <f t="shared" si="341"/>
        <v>14244.26474605761</v>
      </c>
      <c r="O1410" s="106">
        <f t="shared" si="346"/>
        <v>15.530055563627309</v>
      </c>
      <c r="P1410" s="91"/>
      <c r="Q1410" s="92">
        <f t="shared" si="347"/>
        <v>19.313386963315384</v>
      </c>
      <c r="R1410" s="92"/>
      <c r="S1410" s="107">
        <f t="shared" si="348"/>
        <v>3.3885399558438375E-2</v>
      </c>
      <c r="T1410" s="82">
        <f t="shared" si="344"/>
        <v>1.0513845824386956</v>
      </c>
      <c r="U1410" s="82">
        <f t="shared" si="345"/>
        <v>14.423303897908639</v>
      </c>
      <c r="V1410" s="95">
        <f t="shared" ref="V1410:V1473" si="349">(($L1530/$L1410)^(1/10)-1)</f>
        <v>0.12427821516317117</v>
      </c>
      <c r="W1410" s="95">
        <f t="shared" ref="W1410:W1473" si="350">(($U1530/$U1410)^(1/10)-1)</f>
        <v>6.5242313112665595E-2</v>
      </c>
      <c r="X1410" s="95">
        <f t="shared" ref="X1410:X1473" si="351">V1410-W1410</f>
        <v>5.9035902050505573E-2</v>
      </c>
    </row>
    <row r="1411" spans="1:24">
      <c r="A1411" s="1">
        <v>1987.11</v>
      </c>
      <c r="B1411" s="1">
        <f t="shared" si="336"/>
        <v>1987</v>
      </c>
      <c r="C1411" s="1">
        <f t="shared" si="337"/>
        <v>0.10999999999989996</v>
      </c>
      <c r="D1411" s="77">
        <v>245</v>
      </c>
      <c r="E1411" s="79">
        <v>8.76</v>
      </c>
      <c r="F1411" s="77">
        <v>16.953299999999999</v>
      </c>
      <c r="G1411" s="77">
        <v>115.4</v>
      </c>
      <c r="H1411" s="79">
        <f t="shared" si="342"/>
        <v>1987.8749999998938</v>
      </c>
      <c r="I1411" s="82">
        <v>8.86</v>
      </c>
      <c r="J1411" s="79">
        <f t="shared" si="338"/>
        <v>686.55836221837092</v>
      </c>
      <c r="K1411" s="79">
        <f t="shared" si="339"/>
        <v>24.547964298093589</v>
      </c>
      <c r="L1411" s="90">
        <f t="shared" si="343"/>
        <v>213157.43180416839</v>
      </c>
      <c r="M1411" s="79">
        <f t="shared" si="340"/>
        <v>47.507877070190638</v>
      </c>
      <c r="N1411" s="90">
        <f t="shared" si="341"/>
        <v>14749.885259614724</v>
      </c>
      <c r="O1411" s="106">
        <f t="shared" si="346"/>
        <v>13.59088514318908</v>
      </c>
      <c r="P1411" s="91"/>
      <c r="Q1411" s="92">
        <f t="shared" si="347"/>
        <v>16.887366309768474</v>
      </c>
      <c r="R1411" s="92"/>
      <c r="S1411" s="107">
        <f t="shared" si="348"/>
        <v>4.9247979245253995E-2</v>
      </c>
      <c r="T1411" s="82">
        <f t="shared" si="344"/>
        <v>0.99887189891126138</v>
      </c>
      <c r="U1411" s="82">
        <f t="shared" si="345"/>
        <v>15.151298584090739</v>
      </c>
      <c r="V1411" s="95">
        <f t="shared" si="349"/>
        <v>0.1379844068422762</v>
      </c>
      <c r="W1411" s="95">
        <f t="shared" si="350"/>
        <v>6.1788332359404174E-2</v>
      </c>
      <c r="X1411" s="95">
        <f t="shared" si="351"/>
        <v>7.6196074482872023E-2</v>
      </c>
    </row>
    <row r="1412" spans="1:24">
      <c r="A1412" s="1">
        <v>1987.12</v>
      </c>
      <c r="B1412" s="1">
        <f t="shared" si="336"/>
        <v>1987</v>
      </c>
      <c r="C1412" s="1">
        <f t="shared" si="337"/>
        <v>0.11999999999989086</v>
      </c>
      <c r="D1412" s="77">
        <v>241</v>
      </c>
      <c r="E1412" s="79">
        <v>8.81</v>
      </c>
      <c r="F1412" s="77">
        <v>17.5</v>
      </c>
      <c r="G1412" s="77">
        <v>115.4</v>
      </c>
      <c r="H1412" s="79">
        <f t="shared" si="342"/>
        <v>1987.9583333332271</v>
      </c>
      <c r="I1412" s="82">
        <v>8.99</v>
      </c>
      <c r="J1412" s="79">
        <f t="shared" si="338"/>
        <v>675.34924610052008</v>
      </c>
      <c r="K1412" s="79">
        <f t="shared" si="339"/>
        <v>24.688078249566725</v>
      </c>
      <c r="L1412" s="90">
        <f t="shared" si="343"/>
        <v>210316.05773872443</v>
      </c>
      <c r="M1412" s="79">
        <f t="shared" si="340"/>
        <v>49.039883015597923</v>
      </c>
      <c r="N1412" s="90">
        <f t="shared" si="341"/>
        <v>15271.912906338908</v>
      </c>
      <c r="O1412" s="106">
        <f t="shared" si="346"/>
        <v>13.389028514426961</v>
      </c>
      <c r="P1412" s="91"/>
      <c r="Q1412" s="92">
        <f t="shared" si="347"/>
        <v>16.62249463399986</v>
      </c>
      <c r="R1412" s="92"/>
      <c r="S1412" s="107">
        <f t="shared" si="348"/>
        <v>4.8714014484914497E-2</v>
      </c>
      <c r="T1412" s="82">
        <f t="shared" si="344"/>
        <v>1.028730231232527</v>
      </c>
      <c r="U1412" s="82">
        <f t="shared" si="345"/>
        <v>15.134206387662223</v>
      </c>
      <c r="V1412" s="95">
        <f t="shared" si="349"/>
        <v>0.14262186698497015</v>
      </c>
      <c r="W1412" s="95">
        <f t="shared" si="350"/>
        <v>6.3114654338094267E-2</v>
      </c>
      <c r="X1412" s="95">
        <f t="shared" si="351"/>
        <v>7.950721264687588E-2</v>
      </c>
    </row>
    <row r="1413" spans="1:24">
      <c r="A1413" s="1">
        <v>1988.01</v>
      </c>
      <c r="B1413" s="1">
        <f t="shared" si="336"/>
        <v>1988</v>
      </c>
      <c r="C1413" s="1">
        <f t="shared" si="337"/>
        <v>9.9999999999909051E-3</v>
      </c>
      <c r="D1413" s="77">
        <v>250.5</v>
      </c>
      <c r="E1413" s="79">
        <v>8.8566699999999994</v>
      </c>
      <c r="F1413" s="77">
        <v>17.863299999999999</v>
      </c>
      <c r="G1413" s="77">
        <v>115.7</v>
      </c>
      <c r="H1413" s="79">
        <f t="shared" si="342"/>
        <v>1988.0416666665603</v>
      </c>
      <c r="I1413" s="82">
        <v>8.67</v>
      </c>
      <c r="J1413" s="79">
        <f t="shared" si="338"/>
        <v>700.15074762316351</v>
      </c>
      <c r="K1413" s="79">
        <f t="shared" si="339"/>
        <v>24.754507472860848</v>
      </c>
      <c r="L1413" s="90">
        <f t="shared" si="343"/>
        <v>218682.11415686106</v>
      </c>
      <c r="M1413" s="79">
        <f t="shared" si="340"/>
        <v>49.928155089887646</v>
      </c>
      <c r="N1413" s="90">
        <f t="shared" si="341"/>
        <v>15594.348142987048</v>
      </c>
      <c r="O1413" s="106">
        <f t="shared" si="346"/>
        <v>13.898336683569132</v>
      </c>
      <c r="P1413" s="91"/>
      <c r="Q1413" s="92">
        <f t="shared" si="347"/>
        <v>17.237464801757397</v>
      </c>
      <c r="R1413" s="92"/>
      <c r="S1413" s="107">
        <f t="shared" si="348"/>
        <v>4.8770254494574006E-2</v>
      </c>
      <c r="T1413" s="82">
        <f t="shared" si="344"/>
        <v>1.0383636955621693</v>
      </c>
      <c r="U1413" s="82">
        <f t="shared" si="345"/>
        <v>15.528646538247564</v>
      </c>
      <c r="V1413" s="95">
        <f t="shared" si="349"/>
        <v>0.13823197341745086</v>
      </c>
      <c r="W1413" s="95">
        <f t="shared" si="350"/>
        <v>6.284914000079489E-2</v>
      </c>
      <c r="X1413" s="95">
        <f t="shared" si="351"/>
        <v>7.538283341665597E-2</v>
      </c>
    </row>
    <row r="1414" spans="1:24">
      <c r="A1414" s="1">
        <v>1988.02</v>
      </c>
      <c r="B1414" s="1">
        <f t="shared" si="336"/>
        <v>1988</v>
      </c>
      <c r="C1414" s="1">
        <f t="shared" si="337"/>
        <v>1.999999999998181E-2</v>
      </c>
      <c r="D1414" s="77">
        <v>258.10000000000002</v>
      </c>
      <c r="E1414" s="79">
        <v>8.9033300000000004</v>
      </c>
      <c r="F1414" s="77">
        <v>18.226700000000001</v>
      </c>
      <c r="G1414" s="77">
        <v>116</v>
      </c>
      <c r="H1414" s="79">
        <f t="shared" si="342"/>
        <v>1988.1249999998936</v>
      </c>
      <c r="I1414" s="82">
        <v>8.2100000000000009</v>
      </c>
      <c r="J1414" s="79">
        <f t="shared" si="338"/>
        <v>719.52717500000017</v>
      </c>
      <c r="K1414" s="79">
        <f t="shared" si="339"/>
        <v>24.820565218879317</v>
      </c>
      <c r="L1414" s="90">
        <f t="shared" si="343"/>
        <v>225380.09445021875</v>
      </c>
      <c r="M1414" s="79">
        <f t="shared" si="340"/>
        <v>50.812111431896561</v>
      </c>
      <c r="N1414" s="90">
        <f t="shared" si="341"/>
        <v>15916.061090723759</v>
      </c>
      <c r="O1414" s="106">
        <f t="shared" si="346"/>
        <v>14.298270962469516</v>
      </c>
      <c r="P1414" s="91"/>
      <c r="Q1414" s="92">
        <f t="shared" si="347"/>
        <v>17.71412617044172</v>
      </c>
      <c r="R1414" s="92"/>
      <c r="S1414" s="107">
        <f t="shared" si="348"/>
        <v>5.0954722160582069E-2</v>
      </c>
      <c r="T1414" s="82">
        <f t="shared" si="344"/>
        <v>0.99608508963190345</v>
      </c>
      <c r="U1414" s="82">
        <f t="shared" si="345"/>
        <v>16.082681816516534</v>
      </c>
      <c r="V1414" s="95">
        <f t="shared" si="349"/>
        <v>0.14165589311359028</v>
      </c>
      <c r="W1414" s="95">
        <f t="shared" si="350"/>
        <v>5.918023773368275E-2</v>
      </c>
      <c r="X1414" s="95">
        <f t="shared" si="351"/>
        <v>8.2475655379907531E-2</v>
      </c>
    </row>
    <row r="1415" spans="1:24">
      <c r="A1415" s="1">
        <v>1988.03</v>
      </c>
      <c r="B1415" s="1">
        <f t="shared" si="336"/>
        <v>1988</v>
      </c>
      <c r="C1415" s="1">
        <f t="shared" si="337"/>
        <v>2.9999999999972715E-2</v>
      </c>
      <c r="D1415" s="77">
        <v>265.7</v>
      </c>
      <c r="E1415" s="79">
        <v>8.9499999999999993</v>
      </c>
      <c r="F1415" s="77">
        <v>18.59</v>
      </c>
      <c r="G1415" s="77">
        <v>116.5</v>
      </c>
      <c r="H1415" s="79">
        <f t="shared" si="342"/>
        <v>1988.2083333332268</v>
      </c>
      <c r="I1415" s="82">
        <v>8.3699999999999992</v>
      </c>
      <c r="J1415" s="79">
        <f t="shared" si="338"/>
        <v>737.53530557939916</v>
      </c>
      <c r="K1415" s="79">
        <f t="shared" si="339"/>
        <v>24.843586695278969</v>
      </c>
      <c r="L1415" s="90">
        <f t="shared" si="343"/>
        <v>231669.33339454659</v>
      </c>
      <c r="M1415" s="79">
        <f t="shared" si="340"/>
        <v>51.602489012875537</v>
      </c>
      <c r="N1415" s="90">
        <f t="shared" si="341"/>
        <v>16209.006051202939</v>
      </c>
      <c r="O1415" s="106">
        <f t="shared" si="346"/>
        <v>14.668946811103456</v>
      </c>
      <c r="P1415" s="91"/>
      <c r="Q1415" s="92">
        <f t="shared" si="347"/>
        <v>18.152060554951028</v>
      </c>
      <c r="R1415" s="92"/>
      <c r="S1415" s="107">
        <f t="shared" si="348"/>
        <v>4.7202997059628854E-2</v>
      </c>
      <c r="T1415" s="82">
        <f t="shared" si="344"/>
        <v>0.98379483607185603</v>
      </c>
      <c r="U1415" s="82">
        <f t="shared" si="345"/>
        <v>15.950965397530005</v>
      </c>
      <c r="V1415" s="95">
        <f t="shared" si="349"/>
        <v>0.14421543923692326</v>
      </c>
      <c r="W1415" s="95">
        <f t="shared" si="350"/>
        <v>5.9704656860496863E-2</v>
      </c>
      <c r="X1415" s="95">
        <f t="shared" si="351"/>
        <v>8.4510782376426397E-2</v>
      </c>
    </row>
    <row r="1416" spans="1:24">
      <c r="A1416" s="1">
        <v>1988.04</v>
      </c>
      <c r="B1416" s="1">
        <f t="shared" si="336"/>
        <v>1988</v>
      </c>
      <c r="C1416" s="1">
        <f t="shared" si="337"/>
        <v>3.999999999996362E-2</v>
      </c>
      <c r="D1416" s="77">
        <v>262.60000000000002</v>
      </c>
      <c r="E1416" s="79">
        <v>9.0433299999999992</v>
      </c>
      <c r="F1416" s="77">
        <v>19.616700000000002</v>
      </c>
      <c r="G1416" s="77">
        <v>117.1</v>
      </c>
      <c r="H1416" s="79">
        <f t="shared" si="342"/>
        <v>1988.2916666665601</v>
      </c>
      <c r="I1416" s="82">
        <v>8.7200000000000006</v>
      </c>
      <c r="J1416" s="79">
        <f t="shared" si="338"/>
        <v>725.1953526900088</v>
      </c>
      <c r="K1416" s="79">
        <f t="shared" si="339"/>
        <v>24.974032326131514</v>
      </c>
      <c r="L1416" s="90">
        <f t="shared" si="343"/>
        <v>228446.91743208989</v>
      </c>
      <c r="M1416" s="79">
        <f t="shared" si="340"/>
        <v>54.173418412467989</v>
      </c>
      <c r="N1416" s="90">
        <f t="shared" si="341"/>
        <v>17065.402304608062</v>
      </c>
      <c r="O1416" s="106">
        <f t="shared" si="346"/>
        <v>14.43331642083894</v>
      </c>
      <c r="P1416" s="91"/>
      <c r="Q1416" s="92">
        <f t="shared" si="347"/>
        <v>17.840595093043476</v>
      </c>
      <c r="R1416" s="92"/>
      <c r="S1416" s="107">
        <f t="shared" si="348"/>
        <v>4.4527058308336601E-2</v>
      </c>
      <c r="T1416" s="82">
        <f t="shared" si="344"/>
        <v>0.98314430327257019</v>
      </c>
      <c r="U1416" s="82">
        <f t="shared" si="345"/>
        <v>15.61207186810015</v>
      </c>
      <c r="V1416" s="95">
        <f t="shared" si="349"/>
        <v>0.14945155386379438</v>
      </c>
      <c r="W1416" s="95">
        <f t="shared" si="350"/>
        <v>6.2365595392906759E-2</v>
      </c>
      <c r="X1416" s="95">
        <f t="shared" si="351"/>
        <v>8.7085958470887626E-2</v>
      </c>
    </row>
    <row r="1417" spans="1:24">
      <c r="A1417" s="1">
        <v>1988.05</v>
      </c>
      <c r="B1417" s="1">
        <f t="shared" si="336"/>
        <v>1988</v>
      </c>
      <c r="C1417" s="1">
        <f t="shared" si="337"/>
        <v>4.9999999999954525E-2</v>
      </c>
      <c r="D1417" s="77">
        <v>256.10000000000002</v>
      </c>
      <c r="E1417" s="79">
        <v>9.1366700000000005</v>
      </c>
      <c r="F1417" s="77">
        <v>20.6433</v>
      </c>
      <c r="G1417" s="77">
        <v>117.5</v>
      </c>
      <c r="H1417" s="79">
        <f t="shared" si="342"/>
        <v>1988.3749999998934</v>
      </c>
      <c r="I1417" s="82">
        <v>9.09</v>
      </c>
      <c r="J1417" s="79">
        <f t="shared" si="338"/>
        <v>704.83733021276612</v>
      </c>
      <c r="K1417" s="79">
        <f t="shared" si="339"/>
        <v>25.145904294553198</v>
      </c>
      <c r="L1417" s="90">
        <f t="shared" si="343"/>
        <v>222693.95890725558</v>
      </c>
      <c r="M1417" s="79">
        <f t="shared" si="340"/>
        <v>56.814402416170218</v>
      </c>
      <c r="N1417" s="90">
        <f t="shared" si="341"/>
        <v>17950.559164038066</v>
      </c>
      <c r="O1417" s="106">
        <f t="shared" si="346"/>
        <v>14.031891348027768</v>
      </c>
      <c r="P1417" s="91"/>
      <c r="Q1417" s="92">
        <f t="shared" si="347"/>
        <v>17.32531798621272</v>
      </c>
      <c r="R1417" s="92"/>
      <c r="S1417" s="107">
        <f t="shared" si="348"/>
        <v>4.2178685061003085E-2</v>
      </c>
      <c r="T1417" s="82">
        <f t="shared" si="344"/>
        <v>1.0187384727016691</v>
      </c>
      <c r="U1417" s="82">
        <f t="shared" si="345"/>
        <v>15.296667878487494</v>
      </c>
      <c r="V1417" s="95">
        <f t="shared" si="349"/>
        <v>0.15191947926139204</v>
      </c>
      <c r="W1417" s="95">
        <f t="shared" si="350"/>
        <v>6.4758539388930059E-2</v>
      </c>
      <c r="X1417" s="95">
        <f t="shared" si="351"/>
        <v>8.7160939872461984E-2</v>
      </c>
    </row>
    <row r="1418" spans="1:24">
      <c r="A1418" s="1">
        <v>1988.06</v>
      </c>
      <c r="B1418" s="1">
        <f t="shared" ref="B1418:B1481" si="352">INT(A1418)</f>
        <v>1988</v>
      </c>
      <c r="C1418" s="1">
        <f t="shared" ref="C1418:C1481" si="353">A1418-B1418</f>
        <v>5.999999999994543E-2</v>
      </c>
      <c r="D1418" s="77">
        <v>270.7</v>
      </c>
      <c r="E1418" s="79">
        <v>9.23</v>
      </c>
      <c r="F1418" s="77">
        <v>21.67</v>
      </c>
      <c r="G1418" s="77">
        <v>118</v>
      </c>
      <c r="H1418" s="79">
        <f t="shared" si="342"/>
        <v>1988.4583333332266</v>
      </c>
      <c r="I1418" s="82">
        <v>8.92</v>
      </c>
      <c r="J1418" s="79">
        <f t="shared" ref="J1418:J1481" si="354">D1418*$G$1864/G1418</f>
        <v>741.86252627118654</v>
      </c>
      <c r="K1418" s="79">
        <f t="shared" ref="K1418:K1481" si="355">E1418*$G$1864/G1418</f>
        <v>25.295127881355935</v>
      </c>
      <c r="L1418" s="90">
        <f t="shared" si="343"/>
        <v>235058.10279799323</v>
      </c>
      <c r="M1418" s="79">
        <f t="shared" ref="M1418:M1481" si="356">F1418*$G$1864/G1418</f>
        <v>59.387369576271198</v>
      </c>
      <c r="N1418" s="90">
        <f t="shared" ref="N1418:N1481" si="357">M1418*(L1418/J1418)</f>
        <v>18816.804904442237</v>
      </c>
      <c r="O1418" s="106">
        <f t="shared" si="346"/>
        <v>14.766468647879611</v>
      </c>
      <c r="P1418" s="91"/>
      <c r="Q1418" s="92">
        <f t="shared" si="347"/>
        <v>18.208235569514841</v>
      </c>
      <c r="R1418" s="92"/>
      <c r="S1418" s="107">
        <f t="shared" si="348"/>
        <v>3.9638410850633091E-2</v>
      </c>
      <c r="T1418" s="82">
        <f t="shared" si="344"/>
        <v>0.99829434380981263</v>
      </c>
      <c r="U1418" s="82">
        <f t="shared" si="345"/>
        <v>15.517273122497594</v>
      </c>
      <c r="V1418" s="95">
        <f t="shared" si="349"/>
        <v>0.14570549563330748</v>
      </c>
      <c r="W1418" s="95">
        <f t="shared" si="350"/>
        <v>6.4809484650063309E-2</v>
      </c>
      <c r="X1418" s="95">
        <f t="shared" si="351"/>
        <v>8.0896010983244171E-2</v>
      </c>
    </row>
    <row r="1419" spans="1:24">
      <c r="A1419" s="1">
        <v>1988.07</v>
      </c>
      <c r="B1419" s="1">
        <f t="shared" si="352"/>
        <v>1988</v>
      </c>
      <c r="C1419" s="1">
        <f t="shared" si="353"/>
        <v>6.9999999999936335E-2</v>
      </c>
      <c r="D1419" s="77">
        <v>269.10000000000002</v>
      </c>
      <c r="E1419" s="79">
        <v>9.3066700000000004</v>
      </c>
      <c r="F1419" s="77">
        <v>22.023299999999999</v>
      </c>
      <c r="G1419" s="77">
        <v>118.5</v>
      </c>
      <c r="H1419" s="79">
        <f t="shared" ref="H1419:H1482" si="358">H1418+1/12</f>
        <v>1988.5416666665599</v>
      </c>
      <c r="I1419" s="82">
        <v>9.06</v>
      </c>
      <c r="J1419" s="79">
        <f t="shared" si="354"/>
        <v>734.36595189873435</v>
      </c>
      <c r="K1419" s="79">
        <f t="shared" si="355"/>
        <v>25.397627549451482</v>
      </c>
      <c r="L1419" s="90">
        <f t="shared" ref="L1419:L1482" si="359">L1418*((J1419+(K1419/12))/J1418)</f>
        <v>233353.4239312984</v>
      </c>
      <c r="M1419" s="79">
        <f t="shared" si="356"/>
        <v>60.10093522278482</v>
      </c>
      <c r="N1419" s="90">
        <f t="shared" si="357"/>
        <v>19097.779491884667</v>
      </c>
      <c r="O1419" s="106">
        <f t="shared" si="346"/>
        <v>14.608315717522091</v>
      </c>
      <c r="P1419" s="91"/>
      <c r="Q1419" s="92">
        <f t="shared" si="347"/>
        <v>17.98876320102843</v>
      </c>
      <c r="R1419" s="92"/>
      <c r="S1419" s="107">
        <f t="shared" si="348"/>
        <v>3.8609675495086287E-2</v>
      </c>
      <c r="T1419" s="82">
        <f t="shared" ref="T1419:T1482" si="360">((I1419/I1420+I1419/1200+((1+I1420/1200)^(-119))*(1-I1419/I1420)))</f>
        <v>0.99460428504699416</v>
      </c>
      <c r="U1419" s="82">
        <f t="shared" ref="U1419:U1482" si="361">U1418*T1418*G1418/G1419</f>
        <v>15.425443938952597</v>
      </c>
      <c r="V1419" s="95">
        <f t="shared" si="349"/>
        <v>0.1514212597730793</v>
      </c>
      <c r="W1419" s="95">
        <f t="shared" si="350"/>
        <v>6.6122269687267643E-2</v>
      </c>
      <c r="X1419" s="95">
        <f t="shared" si="351"/>
        <v>8.5298990085811655E-2</v>
      </c>
    </row>
    <row r="1420" spans="1:24">
      <c r="A1420" s="1">
        <v>1988.08</v>
      </c>
      <c r="B1420" s="1">
        <f t="shared" si="352"/>
        <v>1988</v>
      </c>
      <c r="C1420" s="1">
        <f t="shared" si="353"/>
        <v>7.999999999992724E-2</v>
      </c>
      <c r="D1420" s="77">
        <v>263.7</v>
      </c>
      <c r="E1420" s="79">
        <v>9.3833300000000008</v>
      </c>
      <c r="F1420" s="77">
        <v>22.3767</v>
      </c>
      <c r="G1420" s="77">
        <v>119</v>
      </c>
      <c r="H1420" s="79">
        <f t="shared" si="358"/>
        <v>1988.6249999998931</v>
      </c>
      <c r="I1420" s="82">
        <v>9.26</v>
      </c>
      <c r="J1420" s="79">
        <f t="shared" si="354"/>
        <v>716.60585798319335</v>
      </c>
      <c r="K1420" s="79">
        <f t="shared" si="355"/>
        <v>25.499238700756308</v>
      </c>
      <c r="L1420" s="90">
        <f t="shared" si="359"/>
        <v>228385.16867169528</v>
      </c>
      <c r="M1420" s="79">
        <f t="shared" si="356"/>
        <v>60.808776269747902</v>
      </c>
      <c r="N1420" s="90">
        <f t="shared" si="357"/>
        <v>19380.001531345937</v>
      </c>
      <c r="O1420" s="106">
        <f t="shared" si="346"/>
        <v>14.244946310675644</v>
      </c>
      <c r="P1420" s="91"/>
      <c r="Q1420" s="92">
        <f t="shared" si="347"/>
        <v>17.518725933895691</v>
      </c>
      <c r="R1420" s="92"/>
      <c r="S1420" s="107">
        <f t="shared" si="348"/>
        <v>3.8319223452196474E-2</v>
      </c>
      <c r="T1420" s="82">
        <f t="shared" si="360"/>
        <v>1.0260567691250402</v>
      </c>
      <c r="U1420" s="82">
        <f t="shared" si="361"/>
        <v>15.277749562113286</v>
      </c>
      <c r="V1420" s="95">
        <f t="shared" si="349"/>
        <v>0.14545422414527631</v>
      </c>
      <c r="W1420" s="95">
        <f t="shared" si="350"/>
        <v>6.8478382298141849E-2</v>
      </c>
      <c r="X1420" s="95">
        <f t="shared" si="351"/>
        <v>7.6975841847134463E-2</v>
      </c>
    </row>
    <row r="1421" spans="1:24">
      <c r="A1421" s="1">
        <v>1988.09</v>
      </c>
      <c r="B1421" s="1">
        <f t="shared" si="352"/>
        <v>1988</v>
      </c>
      <c r="C1421" s="1">
        <f t="shared" si="353"/>
        <v>8.9999999999918145E-2</v>
      </c>
      <c r="D1421" s="77">
        <v>268</v>
      </c>
      <c r="E1421" s="79">
        <v>9.4600000000000009</v>
      </c>
      <c r="F1421" s="77">
        <v>22.73</v>
      </c>
      <c r="G1421" s="77">
        <v>119.8</v>
      </c>
      <c r="H1421" s="79">
        <f t="shared" si="358"/>
        <v>1988.7083333332264</v>
      </c>
      <c r="I1421" s="82">
        <v>8.98</v>
      </c>
      <c r="J1421" s="79">
        <f t="shared" si="354"/>
        <v>723.42774624373976</v>
      </c>
      <c r="K1421" s="79">
        <f t="shared" si="355"/>
        <v>25.535919699499168</v>
      </c>
      <c r="L1421" s="90">
        <f t="shared" si="359"/>
        <v>231237.53191840867</v>
      </c>
      <c r="M1421" s="79">
        <f t="shared" si="356"/>
        <v>61.356390567612699</v>
      </c>
      <c r="N1421" s="90">
        <f t="shared" si="357"/>
        <v>19612.048882482941</v>
      </c>
      <c r="O1421" s="106">
        <f t="shared" si="346"/>
        <v>14.369428776140154</v>
      </c>
      <c r="P1421" s="91"/>
      <c r="Q1421" s="92">
        <f t="shared" si="347"/>
        <v>17.648292003694426</v>
      </c>
      <c r="R1421" s="92"/>
      <c r="S1421" s="107">
        <f t="shared" si="348"/>
        <v>4.0421236973085889E-2</v>
      </c>
      <c r="T1421" s="82">
        <f t="shared" si="360"/>
        <v>1.019363978978598</v>
      </c>
      <c r="U1421" s="82">
        <f t="shared" si="361"/>
        <v>15.57115829940911</v>
      </c>
      <c r="V1421" s="95">
        <f t="shared" si="349"/>
        <v>0.1381631772933567</v>
      </c>
      <c r="W1421" s="95">
        <f t="shared" si="350"/>
        <v>7.1142595418593579E-2</v>
      </c>
      <c r="X1421" s="95">
        <f t="shared" si="351"/>
        <v>6.7020581874763119E-2</v>
      </c>
    </row>
    <row r="1422" spans="1:24">
      <c r="A1422" s="1">
        <v>1988.1</v>
      </c>
      <c r="B1422" s="1">
        <f t="shared" si="352"/>
        <v>1988</v>
      </c>
      <c r="C1422" s="1">
        <f t="shared" si="353"/>
        <v>9.9999999999909051E-2</v>
      </c>
      <c r="D1422" s="77">
        <v>277.39999999999998</v>
      </c>
      <c r="E1422" s="79">
        <v>9.5500000000000007</v>
      </c>
      <c r="F1422" s="77">
        <v>23.0733</v>
      </c>
      <c r="G1422" s="77">
        <v>120.2</v>
      </c>
      <c r="H1422" s="79">
        <f t="shared" si="358"/>
        <v>1988.7916666665596</v>
      </c>
      <c r="I1422" s="82">
        <v>8.8000000000000007</v>
      </c>
      <c r="J1422" s="79">
        <f t="shared" si="354"/>
        <v>746.30985191347747</v>
      </c>
      <c r="K1422" s="79">
        <f t="shared" si="355"/>
        <v>25.693075291181369</v>
      </c>
      <c r="L1422" s="90">
        <f t="shared" si="359"/>
        <v>239235.98365970259</v>
      </c>
      <c r="M1422" s="79">
        <f t="shared" si="356"/>
        <v>62.075815090682198</v>
      </c>
      <c r="N1422" s="90">
        <f t="shared" si="357"/>
        <v>19898.931585347571</v>
      </c>
      <c r="O1422" s="106">
        <f t="shared" si="346"/>
        <v>14.811450153277711</v>
      </c>
      <c r="P1422" s="91"/>
      <c r="Q1422" s="92">
        <f t="shared" si="347"/>
        <v>18.165517397941176</v>
      </c>
      <c r="R1422" s="92"/>
      <c r="S1422" s="107">
        <f t="shared" si="348"/>
        <v>3.9545427218485377E-2</v>
      </c>
      <c r="T1422" s="82">
        <f t="shared" si="360"/>
        <v>0.99684437266514558</v>
      </c>
      <c r="U1422" s="82">
        <f t="shared" si="361"/>
        <v>15.819856989939071</v>
      </c>
      <c r="V1422" s="95">
        <f t="shared" si="349"/>
        <v>0.13547813605330106</v>
      </c>
      <c r="W1422" s="95">
        <f t="shared" si="350"/>
        <v>7.1969206543410325E-2</v>
      </c>
      <c r="X1422" s="95">
        <f t="shared" si="351"/>
        <v>6.3508929509890732E-2</v>
      </c>
    </row>
    <row r="1423" spans="1:24">
      <c r="A1423" s="1">
        <v>1988.11</v>
      </c>
      <c r="B1423" s="1">
        <f t="shared" si="352"/>
        <v>1988</v>
      </c>
      <c r="C1423" s="1">
        <f t="shared" si="353"/>
        <v>0.10999999999989996</v>
      </c>
      <c r="D1423" s="77">
        <v>271</v>
      </c>
      <c r="E1423" s="79">
        <v>9.64</v>
      </c>
      <c r="F1423" s="77">
        <v>23.416699999999999</v>
      </c>
      <c r="G1423" s="77">
        <v>120.3</v>
      </c>
      <c r="H1423" s="79">
        <f t="shared" si="358"/>
        <v>1988.8749999998929</v>
      </c>
      <c r="I1423" s="82">
        <v>8.9600000000000009</v>
      </c>
      <c r="J1423" s="79">
        <f t="shared" si="354"/>
        <v>728.4853948462179</v>
      </c>
      <c r="K1423" s="79">
        <f t="shared" si="355"/>
        <v>25.913650207813802</v>
      </c>
      <c r="L1423" s="90">
        <f t="shared" si="359"/>
        <v>234214.43881886016</v>
      </c>
      <c r="M1423" s="79">
        <f t="shared" si="356"/>
        <v>62.947320832086461</v>
      </c>
      <c r="N1423" s="90">
        <f t="shared" si="357"/>
        <v>20238.11531176975</v>
      </c>
      <c r="O1423" s="106">
        <f t="shared" si="346"/>
        <v>14.44553068087288</v>
      </c>
      <c r="P1423" s="91"/>
      <c r="Q1423" s="92">
        <f t="shared" si="347"/>
        <v>17.692871543397221</v>
      </c>
      <c r="R1423" s="92"/>
      <c r="S1423" s="107">
        <f t="shared" si="348"/>
        <v>3.9271002237617911E-2</v>
      </c>
      <c r="T1423" s="82">
        <f t="shared" si="360"/>
        <v>0.99769560940182367</v>
      </c>
      <c r="U1423" s="82">
        <f t="shared" si="361"/>
        <v>15.756826576042673</v>
      </c>
      <c r="V1423" s="95">
        <f t="shared" si="349"/>
        <v>0.14980021837972379</v>
      </c>
      <c r="W1423" s="95">
        <f t="shared" si="350"/>
        <v>7.0251831338317583E-2</v>
      </c>
      <c r="X1423" s="95">
        <f t="shared" si="351"/>
        <v>7.954838704140621E-2</v>
      </c>
    </row>
    <row r="1424" spans="1:24">
      <c r="A1424" s="1">
        <v>1988.12</v>
      </c>
      <c r="B1424" s="1">
        <f t="shared" si="352"/>
        <v>1988</v>
      </c>
      <c r="C1424" s="1">
        <f t="shared" si="353"/>
        <v>0.11999999999989086</v>
      </c>
      <c r="D1424" s="77">
        <v>276.5</v>
      </c>
      <c r="E1424" s="79">
        <v>9.75</v>
      </c>
      <c r="F1424" s="77">
        <v>23.75</v>
      </c>
      <c r="G1424" s="77">
        <v>120.5</v>
      </c>
      <c r="H1424" s="79">
        <f t="shared" si="358"/>
        <v>1988.9583333332262</v>
      </c>
      <c r="I1424" s="82">
        <v>9.11</v>
      </c>
      <c r="J1424" s="79">
        <f t="shared" si="354"/>
        <v>742.03651037344412</v>
      </c>
      <c r="K1424" s="79">
        <f t="shared" si="355"/>
        <v>26.165844398340251</v>
      </c>
      <c r="L1424" s="90">
        <f t="shared" si="359"/>
        <v>239272.28691228447</v>
      </c>
      <c r="M1424" s="79">
        <f t="shared" si="356"/>
        <v>63.737313278008301</v>
      </c>
      <c r="N1424" s="90">
        <f t="shared" si="357"/>
        <v>20552.321208559693</v>
      </c>
      <c r="O1424" s="106">
        <f t="shared" si="346"/>
        <v>14.70208674857199</v>
      </c>
      <c r="P1424" s="91"/>
      <c r="Q1424" s="92">
        <f t="shared" si="347"/>
        <v>17.981586492014177</v>
      </c>
      <c r="R1424" s="92"/>
      <c r="S1424" s="107">
        <f t="shared" si="348"/>
        <v>3.6268450358792878E-2</v>
      </c>
      <c r="T1424" s="82">
        <f t="shared" si="360"/>
        <v>1.0088955782014826</v>
      </c>
      <c r="U1424" s="82">
        <f t="shared" si="361"/>
        <v>15.694424549134908</v>
      </c>
      <c r="V1424" s="95">
        <f t="shared" si="349"/>
        <v>0.15204074375042187</v>
      </c>
      <c r="W1424" s="95">
        <f t="shared" si="350"/>
        <v>7.2685803796633142E-2</v>
      </c>
      <c r="X1424" s="95">
        <f t="shared" si="351"/>
        <v>7.9354939953788728E-2</v>
      </c>
    </row>
    <row r="1425" spans="1:24">
      <c r="A1425" s="1">
        <v>1989.01</v>
      </c>
      <c r="B1425" s="1">
        <f t="shared" si="352"/>
        <v>1989</v>
      </c>
      <c r="C1425" s="1">
        <f t="shared" si="353"/>
        <v>9.9999999999909051E-3</v>
      </c>
      <c r="D1425" s="77">
        <v>285.39999999999998</v>
      </c>
      <c r="E1425" s="79">
        <v>9.8133300000000006</v>
      </c>
      <c r="F1425" s="77">
        <v>24.16</v>
      </c>
      <c r="G1425" s="77">
        <v>121.1</v>
      </c>
      <c r="H1425" s="79">
        <f t="shared" si="358"/>
        <v>1989.0416666665594</v>
      </c>
      <c r="I1425" s="82">
        <v>9.09</v>
      </c>
      <c r="J1425" s="79">
        <f t="shared" si="354"/>
        <v>762.12640957886049</v>
      </c>
      <c r="K1425" s="79">
        <f t="shared" si="355"/>
        <v>26.205318706771269</v>
      </c>
      <c r="L1425" s="90">
        <f t="shared" si="359"/>
        <v>246454.51213107861</v>
      </c>
      <c r="M1425" s="79">
        <f t="shared" si="356"/>
        <v>64.516377208918257</v>
      </c>
      <c r="N1425" s="90">
        <f t="shared" si="357"/>
        <v>20863.143003107427</v>
      </c>
      <c r="O1425" s="106">
        <f t="shared" si="346"/>
        <v>15.088072442713276</v>
      </c>
      <c r="P1425" s="91"/>
      <c r="Q1425" s="92">
        <f t="shared" si="347"/>
        <v>18.425435496743226</v>
      </c>
      <c r="R1425" s="92"/>
      <c r="S1425" s="107">
        <f t="shared" si="348"/>
        <v>3.4319933499708827E-2</v>
      </c>
      <c r="T1425" s="82">
        <f t="shared" si="360"/>
        <v>1.0023769837262066</v>
      </c>
      <c r="U1425" s="82">
        <f t="shared" si="361"/>
        <v>15.755584486950456</v>
      </c>
      <c r="V1425" s="95">
        <f t="shared" si="349"/>
        <v>0.15402822616148049</v>
      </c>
      <c r="W1425" s="95">
        <f t="shared" si="350"/>
        <v>7.182926250160282E-2</v>
      </c>
      <c r="X1425" s="95">
        <f t="shared" si="351"/>
        <v>8.2198963659877666E-2</v>
      </c>
    </row>
    <row r="1426" spans="1:24">
      <c r="A1426" s="1">
        <v>1989.02</v>
      </c>
      <c r="B1426" s="1">
        <f t="shared" si="352"/>
        <v>1989</v>
      </c>
      <c r="C1426" s="1">
        <f t="shared" si="353"/>
        <v>1.999999999998181E-2</v>
      </c>
      <c r="D1426" s="77">
        <v>294</v>
      </c>
      <c r="E1426" s="79">
        <v>9.8966700000000003</v>
      </c>
      <c r="F1426" s="77">
        <v>24.56</v>
      </c>
      <c r="G1426" s="77">
        <v>121.6</v>
      </c>
      <c r="H1426" s="79">
        <f t="shared" si="358"/>
        <v>1989.1249999998927</v>
      </c>
      <c r="I1426" s="82">
        <v>9.17</v>
      </c>
      <c r="J1426" s="79">
        <f t="shared" si="354"/>
        <v>781.86350328947378</v>
      </c>
      <c r="K1426" s="79">
        <f t="shared" si="355"/>
        <v>26.319200942516453</v>
      </c>
      <c r="L1426" s="90">
        <f t="shared" si="359"/>
        <v>253546.29666848257</v>
      </c>
      <c r="M1426" s="79">
        <f t="shared" si="356"/>
        <v>65.31485592105264</v>
      </c>
      <c r="N1426" s="90">
        <f t="shared" si="357"/>
        <v>21180.602197884124</v>
      </c>
      <c r="O1426" s="106">
        <f t="shared" si="346"/>
        <v>15.467060462734739</v>
      </c>
      <c r="P1426" s="91"/>
      <c r="Q1426" s="92">
        <f t="shared" si="347"/>
        <v>18.857435717731359</v>
      </c>
      <c r="R1426" s="92"/>
      <c r="S1426" s="107">
        <f t="shared" si="348"/>
        <v>3.1099424417409982E-2</v>
      </c>
      <c r="T1426" s="82">
        <f t="shared" si="360"/>
        <v>0.99539500079332033</v>
      </c>
      <c r="U1426" s="82">
        <f t="shared" si="361"/>
        <v>15.728096787541919</v>
      </c>
      <c r="V1426" s="95">
        <f t="shared" si="349"/>
        <v>0.1505428762996861</v>
      </c>
      <c r="W1426" s="95">
        <f t="shared" si="350"/>
        <v>6.9949108517790792E-2</v>
      </c>
      <c r="X1426" s="95">
        <f t="shared" si="351"/>
        <v>8.0593767781895309E-2</v>
      </c>
    </row>
    <row r="1427" spans="1:24">
      <c r="A1427" s="1">
        <v>1989.03</v>
      </c>
      <c r="B1427" s="1">
        <f t="shared" si="352"/>
        <v>1989</v>
      </c>
      <c r="C1427" s="1">
        <f t="shared" si="353"/>
        <v>2.9999999999972715E-2</v>
      </c>
      <c r="D1427" s="77">
        <v>292.7</v>
      </c>
      <c r="E1427" s="79">
        <v>10.01</v>
      </c>
      <c r="F1427" s="77">
        <v>24.96</v>
      </c>
      <c r="G1427" s="77">
        <v>122.3</v>
      </c>
      <c r="H1427" s="79">
        <f t="shared" si="358"/>
        <v>1989.2083333332259</v>
      </c>
      <c r="I1427" s="82">
        <v>9.36</v>
      </c>
      <c r="J1427" s="79">
        <f t="shared" si="354"/>
        <v>773.95097383483244</v>
      </c>
      <c r="K1427" s="79">
        <f t="shared" si="355"/>
        <v>26.468224284546203</v>
      </c>
      <c r="L1427" s="90">
        <f t="shared" si="359"/>
        <v>251695.654989312</v>
      </c>
      <c r="M1427" s="79">
        <f t="shared" si="356"/>
        <v>65.998689125102217</v>
      </c>
      <c r="N1427" s="90">
        <f t="shared" si="357"/>
        <v>21463.353428538529</v>
      </c>
      <c r="O1427" s="106">
        <f t="shared" si="346"/>
        <v>15.298969108882345</v>
      </c>
      <c r="P1427" s="91"/>
      <c r="Q1427" s="92">
        <f t="shared" si="347"/>
        <v>18.622276927610901</v>
      </c>
      <c r="R1427" s="92"/>
      <c r="S1427" s="107">
        <f t="shared" si="348"/>
        <v>2.9450727706516855E-2</v>
      </c>
      <c r="T1427" s="82">
        <f t="shared" si="360"/>
        <v>1.019490591915486</v>
      </c>
      <c r="U1427" s="82">
        <f t="shared" si="361"/>
        <v>15.566061651516151</v>
      </c>
      <c r="V1427" s="95">
        <f t="shared" si="349"/>
        <v>0.15435889228086785</v>
      </c>
      <c r="W1427" s="95">
        <f t="shared" si="350"/>
        <v>6.9267490958713207E-2</v>
      </c>
      <c r="X1427" s="95">
        <f t="shared" si="351"/>
        <v>8.5091401322154647E-2</v>
      </c>
    </row>
    <row r="1428" spans="1:24">
      <c r="A1428" s="1">
        <v>1989.04</v>
      </c>
      <c r="B1428" s="1">
        <f t="shared" si="352"/>
        <v>1989</v>
      </c>
      <c r="C1428" s="1">
        <f t="shared" si="353"/>
        <v>3.999999999996362E-2</v>
      </c>
      <c r="D1428" s="77">
        <v>302.3</v>
      </c>
      <c r="E1428" s="79">
        <v>10.0867</v>
      </c>
      <c r="F1428" s="77">
        <v>25.046700000000001</v>
      </c>
      <c r="G1428" s="77">
        <v>123.1</v>
      </c>
      <c r="H1428" s="79">
        <f t="shared" si="358"/>
        <v>1989.2916666665592</v>
      </c>
      <c r="I1428" s="82">
        <v>9.18</v>
      </c>
      <c r="J1428" s="79">
        <f t="shared" si="354"/>
        <v>794.14038099106438</v>
      </c>
      <c r="K1428" s="79">
        <f t="shared" si="355"/>
        <v>26.497703542648257</v>
      </c>
      <c r="L1428" s="90">
        <f t="shared" si="359"/>
        <v>258979.53470007435</v>
      </c>
      <c r="M1428" s="79">
        <f t="shared" si="356"/>
        <v>65.797538473598706</v>
      </c>
      <c r="N1428" s="90">
        <f t="shared" si="357"/>
        <v>21457.435368085848</v>
      </c>
      <c r="O1428" s="106">
        <f t="shared" si="346"/>
        <v>15.686742656144572</v>
      </c>
      <c r="P1428" s="91"/>
      <c r="Q1428" s="92">
        <f t="shared" si="347"/>
        <v>19.061417959765521</v>
      </c>
      <c r="R1428" s="92"/>
      <c r="S1428" s="107">
        <f t="shared" si="348"/>
        <v>2.9119326302348092E-2</v>
      </c>
      <c r="T1428" s="82">
        <f t="shared" si="360"/>
        <v>1.028717272293509</v>
      </c>
      <c r="U1428" s="82">
        <f t="shared" si="361"/>
        <v>15.766321297022916</v>
      </c>
      <c r="V1428" s="95">
        <f t="shared" si="349"/>
        <v>0.15503405201669507</v>
      </c>
      <c r="W1428" s="95">
        <f t="shared" si="350"/>
        <v>6.8002900034639602E-2</v>
      </c>
      <c r="X1428" s="95">
        <f t="shared" si="351"/>
        <v>8.7031151982055466E-2</v>
      </c>
    </row>
    <row r="1429" spans="1:24">
      <c r="A1429" s="1">
        <v>1989.05</v>
      </c>
      <c r="B1429" s="1">
        <f t="shared" si="352"/>
        <v>1989</v>
      </c>
      <c r="C1429" s="1">
        <f t="shared" si="353"/>
        <v>4.9999999999954525E-2</v>
      </c>
      <c r="D1429" s="77">
        <v>313.89999999999998</v>
      </c>
      <c r="E1429" s="79">
        <v>10.193300000000001</v>
      </c>
      <c r="F1429" s="77">
        <v>25.133299999999998</v>
      </c>
      <c r="G1429" s="77">
        <v>123.8</v>
      </c>
      <c r="H1429" s="79">
        <f t="shared" si="358"/>
        <v>1989.3749999998925</v>
      </c>
      <c r="I1429" s="82">
        <v>8.86</v>
      </c>
      <c r="J1429" s="79">
        <f t="shared" si="354"/>
        <v>819.9509184168013</v>
      </c>
      <c r="K1429" s="79">
        <f t="shared" si="355"/>
        <v>26.62633226090469</v>
      </c>
      <c r="L1429" s="90">
        <f t="shared" si="359"/>
        <v>268120.28706780059</v>
      </c>
      <c r="M1429" s="79">
        <f t="shared" si="356"/>
        <v>65.651712067043633</v>
      </c>
      <c r="N1429" s="90">
        <f t="shared" si="357"/>
        <v>21467.81653698998</v>
      </c>
      <c r="O1429" s="106">
        <f t="shared" si="346"/>
        <v>16.186353538544537</v>
      </c>
      <c r="P1429" s="91"/>
      <c r="Q1429" s="92">
        <f t="shared" si="347"/>
        <v>19.633569215559813</v>
      </c>
      <c r="R1429" s="92"/>
      <c r="S1429" s="107">
        <f t="shared" si="348"/>
        <v>2.9612224452634402E-2</v>
      </c>
      <c r="T1429" s="82">
        <f t="shared" si="360"/>
        <v>1.046527044792438</v>
      </c>
      <c r="U1429" s="82">
        <f t="shared" si="361"/>
        <v>16.127379761497444</v>
      </c>
      <c r="V1429" s="95">
        <f t="shared" si="349"/>
        <v>0.15092075456629961</v>
      </c>
      <c r="W1429" s="95">
        <f t="shared" si="350"/>
        <v>6.3099585755091114E-2</v>
      </c>
      <c r="X1429" s="95">
        <f t="shared" si="351"/>
        <v>8.7821168811208494E-2</v>
      </c>
    </row>
    <row r="1430" spans="1:24">
      <c r="A1430" s="1">
        <v>1989.06</v>
      </c>
      <c r="B1430" s="1">
        <f t="shared" si="352"/>
        <v>1989</v>
      </c>
      <c r="C1430" s="1">
        <f t="shared" si="353"/>
        <v>5.999999999994543E-2</v>
      </c>
      <c r="D1430" s="77">
        <v>323.7</v>
      </c>
      <c r="E1430" s="79">
        <v>10.37</v>
      </c>
      <c r="F1430" s="77">
        <v>25.22</v>
      </c>
      <c r="G1430" s="77">
        <v>124.1</v>
      </c>
      <c r="H1430" s="79">
        <f t="shared" si="358"/>
        <v>1989.4583333332257</v>
      </c>
      <c r="I1430" s="82">
        <v>8.2799999999999994</v>
      </c>
      <c r="J1430" s="79">
        <f t="shared" si="354"/>
        <v>843.50585898468989</v>
      </c>
      <c r="K1430" s="79">
        <f t="shared" si="355"/>
        <v>27.022415068493153</v>
      </c>
      <c r="L1430" s="90">
        <f t="shared" si="359"/>
        <v>276558.99814830435</v>
      </c>
      <c r="M1430" s="79">
        <f t="shared" si="356"/>
        <v>65.718930378726839</v>
      </c>
      <c r="N1430" s="90">
        <f t="shared" si="357"/>
        <v>21547.166924004432</v>
      </c>
      <c r="O1430" s="106">
        <f t="shared" si="346"/>
        <v>16.641904235808578</v>
      </c>
      <c r="P1430" s="91"/>
      <c r="Q1430" s="92">
        <f t="shared" si="347"/>
        <v>20.14998619501959</v>
      </c>
      <c r="R1430" s="92"/>
      <c r="S1430" s="107">
        <f t="shared" si="348"/>
        <v>3.2801698589948178E-2</v>
      </c>
      <c r="T1430" s="82">
        <f t="shared" si="360"/>
        <v>1.0246450227166057</v>
      </c>
      <c r="U1430" s="82">
        <f t="shared" si="361"/>
        <v>16.836938745827617</v>
      </c>
      <c r="V1430" s="95">
        <f t="shared" si="349"/>
        <v>0.14665589177332139</v>
      </c>
      <c r="W1430" s="95">
        <f t="shared" si="350"/>
        <v>5.6140869351618328E-2</v>
      </c>
      <c r="X1430" s="95">
        <f t="shared" si="351"/>
        <v>9.0515022421703062E-2</v>
      </c>
    </row>
    <row r="1431" spans="1:24">
      <c r="A1431" s="1">
        <v>1989.07</v>
      </c>
      <c r="B1431" s="1">
        <f t="shared" si="352"/>
        <v>1989</v>
      </c>
      <c r="C1431" s="1">
        <f t="shared" si="353"/>
        <v>6.9999999999936335E-2</v>
      </c>
      <c r="D1431" s="77">
        <v>331.9</v>
      </c>
      <c r="E1431" s="79">
        <v>10.423299999999999</v>
      </c>
      <c r="F1431" s="77">
        <v>24.71</v>
      </c>
      <c r="G1431" s="77">
        <v>124.4</v>
      </c>
      <c r="H1431" s="79">
        <f t="shared" si="358"/>
        <v>1989.541666666559</v>
      </c>
      <c r="I1431" s="82">
        <v>8.02</v>
      </c>
      <c r="J1431" s="79">
        <f t="shared" si="354"/>
        <v>862.78792363344053</v>
      </c>
      <c r="K1431" s="79">
        <f t="shared" si="355"/>
        <v>27.095804050643089</v>
      </c>
      <c r="L1431" s="90">
        <f t="shared" si="359"/>
        <v>283621.30141495325</v>
      </c>
      <c r="M1431" s="79">
        <f t="shared" si="356"/>
        <v>64.234677893890691</v>
      </c>
      <c r="N1431" s="90">
        <f t="shared" si="357"/>
        <v>21115.644344572149</v>
      </c>
      <c r="O1431" s="106">
        <f t="shared" si="346"/>
        <v>17.013407650499122</v>
      </c>
      <c r="P1431" s="91"/>
      <c r="Q1431" s="92">
        <f t="shared" si="347"/>
        <v>20.562062434197976</v>
      </c>
      <c r="R1431" s="92"/>
      <c r="S1431" s="107">
        <f t="shared" si="348"/>
        <v>3.3183324471873242E-2</v>
      </c>
      <c r="T1431" s="82">
        <f t="shared" si="360"/>
        <v>1.0005646566168747</v>
      </c>
      <c r="U1431" s="82">
        <f t="shared" si="361"/>
        <v>17.210281258253637</v>
      </c>
      <c r="V1431" s="95">
        <f t="shared" si="349"/>
        <v>0.14849376415557325</v>
      </c>
      <c r="W1431" s="95">
        <f t="shared" si="350"/>
        <v>5.4893130935193657E-2</v>
      </c>
      <c r="X1431" s="95">
        <f t="shared" si="351"/>
        <v>9.3600633220379592E-2</v>
      </c>
    </row>
    <row r="1432" spans="1:24">
      <c r="A1432" s="1">
        <v>1989.08</v>
      </c>
      <c r="B1432" s="1">
        <f t="shared" si="352"/>
        <v>1989</v>
      </c>
      <c r="C1432" s="1">
        <f t="shared" si="353"/>
        <v>7.999999999992724E-2</v>
      </c>
      <c r="D1432" s="77">
        <v>346.6</v>
      </c>
      <c r="E1432" s="79">
        <v>10.5467</v>
      </c>
      <c r="F1432" s="77">
        <v>24.2</v>
      </c>
      <c r="G1432" s="77">
        <v>124.6</v>
      </c>
      <c r="H1432" s="79">
        <f t="shared" si="358"/>
        <v>1989.6249999998922</v>
      </c>
      <c r="I1432" s="82">
        <v>8.11</v>
      </c>
      <c r="J1432" s="79">
        <f t="shared" si="354"/>
        <v>899.55495826645279</v>
      </c>
      <c r="K1432" s="79">
        <f t="shared" si="355"/>
        <v>27.372580145264852</v>
      </c>
      <c r="L1432" s="90">
        <f t="shared" si="359"/>
        <v>296457.44319295592</v>
      </c>
      <c r="M1432" s="79">
        <f t="shared" si="356"/>
        <v>62.807934189406105</v>
      </c>
      <c r="N1432" s="90">
        <f t="shared" si="357"/>
        <v>20698.99055184516</v>
      </c>
      <c r="O1432" s="106">
        <f t="shared" si="346"/>
        <v>17.734251436577313</v>
      </c>
      <c r="P1432" s="91"/>
      <c r="Q1432" s="92">
        <f t="shared" si="347"/>
        <v>21.39365653947954</v>
      </c>
      <c r="R1432" s="92"/>
      <c r="S1432" s="107">
        <f t="shared" si="348"/>
        <v>2.9058877372121837E-2</v>
      </c>
      <c r="T1432" s="82">
        <f t="shared" si="360"/>
        <v>1.0013382399471198</v>
      </c>
      <c r="U1432" s="82">
        <f t="shared" si="361"/>
        <v>17.192358709358597</v>
      </c>
      <c r="V1432" s="95">
        <f t="shared" si="349"/>
        <v>0.13875801545657529</v>
      </c>
      <c r="W1432" s="95">
        <f t="shared" si="350"/>
        <v>5.4073698343590992E-2</v>
      </c>
      <c r="X1432" s="95">
        <f t="shared" si="351"/>
        <v>8.4684317112984298E-2</v>
      </c>
    </row>
    <row r="1433" spans="1:24">
      <c r="A1433" s="1">
        <v>1989.09</v>
      </c>
      <c r="B1433" s="1">
        <f t="shared" si="352"/>
        <v>1989</v>
      </c>
      <c r="C1433" s="1">
        <f t="shared" si="353"/>
        <v>8.9999999999918145E-2</v>
      </c>
      <c r="D1433" s="77">
        <v>347.3</v>
      </c>
      <c r="E1433" s="79">
        <v>10.73</v>
      </c>
      <c r="F1433" s="77">
        <v>23.69</v>
      </c>
      <c r="G1433" s="77">
        <v>125</v>
      </c>
      <c r="H1433" s="79">
        <f t="shared" si="358"/>
        <v>1989.7083333332255</v>
      </c>
      <c r="I1433" s="82">
        <v>8.19</v>
      </c>
      <c r="J1433" s="79">
        <f t="shared" si="354"/>
        <v>898.48732720000021</v>
      </c>
      <c r="K1433" s="79">
        <f t="shared" si="355"/>
        <v>27.759196720000002</v>
      </c>
      <c r="L1433" s="90">
        <f t="shared" si="359"/>
        <v>296867.95492519019</v>
      </c>
      <c r="M1433" s="79">
        <f t="shared" si="356"/>
        <v>61.287546160000012</v>
      </c>
      <c r="N1433" s="90">
        <f t="shared" si="357"/>
        <v>20249.933349201714</v>
      </c>
      <c r="O1433" s="106">
        <f t="shared" si="346"/>
        <v>17.714220678979075</v>
      </c>
      <c r="P1433" s="91"/>
      <c r="Q1433" s="92">
        <f t="shared" si="347"/>
        <v>21.332067137506506</v>
      </c>
      <c r="R1433" s="92"/>
      <c r="S1433" s="107">
        <f t="shared" si="348"/>
        <v>2.7524537130818837E-2</v>
      </c>
      <c r="T1433" s="82">
        <f t="shared" si="360"/>
        <v>1.0191153280183949</v>
      </c>
      <c r="U1433" s="82">
        <f t="shared" si="361"/>
        <v>17.160277038694854</v>
      </c>
      <c r="V1433" s="95">
        <f t="shared" si="349"/>
        <v>0.13737480809721969</v>
      </c>
      <c r="W1433" s="95">
        <f t="shared" si="350"/>
        <v>5.4444628685262897E-2</v>
      </c>
      <c r="X1433" s="95">
        <f t="shared" si="351"/>
        <v>8.2930179411956795E-2</v>
      </c>
    </row>
    <row r="1434" spans="1:24">
      <c r="A1434" s="1">
        <v>1989.1</v>
      </c>
      <c r="B1434" s="1">
        <f t="shared" si="352"/>
        <v>1989</v>
      </c>
      <c r="C1434" s="1">
        <f t="shared" si="353"/>
        <v>9.9999999999909051E-2</v>
      </c>
      <c r="D1434" s="77">
        <v>347.4</v>
      </c>
      <c r="E1434" s="79">
        <v>10.7967</v>
      </c>
      <c r="F1434" s="77">
        <v>23.4267</v>
      </c>
      <c r="G1434" s="77">
        <v>125.6</v>
      </c>
      <c r="H1434" s="79">
        <f t="shared" si="358"/>
        <v>1989.7916666665587</v>
      </c>
      <c r="I1434" s="82">
        <v>8.01</v>
      </c>
      <c r="J1434" s="79">
        <f t="shared" si="354"/>
        <v>894.45266082802561</v>
      </c>
      <c r="K1434" s="79">
        <f t="shared" si="355"/>
        <v>27.79832194347134</v>
      </c>
      <c r="L1434" s="90">
        <f t="shared" si="359"/>
        <v>296300.26681533054</v>
      </c>
      <c r="M1434" s="79">
        <f t="shared" si="356"/>
        <v>60.316851322452237</v>
      </c>
      <c r="N1434" s="90">
        <f t="shared" si="357"/>
        <v>19980.821705822407</v>
      </c>
      <c r="O1434" s="106">
        <f t="shared" si="346"/>
        <v>17.640853852797942</v>
      </c>
      <c r="P1434" s="91"/>
      <c r="Q1434" s="92">
        <f t="shared" si="347"/>
        <v>21.208128697438617</v>
      </c>
      <c r="R1434" s="92"/>
      <c r="S1434" s="107">
        <f t="shared" si="348"/>
        <v>2.9220080548534907E-2</v>
      </c>
      <c r="T1434" s="82">
        <f t="shared" si="360"/>
        <v>1.0162922597252051</v>
      </c>
      <c r="U1434" s="82">
        <f t="shared" si="361"/>
        <v>17.404758522269141</v>
      </c>
      <c r="V1434" s="95">
        <f t="shared" si="349"/>
        <v>0.13593394065898257</v>
      </c>
      <c r="W1434" s="95">
        <f t="shared" si="350"/>
        <v>5.179651449017264E-2</v>
      </c>
      <c r="X1434" s="95">
        <f t="shared" si="351"/>
        <v>8.4137426168809926E-2</v>
      </c>
    </row>
    <row r="1435" spans="1:24">
      <c r="A1435" s="1">
        <v>1989.11</v>
      </c>
      <c r="B1435" s="1">
        <f t="shared" si="352"/>
        <v>1989</v>
      </c>
      <c r="C1435" s="1">
        <f t="shared" si="353"/>
        <v>0.10999999999989996</v>
      </c>
      <c r="D1435" s="77">
        <v>340.2</v>
      </c>
      <c r="E1435" s="79">
        <v>10.923299999999999</v>
      </c>
      <c r="F1435" s="77">
        <v>23.1633</v>
      </c>
      <c r="G1435" s="77">
        <v>125.9</v>
      </c>
      <c r="H1435" s="79">
        <f t="shared" si="358"/>
        <v>1989.874999999892</v>
      </c>
      <c r="I1435" s="82">
        <v>7.87</v>
      </c>
      <c r="J1435" s="79">
        <f t="shared" si="354"/>
        <v>873.82761397934871</v>
      </c>
      <c r="K1435" s="79">
        <f t="shared" si="355"/>
        <v>28.057263891183482</v>
      </c>
      <c r="L1435" s="90">
        <f t="shared" si="359"/>
        <v>290242.4552729025</v>
      </c>
      <c r="M1435" s="79">
        <f t="shared" si="356"/>
        <v>59.496564288324066</v>
      </c>
      <c r="N1435" s="90">
        <f t="shared" si="357"/>
        <v>19761.825585605005</v>
      </c>
      <c r="O1435" s="106">
        <f t="shared" si="346"/>
        <v>17.242369266947421</v>
      </c>
      <c r="P1435" s="91"/>
      <c r="Q1435" s="92">
        <f t="shared" si="347"/>
        <v>20.69730529106808</v>
      </c>
      <c r="R1435" s="92"/>
      <c r="S1435" s="107">
        <f t="shared" si="348"/>
        <v>3.1206213805868251E-2</v>
      </c>
      <c r="T1435" s="82">
        <f t="shared" si="360"/>
        <v>1.0086218574336216</v>
      </c>
      <c r="U1435" s="82">
        <f t="shared" si="361"/>
        <v>17.646172866498762</v>
      </c>
      <c r="V1435" s="95">
        <f t="shared" si="349"/>
        <v>0.14605583554374513</v>
      </c>
      <c r="W1435" s="95">
        <f t="shared" si="350"/>
        <v>5.1441238974060166E-2</v>
      </c>
      <c r="X1435" s="95">
        <f t="shared" si="351"/>
        <v>9.4614596569684961E-2</v>
      </c>
    </row>
    <row r="1436" spans="1:24">
      <c r="A1436" s="1">
        <v>1989.12</v>
      </c>
      <c r="B1436" s="1">
        <f t="shared" si="352"/>
        <v>1989</v>
      </c>
      <c r="C1436" s="1">
        <f t="shared" si="353"/>
        <v>0.11999999999989086</v>
      </c>
      <c r="D1436" s="77">
        <v>348.6</v>
      </c>
      <c r="E1436" s="79">
        <v>11.06</v>
      </c>
      <c r="F1436" s="77">
        <v>22.87</v>
      </c>
      <c r="G1436" s="77">
        <v>126.1</v>
      </c>
      <c r="H1436" s="79">
        <f t="shared" si="358"/>
        <v>1989.9583333332253</v>
      </c>
      <c r="I1436" s="82">
        <v>7.84</v>
      </c>
      <c r="J1436" s="79">
        <f t="shared" si="354"/>
        <v>893.9834559873118</v>
      </c>
      <c r="K1436" s="79">
        <f t="shared" si="355"/>
        <v>28.363330531324351</v>
      </c>
      <c r="L1436" s="90">
        <f t="shared" si="359"/>
        <v>297722.30735396268</v>
      </c>
      <c r="M1436" s="79">
        <f t="shared" si="356"/>
        <v>58.650033386201443</v>
      </c>
      <c r="N1436" s="90">
        <f t="shared" si="357"/>
        <v>19532.15481693955</v>
      </c>
      <c r="O1436" s="106">
        <f t="shared" si="346"/>
        <v>17.65021290494731</v>
      </c>
      <c r="P1436" s="91"/>
      <c r="Q1436" s="92">
        <f t="shared" si="347"/>
        <v>21.154881971751596</v>
      </c>
      <c r="R1436" s="92"/>
      <c r="S1436" s="107">
        <f t="shared" si="348"/>
        <v>2.9230540597029162E-2</v>
      </c>
      <c r="T1436" s="82">
        <f t="shared" si="360"/>
        <v>0.9814869912507187</v>
      </c>
      <c r="U1436" s="82">
        <f t="shared" si="361"/>
        <v>17.770086762396726</v>
      </c>
      <c r="V1436" s="95">
        <f t="shared" si="349"/>
        <v>0.1463144713868969</v>
      </c>
      <c r="W1436" s="95">
        <f t="shared" si="350"/>
        <v>4.92899345246125E-2</v>
      </c>
      <c r="X1436" s="95">
        <f t="shared" si="351"/>
        <v>9.7024536862284405E-2</v>
      </c>
    </row>
    <row r="1437" spans="1:24">
      <c r="A1437" s="1">
        <v>1990.01</v>
      </c>
      <c r="B1437" s="1">
        <f t="shared" si="352"/>
        <v>1990</v>
      </c>
      <c r="C1437" s="1">
        <f t="shared" si="353"/>
        <v>9.9999999999909051E-3</v>
      </c>
      <c r="D1437" s="77">
        <v>339.97</v>
      </c>
      <c r="E1437" s="79">
        <v>11.14</v>
      </c>
      <c r="F1437" s="77">
        <v>22.49</v>
      </c>
      <c r="G1437" s="77">
        <v>127.4</v>
      </c>
      <c r="H1437" s="79">
        <f t="shared" si="358"/>
        <v>1990.0416666665585</v>
      </c>
      <c r="I1437" s="82">
        <v>8.2100000000000009</v>
      </c>
      <c r="J1437" s="79">
        <f t="shared" si="354"/>
        <v>862.95540431711163</v>
      </c>
      <c r="K1437" s="79">
        <f t="shared" si="355"/>
        <v>28.276975039246469</v>
      </c>
      <c r="L1437" s="90">
        <f t="shared" si="359"/>
        <v>288173.82422379515</v>
      </c>
      <c r="M1437" s="79">
        <f t="shared" si="356"/>
        <v>57.086998979591833</v>
      </c>
      <c r="N1437" s="90">
        <f t="shared" si="357"/>
        <v>19063.532978772102</v>
      </c>
      <c r="O1437" s="106">
        <f t="shared" si="346"/>
        <v>17.048843606878265</v>
      </c>
      <c r="P1437" s="91"/>
      <c r="Q1437" s="92">
        <f t="shared" si="347"/>
        <v>20.406154475024756</v>
      </c>
      <c r="R1437" s="92"/>
      <c r="S1437" s="107">
        <f t="shared" si="348"/>
        <v>2.7110461834883505E-2</v>
      </c>
      <c r="T1437" s="82">
        <f t="shared" si="360"/>
        <v>0.98943705760592193</v>
      </c>
      <c r="U1437" s="82">
        <f t="shared" si="361"/>
        <v>17.263138490783998</v>
      </c>
      <c r="V1437" s="95">
        <f t="shared" si="349"/>
        <v>0.14957948186985726</v>
      </c>
      <c r="W1437" s="95">
        <f t="shared" si="350"/>
        <v>4.9650027587865075E-2</v>
      </c>
      <c r="X1437" s="95">
        <f t="shared" si="351"/>
        <v>9.992945428199218E-2</v>
      </c>
    </row>
    <row r="1438" spans="1:24">
      <c r="A1438" s="1">
        <v>1990.02</v>
      </c>
      <c r="B1438" s="1">
        <f t="shared" si="352"/>
        <v>1990</v>
      </c>
      <c r="C1438" s="1">
        <f t="shared" si="353"/>
        <v>1.999999999998181E-2</v>
      </c>
      <c r="D1438" s="77">
        <v>330.45</v>
      </c>
      <c r="E1438" s="79">
        <v>11.23</v>
      </c>
      <c r="F1438" s="77">
        <v>22.08</v>
      </c>
      <c r="G1438" s="77">
        <v>128</v>
      </c>
      <c r="H1438" s="79">
        <f t="shared" si="358"/>
        <v>1990.1249999998918</v>
      </c>
      <c r="I1438" s="82">
        <v>8.4700000000000006</v>
      </c>
      <c r="J1438" s="79">
        <f t="shared" si="354"/>
        <v>834.8586902343751</v>
      </c>
      <c r="K1438" s="79">
        <f t="shared" si="355"/>
        <v>28.371805390625003</v>
      </c>
      <c r="L1438" s="90">
        <f t="shared" si="359"/>
        <v>279580.79241324594</v>
      </c>
      <c r="M1438" s="79">
        <f t="shared" si="356"/>
        <v>55.783567500000004</v>
      </c>
      <c r="N1438" s="90">
        <f t="shared" si="357"/>
        <v>18681.022534375759</v>
      </c>
      <c r="O1438" s="106">
        <f t="shared" si="346"/>
        <v>16.50809351649028</v>
      </c>
      <c r="P1438" s="91"/>
      <c r="Q1438" s="92">
        <f t="shared" si="347"/>
        <v>19.735353262096393</v>
      </c>
      <c r="R1438" s="92"/>
      <c r="S1438" s="107">
        <f t="shared" si="348"/>
        <v>2.5450909551060039E-2</v>
      </c>
      <c r="T1438" s="82">
        <f t="shared" si="360"/>
        <v>0.99906659921708174</v>
      </c>
      <c r="U1438" s="82">
        <f t="shared" si="361"/>
        <v>17.000722755145958</v>
      </c>
      <c r="V1438" s="95">
        <f t="shared" si="349"/>
        <v>0.14949605587691828</v>
      </c>
      <c r="W1438" s="95">
        <f t="shared" si="350"/>
        <v>5.2281929357698598E-2</v>
      </c>
      <c r="X1438" s="95">
        <f t="shared" si="351"/>
        <v>9.7214126519219679E-2</v>
      </c>
    </row>
    <row r="1439" spans="1:24">
      <c r="A1439" s="1">
        <v>1990.03</v>
      </c>
      <c r="B1439" s="1">
        <f t="shared" si="352"/>
        <v>1990</v>
      </c>
      <c r="C1439" s="1">
        <f t="shared" si="353"/>
        <v>2.9999999999972715E-2</v>
      </c>
      <c r="D1439" s="77">
        <v>338.46</v>
      </c>
      <c r="E1439" s="79">
        <v>11.32</v>
      </c>
      <c r="F1439" s="77">
        <v>21.67</v>
      </c>
      <c r="G1439" s="77">
        <v>128.69999999999999</v>
      </c>
      <c r="H1439" s="79">
        <f t="shared" si="358"/>
        <v>1990.208333333225</v>
      </c>
      <c r="I1439" s="82">
        <v>8.59</v>
      </c>
      <c r="J1439" s="79">
        <f t="shared" si="354"/>
        <v>850.44452354312364</v>
      </c>
      <c r="K1439" s="79">
        <f t="shared" si="355"/>
        <v>28.443632944832952</v>
      </c>
      <c r="L1439" s="90">
        <f t="shared" si="359"/>
        <v>285594.01453744801</v>
      </c>
      <c r="M1439" s="79">
        <f t="shared" si="356"/>
        <v>54.449958119658135</v>
      </c>
      <c r="N1439" s="90">
        <f t="shared" si="357"/>
        <v>18285.23989548691</v>
      </c>
      <c r="O1439" s="106">
        <f t="shared" si="346"/>
        <v>16.833748233480943</v>
      </c>
      <c r="P1439" s="91"/>
      <c r="Q1439" s="92">
        <f t="shared" si="347"/>
        <v>20.101015892206537</v>
      </c>
      <c r="R1439" s="92"/>
      <c r="S1439" s="107">
        <f t="shared" si="348"/>
        <v>2.206765536917709E-2</v>
      </c>
      <c r="T1439" s="82">
        <f t="shared" si="360"/>
        <v>0.99395199179252658</v>
      </c>
      <c r="U1439" s="82">
        <f t="shared" si="361"/>
        <v>16.892473552476027</v>
      </c>
      <c r="V1439" s="95">
        <f t="shared" si="349"/>
        <v>0.15054982110228909</v>
      </c>
      <c r="W1439" s="95">
        <f t="shared" si="350"/>
        <v>5.4650566873104767E-2</v>
      </c>
      <c r="X1439" s="95">
        <f t="shared" si="351"/>
        <v>9.5899254229184328E-2</v>
      </c>
    </row>
    <row r="1440" spans="1:24">
      <c r="A1440" s="1">
        <v>1990.04</v>
      </c>
      <c r="B1440" s="1">
        <f t="shared" si="352"/>
        <v>1990</v>
      </c>
      <c r="C1440" s="1">
        <f t="shared" si="353"/>
        <v>3.999999999996362E-2</v>
      </c>
      <c r="D1440" s="77">
        <v>338.18</v>
      </c>
      <c r="E1440" s="79">
        <v>11.4367</v>
      </c>
      <c r="F1440" s="77">
        <v>21.533300000000001</v>
      </c>
      <c r="G1440" s="77">
        <v>128.9</v>
      </c>
      <c r="H1440" s="79">
        <f t="shared" si="358"/>
        <v>1990.2916666665583</v>
      </c>
      <c r="I1440" s="82">
        <v>8.7899999999999991</v>
      </c>
      <c r="J1440" s="79">
        <f t="shared" si="354"/>
        <v>848.42252086889062</v>
      </c>
      <c r="K1440" s="79">
        <f t="shared" si="355"/>
        <v>28.692275842513578</v>
      </c>
      <c r="L1440" s="90">
        <f t="shared" si="359"/>
        <v>285717.93795586756</v>
      </c>
      <c r="M1440" s="79">
        <f t="shared" si="356"/>
        <v>54.022522528316529</v>
      </c>
      <c r="N1440" s="90">
        <f t="shared" si="357"/>
        <v>18192.82652251784</v>
      </c>
      <c r="O1440" s="106">
        <f t="shared" si="346"/>
        <v>16.813913898735763</v>
      </c>
      <c r="P1440" s="91"/>
      <c r="Q1440" s="92">
        <f t="shared" si="347"/>
        <v>20.055719260909893</v>
      </c>
      <c r="R1440" s="92"/>
      <c r="S1440" s="107">
        <f t="shared" si="348"/>
        <v>1.9129445488778173E-2</v>
      </c>
      <c r="T1440" s="82">
        <f t="shared" si="360"/>
        <v>1.0093084852269141</v>
      </c>
      <c r="U1440" s="82">
        <f t="shared" si="361"/>
        <v>16.764256053826799</v>
      </c>
      <c r="V1440" s="95">
        <f t="shared" si="349"/>
        <v>0.15206116521608415</v>
      </c>
      <c r="W1440" s="95">
        <f t="shared" si="350"/>
        <v>5.804009692346046E-2</v>
      </c>
      <c r="X1440" s="95">
        <f t="shared" si="351"/>
        <v>9.4021068292623688E-2</v>
      </c>
    </row>
    <row r="1441" spans="1:24">
      <c r="A1441" s="1">
        <v>1990.05</v>
      </c>
      <c r="B1441" s="1">
        <f t="shared" si="352"/>
        <v>1990</v>
      </c>
      <c r="C1441" s="1">
        <f t="shared" si="353"/>
        <v>4.9999999999954525E-2</v>
      </c>
      <c r="D1441" s="77">
        <v>350.25</v>
      </c>
      <c r="E1441" s="79">
        <v>11.5533</v>
      </c>
      <c r="F1441" s="77">
        <v>21.396699999999999</v>
      </c>
      <c r="G1441" s="77">
        <v>129.19999999999999</v>
      </c>
      <c r="H1441" s="79">
        <f t="shared" si="358"/>
        <v>1990.3749999998915</v>
      </c>
      <c r="I1441" s="82">
        <v>8.76</v>
      </c>
      <c r="J1441" s="79">
        <f t="shared" si="354"/>
        <v>876.66327979876178</v>
      </c>
      <c r="K1441" s="79">
        <f t="shared" si="355"/>
        <v>28.917498559597529</v>
      </c>
      <c r="L1441" s="90">
        <f t="shared" si="359"/>
        <v>296039.93184918188</v>
      </c>
      <c r="M1441" s="79">
        <f t="shared" si="356"/>
        <v>53.555178297987631</v>
      </c>
      <c r="N1441" s="90">
        <f t="shared" si="357"/>
        <v>18085.018157879775</v>
      </c>
      <c r="O1441" s="106">
        <f t="shared" si="346"/>
        <v>17.392413588645002</v>
      </c>
      <c r="P1441" s="91"/>
      <c r="Q1441" s="92">
        <f t="shared" si="347"/>
        <v>20.723389021046017</v>
      </c>
      <c r="R1441" s="92"/>
      <c r="S1441" s="107">
        <f t="shared" si="348"/>
        <v>1.6665497777807639E-2</v>
      </c>
      <c r="T1441" s="82">
        <f t="shared" si="360"/>
        <v>1.0260353940840221</v>
      </c>
      <c r="U1441" s="82">
        <f t="shared" si="361"/>
        <v>16.881017247691318</v>
      </c>
      <c r="V1441" s="95">
        <f t="shared" si="349"/>
        <v>0.14454486427415181</v>
      </c>
      <c r="W1441" s="95">
        <f t="shared" si="350"/>
        <v>5.4192601372310412E-2</v>
      </c>
      <c r="X1441" s="95">
        <f t="shared" si="351"/>
        <v>9.0352262901841396E-2</v>
      </c>
    </row>
    <row r="1442" spans="1:24">
      <c r="A1442" s="1">
        <v>1990.06</v>
      </c>
      <c r="B1442" s="1">
        <f t="shared" si="352"/>
        <v>1990</v>
      </c>
      <c r="C1442" s="1">
        <f t="shared" si="353"/>
        <v>5.999999999994543E-2</v>
      </c>
      <c r="D1442" s="77">
        <v>360.39</v>
      </c>
      <c r="E1442" s="79">
        <v>11.66</v>
      </c>
      <c r="F1442" s="77">
        <v>21.26</v>
      </c>
      <c r="G1442" s="77">
        <v>129.9</v>
      </c>
      <c r="H1442" s="79">
        <f t="shared" si="358"/>
        <v>1990.4583333332248</v>
      </c>
      <c r="I1442" s="82">
        <v>8.48</v>
      </c>
      <c r="J1442" s="79">
        <f t="shared" si="354"/>
        <v>897.18244318706695</v>
      </c>
      <c r="K1442" s="79">
        <f t="shared" si="355"/>
        <v>29.027296227867591</v>
      </c>
      <c r="L1442" s="90">
        <f t="shared" si="359"/>
        <v>303785.88758913666</v>
      </c>
      <c r="M1442" s="79">
        <f t="shared" si="356"/>
        <v>52.926270823710553</v>
      </c>
      <c r="N1442" s="90">
        <f t="shared" si="357"/>
        <v>17920.830128874401</v>
      </c>
      <c r="O1442" s="106">
        <f t="shared" si="346"/>
        <v>17.81708282165301</v>
      </c>
      <c r="P1442" s="91"/>
      <c r="Q1442" s="92">
        <f t="shared" si="347"/>
        <v>21.206758327830475</v>
      </c>
      <c r="R1442" s="92"/>
      <c r="S1442" s="107">
        <f t="shared" si="348"/>
        <v>1.7515428083203013E-2</v>
      </c>
      <c r="T1442" s="82">
        <f t="shared" si="360"/>
        <v>1.0077360747074646</v>
      </c>
      <c r="U1442" s="82">
        <f t="shared" si="361"/>
        <v>17.227185042403523</v>
      </c>
      <c r="V1442" s="95">
        <f t="shared" si="349"/>
        <v>0.14455410232536181</v>
      </c>
      <c r="W1442" s="95">
        <f t="shared" si="350"/>
        <v>5.4680366240974498E-2</v>
      </c>
      <c r="X1442" s="95">
        <f t="shared" si="351"/>
        <v>8.9873736084387312E-2</v>
      </c>
    </row>
    <row r="1443" spans="1:24">
      <c r="A1443" s="1">
        <v>1990.07</v>
      </c>
      <c r="B1443" s="1">
        <f t="shared" si="352"/>
        <v>1990</v>
      </c>
      <c r="C1443" s="1">
        <f t="shared" si="353"/>
        <v>6.9999999999936335E-2</v>
      </c>
      <c r="D1443" s="77">
        <v>360.03</v>
      </c>
      <c r="E1443" s="79">
        <v>11.726699999999999</v>
      </c>
      <c r="F1443" s="77">
        <v>21.42</v>
      </c>
      <c r="G1443" s="77">
        <v>130.4</v>
      </c>
      <c r="H1443" s="79">
        <f t="shared" si="358"/>
        <v>1990.5416666665581</v>
      </c>
      <c r="I1443" s="82">
        <v>8.4700000000000006</v>
      </c>
      <c r="J1443" s="79">
        <f t="shared" si="354"/>
        <v>892.84955130368098</v>
      </c>
      <c r="K1443" s="79">
        <f t="shared" si="355"/>
        <v>29.081406641871165</v>
      </c>
      <c r="L1443" s="90">
        <f t="shared" si="359"/>
        <v>303139.35094142705</v>
      </c>
      <c r="M1443" s="79">
        <f t="shared" si="356"/>
        <v>53.120121625766878</v>
      </c>
      <c r="N1443" s="90">
        <f t="shared" si="357"/>
        <v>18035.288440311553</v>
      </c>
      <c r="O1443" s="106">
        <f t="shared" si="346"/>
        <v>17.747171587070241</v>
      </c>
      <c r="P1443" s="91"/>
      <c r="Q1443" s="92">
        <f t="shared" si="347"/>
        <v>21.102886533307018</v>
      </c>
      <c r="R1443" s="92"/>
      <c r="S1443" s="107">
        <f t="shared" si="348"/>
        <v>1.8238518796174517E-2</v>
      </c>
      <c r="T1443" s="82">
        <f t="shared" si="360"/>
        <v>0.98853791127221025</v>
      </c>
      <c r="U1443" s="82">
        <f t="shared" si="361"/>
        <v>17.293889667887459</v>
      </c>
      <c r="V1443" s="95">
        <f t="shared" si="349"/>
        <v>0.14550148844307631</v>
      </c>
      <c r="W1443" s="95">
        <f t="shared" si="350"/>
        <v>5.4952985244988373E-2</v>
      </c>
      <c r="X1443" s="95">
        <f t="shared" si="351"/>
        <v>9.0548503198087937E-2</v>
      </c>
    </row>
    <row r="1444" spans="1:24">
      <c r="A1444" s="1">
        <v>1990.08</v>
      </c>
      <c r="B1444" s="1">
        <f t="shared" si="352"/>
        <v>1990</v>
      </c>
      <c r="C1444" s="1">
        <f t="shared" si="353"/>
        <v>7.999999999992724E-2</v>
      </c>
      <c r="D1444" s="77">
        <v>330.75</v>
      </c>
      <c r="E1444" s="79">
        <v>11.783300000000001</v>
      </c>
      <c r="F1444" s="77">
        <v>21.58</v>
      </c>
      <c r="G1444" s="77">
        <v>131.6</v>
      </c>
      <c r="H1444" s="79">
        <f t="shared" si="358"/>
        <v>1990.6249999998913</v>
      </c>
      <c r="I1444" s="82">
        <v>8.75</v>
      </c>
      <c r="J1444" s="79">
        <f t="shared" si="354"/>
        <v>812.75780585106395</v>
      </c>
      <c r="K1444" s="79">
        <f t="shared" si="355"/>
        <v>28.955310819908821</v>
      </c>
      <c r="L1444" s="90">
        <f t="shared" si="359"/>
        <v>276765.92458547652</v>
      </c>
      <c r="M1444" s="79">
        <f t="shared" si="356"/>
        <v>53.028914437689977</v>
      </c>
      <c r="N1444" s="90">
        <f t="shared" si="357"/>
        <v>18057.77370386873</v>
      </c>
      <c r="O1444" s="106">
        <f t="shared" si="346"/>
        <v>16.168334756508976</v>
      </c>
      <c r="P1444" s="91"/>
      <c r="Q1444" s="92">
        <f t="shared" si="347"/>
        <v>19.211937494842864</v>
      </c>
      <c r="R1444" s="92"/>
      <c r="S1444" s="107">
        <f t="shared" si="348"/>
        <v>2.1142960868162954E-2</v>
      </c>
      <c r="T1444" s="82">
        <f t="shared" si="360"/>
        <v>0.99808648765267027</v>
      </c>
      <c r="U1444" s="82">
        <f t="shared" si="361"/>
        <v>16.939778042071008</v>
      </c>
      <c r="V1444" s="95">
        <f t="shared" si="349"/>
        <v>0.15705645456359396</v>
      </c>
      <c r="W1444" s="95">
        <f t="shared" si="350"/>
        <v>5.9397281524164791E-2</v>
      </c>
      <c r="X1444" s="95">
        <f t="shared" si="351"/>
        <v>9.765917303942917E-2</v>
      </c>
    </row>
    <row r="1445" spans="1:24">
      <c r="A1445" s="1">
        <v>1990.09</v>
      </c>
      <c r="B1445" s="1">
        <f t="shared" si="352"/>
        <v>1990</v>
      </c>
      <c r="C1445" s="1">
        <f t="shared" si="353"/>
        <v>8.9999999999918145E-2</v>
      </c>
      <c r="D1445" s="77">
        <v>315.41000000000003</v>
      </c>
      <c r="E1445" s="79">
        <v>11.83</v>
      </c>
      <c r="F1445" s="77">
        <v>21.74</v>
      </c>
      <c r="G1445" s="77">
        <v>132.69999999999999</v>
      </c>
      <c r="H1445" s="79">
        <f t="shared" si="358"/>
        <v>1990.7083333332246</v>
      </c>
      <c r="I1445" s="82">
        <v>8.89</v>
      </c>
      <c r="J1445" s="79">
        <f t="shared" si="354"/>
        <v>768.63776963074622</v>
      </c>
      <c r="K1445" s="79">
        <f t="shared" si="355"/>
        <v>28.82909487565939</v>
      </c>
      <c r="L1445" s="90">
        <f t="shared" si="359"/>
        <v>262559.95415251906</v>
      </c>
      <c r="M1445" s="79">
        <f t="shared" si="356"/>
        <v>52.979249585531285</v>
      </c>
      <c r="N1445" s="90">
        <f t="shared" si="357"/>
        <v>18097.249304954708</v>
      </c>
      <c r="O1445" s="106">
        <f t="shared" si="346"/>
        <v>15.301285443522625</v>
      </c>
      <c r="P1445" s="91"/>
      <c r="Q1445" s="92">
        <f t="shared" si="347"/>
        <v>18.172367021965119</v>
      </c>
      <c r="R1445" s="92"/>
      <c r="S1445" s="107">
        <f t="shared" si="348"/>
        <v>2.3243018638749585E-2</v>
      </c>
      <c r="T1445" s="82">
        <f t="shared" si="360"/>
        <v>1.0186672700984318</v>
      </c>
      <c r="U1445" s="82">
        <f t="shared" si="361"/>
        <v>16.767212098716239</v>
      </c>
      <c r="V1445" s="95">
        <f t="shared" si="349"/>
        <v>0.16130322271491093</v>
      </c>
      <c r="W1445" s="95">
        <f t="shared" si="350"/>
        <v>6.0683736154611978E-2</v>
      </c>
      <c r="X1445" s="95">
        <f t="shared" si="351"/>
        <v>0.10061948656029895</v>
      </c>
    </row>
    <row r="1446" spans="1:24">
      <c r="A1446" s="1">
        <v>1990.1</v>
      </c>
      <c r="B1446" s="1">
        <f t="shared" si="352"/>
        <v>1990</v>
      </c>
      <c r="C1446" s="1">
        <f t="shared" si="353"/>
        <v>9.9999999999909051E-2</v>
      </c>
      <c r="D1446" s="77">
        <v>307.12</v>
      </c>
      <c r="E1446" s="79">
        <v>11.9267</v>
      </c>
      <c r="F1446" s="77">
        <v>21.6067</v>
      </c>
      <c r="G1446" s="77">
        <v>133.5</v>
      </c>
      <c r="H1446" s="79">
        <f t="shared" si="358"/>
        <v>1990.7916666665578</v>
      </c>
      <c r="I1446" s="82">
        <v>8.7200000000000006</v>
      </c>
      <c r="J1446" s="79">
        <f t="shared" si="354"/>
        <v>743.95046411985027</v>
      </c>
      <c r="K1446" s="79">
        <f t="shared" si="355"/>
        <v>28.890576974531839</v>
      </c>
      <c r="L1446" s="90">
        <f t="shared" si="359"/>
        <v>254949.38345147535</v>
      </c>
      <c r="M1446" s="79">
        <f t="shared" si="356"/>
        <v>52.33887240524345</v>
      </c>
      <c r="N1446" s="90">
        <f t="shared" si="357"/>
        <v>17936.359870477314</v>
      </c>
      <c r="O1446" s="106">
        <f t="shared" si="346"/>
        <v>14.818147965500804</v>
      </c>
      <c r="P1446" s="91"/>
      <c r="Q1446" s="92">
        <f t="shared" si="347"/>
        <v>17.592164749355888</v>
      </c>
      <c r="R1446" s="92"/>
      <c r="S1446" s="107">
        <f t="shared" si="348"/>
        <v>2.6710863834608745E-2</v>
      </c>
      <c r="T1446" s="82">
        <f t="shared" si="360"/>
        <v>1.0294330647551313</v>
      </c>
      <c r="U1446" s="82">
        <f t="shared" si="361"/>
        <v>16.977856856355363</v>
      </c>
      <c r="V1446" s="95">
        <f t="shared" si="349"/>
        <v>0.15830354482523679</v>
      </c>
      <c r="W1446" s="95">
        <f t="shared" si="350"/>
        <v>6.0165018410009319E-2</v>
      </c>
      <c r="X1446" s="95">
        <f t="shared" si="351"/>
        <v>9.8138526415227467E-2</v>
      </c>
    </row>
    <row r="1447" spans="1:24">
      <c r="A1447" s="1">
        <v>1990.11</v>
      </c>
      <c r="B1447" s="1">
        <f t="shared" si="352"/>
        <v>1990</v>
      </c>
      <c r="C1447" s="1">
        <f t="shared" si="353"/>
        <v>0.10999999999989996</v>
      </c>
      <c r="D1447" s="77">
        <v>315.29000000000002</v>
      </c>
      <c r="E1447" s="79">
        <v>12.013299999999999</v>
      </c>
      <c r="F1447" s="77">
        <v>21.473299999999998</v>
      </c>
      <c r="G1447" s="77">
        <v>133.80000000000001</v>
      </c>
      <c r="H1447" s="79">
        <f t="shared" si="358"/>
        <v>1990.8749999998911</v>
      </c>
      <c r="I1447" s="82">
        <v>8.39</v>
      </c>
      <c r="J1447" s="79">
        <f t="shared" si="354"/>
        <v>762.02859544095668</v>
      </c>
      <c r="K1447" s="79">
        <f t="shared" si="355"/>
        <v>29.035104588191331</v>
      </c>
      <c r="L1447" s="90">
        <f t="shared" si="359"/>
        <v>261973.88600562618</v>
      </c>
      <c r="M1447" s="79">
        <f t="shared" si="356"/>
        <v>51.899104438714495</v>
      </c>
      <c r="N1447" s="90">
        <f t="shared" si="357"/>
        <v>17842.125809142733</v>
      </c>
      <c r="O1447" s="106">
        <f t="shared" si="346"/>
        <v>15.18760759950319</v>
      </c>
      <c r="P1447" s="91"/>
      <c r="Q1447" s="92">
        <f t="shared" si="347"/>
        <v>18.023739754098454</v>
      </c>
      <c r="R1447" s="92"/>
      <c r="S1447" s="107">
        <f t="shared" si="348"/>
        <v>2.7744027536762098E-2</v>
      </c>
      <c r="T1447" s="82">
        <f t="shared" si="360"/>
        <v>1.0280944193724111</v>
      </c>
      <c r="U1447" s="82">
        <f t="shared" si="361"/>
        <v>17.438379846170985</v>
      </c>
      <c r="V1447" s="95">
        <f t="shared" si="349"/>
        <v>0.1541975191319529</v>
      </c>
      <c r="W1447" s="95">
        <f t="shared" si="350"/>
        <v>5.7934289000677541E-2</v>
      </c>
      <c r="X1447" s="95">
        <f t="shared" si="351"/>
        <v>9.6263230131275357E-2</v>
      </c>
    </row>
    <row r="1448" spans="1:24">
      <c r="A1448" s="1">
        <v>1990.12</v>
      </c>
      <c r="B1448" s="1">
        <f t="shared" si="352"/>
        <v>1990</v>
      </c>
      <c r="C1448" s="1">
        <f t="shared" si="353"/>
        <v>0.11999999999989086</v>
      </c>
      <c r="D1448" s="77">
        <v>328.75</v>
      </c>
      <c r="E1448" s="79">
        <v>12.09</v>
      </c>
      <c r="F1448" s="77">
        <v>21.34</v>
      </c>
      <c r="G1448" s="77">
        <v>133.80000000000001</v>
      </c>
      <c r="H1448" s="79">
        <f t="shared" si="358"/>
        <v>1990.9583333332243</v>
      </c>
      <c r="I1448" s="82">
        <v>8.08</v>
      </c>
      <c r="J1448" s="79">
        <f t="shared" si="354"/>
        <v>794.56024850523181</v>
      </c>
      <c r="K1448" s="79">
        <f t="shared" si="355"/>
        <v>29.220481838565021</v>
      </c>
      <c r="L1448" s="90">
        <f t="shared" si="359"/>
        <v>273994.90537124645</v>
      </c>
      <c r="M1448" s="79">
        <f t="shared" si="356"/>
        <v>51.57692989536622</v>
      </c>
      <c r="N1448" s="90">
        <f t="shared" si="357"/>
        <v>17785.707317482578</v>
      </c>
      <c r="O1448" s="106">
        <f t="shared" si="346"/>
        <v>15.846314974728772</v>
      </c>
      <c r="P1448" s="91"/>
      <c r="Q1448" s="92">
        <f t="shared" si="347"/>
        <v>18.796495662019169</v>
      </c>
      <c r="R1448" s="92"/>
      <c r="S1448" s="107">
        <f t="shared" si="348"/>
        <v>2.7133502870889836E-2</v>
      </c>
      <c r="T1448" s="82">
        <f t="shared" si="360"/>
        <v>1.006052893220839</v>
      </c>
      <c r="U1448" s="82">
        <f t="shared" si="361"/>
        <v>17.928301002744714</v>
      </c>
      <c r="V1448" s="95">
        <f t="shared" si="349"/>
        <v>0.14522336198855967</v>
      </c>
      <c r="W1448" s="95">
        <f t="shared" si="350"/>
        <v>5.9399968703881978E-2</v>
      </c>
      <c r="X1448" s="95">
        <f t="shared" si="351"/>
        <v>8.5823393284677696E-2</v>
      </c>
    </row>
    <row r="1449" spans="1:24">
      <c r="A1449" s="1">
        <v>1991.01</v>
      </c>
      <c r="B1449" s="1">
        <f t="shared" si="352"/>
        <v>1991</v>
      </c>
      <c r="C1449" s="1">
        <f t="shared" si="353"/>
        <v>9.9999999999909051E-3</v>
      </c>
      <c r="D1449" s="77">
        <v>325.49</v>
      </c>
      <c r="E1449" s="79">
        <v>12.1067</v>
      </c>
      <c r="F1449" s="77">
        <v>21.183299999999999</v>
      </c>
      <c r="G1449" s="77">
        <v>134.6</v>
      </c>
      <c r="H1449" s="79">
        <f t="shared" si="358"/>
        <v>1991.0416666665576</v>
      </c>
      <c r="I1449" s="82">
        <v>8.09</v>
      </c>
      <c r="J1449" s="79">
        <f t="shared" si="354"/>
        <v>782.0054433135216</v>
      </c>
      <c r="K1449" s="79">
        <f t="shared" si="355"/>
        <v>29.086931397474</v>
      </c>
      <c r="L1449" s="90">
        <f t="shared" si="359"/>
        <v>270501.38374797977</v>
      </c>
      <c r="M1449" s="79">
        <f t="shared" si="356"/>
        <v>50.893901217682028</v>
      </c>
      <c r="N1449" s="90">
        <f t="shared" si="357"/>
        <v>17604.571453342902</v>
      </c>
      <c r="O1449" s="106">
        <f t="shared" si="346"/>
        <v>15.606190118802363</v>
      </c>
      <c r="P1449" s="91"/>
      <c r="Q1449" s="92">
        <f t="shared" si="347"/>
        <v>18.503950717933986</v>
      </c>
      <c r="R1449" s="92"/>
      <c r="S1449" s="107">
        <f t="shared" si="348"/>
        <v>2.778329380891667E-2</v>
      </c>
      <c r="T1449" s="82">
        <f t="shared" si="360"/>
        <v>1.02324270106363</v>
      </c>
      <c r="U1449" s="82">
        <f t="shared" si="361"/>
        <v>17.929616603442895</v>
      </c>
      <c r="V1449" s="95">
        <f t="shared" si="349"/>
        <v>0.14649112480055959</v>
      </c>
      <c r="W1449" s="95">
        <f t="shared" si="350"/>
        <v>5.9838163099276143E-2</v>
      </c>
      <c r="X1449" s="95">
        <f t="shared" si="351"/>
        <v>8.6652961701283449E-2</v>
      </c>
    </row>
    <row r="1450" spans="1:24">
      <c r="A1450" s="1">
        <v>1991.02</v>
      </c>
      <c r="B1450" s="1">
        <f t="shared" si="352"/>
        <v>1991</v>
      </c>
      <c r="C1450" s="1">
        <f t="shared" si="353"/>
        <v>1.999999999998181E-2</v>
      </c>
      <c r="D1450" s="77">
        <v>362.26</v>
      </c>
      <c r="E1450" s="79">
        <v>12.113300000000001</v>
      </c>
      <c r="F1450" s="77">
        <v>21.026700000000002</v>
      </c>
      <c r="G1450" s="77">
        <v>134.80000000000001</v>
      </c>
      <c r="H1450" s="79">
        <f t="shared" si="358"/>
        <v>1991.1249999998909</v>
      </c>
      <c r="I1450" s="82">
        <v>7.85</v>
      </c>
      <c r="J1450" s="79">
        <f t="shared" si="354"/>
        <v>869.05582774480717</v>
      </c>
      <c r="K1450" s="79">
        <f t="shared" si="355"/>
        <v>29.059609005192883</v>
      </c>
      <c r="L1450" s="90">
        <f t="shared" si="359"/>
        <v>301450.40721320797</v>
      </c>
      <c r="M1450" s="79">
        <f t="shared" si="356"/>
        <v>50.442710134273007</v>
      </c>
      <c r="N1450" s="90">
        <f t="shared" si="357"/>
        <v>17497.121618036661</v>
      </c>
      <c r="O1450" s="106">
        <f t="shared" si="346"/>
        <v>17.354664745205113</v>
      </c>
      <c r="P1450" s="91"/>
      <c r="Q1450" s="92">
        <f t="shared" si="347"/>
        <v>20.563141293016184</v>
      </c>
      <c r="R1450" s="92"/>
      <c r="S1450" s="107">
        <f t="shared" si="348"/>
        <v>2.2807981407616196E-2</v>
      </c>
      <c r="T1450" s="82">
        <f t="shared" si="360"/>
        <v>0.98886548948578612</v>
      </c>
      <c r="U1450" s="82">
        <f t="shared" si="361"/>
        <v>18.319129219490076</v>
      </c>
      <c r="V1450" s="95">
        <f t="shared" si="349"/>
        <v>0.13123983886399659</v>
      </c>
      <c r="W1450" s="95">
        <f t="shared" si="350"/>
        <v>5.8084604399085915E-2</v>
      </c>
      <c r="X1450" s="95">
        <f t="shared" si="351"/>
        <v>7.3155234464910679E-2</v>
      </c>
    </row>
    <row r="1451" spans="1:24">
      <c r="A1451" s="1">
        <v>1991.03</v>
      </c>
      <c r="B1451" s="1">
        <f t="shared" si="352"/>
        <v>1991</v>
      </c>
      <c r="C1451" s="1">
        <f t="shared" si="353"/>
        <v>2.9999999999972715E-2</v>
      </c>
      <c r="D1451" s="77">
        <v>372.28</v>
      </c>
      <c r="E1451" s="79">
        <v>12.11</v>
      </c>
      <c r="F1451" s="77">
        <v>20.94</v>
      </c>
      <c r="G1451" s="77">
        <v>135</v>
      </c>
      <c r="H1451" s="79">
        <f t="shared" si="358"/>
        <v>1991.2083333332241</v>
      </c>
      <c r="I1451" s="82">
        <v>8.11</v>
      </c>
      <c r="J1451" s="79">
        <f t="shared" si="354"/>
        <v>891.7705425185186</v>
      </c>
      <c r="K1451" s="79">
        <f t="shared" si="355"/>
        <v>29.00865281481482</v>
      </c>
      <c r="L1451" s="90">
        <f t="shared" si="359"/>
        <v>310168.00888317754</v>
      </c>
      <c r="M1451" s="79">
        <f t="shared" si="356"/>
        <v>50.160296444444455</v>
      </c>
      <c r="N1451" s="90">
        <f t="shared" si="357"/>
        <v>17446.325631282205</v>
      </c>
      <c r="O1451" s="106">
        <f t="shared" si="346"/>
        <v>17.818620083397384</v>
      </c>
      <c r="P1451" s="91"/>
      <c r="Q1451" s="92">
        <f t="shared" si="347"/>
        <v>21.098075248981402</v>
      </c>
      <c r="R1451" s="92"/>
      <c r="S1451" s="107">
        <f t="shared" si="348"/>
        <v>1.8152543511216611E-2</v>
      </c>
      <c r="T1451" s="82">
        <f t="shared" si="360"/>
        <v>1.0115317115191491</v>
      </c>
      <c r="U1451" s="82">
        <f t="shared" si="361"/>
        <v>18.088317416388001</v>
      </c>
      <c r="V1451" s="95">
        <f t="shared" si="349"/>
        <v>0.11707815588530535</v>
      </c>
      <c r="W1451" s="95">
        <f t="shared" si="350"/>
        <v>6.1361340287137134E-2</v>
      </c>
      <c r="X1451" s="95">
        <f t="shared" si="351"/>
        <v>5.5716815598168212E-2</v>
      </c>
    </row>
    <row r="1452" spans="1:24">
      <c r="A1452" s="1">
        <v>1991.04</v>
      </c>
      <c r="B1452" s="1">
        <f t="shared" si="352"/>
        <v>1991</v>
      </c>
      <c r="C1452" s="1">
        <f t="shared" si="353"/>
        <v>3.999999999996362E-2</v>
      </c>
      <c r="D1452" s="77">
        <v>379.68</v>
      </c>
      <c r="E1452" s="79">
        <v>12.13</v>
      </c>
      <c r="F1452" s="77">
        <v>20.363299999999999</v>
      </c>
      <c r="G1452" s="77">
        <v>135.19999999999999</v>
      </c>
      <c r="H1452" s="79">
        <f t="shared" si="358"/>
        <v>1991.2916666665574</v>
      </c>
      <c r="I1452" s="82">
        <v>8.0399999999999991</v>
      </c>
      <c r="J1452" s="79">
        <f t="shared" si="354"/>
        <v>908.1513124260357</v>
      </c>
      <c r="K1452" s="79">
        <f t="shared" si="355"/>
        <v>29.013578328402374</v>
      </c>
      <c r="L1452" s="90">
        <f t="shared" si="359"/>
        <v>316706.36618464859</v>
      </c>
      <c r="M1452" s="79">
        <f t="shared" si="356"/>
        <v>48.706694111686396</v>
      </c>
      <c r="N1452" s="90">
        <f t="shared" si="357"/>
        <v>16985.847941761098</v>
      </c>
      <c r="O1452" s="106">
        <f t="shared" si="346"/>
        <v>18.155345895198025</v>
      </c>
      <c r="P1452" s="91"/>
      <c r="Q1452" s="92">
        <f t="shared" si="347"/>
        <v>21.481531873630125</v>
      </c>
      <c r="R1452" s="92"/>
      <c r="S1452" s="107">
        <f t="shared" si="348"/>
        <v>1.7261417915378836E-2</v>
      </c>
      <c r="T1452" s="82">
        <f t="shared" si="360"/>
        <v>1.0046569160399428</v>
      </c>
      <c r="U1452" s="82">
        <f t="shared" si="361"/>
        <v>18.269840244708426</v>
      </c>
      <c r="V1452" s="95">
        <f t="shared" si="349"/>
        <v>0.1148066049088079</v>
      </c>
      <c r="W1452" s="95">
        <f t="shared" si="350"/>
        <v>5.8247130448033646E-2</v>
      </c>
      <c r="X1452" s="95">
        <f t="shared" si="351"/>
        <v>5.6559474460774251E-2</v>
      </c>
    </row>
    <row r="1453" spans="1:24">
      <c r="A1453" s="1">
        <v>1991.05</v>
      </c>
      <c r="B1453" s="1">
        <f t="shared" si="352"/>
        <v>1991</v>
      </c>
      <c r="C1453" s="1">
        <f t="shared" si="353"/>
        <v>4.9999999999954525E-2</v>
      </c>
      <c r="D1453" s="77">
        <v>377.99</v>
      </c>
      <c r="E1453" s="79">
        <v>12.14</v>
      </c>
      <c r="F1453" s="77">
        <v>19.8567</v>
      </c>
      <c r="G1453" s="77">
        <v>135.6</v>
      </c>
      <c r="H1453" s="79">
        <f t="shared" si="358"/>
        <v>1991.3749999998906</v>
      </c>
      <c r="I1453" s="82">
        <v>8.07</v>
      </c>
      <c r="J1453" s="79">
        <f t="shared" si="354"/>
        <v>901.44203665191765</v>
      </c>
      <c r="K1453" s="79">
        <f t="shared" si="355"/>
        <v>28.951840855457235</v>
      </c>
      <c r="L1453" s="90">
        <f t="shared" si="359"/>
        <v>315207.97308771434</v>
      </c>
      <c r="M1453" s="79">
        <f t="shared" si="356"/>
        <v>47.354861475663725</v>
      </c>
      <c r="N1453" s="90">
        <f t="shared" si="357"/>
        <v>16558.613082914406</v>
      </c>
      <c r="O1453" s="106">
        <f t="shared" si="346"/>
        <v>18.03543091100406</v>
      </c>
      <c r="P1453" s="91"/>
      <c r="Q1453" s="92">
        <f t="shared" si="347"/>
        <v>21.325816065887047</v>
      </c>
      <c r="R1453" s="92"/>
      <c r="S1453" s="107">
        <f t="shared" si="348"/>
        <v>1.6819875859940409E-2</v>
      </c>
      <c r="T1453" s="82">
        <f t="shared" si="360"/>
        <v>0.99255227688549663</v>
      </c>
      <c r="U1453" s="82">
        <f t="shared" si="361"/>
        <v>18.300777046004207</v>
      </c>
      <c r="V1453" s="95">
        <f t="shared" si="349"/>
        <v>0.12227332751167408</v>
      </c>
      <c r="W1453" s="95">
        <f t="shared" si="350"/>
        <v>5.6005569106184705E-2</v>
      </c>
      <c r="X1453" s="95">
        <f t="shared" si="351"/>
        <v>6.6267758405489374E-2</v>
      </c>
    </row>
    <row r="1454" spans="1:24">
      <c r="A1454" s="1">
        <v>1991.06</v>
      </c>
      <c r="B1454" s="1">
        <f t="shared" si="352"/>
        <v>1991</v>
      </c>
      <c r="C1454" s="1">
        <f t="shared" si="353"/>
        <v>5.999999999994543E-2</v>
      </c>
      <c r="D1454" s="77">
        <v>378.29</v>
      </c>
      <c r="E1454" s="79">
        <v>12.15</v>
      </c>
      <c r="F1454" s="77">
        <v>19.41</v>
      </c>
      <c r="G1454" s="77">
        <v>136</v>
      </c>
      <c r="H1454" s="79">
        <f t="shared" si="358"/>
        <v>1991.4583333332239</v>
      </c>
      <c r="I1454" s="82">
        <v>8.2799999999999994</v>
      </c>
      <c r="J1454" s="79">
        <f t="shared" si="354"/>
        <v>899.50408139705894</v>
      </c>
      <c r="K1454" s="79">
        <f t="shared" si="355"/>
        <v>28.89046654411765</v>
      </c>
      <c r="L1454" s="90">
        <f t="shared" si="359"/>
        <v>315372.17277692398</v>
      </c>
      <c r="M1454" s="79">
        <f t="shared" si="356"/>
        <v>46.15341198529412</v>
      </c>
      <c r="N1454" s="90">
        <f t="shared" si="357"/>
        <v>16181.696247852426</v>
      </c>
      <c r="O1454" s="106">
        <f t="shared" si="346"/>
        <v>18.015227044688334</v>
      </c>
      <c r="P1454" s="91"/>
      <c r="Q1454" s="92">
        <f t="shared" si="347"/>
        <v>21.289084627258891</v>
      </c>
      <c r="R1454" s="92"/>
      <c r="S1454" s="107">
        <f t="shared" si="348"/>
        <v>1.4164945242447331E-2</v>
      </c>
      <c r="T1454" s="82">
        <f t="shared" si="360"/>
        <v>1.0075751819767564</v>
      </c>
      <c r="U1454" s="82">
        <f t="shared" si="361"/>
        <v>18.111052990709467</v>
      </c>
      <c r="V1454" s="95">
        <f t="shared" si="349"/>
        <v>0.11931551815623909</v>
      </c>
      <c r="W1454" s="95">
        <f t="shared" si="350"/>
        <v>5.8291164082351576E-2</v>
      </c>
      <c r="X1454" s="95">
        <f t="shared" si="351"/>
        <v>6.102435407388751E-2</v>
      </c>
    </row>
    <row r="1455" spans="1:24">
      <c r="A1455" s="1">
        <v>1991.07</v>
      </c>
      <c r="B1455" s="1">
        <f t="shared" si="352"/>
        <v>1991</v>
      </c>
      <c r="C1455" s="1">
        <f t="shared" si="353"/>
        <v>6.9999999999936335E-2</v>
      </c>
      <c r="D1455" s="77">
        <v>380.23</v>
      </c>
      <c r="E1455" s="79">
        <v>12.193300000000001</v>
      </c>
      <c r="F1455" s="77">
        <v>18.84</v>
      </c>
      <c r="G1455" s="77">
        <v>136.19999999999999</v>
      </c>
      <c r="H1455" s="79">
        <f t="shared" si="358"/>
        <v>1991.5416666665571</v>
      </c>
      <c r="I1455" s="82">
        <v>8.27</v>
      </c>
      <c r="J1455" s="79">
        <f t="shared" si="354"/>
        <v>902.78941328928067</v>
      </c>
      <c r="K1455" s="79">
        <f t="shared" si="355"/>
        <v>28.950851203377393</v>
      </c>
      <c r="L1455" s="90">
        <f t="shared" si="359"/>
        <v>317369.89577965334</v>
      </c>
      <c r="M1455" s="79">
        <f t="shared" si="356"/>
        <v>44.732274008810585</v>
      </c>
      <c r="N1455" s="90">
        <f t="shared" si="357"/>
        <v>15725.347385763009</v>
      </c>
      <c r="O1455" s="106">
        <f t="shared" si="346"/>
        <v>18.103452345519752</v>
      </c>
      <c r="P1455" s="91"/>
      <c r="Q1455" s="92">
        <f t="shared" si="347"/>
        <v>21.381252264915339</v>
      </c>
      <c r="R1455" s="92"/>
      <c r="S1455" s="107">
        <f t="shared" si="348"/>
        <v>1.3004730493853901E-2</v>
      </c>
      <c r="T1455" s="82">
        <f t="shared" si="360"/>
        <v>1.0322756849824446</v>
      </c>
      <c r="U1455" s="82">
        <f t="shared" si="361"/>
        <v>18.221451261050287</v>
      </c>
      <c r="V1455" s="95">
        <f t="shared" si="349"/>
        <v>0.11591094263251822</v>
      </c>
      <c r="W1455" s="95">
        <f t="shared" si="350"/>
        <v>5.8735355995332084E-2</v>
      </c>
      <c r="X1455" s="95">
        <f t="shared" si="351"/>
        <v>5.7175586637186138E-2</v>
      </c>
    </row>
    <row r="1456" spans="1:24">
      <c r="A1456" s="1">
        <v>1991.08</v>
      </c>
      <c r="B1456" s="1">
        <f t="shared" si="352"/>
        <v>1991</v>
      </c>
      <c r="C1456" s="1">
        <f t="shared" si="353"/>
        <v>7.999999999992724E-2</v>
      </c>
      <c r="D1456" s="77">
        <v>389.4</v>
      </c>
      <c r="E1456" s="79">
        <v>12.236700000000001</v>
      </c>
      <c r="F1456" s="77">
        <v>18.329999999999998</v>
      </c>
      <c r="G1456" s="77">
        <v>136.6</v>
      </c>
      <c r="H1456" s="79">
        <f t="shared" si="358"/>
        <v>1991.6249999998904</v>
      </c>
      <c r="I1456" s="82">
        <v>7.9</v>
      </c>
      <c r="J1456" s="79">
        <f t="shared" si="354"/>
        <v>921.85461346998545</v>
      </c>
      <c r="K1456" s="79">
        <f t="shared" si="355"/>
        <v>28.968819590775993</v>
      </c>
      <c r="L1456" s="90">
        <f t="shared" si="359"/>
        <v>324920.79646430298</v>
      </c>
      <c r="M1456" s="79">
        <f t="shared" si="356"/>
        <v>43.393926720351395</v>
      </c>
      <c r="N1456" s="90">
        <f t="shared" si="357"/>
        <v>15294.807907526127</v>
      </c>
      <c r="O1456" s="106">
        <f t="shared" si="346"/>
        <v>18.512258455337722</v>
      </c>
      <c r="P1456" s="91"/>
      <c r="Q1456" s="92">
        <f t="shared" si="347"/>
        <v>21.851849122501903</v>
      </c>
      <c r="R1456" s="92"/>
      <c r="S1456" s="107">
        <f t="shared" si="348"/>
        <v>1.4998050819334099E-2</v>
      </c>
      <c r="T1456" s="82">
        <f t="shared" si="360"/>
        <v>1.0239219311221082</v>
      </c>
      <c r="U1456" s="82">
        <f t="shared" si="361"/>
        <v>18.754481840053902</v>
      </c>
      <c r="V1456" s="95">
        <f t="shared" si="349"/>
        <v>0.11099140275102304</v>
      </c>
      <c r="W1456" s="95">
        <f t="shared" si="350"/>
        <v>5.834582142913658E-2</v>
      </c>
      <c r="X1456" s="95">
        <f t="shared" si="351"/>
        <v>5.2645581321886459E-2</v>
      </c>
    </row>
    <row r="1457" spans="1:24">
      <c r="A1457" s="1">
        <v>1991.09</v>
      </c>
      <c r="B1457" s="1">
        <f t="shared" si="352"/>
        <v>1991</v>
      </c>
      <c r="C1457" s="1">
        <f t="shared" si="353"/>
        <v>8.9999999999918145E-2</v>
      </c>
      <c r="D1457" s="77">
        <v>387.2</v>
      </c>
      <c r="E1457" s="79">
        <v>12.28</v>
      </c>
      <c r="F1457" s="77">
        <v>17.82</v>
      </c>
      <c r="G1457" s="77">
        <v>137.19999999999999</v>
      </c>
      <c r="H1457" s="79">
        <f t="shared" si="358"/>
        <v>1991.7083333332237</v>
      </c>
      <c r="I1457" s="82">
        <v>7.65</v>
      </c>
      <c r="J1457" s="79">
        <f t="shared" si="354"/>
        <v>912.63773760932963</v>
      </c>
      <c r="K1457" s="79">
        <f t="shared" si="355"/>
        <v>28.944192711370267</v>
      </c>
      <c r="L1457" s="90">
        <f t="shared" si="359"/>
        <v>322522.3266468466</v>
      </c>
      <c r="M1457" s="79">
        <f t="shared" si="356"/>
        <v>42.002077696793009</v>
      </c>
      <c r="N1457" s="90">
        <f t="shared" si="357"/>
        <v>14843.35707863328</v>
      </c>
      <c r="O1457" s="106">
        <f t="shared" si="346"/>
        <v>18.357282591774325</v>
      </c>
      <c r="P1457" s="91"/>
      <c r="Q1457" s="92">
        <f t="shared" si="347"/>
        <v>21.658412976072636</v>
      </c>
      <c r="R1457" s="92"/>
      <c r="S1457" s="107">
        <f t="shared" si="348"/>
        <v>1.7400877305726398E-2</v>
      </c>
      <c r="T1457" s="82">
        <f t="shared" si="360"/>
        <v>1.0147411661972181</v>
      </c>
      <c r="U1457" s="82">
        <f t="shared" si="361"/>
        <v>19.119146580954936</v>
      </c>
      <c r="V1457" s="95">
        <f t="shared" si="349"/>
        <v>9.8134093264453881E-2</v>
      </c>
      <c r="W1457" s="95">
        <f t="shared" si="350"/>
        <v>5.8249776345245863E-2</v>
      </c>
      <c r="X1457" s="95">
        <f t="shared" si="351"/>
        <v>3.9884316919208018E-2</v>
      </c>
    </row>
    <row r="1458" spans="1:24">
      <c r="A1458" s="1">
        <v>1991.1</v>
      </c>
      <c r="B1458" s="1">
        <f t="shared" si="352"/>
        <v>1991</v>
      </c>
      <c r="C1458" s="1">
        <f t="shared" si="353"/>
        <v>9.9999999999909051E-2</v>
      </c>
      <c r="D1458" s="77">
        <v>386.88</v>
      </c>
      <c r="E1458" s="79">
        <v>12.253299999999999</v>
      </c>
      <c r="F1458" s="77">
        <v>17.203299999999999</v>
      </c>
      <c r="G1458" s="77">
        <v>137.4</v>
      </c>
      <c r="H1458" s="79">
        <f t="shared" si="358"/>
        <v>1991.7916666665569</v>
      </c>
      <c r="I1458" s="82">
        <v>7.53</v>
      </c>
      <c r="J1458" s="79">
        <f t="shared" si="354"/>
        <v>910.55615021834058</v>
      </c>
      <c r="K1458" s="79">
        <f t="shared" si="355"/>
        <v>28.839220625181952</v>
      </c>
      <c r="L1458" s="90">
        <f t="shared" si="359"/>
        <v>322636.00735332008</v>
      </c>
      <c r="M1458" s="79">
        <f t="shared" si="356"/>
        <v>40.489481542212516</v>
      </c>
      <c r="N1458" s="90">
        <f t="shared" si="357"/>
        <v>14346.577815605282</v>
      </c>
      <c r="O1458" s="106">
        <f t="shared" si="346"/>
        <v>18.349187992001983</v>
      </c>
      <c r="P1458" s="91"/>
      <c r="Q1458" s="92">
        <f t="shared" si="347"/>
        <v>21.639545015859103</v>
      </c>
      <c r="R1458" s="92"/>
      <c r="S1458" s="107">
        <f t="shared" si="348"/>
        <v>1.8553506314309735E-2</v>
      </c>
      <c r="T1458" s="82">
        <f t="shared" si="360"/>
        <v>1.0139809192833882</v>
      </c>
      <c r="U1458" s="82">
        <f t="shared" si="361"/>
        <v>19.37274494527232</v>
      </c>
      <c r="V1458" s="95">
        <f t="shared" si="349"/>
        <v>0.10191402515917058</v>
      </c>
      <c r="W1458" s="95">
        <f t="shared" si="350"/>
        <v>5.8962949864526548E-2</v>
      </c>
      <c r="X1458" s="95">
        <f t="shared" si="351"/>
        <v>4.2951075294644037E-2</v>
      </c>
    </row>
    <row r="1459" spans="1:24">
      <c r="A1459" s="1">
        <v>1991.11</v>
      </c>
      <c r="B1459" s="1">
        <f t="shared" si="352"/>
        <v>1991</v>
      </c>
      <c r="C1459" s="1">
        <f t="shared" si="353"/>
        <v>0.10999999999989996</v>
      </c>
      <c r="D1459" s="77">
        <v>385.92</v>
      </c>
      <c r="E1459" s="79">
        <v>12.226699999999999</v>
      </c>
      <c r="F1459" s="77">
        <v>16.5867</v>
      </c>
      <c r="G1459" s="77">
        <v>137.80000000000001</v>
      </c>
      <c r="H1459" s="79">
        <f t="shared" si="358"/>
        <v>1991.8749999998902</v>
      </c>
      <c r="I1459" s="82">
        <v>7.42</v>
      </c>
      <c r="J1459" s="79">
        <f t="shared" si="354"/>
        <v>905.66014049346893</v>
      </c>
      <c r="K1459" s="79">
        <f t="shared" si="355"/>
        <v>28.693083643686503</v>
      </c>
      <c r="L1459" s="90">
        <f t="shared" si="359"/>
        <v>321748.44297784037</v>
      </c>
      <c r="M1459" s="79">
        <f t="shared" si="356"/>
        <v>38.92494053773585</v>
      </c>
      <c r="N1459" s="90">
        <f t="shared" si="357"/>
        <v>13828.630024721559</v>
      </c>
      <c r="O1459" s="106">
        <f t="shared" si="346"/>
        <v>18.288868169301342</v>
      </c>
      <c r="P1459" s="91"/>
      <c r="Q1459" s="92">
        <f t="shared" si="347"/>
        <v>21.560296784423315</v>
      </c>
      <c r="R1459" s="92"/>
      <c r="S1459" s="107">
        <f t="shared" si="348"/>
        <v>1.9802084951974309E-2</v>
      </c>
      <c r="T1459" s="82">
        <f t="shared" si="360"/>
        <v>1.0296381101008161</v>
      </c>
      <c r="U1459" s="82">
        <f t="shared" si="361"/>
        <v>19.58657313727495</v>
      </c>
      <c r="V1459" s="95">
        <f t="shared" si="349"/>
        <v>0.10785172037249691</v>
      </c>
      <c r="W1459" s="95">
        <f t="shared" si="350"/>
        <v>5.7711108473060824E-2</v>
      </c>
      <c r="X1459" s="95">
        <f t="shared" si="351"/>
        <v>5.0140611899436083E-2</v>
      </c>
    </row>
    <row r="1460" spans="1:24">
      <c r="A1460" s="1">
        <v>1991.12</v>
      </c>
      <c r="B1460" s="1">
        <f t="shared" si="352"/>
        <v>1991</v>
      </c>
      <c r="C1460" s="1">
        <f t="shared" si="353"/>
        <v>0.11999999999989086</v>
      </c>
      <c r="D1460" s="77">
        <v>388.51</v>
      </c>
      <c r="E1460" s="79">
        <v>12.2</v>
      </c>
      <c r="F1460" s="77">
        <v>15.97</v>
      </c>
      <c r="G1460" s="77">
        <v>137.9</v>
      </c>
      <c r="H1460" s="79">
        <f t="shared" si="358"/>
        <v>1991.9583333332234</v>
      </c>
      <c r="I1460" s="82">
        <v>7.09</v>
      </c>
      <c r="J1460" s="79">
        <f t="shared" si="354"/>
        <v>911.07707998549677</v>
      </c>
      <c r="K1460" s="79">
        <f t="shared" si="355"/>
        <v>28.609663524292966</v>
      </c>
      <c r="L1460" s="90">
        <f t="shared" si="359"/>
        <v>324519.88518461119</v>
      </c>
      <c r="M1460" s="79">
        <f t="shared" si="356"/>
        <v>37.450518564176946</v>
      </c>
      <c r="N1460" s="90">
        <f t="shared" si="357"/>
        <v>13339.637503277241</v>
      </c>
      <c r="O1460" s="106">
        <f t="shared" si="346"/>
        <v>18.441652313512726</v>
      </c>
      <c r="P1460" s="91"/>
      <c r="Q1460" s="92">
        <f t="shared" si="347"/>
        <v>21.732934673031167</v>
      </c>
      <c r="R1460" s="92"/>
      <c r="S1460" s="107">
        <f t="shared" si="348"/>
        <v>2.2392289241092461E-2</v>
      </c>
      <c r="T1460" s="82">
        <f t="shared" si="360"/>
        <v>1.0101841162442249</v>
      </c>
      <c r="U1460" s="82">
        <f t="shared" si="361"/>
        <v>20.152457723361952</v>
      </c>
      <c r="V1460" s="95">
        <f t="shared" si="349"/>
        <v>0.1089524690551531</v>
      </c>
      <c r="W1460" s="95">
        <f t="shared" si="350"/>
        <v>5.1875057805703229E-2</v>
      </c>
      <c r="X1460" s="95">
        <f t="shared" si="351"/>
        <v>5.7077411249449872E-2</v>
      </c>
    </row>
    <row r="1461" spans="1:24">
      <c r="A1461" s="1">
        <v>1992.01</v>
      </c>
      <c r="B1461" s="1">
        <f t="shared" si="352"/>
        <v>1992</v>
      </c>
      <c r="C1461" s="1">
        <f t="shared" si="353"/>
        <v>9.9999999999909051E-3</v>
      </c>
      <c r="D1461" s="77">
        <v>416.08</v>
      </c>
      <c r="E1461" s="79">
        <v>12.24</v>
      </c>
      <c r="F1461" s="77">
        <v>16.046700000000001</v>
      </c>
      <c r="G1461" s="77">
        <v>138.1</v>
      </c>
      <c r="H1461" s="79">
        <f t="shared" si="358"/>
        <v>1992.0416666665567</v>
      </c>
      <c r="I1461" s="82">
        <v>7.03</v>
      </c>
      <c r="J1461" s="79">
        <f t="shared" si="354"/>
        <v>974.31715162925434</v>
      </c>
      <c r="K1461" s="79">
        <f t="shared" si="355"/>
        <v>28.661896596669088</v>
      </c>
      <c r="L1461" s="90">
        <f t="shared" si="359"/>
        <v>347896.36364747793</v>
      </c>
      <c r="M1461" s="79">
        <f t="shared" si="356"/>
        <v>37.575886937726295</v>
      </c>
      <c r="N1461" s="90">
        <f t="shared" si="357"/>
        <v>13417.10387075078</v>
      </c>
      <c r="O1461" s="106">
        <f t="shared" si="346"/>
        <v>19.77306821146265</v>
      </c>
      <c r="P1461" s="91"/>
      <c r="Q1461" s="92">
        <f t="shared" si="347"/>
        <v>23.291329926002025</v>
      </c>
      <c r="R1461" s="92"/>
      <c r="S1461" s="107">
        <f t="shared" si="348"/>
        <v>1.9160569763829328E-2</v>
      </c>
      <c r="T1461" s="82">
        <f t="shared" si="360"/>
        <v>0.98406550187061759</v>
      </c>
      <c r="U1461" s="82">
        <f t="shared" si="361"/>
        <v>20.328210157124552</v>
      </c>
      <c r="V1461" s="95">
        <f t="shared" si="349"/>
        <v>0.10068838924166101</v>
      </c>
      <c r="W1461" s="95">
        <f t="shared" si="350"/>
        <v>5.15763884232876E-2</v>
      </c>
      <c r="X1461" s="95">
        <f t="shared" si="351"/>
        <v>4.9112000818373414E-2</v>
      </c>
    </row>
    <row r="1462" spans="1:24">
      <c r="A1462" s="1">
        <v>1992.02</v>
      </c>
      <c r="B1462" s="1">
        <f t="shared" si="352"/>
        <v>1992</v>
      </c>
      <c r="C1462" s="1">
        <f t="shared" si="353"/>
        <v>1.999999999998181E-2</v>
      </c>
      <c r="D1462" s="77">
        <v>412.56</v>
      </c>
      <c r="E1462" s="79">
        <v>12.28</v>
      </c>
      <c r="F1462" s="77">
        <v>16.1233</v>
      </c>
      <c r="G1462" s="77">
        <v>138.6</v>
      </c>
      <c r="H1462" s="79">
        <f t="shared" si="358"/>
        <v>1992.12499999989</v>
      </c>
      <c r="I1462" s="82">
        <v>7.34</v>
      </c>
      <c r="J1462" s="79">
        <f t="shared" si="354"/>
        <v>962.58939740259768</v>
      </c>
      <c r="K1462" s="79">
        <f t="shared" si="355"/>
        <v>28.651827128427133</v>
      </c>
      <c r="L1462" s="90">
        <f t="shared" si="359"/>
        <v>344561.32278874051</v>
      </c>
      <c r="M1462" s="79">
        <f t="shared" si="356"/>
        <v>37.61905572799423</v>
      </c>
      <c r="N1462" s="90">
        <f t="shared" si="357"/>
        <v>13465.836667926358</v>
      </c>
      <c r="O1462" s="106">
        <f t="shared" si="346"/>
        <v>19.582982970386755</v>
      </c>
      <c r="P1462" s="91"/>
      <c r="Q1462" s="92">
        <f t="shared" si="347"/>
        <v>23.058298827241995</v>
      </c>
      <c r="R1462" s="92"/>
      <c r="S1462" s="107">
        <f t="shared" si="348"/>
        <v>1.6596949753805726E-2</v>
      </c>
      <c r="T1462" s="82">
        <f t="shared" si="360"/>
        <v>0.99217913819458503</v>
      </c>
      <c r="U1462" s="82">
        <f t="shared" si="361"/>
        <v>19.932124780869682</v>
      </c>
      <c r="V1462" s="95">
        <f t="shared" si="349"/>
        <v>9.7565209987555468E-2</v>
      </c>
      <c r="W1462" s="95">
        <f t="shared" si="350"/>
        <v>5.4737905223336547E-2</v>
      </c>
      <c r="X1462" s="95">
        <f t="shared" si="351"/>
        <v>4.2827304764218921E-2</v>
      </c>
    </row>
    <row r="1463" spans="1:24">
      <c r="A1463" s="1">
        <v>1992.03</v>
      </c>
      <c r="B1463" s="1">
        <f t="shared" si="352"/>
        <v>1992</v>
      </c>
      <c r="C1463" s="1">
        <f t="shared" si="353"/>
        <v>2.9999999999972715E-2</v>
      </c>
      <c r="D1463" s="77">
        <v>407.36</v>
      </c>
      <c r="E1463" s="79">
        <v>12.32</v>
      </c>
      <c r="F1463" s="77">
        <v>16.190000000000001</v>
      </c>
      <c r="G1463" s="77">
        <v>139.30000000000001</v>
      </c>
      <c r="H1463" s="79">
        <f t="shared" si="358"/>
        <v>1992.2083333332232</v>
      </c>
      <c r="I1463" s="82">
        <v>7.54</v>
      </c>
      <c r="J1463" s="79">
        <f t="shared" si="354"/>
        <v>945.68053754486721</v>
      </c>
      <c r="K1463" s="79">
        <f t="shared" si="355"/>
        <v>28.600707537688443</v>
      </c>
      <c r="L1463" s="90">
        <f t="shared" si="359"/>
        <v>339361.89473446237</v>
      </c>
      <c r="M1463" s="79">
        <f t="shared" si="356"/>
        <v>37.584858363244798</v>
      </c>
      <c r="N1463" s="90">
        <f t="shared" si="357"/>
        <v>13487.502640786886</v>
      </c>
      <c r="O1463" s="106">
        <f t="shared" si="346"/>
        <v>19.283561861298558</v>
      </c>
      <c r="P1463" s="91"/>
      <c r="Q1463" s="92">
        <f t="shared" si="347"/>
        <v>22.698465263289922</v>
      </c>
      <c r="R1463" s="92"/>
      <c r="S1463" s="107">
        <f t="shared" si="348"/>
        <v>1.6023313388900999E-2</v>
      </c>
      <c r="T1463" s="82">
        <f t="shared" si="360"/>
        <v>1.0104755563451913</v>
      </c>
      <c r="U1463" s="82">
        <f t="shared" si="361"/>
        <v>19.676860305121114</v>
      </c>
      <c r="V1463" s="95">
        <f t="shared" si="349"/>
        <v>0.10393468426540964</v>
      </c>
      <c r="W1463" s="95">
        <f t="shared" si="350"/>
        <v>5.28993096145427E-2</v>
      </c>
      <c r="X1463" s="95">
        <f t="shared" si="351"/>
        <v>5.1035374650866938E-2</v>
      </c>
    </row>
    <row r="1464" spans="1:24">
      <c r="A1464" s="1">
        <v>1992.04</v>
      </c>
      <c r="B1464" s="1">
        <f t="shared" si="352"/>
        <v>1992</v>
      </c>
      <c r="C1464" s="1">
        <f t="shared" si="353"/>
        <v>3.999999999996362E-2</v>
      </c>
      <c r="D1464" s="77">
        <v>407.41</v>
      </c>
      <c r="E1464" s="79">
        <v>12.32</v>
      </c>
      <c r="F1464" s="77">
        <v>16.4833</v>
      </c>
      <c r="G1464" s="77">
        <v>139.5</v>
      </c>
      <c r="H1464" s="79">
        <f t="shared" si="358"/>
        <v>1992.2916666665565</v>
      </c>
      <c r="I1464" s="82">
        <v>7.48</v>
      </c>
      <c r="J1464" s="79">
        <f t="shared" si="354"/>
        <v>944.44063103942665</v>
      </c>
      <c r="K1464" s="79">
        <f t="shared" si="355"/>
        <v>28.559702939068103</v>
      </c>
      <c r="L1464" s="90">
        <f t="shared" si="359"/>
        <v>339771.01374685374</v>
      </c>
      <c r="M1464" s="79">
        <f t="shared" si="356"/>
        <v>38.210888916845882</v>
      </c>
      <c r="N1464" s="90">
        <f t="shared" si="357"/>
        <v>13746.711054941003</v>
      </c>
      <c r="O1464" s="106">
        <f t="shared" si="346"/>
        <v>19.301229507881047</v>
      </c>
      <c r="P1464" s="91"/>
      <c r="Q1464" s="92">
        <f t="shared" si="347"/>
        <v>22.712689513614706</v>
      </c>
      <c r="R1464" s="92"/>
      <c r="S1464" s="107">
        <f t="shared" si="348"/>
        <v>1.6285934688981193E-2</v>
      </c>
      <c r="T1464" s="82">
        <f t="shared" si="360"/>
        <v>1.0125464539191733</v>
      </c>
      <c r="U1464" s="82">
        <f t="shared" si="361"/>
        <v>19.854480290303808</v>
      </c>
      <c r="V1464" s="95">
        <f t="shared" si="349"/>
        <v>9.9247300865846988E-2</v>
      </c>
      <c r="W1464" s="95">
        <f t="shared" si="350"/>
        <v>5.2394119366989456E-2</v>
      </c>
      <c r="X1464" s="95">
        <f t="shared" si="351"/>
        <v>4.6853181498857532E-2</v>
      </c>
    </row>
    <row r="1465" spans="1:24">
      <c r="A1465" s="1">
        <v>1992.05</v>
      </c>
      <c r="B1465" s="1">
        <f t="shared" si="352"/>
        <v>1992</v>
      </c>
      <c r="C1465" s="1">
        <f t="shared" si="353"/>
        <v>4.9999999999954525E-2</v>
      </c>
      <c r="D1465" s="77">
        <v>414.81</v>
      </c>
      <c r="E1465" s="79">
        <v>12.32</v>
      </c>
      <c r="F1465" s="77">
        <v>16.7667</v>
      </c>
      <c r="G1465" s="77">
        <v>139.69999999999999</v>
      </c>
      <c r="H1465" s="79">
        <f t="shared" si="358"/>
        <v>1992.3749999998897</v>
      </c>
      <c r="I1465" s="82">
        <v>7.39</v>
      </c>
      <c r="J1465" s="79">
        <f t="shared" si="354"/>
        <v>960.21834094488202</v>
      </c>
      <c r="K1465" s="79">
        <f t="shared" si="355"/>
        <v>28.5188157480315</v>
      </c>
      <c r="L1465" s="90">
        <f t="shared" si="359"/>
        <v>346302.17854209954</v>
      </c>
      <c r="M1465" s="79">
        <f t="shared" si="356"/>
        <v>38.812210065139595</v>
      </c>
      <c r="N1465" s="90">
        <f t="shared" si="357"/>
        <v>13997.600677326538</v>
      </c>
      <c r="O1465" s="106">
        <f t="shared" si="346"/>
        <v>19.662279795641695</v>
      </c>
      <c r="P1465" s="91"/>
      <c r="Q1465" s="92">
        <f t="shared" si="347"/>
        <v>23.130349591325846</v>
      </c>
      <c r="R1465" s="92"/>
      <c r="S1465" s="107">
        <f t="shared" si="348"/>
        <v>1.5402822169063295E-2</v>
      </c>
      <c r="T1465" s="82">
        <f t="shared" si="360"/>
        <v>1.0153293568561221</v>
      </c>
      <c r="U1465" s="82">
        <f t="shared" si="361"/>
        <v>20.074802533454232</v>
      </c>
      <c r="V1465" s="95">
        <f t="shared" si="349"/>
        <v>9.4022837076815691E-2</v>
      </c>
      <c r="W1465" s="95">
        <f t="shared" si="350"/>
        <v>5.2093917979996407E-2</v>
      </c>
      <c r="X1465" s="95">
        <f t="shared" si="351"/>
        <v>4.1928919096819284E-2</v>
      </c>
    </row>
    <row r="1466" spans="1:24">
      <c r="A1466" s="1">
        <v>1992.06</v>
      </c>
      <c r="B1466" s="1">
        <f t="shared" si="352"/>
        <v>1992</v>
      </c>
      <c r="C1466" s="1">
        <f t="shared" si="353"/>
        <v>5.999999999994543E-2</v>
      </c>
      <c r="D1466" s="77">
        <v>408.27</v>
      </c>
      <c r="E1466" s="79">
        <v>12.32</v>
      </c>
      <c r="F1466" s="77">
        <v>17.05</v>
      </c>
      <c r="G1466" s="77">
        <v>140.19999999999999</v>
      </c>
      <c r="H1466" s="79">
        <f t="shared" si="358"/>
        <v>1992.458333333223</v>
      </c>
      <c r="I1466" s="82">
        <v>7.26</v>
      </c>
      <c r="J1466" s="79">
        <f t="shared" si="354"/>
        <v>941.70882603423684</v>
      </c>
      <c r="K1466" s="79">
        <f t="shared" si="355"/>
        <v>28.41710813124109</v>
      </c>
      <c r="L1466" s="90">
        <f t="shared" si="359"/>
        <v>340480.78401009779</v>
      </c>
      <c r="M1466" s="79">
        <f t="shared" si="356"/>
        <v>39.327247860199726</v>
      </c>
      <c r="N1466" s="90">
        <f t="shared" si="357"/>
        <v>14219.01527756673</v>
      </c>
      <c r="O1466" s="106">
        <f t="shared" si="346"/>
        <v>19.315365967644599</v>
      </c>
      <c r="P1466" s="91"/>
      <c r="Q1466" s="92">
        <f t="shared" si="347"/>
        <v>22.716805900471648</v>
      </c>
      <c r="R1466" s="92"/>
      <c r="S1466" s="107">
        <f t="shared" si="348"/>
        <v>1.6695001272217132E-2</v>
      </c>
      <c r="T1466" s="82">
        <f t="shared" si="360"/>
        <v>1.0362324502452476</v>
      </c>
      <c r="U1466" s="82">
        <f t="shared" si="361"/>
        <v>20.309845416827471</v>
      </c>
      <c r="V1466" s="95">
        <f t="shared" si="349"/>
        <v>8.9151160617102709E-2</v>
      </c>
      <c r="W1466" s="95">
        <f t="shared" si="350"/>
        <v>5.3132868783135168E-2</v>
      </c>
      <c r="X1466" s="95">
        <f t="shared" si="351"/>
        <v>3.6018291833967542E-2</v>
      </c>
    </row>
    <row r="1467" spans="1:24">
      <c r="A1467" s="1">
        <v>1992.07</v>
      </c>
      <c r="B1467" s="1">
        <f t="shared" si="352"/>
        <v>1992</v>
      </c>
      <c r="C1467" s="1">
        <f t="shared" si="353"/>
        <v>6.9999999999936335E-2</v>
      </c>
      <c r="D1467" s="77">
        <v>415.05</v>
      </c>
      <c r="E1467" s="79">
        <v>12.343299999999999</v>
      </c>
      <c r="F1467" s="77">
        <v>17.38</v>
      </c>
      <c r="G1467" s="77">
        <v>140.5</v>
      </c>
      <c r="H1467" s="79">
        <f t="shared" si="358"/>
        <v>1992.5416666665562</v>
      </c>
      <c r="I1467" s="82">
        <v>6.84</v>
      </c>
      <c r="J1467" s="79">
        <f t="shared" si="354"/>
        <v>955.30330355871888</v>
      </c>
      <c r="K1467" s="79">
        <f t="shared" si="355"/>
        <v>28.410059671886124</v>
      </c>
      <c r="L1467" s="90">
        <f t="shared" si="359"/>
        <v>346251.93976942997</v>
      </c>
      <c r="M1467" s="79">
        <f t="shared" si="356"/>
        <v>40.002822348754449</v>
      </c>
      <c r="N1467" s="90">
        <f t="shared" si="357"/>
        <v>14499.117487514017</v>
      </c>
      <c r="O1467" s="106">
        <f t="shared" si="346"/>
        <v>19.620740694824409</v>
      </c>
      <c r="P1467" s="91"/>
      <c r="Q1467" s="92">
        <f t="shared" si="347"/>
        <v>23.07054366253529</v>
      </c>
      <c r="R1467" s="92"/>
      <c r="S1467" s="107">
        <f t="shared" si="348"/>
        <v>1.977761135263862E-2</v>
      </c>
      <c r="T1467" s="82">
        <f t="shared" si="360"/>
        <v>1.0238658423844582</v>
      </c>
      <c r="U1467" s="82">
        <f t="shared" si="361"/>
        <v>21.000783398074475</v>
      </c>
      <c r="V1467" s="95">
        <f t="shared" si="349"/>
        <v>7.4895659986007779E-2</v>
      </c>
      <c r="W1467" s="95">
        <f t="shared" si="350"/>
        <v>5.2229038110436443E-2</v>
      </c>
      <c r="X1467" s="95">
        <f t="shared" si="351"/>
        <v>2.2666621875571336E-2</v>
      </c>
    </row>
    <row r="1468" spans="1:24">
      <c r="A1468" s="1">
        <v>1992.08</v>
      </c>
      <c r="B1468" s="1">
        <f t="shared" si="352"/>
        <v>1992</v>
      </c>
      <c r="C1468" s="1">
        <f t="shared" si="353"/>
        <v>7.999999999992724E-2</v>
      </c>
      <c r="D1468" s="77">
        <v>417.93</v>
      </c>
      <c r="E1468" s="79">
        <v>12.3667</v>
      </c>
      <c r="F1468" s="77">
        <v>17.71</v>
      </c>
      <c r="G1468" s="77">
        <v>140.9</v>
      </c>
      <c r="H1468" s="79">
        <f t="shared" si="358"/>
        <v>1992.6249999998895</v>
      </c>
      <c r="I1468" s="82">
        <v>6.59</v>
      </c>
      <c r="J1468" s="79">
        <f t="shared" si="354"/>
        <v>959.20125755855224</v>
      </c>
      <c r="K1468" s="79">
        <f t="shared" si="355"/>
        <v>28.383112463449255</v>
      </c>
      <c r="L1468" s="90">
        <f t="shared" si="359"/>
        <v>348522.05625609186</v>
      </c>
      <c r="M1468" s="79">
        <f t="shared" si="356"/>
        <v>40.646649609652243</v>
      </c>
      <c r="N1468" s="90">
        <f t="shared" si="357"/>
        <v>14768.802470019831</v>
      </c>
      <c r="O1468" s="106">
        <f t="shared" si="346"/>
        <v>19.722137498351533</v>
      </c>
      <c r="P1468" s="91"/>
      <c r="Q1468" s="92">
        <f t="shared" si="347"/>
        <v>23.184600663955528</v>
      </c>
      <c r="R1468" s="92"/>
      <c r="S1468" s="107">
        <f t="shared" si="348"/>
        <v>2.2097910826092235E-2</v>
      </c>
      <c r="T1468" s="82">
        <f t="shared" si="360"/>
        <v>1.0179381983966895</v>
      </c>
      <c r="U1468" s="82">
        <f t="shared" si="361"/>
        <v>21.44094295412868</v>
      </c>
      <c r="V1468" s="95">
        <f t="shared" si="349"/>
        <v>7.5052117723350298E-2</v>
      </c>
      <c r="W1468" s="95">
        <f t="shared" si="350"/>
        <v>5.3354955817823901E-2</v>
      </c>
      <c r="X1468" s="95">
        <f t="shared" si="351"/>
        <v>2.1697161905526396E-2</v>
      </c>
    </row>
    <row r="1469" spans="1:24">
      <c r="A1469" s="1">
        <v>1992.09</v>
      </c>
      <c r="B1469" s="1">
        <f t="shared" si="352"/>
        <v>1992</v>
      </c>
      <c r="C1469" s="1">
        <f t="shared" si="353"/>
        <v>8.9999999999918145E-2</v>
      </c>
      <c r="D1469" s="77">
        <v>418.48</v>
      </c>
      <c r="E1469" s="79">
        <v>12.4</v>
      </c>
      <c r="F1469" s="77">
        <v>18.04</v>
      </c>
      <c r="G1469" s="77">
        <v>141.30000000000001</v>
      </c>
      <c r="H1469" s="79">
        <f t="shared" si="358"/>
        <v>1992.7083333332228</v>
      </c>
      <c r="I1469" s="82">
        <v>6.42</v>
      </c>
      <c r="J1469" s="79">
        <f t="shared" si="354"/>
        <v>957.74464147204549</v>
      </c>
      <c r="K1469" s="79">
        <f t="shared" si="355"/>
        <v>28.378975230007079</v>
      </c>
      <c r="L1469" s="90">
        <f t="shared" si="359"/>
        <v>348852.08299864875</v>
      </c>
      <c r="M1469" s="79">
        <f t="shared" si="356"/>
        <v>41.286831705590942</v>
      </c>
      <c r="N1469" s="90">
        <f t="shared" si="357"/>
        <v>15038.452440488487</v>
      </c>
      <c r="O1469" s="106">
        <f t="shared" si="346"/>
        <v>19.708766424745317</v>
      </c>
      <c r="P1469" s="91"/>
      <c r="Q1469" s="92">
        <f t="shared" si="347"/>
        <v>23.164274166851886</v>
      </c>
      <c r="R1469" s="92"/>
      <c r="S1469" s="107">
        <f t="shared" si="348"/>
        <v>2.3914247386812415E-2</v>
      </c>
      <c r="T1469" s="82">
        <f t="shared" si="360"/>
        <v>0.99299722717856842</v>
      </c>
      <c r="U1469" s="82">
        <f t="shared" si="361"/>
        <v>21.76376983248166</v>
      </c>
      <c r="V1469" s="95">
        <f t="shared" si="349"/>
        <v>6.9544877641060321E-2</v>
      </c>
      <c r="W1469" s="95">
        <f t="shared" si="350"/>
        <v>5.5295238713414685E-2</v>
      </c>
      <c r="X1469" s="95">
        <f t="shared" si="351"/>
        <v>1.4249638927645636E-2</v>
      </c>
    </row>
    <row r="1470" spans="1:24">
      <c r="A1470" s="1">
        <v>1992.1</v>
      </c>
      <c r="B1470" s="1">
        <f t="shared" si="352"/>
        <v>1992</v>
      </c>
      <c r="C1470" s="1">
        <f t="shared" si="353"/>
        <v>9.9999999999909051E-2</v>
      </c>
      <c r="D1470" s="77">
        <v>412.5</v>
      </c>
      <c r="E1470" s="79">
        <v>12.386699999999999</v>
      </c>
      <c r="F1470" s="77">
        <v>18.39</v>
      </c>
      <c r="G1470" s="77">
        <v>141.80000000000001</v>
      </c>
      <c r="H1470" s="79">
        <f t="shared" si="358"/>
        <v>1992.791666666556</v>
      </c>
      <c r="I1470" s="82">
        <v>6.59</v>
      </c>
      <c r="J1470" s="79">
        <f t="shared" si="354"/>
        <v>940.72981311706633</v>
      </c>
      <c r="K1470" s="79">
        <f t="shared" si="355"/>
        <v>28.248576911847671</v>
      </c>
      <c r="L1470" s="90">
        <f t="shared" si="359"/>
        <v>343511.99179140275</v>
      </c>
      <c r="M1470" s="79">
        <f t="shared" si="356"/>
        <v>41.939445486600846</v>
      </c>
      <c r="N1470" s="90">
        <f t="shared" si="357"/>
        <v>15314.389161318535</v>
      </c>
      <c r="O1470" s="106">
        <f t="shared" si="346"/>
        <v>19.370271076906977</v>
      </c>
      <c r="P1470" s="91"/>
      <c r="Q1470" s="92">
        <f t="shared" si="347"/>
        <v>22.763052023573366</v>
      </c>
      <c r="R1470" s="92"/>
      <c r="S1470" s="107">
        <f t="shared" si="348"/>
        <v>2.3149941896531717E-2</v>
      </c>
      <c r="T1470" s="82">
        <f t="shared" si="360"/>
        <v>0.98539668996090102</v>
      </c>
      <c r="U1470" s="82">
        <f t="shared" si="361"/>
        <v>21.535159418551128</v>
      </c>
      <c r="V1470" s="95">
        <f t="shared" si="349"/>
        <v>6.9546367268539244E-2</v>
      </c>
      <c r="W1470" s="95">
        <f t="shared" si="350"/>
        <v>5.5969470126490783E-2</v>
      </c>
      <c r="X1470" s="95">
        <f t="shared" si="351"/>
        <v>1.3576897142048461E-2</v>
      </c>
    </row>
    <row r="1471" spans="1:24">
      <c r="A1471" s="1">
        <v>1992.11</v>
      </c>
      <c r="B1471" s="1">
        <f t="shared" si="352"/>
        <v>1992</v>
      </c>
      <c r="C1471" s="1">
        <f t="shared" si="353"/>
        <v>0.10999999999989996</v>
      </c>
      <c r="D1471" s="77">
        <v>422.84</v>
      </c>
      <c r="E1471" s="79">
        <v>12.3833</v>
      </c>
      <c r="F1471" s="77">
        <v>18.739999999999998</v>
      </c>
      <c r="G1471" s="77">
        <v>142</v>
      </c>
      <c r="H1471" s="79">
        <f t="shared" si="358"/>
        <v>1992.8749999998893</v>
      </c>
      <c r="I1471" s="82">
        <v>6.87</v>
      </c>
      <c r="J1471" s="79">
        <f t="shared" si="354"/>
        <v>962.95258957746478</v>
      </c>
      <c r="K1471" s="79">
        <f t="shared" si="355"/>
        <v>28.201047210563384</v>
      </c>
      <c r="L1471" s="90">
        <f t="shared" si="359"/>
        <v>352484.89054033911</v>
      </c>
      <c r="M1471" s="79">
        <f t="shared" si="356"/>
        <v>42.67744661971831</v>
      </c>
      <c r="N1471" s="90">
        <f t="shared" si="357"/>
        <v>15621.906273592742</v>
      </c>
      <c r="O1471" s="106">
        <f t="shared" si="346"/>
        <v>19.833656038801234</v>
      </c>
      <c r="P1471" s="91"/>
      <c r="Q1471" s="92">
        <f t="shared" si="347"/>
        <v>23.30333155078489</v>
      </c>
      <c r="R1471" s="92"/>
      <c r="S1471" s="107">
        <f t="shared" si="348"/>
        <v>1.950157027850366E-2</v>
      </c>
      <c r="T1471" s="82">
        <f t="shared" si="360"/>
        <v>1.0129335817200111</v>
      </c>
      <c r="U1471" s="82">
        <f t="shared" si="361"/>
        <v>21.190786534441987</v>
      </c>
      <c r="V1471" s="95">
        <f t="shared" si="349"/>
        <v>7.3658714499208244E-2</v>
      </c>
      <c r="W1471" s="95">
        <f t="shared" si="350"/>
        <v>5.7069939844241357E-2</v>
      </c>
      <c r="X1471" s="95">
        <f t="shared" si="351"/>
        <v>1.6588774654966887E-2</v>
      </c>
    </row>
    <row r="1472" spans="1:24">
      <c r="A1472" s="1">
        <v>1992.12</v>
      </c>
      <c r="B1472" s="1">
        <f t="shared" si="352"/>
        <v>1992</v>
      </c>
      <c r="C1472" s="1">
        <f t="shared" si="353"/>
        <v>0.11999999999989086</v>
      </c>
      <c r="D1472" s="77">
        <v>435.64</v>
      </c>
      <c r="E1472" s="79">
        <v>12.39</v>
      </c>
      <c r="F1472" s="77">
        <v>19.09</v>
      </c>
      <c r="G1472" s="77">
        <v>141.9</v>
      </c>
      <c r="H1472" s="79">
        <f t="shared" si="358"/>
        <v>1992.9583333332225</v>
      </c>
      <c r="I1472" s="82">
        <v>6.77</v>
      </c>
      <c r="J1472" s="79">
        <f t="shared" si="354"/>
        <v>992.80176264975341</v>
      </c>
      <c r="K1472" s="79">
        <f t="shared" si="355"/>
        <v>28.236190063424953</v>
      </c>
      <c r="L1472" s="90">
        <f t="shared" si="359"/>
        <v>364272.37120789837</v>
      </c>
      <c r="M1472" s="79">
        <f t="shared" si="356"/>
        <v>43.505154827343198</v>
      </c>
      <c r="N1472" s="90">
        <f t="shared" si="357"/>
        <v>15962.628698831097</v>
      </c>
      <c r="O1472" s="106">
        <f t="shared" si="346"/>
        <v>20.448606721242967</v>
      </c>
      <c r="P1472" s="91"/>
      <c r="Q1472" s="92">
        <f t="shared" si="347"/>
        <v>24.020186324731132</v>
      </c>
      <c r="R1472" s="92"/>
      <c r="S1472" s="107">
        <f t="shared" si="348"/>
        <v>1.9336711772753895E-2</v>
      </c>
      <c r="T1472" s="82">
        <f t="shared" si="360"/>
        <v>1.0179889555372019</v>
      </c>
      <c r="U1472" s="82">
        <f t="shared" si="361"/>
        <v>21.479986054539136</v>
      </c>
      <c r="V1472" s="95">
        <f t="shared" si="349"/>
        <v>6.9257000163746696E-2</v>
      </c>
      <c r="W1472" s="95">
        <f t="shared" si="350"/>
        <v>5.6398787313599597E-2</v>
      </c>
      <c r="X1472" s="95">
        <f t="shared" si="351"/>
        <v>1.2858212850147099E-2</v>
      </c>
    </row>
    <row r="1473" spans="1:24">
      <c r="A1473" s="1">
        <v>1993.01</v>
      </c>
      <c r="B1473" s="1">
        <f t="shared" si="352"/>
        <v>1993</v>
      </c>
      <c r="C1473" s="1">
        <f t="shared" si="353"/>
        <v>9.9999999999909051E-3</v>
      </c>
      <c r="D1473" s="77">
        <v>435.23</v>
      </c>
      <c r="E1473" s="79">
        <v>12.4133</v>
      </c>
      <c r="F1473" s="77">
        <v>19.34</v>
      </c>
      <c r="G1473" s="77">
        <v>142.6</v>
      </c>
      <c r="H1473" s="79">
        <f t="shared" si="358"/>
        <v>1993.0416666665558</v>
      </c>
      <c r="I1473" s="82">
        <v>6.6</v>
      </c>
      <c r="J1473" s="79">
        <f t="shared" si="354"/>
        <v>986.99847889200578</v>
      </c>
      <c r="K1473" s="79">
        <f t="shared" si="355"/>
        <v>28.150422117110804</v>
      </c>
      <c r="L1473" s="90">
        <f t="shared" si="359"/>
        <v>363003.79887249717</v>
      </c>
      <c r="M1473" s="79">
        <f t="shared" si="356"/>
        <v>43.85853590462834</v>
      </c>
      <c r="N1473" s="90">
        <f t="shared" si="357"/>
        <v>16130.536659224077</v>
      </c>
      <c r="O1473" s="106">
        <f t="shared" ref="O1473:O1536" si="362">J1473/AVERAGE(M1353:M1472)</f>
        <v>20.323410802995717</v>
      </c>
      <c r="P1473" s="91"/>
      <c r="Q1473" s="92">
        <f t="shared" ref="Q1473:Q1536" si="363">L1473/AVERAGE(N1353:N1472)</f>
        <v>23.867950224169572</v>
      </c>
      <c r="R1473" s="92"/>
      <c r="S1473" s="107">
        <f t="shared" ref="S1473:S1536" si="364">1/O1473-(I1473/100-(((G1473/G1353)^(1/10))-1))</f>
        <v>2.1636349599385957E-2</v>
      </c>
      <c r="T1473" s="82">
        <f t="shared" si="360"/>
        <v>1.0305714011765221</v>
      </c>
      <c r="U1473" s="82">
        <f t="shared" si="361"/>
        <v>21.759050055303792</v>
      </c>
      <c r="V1473" s="95">
        <f t="shared" si="349"/>
        <v>6.892055442254974E-2</v>
      </c>
      <c r="W1473" s="95">
        <f t="shared" si="350"/>
        <v>5.4752609652403361E-2</v>
      </c>
      <c r="X1473" s="95">
        <f t="shared" si="351"/>
        <v>1.4167944770146379E-2</v>
      </c>
    </row>
    <row r="1474" spans="1:24">
      <c r="A1474" s="1">
        <v>1993.02</v>
      </c>
      <c r="B1474" s="1">
        <f t="shared" si="352"/>
        <v>1993</v>
      </c>
      <c r="C1474" s="1">
        <f t="shared" si="353"/>
        <v>1.999999999998181E-2</v>
      </c>
      <c r="D1474" s="77">
        <v>441.7</v>
      </c>
      <c r="E1474" s="79">
        <v>12.4467</v>
      </c>
      <c r="F1474" s="77">
        <v>19.59</v>
      </c>
      <c r="G1474" s="77">
        <v>143.1</v>
      </c>
      <c r="H1474" s="79">
        <f t="shared" si="358"/>
        <v>1993.124999999889</v>
      </c>
      <c r="I1474" s="82">
        <v>6.26</v>
      </c>
      <c r="J1474" s="79">
        <f t="shared" si="354"/>
        <v>998.17100698812033</v>
      </c>
      <c r="K1474" s="79">
        <f t="shared" si="355"/>
        <v>28.127541482180298</v>
      </c>
      <c r="L1474" s="90">
        <f t="shared" si="359"/>
        <v>367974.9688196436</v>
      </c>
      <c r="M1474" s="79">
        <f t="shared" si="356"/>
        <v>44.270251362683446</v>
      </c>
      <c r="N1474" s="90">
        <f t="shared" si="357"/>
        <v>16320.193885390127</v>
      </c>
      <c r="O1474" s="106">
        <f t="shared" si="362"/>
        <v>20.54533679290045</v>
      </c>
      <c r="P1474" s="91"/>
      <c r="Q1474" s="92">
        <f t="shared" si="363"/>
        <v>24.122919609042597</v>
      </c>
      <c r="R1474" s="92"/>
      <c r="S1474" s="107">
        <f t="shared" si="364"/>
        <v>2.4762232417321624E-2</v>
      </c>
      <c r="T1474" s="82">
        <f t="shared" si="360"/>
        <v>1.0261243281280923</v>
      </c>
      <c r="U1474" s="82">
        <f t="shared" si="361"/>
        <v>22.345903010180429</v>
      </c>
      <c r="V1474" s="95">
        <f t="shared" ref="V1474:V1537" si="365">(($L1594/$L1474)^(1/10)-1)</f>
        <v>5.9600835986600931E-2</v>
      </c>
      <c r="W1474" s="95">
        <f t="shared" ref="W1474:W1537" si="366">(($U1594/$U1474)^(1/10)-1)</f>
        <v>5.2780395368372313E-2</v>
      </c>
      <c r="X1474" s="95">
        <f t="shared" ref="X1474:X1537" si="367">V1474-W1474</f>
        <v>6.8204406182286181E-3</v>
      </c>
    </row>
    <row r="1475" spans="1:24">
      <c r="A1475" s="1">
        <v>1993.03</v>
      </c>
      <c r="B1475" s="1">
        <f t="shared" si="352"/>
        <v>1993</v>
      </c>
      <c r="C1475" s="1">
        <f t="shared" si="353"/>
        <v>2.9999999999972715E-2</v>
      </c>
      <c r="D1475" s="77">
        <v>450.16</v>
      </c>
      <c r="E1475" s="79">
        <v>12.48</v>
      </c>
      <c r="F1475" s="77">
        <v>19.84</v>
      </c>
      <c r="G1475" s="77">
        <v>143.6</v>
      </c>
      <c r="H1475" s="79">
        <f t="shared" si="358"/>
        <v>1993.2083333332223</v>
      </c>
      <c r="I1475" s="82">
        <v>5.98</v>
      </c>
      <c r="J1475" s="79">
        <f t="shared" si="354"/>
        <v>1013.7471537604458</v>
      </c>
      <c r="K1475" s="79">
        <f t="shared" si="355"/>
        <v>28.104594986072428</v>
      </c>
      <c r="L1475" s="90">
        <f t="shared" si="359"/>
        <v>374580.49803126213</v>
      </c>
      <c r="M1475" s="79">
        <f t="shared" si="356"/>
        <v>44.679099721448473</v>
      </c>
      <c r="N1475" s="90">
        <f t="shared" si="357"/>
        <v>16508.968102319712</v>
      </c>
      <c r="O1475" s="106">
        <f t="shared" si="362"/>
        <v>20.855200148690916</v>
      </c>
      <c r="P1475" s="91"/>
      <c r="Q1475" s="92">
        <f t="shared" si="363"/>
        <v>24.480250697934419</v>
      </c>
      <c r="R1475" s="92"/>
      <c r="S1475" s="107">
        <f t="shared" si="364"/>
        <v>2.7201413706418549E-2</v>
      </c>
      <c r="T1475" s="82">
        <f t="shared" si="360"/>
        <v>1.0057303710261363</v>
      </c>
      <c r="U1475" s="82">
        <f t="shared" si="361"/>
        <v>22.849836012483646</v>
      </c>
      <c r="V1475" s="95">
        <f t="shared" si="365"/>
        <v>5.8458949850014097E-2</v>
      </c>
      <c r="W1475" s="95">
        <f t="shared" si="366"/>
        <v>5.0921333723028761E-2</v>
      </c>
      <c r="X1475" s="95">
        <f t="shared" si="367"/>
        <v>7.5376161269853359E-3</v>
      </c>
    </row>
    <row r="1476" spans="1:24">
      <c r="A1476" s="1">
        <v>1993.04</v>
      </c>
      <c r="B1476" s="1">
        <f t="shared" si="352"/>
        <v>1993</v>
      </c>
      <c r="C1476" s="1">
        <f t="shared" si="353"/>
        <v>3.999999999996362E-2</v>
      </c>
      <c r="D1476" s="77">
        <v>443.08</v>
      </c>
      <c r="E1476" s="79">
        <v>12.4933</v>
      </c>
      <c r="F1476" s="77">
        <v>19.670000000000002</v>
      </c>
      <c r="G1476" s="77">
        <v>144</v>
      </c>
      <c r="H1476" s="79">
        <f t="shared" si="358"/>
        <v>1993.2916666665556</v>
      </c>
      <c r="I1476" s="82">
        <v>5.97</v>
      </c>
      <c r="J1476" s="79">
        <f t="shared" si="354"/>
        <v>995.03152527777775</v>
      </c>
      <c r="K1476" s="79">
        <f t="shared" si="355"/>
        <v>28.056394679861114</v>
      </c>
      <c r="L1476" s="90">
        <f t="shared" si="359"/>
        <v>368528.96152050194</v>
      </c>
      <c r="M1476" s="79">
        <f t="shared" si="356"/>
        <v>44.173219513888895</v>
      </c>
      <c r="N1476" s="90">
        <f t="shared" si="357"/>
        <v>16360.396933078167</v>
      </c>
      <c r="O1476" s="106">
        <f t="shared" si="362"/>
        <v>20.457362016642186</v>
      </c>
      <c r="P1476" s="91"/>
      <c r="Q1476" s="92">
        <f t="shared" si="363"/>
        <v>24.007988301251135</v>
      </c>
      <c r="R1476" s="92"/>
      <c r="S1476" s="107">
        <f t="shared" si="364"/>
        <v>2.7782730536251424E-2</v>
      </c>
      <c r="T1476" s="82">
        <f t="shared" si="360"/>
        <v>0.99976214427287224</v>
      </c>
      <c r="U1476" s="82">
        <f t="shared" si="361"/>
        <v>22.916938567247321</v>
      </c>
      <c r="V1476" s="95">
        <f t="shared" si="365"/>
        <v>6.5890820412883855E-2</v>
      </c>
      <c r="W1476" s="95">
        <f t="shared" si="366"/>
        <v>4.9880332575390929E-2</v>
      </c>
      <c r="X1476" s="95">
        <f t="shared" si="367"/>
        <v>1.6010487837492926E-2</v>
      </c>
    </row>
    <row r="1477" spans="1:24">
      <c r="A1477" s="1">
        <v>1993.05</v>
      </c>
      <c r="B1477" s="1">
        <f t="shared" si="352"/>
        <v>1993</v>
      </c>
      <c r="C1477" s="1">
        <f t="shared" si="353"/>
        <v>4.9999999999954525E-2</v>
      </c>
      <c r="D1477" s="77">
        <v>445.25</v>
      </c>
      <c r="E1477" s="79">
        <v>12.5067</v>
      </c>
      <c r="F1477" s="77">
        <v>19.5</v>
      </c>
      <c r="G1477" s="77">
        <v>144.19999999999999</v>
      </c>
      <c r="H1477" s="79">
        <f t="shared" si="358"/>
        <v>1993.3749999998888</v>
      </c>
      <c r="I1477" s="82">
        <v>6.04</v>
      </c>
      <c r="J1477" s="79">
        <f t="shared" si="354"/>
        <v>998.51789701803068</v>
      </c>
      <c r="K1477" s="79">
        <f t="shared" si="355"/>
        <v>28.047532358529828</v>
      </c>
      <c r="L1477" s="90">
        <f t="shared" si="359"/>
        <v>370685.8676755632</v>
      </c>
      <c r="M1477" s="79">
        <f t="shared" si="356"/>
        <v>43.730710818307912</v>
      </c>
      <c r="N1477" s="90">
        <f t="shared" si="357"/>
        <v>16234.417562433424</v>
      </c>
      <c r="O1477" s="106">
        <f t="shared" si="362"/>
        <v>20.517605633764873</v>
      </c>
      <c r="P1477" s="91"/>
      <c r="Q1477" s="92">
        <f t="shared" si="363"/>
        <v>24.073856030062412</v>
      </c>
      <c r="R1477" s="92"/>
      <c r="S1477" s="107">
        <f t="shared" si="364"/>
        <v>2.6453373546910561E-2</v>
      </c>
      <c r="T1477" s="82">
        <f t="shared" si="360"/>
        <v>1.011012320562737</v>
      </c>
      <c r="U1477" s="82">
        <f t="shared" si="361"/>
        <v>22.879710266790326</v>
      </c>
      <c r="V1477" s="95">
        <f t="shared" si="365"/>
        <v>7.0971797155078731E-2</v>
      </c>
      <c r="W1477" s="95">
        <f t="shared" si="366"/>
        <v>5.3926187685223281E-2</v>
      </c>
      <c r="X1477" s="95">
        <f t="shared" si="367"/>
        <v>1.7045609469855449E-2</v>
      </c>
    </row>
    <row r="1478" spans="1:24">
      <c r="A1478" s="1">
        <v>1993.06</v>
      </c>
      <c r="B1478" s="1">
        <f t="shared" si="352"/>
        <v>1993</v>
      </c>
      <c r="C1478" s="1">
        <f t="shared" si="353"/>
        <v>5.999999999994543E-2</v>
      </c>
      <c r="D1478" s="77">
        <v>448.06</v>
      </c>
      <c r="E1478" s="79">
        <v>12.52</v>
      </c>
      <c r="F1478" s="77">
        <v>19.329999999999998</v>
      </c>
      <c r="G1478" s="77">
        <v>144.4</v>
      </c>
      <c r="H1478" s="79">
        <f t="shared" si="358"/>
        <v>1993.4583333332221</v>
      </c>
      <c r="I1478" s="82">
        <v>5.96</v>
      </c>
      <c r="J1478" s="79">
        <f t="shared" si="354"/>
        <v>1003.4278876731303</v>
      </c>
      <c r="K1478" s="79">
        <f t="shared" si="355"/>
        <v>28.038470637119115</v>
      </c>
      <c r="L1478" s="90">
        <f t="shared" si="359"/>
        <v>373376.04100377415</v>
      </c>
      <c r="M1478" s="79">
        <f t="shared" si="356"/>
        <v>43.289427908587257</v>
      </c>
      <c r="N1478" s="90">
        <f t="shared" si="357"/>
        <v>16108.018730980122</v>
      </c>
      <c r="O1478" s="106">
        <f t="shared" si="362"/>
        <v>20.608357012960195</v>
      </c>
      <c r="P1478" s="91"/>
      <c r="Q1478" s="92">
        <f t="shared" si="363"/>
        <v>24.175761110239709</v>
      </c>
      <c r="R1478" s="92"/>
      <c r="S1478" s="107">
        <f t="shared" si="364"/>
        <v>2.6869171617220376E-2</v>
      </c>
      <c r="T1478" s="82">
        <f t="shared" si="360"/>
        <v>1.0162531878887435</v>
      </c>
      <c r="U1478" s="82">
        <f t="shared" si="361"/>
        <v>23.099630647956758</v>
      </c>
      <c r="V1478" s="95">
        <f t="shared" si="365"/>
        <v>7.6033620472631291E-2</v>
      </c>
      <c r="W1478" s="95">
        <f t="shared" si="366"/>
        <v>5.5223289231552286E-2</v>
      </c>
      <c r="X1478" s="95">
        <f t="shared" si="367"/>
        <v>2.0810331241079005E-2</v>
      </c>
    </row>
    <row r="1479" spans="1:24">
      <c r="A1479" s="1">
        <v>1993.07</v>
      </c>
      <c r="B1479" s="1">
        <f t="shared" si="352"/>
        <v>1993</v>
      </c>
      <c r="C1479" s="1">
        <f t="shared" si="353"/>
        <v>6.9999999999936335E-2</v>
      </c>
      <c r="D1479" s="77">
        <v>447.29</v>
      </c>
      <c r="E1479" s="79">
        <v>12.52</v>
      </c>
      <c r="F1479" s="77">
        <v>19.690000000000001</v>
      </c>
      <c r="G1479" s="77">
        <v>144.4</v>
      </c>
      <c r="H1479" s="79">
        <f t="shared" si="358"/>
        <v>1993.5416666665553</v>
      </c>
      <c r="I1479" s="82">
        <v>5.81</v>
      </c>
      <c r="J1479" s="79">
        <f t="shared" si="354"/>
        <v>1001.7034769390583</v>
      </c>
      <c r="K1479" s="79">
        <f t="shared" si="355"/>
        <v>28.038470637119115</v>
      </c>
      <c r="L1479" s="90">
        <f t="shared" si="359"/>
        <v>373603.8143329586</v>
      </c>
      <c r="M1479" s="79">
        <f t="shared" si="356"/>
        <v>44.095645914127431</v>
      </c>
      <c r="N1479" s="90">
        <f t="shared" si="357"/>
        <v>16446.2856406715</v>
      </c>
      <c r="O1479" s="106">
        <f t="shared" si="362"/>
        <v>20.564596413297142</v>
      </c>
      <c r="P1479" s="91"/>
      <c r="Q1479" s="92">
        <f t="shared" si="363"/>
        <v>24.120424250680507</v>
      </c>
      <c r="R1479" s="92"/>
      <c r="S1479" s="107">
        <f t="shared" si="364"/>
        <v>2.8056084282618188E-2</v>
      </c>
      <c r="T1479" s="82">
        <f t="shared" si="360"/>
        <v>1.0146808528422979</v>
      </c>
      <c r="U1479" s="82">
        <f t="shared" si="361"/>
        <v>23.475073285038576</v>
      </c>
      <c r="V1479" s="95">
        <f t="shared" si="365"/>
        <v>7.6491577847394243E-2</v>
      </c>
      <c r="W1479" s="95">
        <f t="shared" si="366"/>
        <v>4.7973867483517729E-2</v>
      </c>
      <c r="X1479" s="95">
        <f t="shared" si="367"/>
        <v>2.8517710363876514E-2</v>
      </c>
    </row>
    <row r="1480" spans="1:24">
      <c r="A1480" s="1">
        <v>1993.08</v>
      </c>
      <c r="B1480" s="1">
        <f t="shared" si="352"/>
        <v>1993</v>
      </c>
      <c r="C1480" s="1">
        <f t="shared" si="353"/>
        <v>7.999999999992724E-2</v>
      </c>
      <c r="D1480" s="77">
        <v>454.13</v>
      </c>
      <c r="E1480" s="79">
        <v>12.52</v>
      </c>
      <c r="F1480" s="77">
        <v>20.05</v>
      </c>
      <c r="G1480" s="77">
        <v>144.80000000000001</v>
      </c>
      <c r="H1480" s="79">
        <f t="shared" si="358"/>
        <v>1993.6249999998886</v>
      </c>
      <c r="I1480" s="82">
        <v>5.68</v>
      </c>
      <c r="J1480" s="79">
        <f t="shared" si="354"/>
        <v>1014.2121670580111</v>
      </c>
      <c r="K1480" s="79">
        <f t="shared" si="355"/>
        <v>27.961016298342539</v>
      </c>
      <c r="L1480" s="90">
        <f t="shared" si="359"/>
        <v>379138.20948766457</v>
      </c>
      <c r="M1480" s="79">
        <f t="shared" si="356"/>
        <v>44.777825621546967</v>
      </c>
      <c r="N1480" s="90">
        <f t="shared" si="357"/>
        <v>16739.085945054663</v>
      </c>
      <c r="O1480" s="106">
        <f t="shared" si="362"/>
        <v>20.81222754662739</v>
      </c>
      <c r="P1480" s="91"/>
      <c r="Q1480" s="92">
        <f t="shared" si="363"/>
        <v>24.405153638797515</v>
      </c>
      <c r="R1480" s="92"/>
      <c r="S1480" s="107">
        <f t="shared" si="364"/>
        <v>2.8753403914616518E-2</v>
      </c>
      <c r="T1480" s="82">
        <f t="shared" si="360"/>
        <v>1.0293065194781301</v>
      </c>
      <c r="U1480" s="82">
        <f t="shared" si="361"/>
        <v>23.753907084764691</v>
      </c>
      <c r="V1480" s="95">
        <f t="shared" si="365"/>
        <v>7.432388632524578E-2</v>
      </c>
      <c r="W1480" s="95">
        <f t="shared" si="366"/>
        <v>4.2692712610931327E-2</v>
      </c>
      <c r="X1480" s="95">
        <f t="shared" si="367"/>
        <v>3.1631173714314453E-2</v>
      </c>
    </row>
    <row r="1481" spans="1:24">
      <c r="A1481" s="1">
        <v>1993.09</v>
      </c>
      <c r="B1481" s="1">
        <f t="shared" si="352"/>
        <v>1993</v>
      </c>
      <c r="C1481" s="1">
        <f t="shared" si="353"/>
        <v>8.9999999999918145E-2</v>
      </c>
      <c r="D1481" s="77">
        <v>459.24</v>
      </c>
      <c r="E1481" s="79">
        <v>12.52</v>
      </c>
      <c r="F1481" s="77">
        <v>20.41</v>
      </c>
      <c r="G1481" s="77">
        <v>145.1</v>
      </c>
      <c r="H1481" s="79">
        <f t="shared" si="358"/>
        <v>1993.7083333332218</v>
      </c>
      <c r="I1481" s="82">
        <v>5.36</v>
      </c>
      <c r="J1481" s="79">
        <f t="shared" si="354"/>
        <v>1023.5038519641628</v>
      </c>
      <c r="K1481" s="79">
        <f t="shared" si="355"/>
        <v>27.90320578911096</v>
      </c>
      <c r="L1481" s="90">
        <f t="shared" si="359"/>
        <v>383480.9205544283</v>
      </c>
      <c r="M1481" s="79">
        <f t="shared" si="356"/>
        <v>45.487574293590633</v>
      </c>
      <c r="N1481" s="90">
        <f t="shared" si="357"/>
        <v>17043.039779888255</v>
      </c>
      <c r="O1481" s="106">
        <f t="shared" si="362"/>
        <v>20.993501005229128</v>
      </c>
      <c r="P1481" s="91"/>
      <c r="Q1481" s="92">
        <f t="shared" si="363"/>
        <v>24.610598936385479</v>
      </c>
      <c r="R1481" s="92"/>
      <c r="S1481" s="107">
        <f t="shared" si="364"/>
        <v>3.1236860631154599E-2</v>
      </c>
      <c r="T1481" s="82">
        <f t="shared" si="360"/>
        <v>1.0067735459886391</v>
      </c>
      <c r="U1481" s="82">
        <f t="shared" si="361"/>
        <v>24.399499975201177</v>
      </c>
      <c r="V1481" s="95">
        <f t="shared" si="365"/>
        <v>7.6097963468300778E-2</v>
      </c>
      <c r="W1481" s="95">
        <f t="shared" si="366"/>
        <v>4.144377535130328E-2</v>
      </c>
      <c r="X1481" s="95">
        <f t="shared" si="367"/>
        <v>3.4654188116997497E-2</v>
      </c>
    </row>
    <row r="1482" spans="1:24">
      <c r="A1482" s="1">
        <v>1993.1</v>
      </c>
      <c r="B1482" s="1">
        <f t="shared" ref="B1482:B1545" si="368">INT(A1482)</f>
        <v>1993</v>
      </c>
      <c r="C1482" s="1">
        <f t="shared" ref="C1482:C1545" si="369">A1482-B1482</f>
        <v>9.9999999999909051E-2</v>
      </c>
      <c r="D1482" s="77">
        <v>463.9</v>
      </c>
      <c r="E1482" s="79">
        <v>12.54</v>
      </c>
      <c r="F1482" s="77">
        <v>20.9</v>
      </c>
      <c r="G1482" s="77">
        <v>145.69999999999999</v>
      </c>
      <c r="H1482" s="79">
        <f t="shared" si="358"/>
        <v>1993.7916666665551</v>
      </c>
      <c r="I1482" s="82">
        <v>5.33</v>
      </c>
      <c r="J1482" s="79">
        <f t="shared" ref="J1482:J1545" si="370">D1482*$G$1864/G1482</f>
        <v>1029.6319402882636</v>
      </c>
      <c r="K1482" s="79">
        <f t="shared" ref="K1482:K1545" si="371">E1482*$G$1864/G1482</f>
        <v>27.832689224433771</v>
      </c>
      <c r="L1482" s="90">
        <f t="shared" si="359"/>
        <v>386645.9766044431</v>
      </c>
      <c r="M1482" s="79">
        <f t="shared" ref="M1482:M1545" si="372">F1482*$G$1864/G1482</f>
        <v>46.387815374056288</v>
      </c>
      <c r="N1482" s="90">
        <f t="shared" ref="N1482:N1545" si="373">M1482*(L1482/J1482)</f>
        <v>17419.488922252342</v>
      </c>
      <c r="O1482" s="106">
        <f t="shared" si="362"/>
        <v>21.109178247475118</v>
      </c>
      <c r="P1482" s="91"/>
      <c r="Q1482" s="92">
        <f t="shared" si="363"/>
        <v>24.737889343598031</v>
      </c>
      <c r="R1482" s="92"/>
      <c r="S1482" s="107">
        <f t="shared" si="364"/>
        <v>3.1395305530902258E-2</v>
      </c>
      <c r="T1482" s="82">
        <f t="shared" si="360"/>
        <v>0.9749773690649266</v>
      </c>
      <c r="U1482" s="82">
        <f t="shared" si="361"/>
        <v>24.463612135323089</v>
      </c>
      <c r="V1482" s="95">
        <f t="shared" si="365"/>
        <v>7.7493239381001056E-2</v>
      </c>
      <c r="W1482" s="95">
        <f t="shared" si="366"/>
        <v>4.1485400178090881E-2</v>
      </c>
      <c r="X1482" s="95">
        <f t="shared" si="367"/>
        <v>3.6007839202910175E-2</v>
      </c>
    </row>
    <row r="1483" spans="1:24">
      <c r="A1483" s="1">
        <v>1993.11</v>
      </c>
      <c r="B1483" s="1">
        <f t="shared" si="368"/>
        <v>1993</v>
      </c>
      <c r="C1483" s="1">
        <f t="shared" si="369"/>
        <v>0.10999999999989996</v>
      </c>
      <c r="D1483" s="77">
        <v>462.89</v>
      </c>
      <c r="E1483" s="79">
        <v>12.56</v>
      </c>
      <c r="F1483" s="77">
        <v>21.39</v>
      </c>
      <c r="G1483" s="77">
        <v>145.80000000000001</v>
      </c>
      <c r="H1483" s="79">
        <f t="shared" ref="H1483:H1546" si="374">H1482+1/12</f>
        <v>1993.8749999998884</v>
      </c>
      <c r="I1483" s="82">
        <v>5.72</v>
      </c>
      <c r="J1483" s="79">
        <f t="shared" si="370"/>
        <v>1026.685575240055</v>
      </c>
      <c r="K1483" s="79">
        <f t="shared" si="371"/>
        <v>27.857959396433472</v>
      </c>
      <c r="L1483" s="90">
        <f t="shared" ref="L1483:L1546" si="375">L1482*((J1483+(K1483/12))/J1482)</f>
        <v>386411.32686639187</v>
      </c>
      <c r="M1483" s="79">
        <f t="shared" si="372"/>
        <v>47.442814609053499</v>
      </c>
      <c r="N1483" s="90">
        <f t="shared" si="373"/>
        <v>17855.944785309948</v>
      </c>
      <c r="O1483" s="106">
        <f t="shared" si="362"/>
        <v>21.037901189606373</v>
      </c>
      <c r="P1483" s="91"/>
      <c r="Q1483" s="92">
        <f t="shared" si="363"/>
        <v>24.645407638434435</v>
      </c>
      <c r="R1483" s="92"/>
      <c r="S1483" s="107">
        <f t="shared" si="364"/>
        <v>2.7521778620273898E-2</v>
      </c>
      <c r="T1483" s="82">
        <f t="shared" ref="T1483:T1546" si="376">((I1483/I1484+I1483/1200+((1+I1484/1200)^(-119))*(1-I1483/I1484)))</f>
        <v>1.0009977036045139</v>
      </c>
      <c r="U1483" s="82">
        <f t="shared" ref="U1483:U1546" si="377">U1482*T1482*G1482/G1483</f>
        <v>23.83510916583657</v>
      </c>
      <c r="V1483" s="95">
        <f t="shared" si="365"/>
        <v>7.9150376069160977E-2</v>
      </c>
      <c r="W1483" s="95">
        <f t="shared" si="366"/>
        <v>4.4771092884486663E-2</v>
      </c>
      <c r="X1483" s="95">
        <f t="shared" si="367"/>
        <v>3.4379283184674314E-2</v>
      </c>
    </row>
    <row r="1484" spans="1:24">
      <c r="A1484" s="1">
        <v>1993.12</v>
      </c>
      <c r="B1484" s="1">
        <f t="shared" si="368"/>
        <v>1993</v>
      </c>
      <c r="C1484" s="1">
        <f t="shared" si="369"/>
        <v>0.11999999999989086</v>
      </c>
      <c r="D1484" s="77">
        <v>465.95</v>
      </c>
      <c r="E1484" s="79">
        <v>12.58</v>
      </c>
      <c r="F1484" s="77">
        <v>21.89</v>
      </c>
      <c r="G1484" s="77">
        <v>145.80000000000001</v>
      </c>
      <c r="H1484" s="79">
        <f t="shared" si="374"/>
        <v>1993.9583333332216</v>
      </c>
      <c r="I1484" s="82">
        <v>5.77</v>
      </c>
      <c r="J1484" s="79">
        <f t="shared" si="370"/>
        <v>1033.4726258573387</v>
      </c>
      <c r="K1484" s="79">
        <f t="shared" si="371"/>
        <v>27.902319204389574</v>
      </c>
      <c r="L1484" s="90">
        <f t="shared" si="375"/>
        <v>389840.88147881109</v>
      </c>
      <c r="M1484" s="79">
        <f t="shared" si="372"/>
        <v>48.551809807956104</v>
      </c>
      <c r="N1484" s="90">
        <f t="shared" si="373"/>
        <v>18314.447678015185</v>
      </c>
      <c r="O1484" s="106">
        <f t="shared" si="362"/>
        <v>21.164732079814645</v>
      </c>
      <c r="P1484" s="91"/>
      <c r="Q1484" s="92">
        <f t="shared" si="363"/>
        <v>24.783708947329497</v>
      </c>
      <c r="R1484" s="92"/>
      <c r="S1484" s="107">
        <f t="shared" si="364"/>
        <v>2.663449947564564E-2</v>
      </c>
      <c r="T1484" s="82">
        <f t="shared" si="376"/>
        <v>1.0063172790165771</v>
      </c>
      <c r="U1484" s="82">
        <f t="shared" si="377"/>
        <v>23.858889540165308</v>
      </c>
      <c r="V1484" s="95">
        <f t="shared" si="365"/>
        <v>8.1575467808095992E-2</v>
      </c>
      <c r="W1484" s="95">
        <f t="shared" si="366"/>
        <v>4.5405950157139996E-2</v>
      </c>
      <c r="X1484" s="95">
        <f t="shared" si="367"/>
        <v>3.6169517650955996E-2</v>
      </c>
    </row>
    <row r="1485" spans="1:24">
      <c r="A1485" s="1">
        <v>1994.01</v>
      </c>
      <c r="B1485" s="1">
        <f t="shared" si="368"/>
        <v>1994</v>
      </c>
      <c r="C1485" s="1">
        <f t="shared" si="369"/>
        <v>9.9999999999909051E-3</v>
      </c>
      <c r="D1485" s="77">
        <v>472.99</v>
      </c>
      <c r="E1485" s="79">
        <v>12.6233</v>
      </c>
      <c r="F1485" s="77">
        <v>22.156700000000001</v>
      </c>
      <c r="G1485" s="77">
        <v>146.19999999999999</v>
      </c>
      <c r="H1485" s="79">
        <f t="shared" si="374"/>
        <v>1994.0416666665549</v>
      </c>
      <c r="I1485" s="82">
        <v>5.75</v>
      </c>
      <c r="J1485" s="79">
        <f t="shared" si="370"/>
        <v>1046.2169984268128</v>
      </c>
      <c r="K1485" s="79">
        <f t="shared" si="371"/>
        <v>27.921755293433659</v>
      </c>
      <c r="L1485" s="90">
        <f t="shared" si="375"/>
        <v>395525.95150135417</v>
      </c>
      <c r="M1485" s="79">
        <f t="shared" si="372"/>
        <v>49.008892722982232</v>
      </c>
      <c r="N1485" s="90">
        <f t="shared" si="373"/>
        <v>18527.981246178682</v>
      </c>
      <c r="O1485" s="106">
        <f t="shared" si="362"/>
        <v>21.411974913826544</v>
      </c>
      <c r="P1485" s="91"/>
      <c r="Q1485" s="92">
        <f t="shared" si="363"/>
        <v>25.061136005191294</v>
      </c>
      <c r="R1485" s="92"/>
      <c r="S1485" s="107">
        <f t="shared" si="364"/>
        <v>2.5960655912227612E-2</v>
      </c>
      <c r="T1485" s="82">
        <f t="shared" si="376"/>
        <v>0.98835683742500158</v>
      </c>
      <c r="U1485" s="82">
        <f t="shared" si="377"/>
        <v>23.943923027307019</v>
      </c>
      <c r="V1485" s="95">
        <f t="shared" si="365"/>
        <v>8.469888550467819E-2</v>
      </c>
      <c r="W1485" s="95">
        <f t="shared" si="366"/>
        <v>4.5906114053420266E-2</v>
      </c>
      <c r="X1485" s="95">
        <f t="shared" si="367"/>
        <v>3.8792771451257924E-2</v>
      </c>
    </row>
    <row r="1486" spans="1:24">
      <c r="A1486" s="1">
        <v>1994.02</v>
      </c>
      <c r="B1486" s="1">
        <f t="shared" si="368"/>
        <v>1994</v>
      </c>
      <c r="C1486" s="1">
        <f t="shared" si="369"/>
        <v>1.999999999998181E-2</v>
      </c>
      <c r="D1486" s="77">
        <v>471.58</v>
      </c>
      <c r="E1486" s="79">
        <v>12.666700000000001</v>
      </c>
      <c r="F1486" s="77">
        <v>22.433299999999999</v>
      </c>
      <c r="G1486" s="77">
        <v>146.69999999999999</v>
      </c>
      <c r="H1486" s="79">
        <f t="shared" si="374"/>
        <v>1994.1249999998881</v>
      </c>
      <c r="I1486" s="82">
        <v>5.97</v>
      </c>
      <c r="J1486" s="79">
        <f t="shared" si="370"/>
        <v>1039.5429798227676</v>
      </c>
      <c r="K1486" s="79">
        <f t="shared" si="371"/>
        <v>27.922259346284942</v>
      </c>
      <c r="L1486" s="90">
        <f t="shared" si="375"/>
        <v>393882.49125844642</v>
      </c>
      <c r="M1486" s="79">
        <f t="shared" si="372"/>
        <v>49.451587279481942</v>
      </c>
      <c r="N1486" s="90">
        <f t="shared" si="373"/>
        <v>18737.190065626419</v>
      </c>
      <c r="O1486" s="106">
        <f t="shared" si="362"/>
        <v>21.263840187313026</v>
      </c>
      <c r="P1486" s="91"/>
      <c r="Q1486" s="92">
        <f t="shared" si="363"/>
        <v>24.87532696929188</v>
      </c>
      <c r="R1486" s="92"/>
      <c r="S1486" s="107">
        <f t="shared" si="364"/>
        <v>2.3932517058300309E-2</v>
      </c>
      <c r="T1486" s="82">
        <f t="shared" si="376"/>
        <v>0.96773502402725808</v>
      </c>
      <c r="U1486" s="82">
        <f t="shared" si="377"/>
        <v>23.584481756475945</v>
      </c>
      <c r="V1486" s="95">
        <f t="shared" si="365"/>
        <v>8.5740916893514818E-2</v>
      </c>
      <c r="W1486" s="95">
        <f t="shared" si="366"/>
        <v>4.7880387204005226E-2</v>
      </c>
      <c r="X1486" s="95">
        <f t="shared" si="367"/>
        <v>3.7860529689509592E-2</v>
      </c>
    </row>
    <row r="1487" spans="1:24">
      <c r="A1487" s="1">
        <v>1994.03</v>
      </c>
      <c r="B1487" s="1">
        <f t="shared" si="368"/>
        <v>1994</v>
      </c>
      <c r="C1487" s="1">
        <f t="shared" si="369"/>
        <v>2.9999999999972715E-2</v>
      </c>
      <c r="D1487" s="77">
        <v>463.81</v>
      </c>
      <c r="E1487" s="79">
        <v>12.71</v>
      </c>
      <c r="F1487" s="77">
        <v>22.71</v>
      </c>
      <c r="G1487" s="77">
        <v>147.19999999999999</v>
      </c>
      <c r="H1487" s="79">
        <f t="shared" si="374"/>
        <v>1994.2083333332214</v>
      </c>
      <c r="I1487" s="82">
        <v>6.48</v>
      </c>
      <c r="J1487" s="79">
        <f t="shared" si="370"/>
        <v>1018.9420463994567</v>
      </c>
      <c r="K1487" s="79">
        <f t="shared" si="371"/>
        <v>27.922540285326097</v>
      </c>
      <c r="L1487" s="90">
        <f t="shared" si="375"/>
        <v>386958.45783743658</v>
      </c>
      <c r="M1487" s="79">
        <f t="shared" si="372"/>
        <v>49.891494089673927</v>
      </c>
      <c r="N1487" s="90">
        <f t="shared" si="373"/>
        <v>18947.039903167646</v>
      </c>
      <c r="O1487" s="106">
        <f t="shared" si="362"/>
        <v>20.833375889460406</v>
      </c>
      <c r="P1487" s="91"/>
      <c r="Q1487" s="92">
        <f t="shared" si="363"/>
        <v>24.359940418108927</v>
      </c>
      <c r="R1487" s="92"/>
      <c r="S1487" s="107">
        <f t="shared" si="364"/>
        <v>1.995467848836488E-2</v>
      </c>
      <c r="T1487" s="82">
        <f t="shared" si="376"/>
        <v>0.97038865435690924</v>
      </c>
      <c r="U1487" s="82">
        <f t="shared" si="377"/>
        <v>22.746003445159296</v>
      </c>
      <c r="V1487" s="95">
        <f t="shared" si="365"/>
        <v>8.5257985518339074E-2</v>
      </c>
      <c r="W1487" s="95">
        <f t="shared" si="366"/>
        <v>5.3500739833072242E-2</v>
      </c>
      <c r="X1487" s="95">
        <f t="shared" si="367"/>
        <v>3.1757245685266833E-2</v>
      </c>
    </row>
    <row r="1488" spans="1:24">
      <c r="A1488" s="1">
        <v>1994.04</v>
      </c>
      <c r="B1488" s="1">
        <f t="shared" si="368"/>
        <v>1994</v>
      </c>
      <c r="C1488" s="1">
        <f t="shared" si="369"/>
        <v>3.999999999996362E-2</v>
      </c>
      <c r="D1488" s="77">
        <v>447.23</v>
      </c>
      <c r="E1488" s="79">
        <v>12.753299999999999</v>
      </c>
      <c r="F1488" s="77">
        <v>23.54</v>
      </c>
      <c r="G1488" s="77">
        <v>147.4</v>
      </c>
      <c r="H1488" s="79">
        <f t="shared" si="374"/>
        <v>1994.2916666665546</v>
      </c>
      <c r="I1488" s="82">
        <v>6.97</v>
      </c>
      <c r="J1488" s="79">
        <f t="shared" si="370"/>
        <v>981.18439002713706</v>
      </c>
      <c r="K1488" s="79">
        <f t="shared" si="371"/>
        <v>27.979650026458614</v>
      </c>
      <c r="L1488" s="90">
        <f t="shared" si="375"/>
        <v>373504.89815978892</v>
      </c>
      <c r="M1488" s="79">
        <f t="shared" si="372"/>
        <v>51.644747761194033</v>
      </c>
      <c r="N1488" s="90">
        <f t="shared" si="373"/>
        <v>19659.471195316575</v>
      </c>
      <c r="O1488" s="106">
        <f t="shared" si="362"/>
        <v>20.055250085063847</v>
      </c>
      <c r="P1488" s="91"/>
      <c r="Q1488" s="92">
        <f t="shared" si="363"/>
        <v>23.440099239459389</v>
      </c>
      <c r="R1488" s="92"/>
      <c r="S1488" s="107">
        <f t="shared" si="364"/>
        <v>1.6553849274837044E-2</v>
      </c>
      <c r="T1488" s="82">
        <f t="shared" si="376"/>
        <v>0.99094149793811337</v>
      </c>
      <c r="U1488" s="82">
        <f t="shared" si="377"/>
        <v>22.042514606387069</v>
      </c>
      <c r="V1488" s="95">
        <f t="shared" si="365"/>
        <v>8.9808068518690165E-2</v>
      </c>
      <c r="W1488" s="95">
        <f t="shared" si="366"/>
        <v>5.232368303426016E-2</v>
      </c>
      <c r="X1488" s="95">
        <f t="shared" si="367"/>
        <v>3.7484385484430005E-2</v>
      </c>
    </row>
    <row r="1489" spans="1:24">
      <c r="A1489" s="1">
        <v>1994.05</v>
      </c>
      <c r="B1489" s="1">
        <f t="shared" si="368"/>
        <v>1994</v>
      </c>
      <c r="C1489" s="1">
        <f t="shared" si="369"/>
        <v>4.9999999999954525E-2</v>
      </c>
      <c r="D1489" s="77">
        <v>450.9</v>
      </c>
      <c r="E1489" s="79">
        <v>12.7967</v>
      </c>
      <c r="F1489" s="77">
        <v>24.37</v>
      </c>
      <c r="G1489" s="77">
        <v>147.5</v>
      </c>
      <c r="H1489" s="79">
        <f t="shared" si="374"/>
        <v>1994.3749999998879</v>
      </c>
      <c r="I1489" s="82">
        <v>7.18</v>
      </c>
      <c r="J1489" s="79">
        <f t="shared" si="370"/>
        <v>988.56538779661025</v>
      </c>
      <c r="K1489" s="79">
        <f t="shared" si="371"/>
        <v>28.055832109152544</v>
      </c>
      <c r="L1489" s="90">
        <f t="shared" si="375"/>
        <v>377204.59832147893</v>
      </c>
      <c r="M1489" s="79">
        <f t="shared" si="372"/>
        <v>53.429448881355938</v>
      </c>
      <c r="N1489" s="90">
        <f t="shared" si="373"/>
        <v>20386.950678852165</v>
      </c>
      <c r="O1489" s="106">
        <f t="shared" si="362"/>
        <v>20.196492421281452</v>
      </c>
      <c r="P1489" s="91"/>
      <c r="Q1489" s="92">
        <f t="shared" si="363"/>
        <v>23.593459579735008</v>
      </c>
      <c r="R1489" s="92"/>
      <c r="S1489" s="107">
        <f t="shared" si="364"/>
        <v>1.3874324550450672E-2</v>
      </c>
      <c r="T1489" s="82">
        <f t="shared" si="376"/>
        <v>1.0116668390942878</v>
      </c>
      <c r="U1489" s="82">
        <f t="shared" si="377"/>
        <v>21.828033735635355</v>
      </c>
      <c r="V1489" s="95">
        <f t="shared" si="365"/>
        <v>8.5278123057876742E-2</v>
      </c>
      <c r="W1489" s="95">
        <f t="shared" si="366"/>
        <v>5.0008874729805752E-2</v>
      </c>
      <c r="X1489" s="95">
        <f t="shared" si="367"/>
        <v>3.526924832807099E-2</v>
      </c>
    </row>
    <row r="1490" spans="1:24">
      <c r="A1490" s="1">
        <v>1994.06</v>
      </c>
      <c r="B1490" s="1">
        <f t="shared" si="368"/>
        <v>1994</v>
      </c>
      <c r="C1490" s="1">
        <f t="shared" si="369"/>
        <v>5.999999999994543E-2</v>
      </c>
      <c r="D1490" s="77">
        <v>454.83</v>
      </c>
      <c r="E1490" s="79">
        <v>12.84</v>
      </c>
      <c r="F1490" s="77">
        <v>25.2</v>
      </c>
      <c r="G1490" s="77">
        <v>148</v>
      </c>
      <c r="H1490" s="79">
        <f t="shared" si="374"/>
        <v>1994.4583333332212</v>
      </c>
      <c r="I1490" s="82">
        <v>7.1</v>
      </c>
      <c r="J1490" s="79">
        <f t="shared" si="370"/>
        <v>993.81276952702717</v>
      </c>
      <c r="K1490" s="79">
        <f t="shared" si="371"/>
        <v>28.05566027027027</v>
      </c>
      <c r="L1490" s="90">
        <f t="shared" si="375"/>
        <v>380098.92400300654</v>
      </c>
      <c r="M1490" s="79">
        <f t="shared" si="372"/>
        <v>55.062510810810814</v>
      </c>
      <c r="N1490" s="90">
        <f t="shared" si="373"/>
        <v>21059.501099038684</v>
      </c>
      <c r="O1490" s="106">
        <f t="shared" si="362"/>
        <v>20.290763690670317</v>
      </c>
      <c r="P1490" s="91"/>
      <c r="Q1490" s="92">
        <f t="shared" si="363"/>
        <v>23.690087234431957</v>
      </c>
      <c r="R1490" s="92"/>
      <c r="S1490" s="107">
        <f t="shared" si="364"/>
        <v>1.4494740216395283E-2</v>
      </c>
      <c r="T1490" s="82">
        <f t="shared" si="376"/>
        <v>0.99183211848935038</v>
      </c>
      <c r="U1490" s="82">
        <f t="shared" si="377"/>
        <v>22.008094183875812</v>
      </c>
      <c r="V1490" s="95">
        <f t="shared" si="365"/>
        <v>8.7165820727450605E-2</v>
      </c>
      <c r="W1490" s="95">
        <f t="shared" si="366"/>
        <v>4.9143494253137465E-2</v>
      </c>
      <c r="X1490" s="95">
        <f t="shared" si="367"/>
        <v>3.8022326474313139E-2</v>
      </c>
    </row>
    <row r="1491" spans="1:24">
      <c r="A1491" s="1">
        <v>1994.07</v>
      </c>
      <c r="B1491" s="1">
        <f t="shared" si="368"/>
        <v>1994</v>
      </c>
      <c r="C1491" s="1">
        <f t="shared" si="369"/>
        <v>6.9999999999936335E-2</v>
      </c>
      <c r="D1491" s="77">
        <v>451.4</v>
      </c>
      <c r="E1491" s="79">
        <v>12.87</v>
      </c>
      <c r="F1491" s="77">
        <v>25.91</v>
      </c>
      <c r="G1491" s="77">
        <v>148.4</v>
      </c>
      <c r="H1491" s="79">
        <f t="shared" si="374"/>
        <v>1994.5416666665544</v>
      </c>
      <c r="I1491" s="82">
        <v>7.3</v>
      </c>
      <c r="J1491" s="79">
        <f t="shared" si="370"/>
        <v>983.65961051212946</v>
      </c>
      <c r="K1491" s="79">
        <f t="shared" si="371"/>
        <v>28.04541246630728</v>
      </c>
      <c r="L1491" s="90">
        <f t="shared" si="375"/>
        <v>377109.55922248634</v>
      </c>
      <c r="M1491" s="79">
        <f t="shared" si="372"/>
        <v>56.461277156334233</v>
      </c>
      <c r="N1491" s="90">
        <f t="shared" si="373"/>
        <v>21645.787947396148</v>
      </c>
      <c r="O1491" s="106">
        <f t="shared" si="362"/>
        <v>20.067951816142156</v>
      </c>
      <c r="P1491" s="91"/>
      <c r="Q1491" s="92">
        <f t="shared" si="363"/>
        <v>23.415889076109902</v>
      </c>
      <c r="R1491" s="92"/>
      <c r="S1491" s="107">
        <f t="shared" si="364"/>
        <v>1.2922687944643269E-2</v>
      </c>
      <c r="T1491" s="82">
        <f t="shared" si="376"/>
        <v>1.0103198282151835</v>
      </c>
      <c r="U1491" s="82">
        <f t="shared" si="377"/>
        <v>21.769498196694009</v>
      </c>
      <c r="V1491" s="95">
        <f t="shared" si="365"/>
        <v>8.5737172821608088E-2</v>
      </c>
      <c r="W1491" s="95">
        <f t="shared" si="366"/>
        <v>5.2774661185686522E-2</v>
      </c>
      <c r="X1491" s="95">
        <f t="shared" si="367"/>
        <v>3.2962511635921565E-2</v>
      </c>
    </row>
    <row r="1492" spans="1:24">
      <c r="A1492" s="1">
        <v>1994.08</v>
      </c>
      <c r="B1492" s="1">
        <f t="shared" si="368"/>
        <v>1994</v>
      </c>
      <c r="C1492" s="1">
        <f t="shared" si="369"/>
        <v>7.999999999992724E-2</v>
      </c>
      <c r="D1492" s="77">
        <v>464.24</v>
      </c>
      <c r="E1492" s="79">
        <v>12.9</v>
      </c>
      <c r="F1492" s="77">
        <v>26.62</v>
      </c>
      <c r="G1492" s="77">
        <v>149</v>
      </c>
      <c r="H1492" s="79">
        <f t="shared" si="374"/>
        <v>1994.6249999998877</v>
      </c>
      <c r="I1492" s="82">
        <v>7.24</v>
      </c>
      <c r="J1492" s="79">
        <f t="shared" si="370"/>
        <v>1007.5659323489934</v>
      </c>
      <c r="K1492" s="79">
        <f t="shared" si="371"/>
        <v>27.997588590604032</v>
      </c>
      <c r="L1492" s="90">
        <f t="shared" si="375"/>
        <v>387169.08480346465</v>
      </c>
      <c r="M1492" s="79">
        <f t="shared" si="372"/>
        <v>57.774868859060412</v>
      </c>
      <c r="N1492" s="90">
        <f t="shared" si="373"/>
        <v>22200.674300939663</v>
      </c>
      <c r="O1492" s="106">
        <f t="shared" si="362"/>
        <v>20.535549404755645</v>
      </c>
      <c r="P1492" s="91"/>
      <c r="Q1492" s="92">
        <f t="shared" si="363"/>
        <v>23.945020932611584</v>
      </c>
      <c r="R1492" s="92"/>
      <c r="S1492" s="107">
        <f t="shared" si="364"/>
        <v>1.2408744966443175E-2</v>
      </c>
      <c r="T1492" s="82">
        <f t="shared" si="376"/>
        <v>0.99064841438498441</v>
      </c>
      <c r="U1492" s="82">
        <f t="shared" si="377"/>
        <v>21.905588608568678</v>
      </c>
      <c r="V1492" s="95">
        <f t="shared" si="365"/>
        <v>8.1315070024978064E-2</v>
      </c>
      <c r="W1492" s="95">
        <f t="shared" si="366"/>
        <v>5.4303842134975744E-2</v>
      </c>
      <c r="X1492" s="95">
        <f t="shared" si="367"/>
        <v>2.7011227890002321E-2</v>
      </c>
    </row>
    <row r="1493" spans="1:24">
      <c r="A1493" s="1">
        <v>1994.09</v>
      </c>
      <c r="B1493" s="1">
        <f t="shared" si="368"/>
        <v>1994</v>
      </c>
      <c r="C1493" s="1">
        <f t="shared" si="369"/>
        <v>8.9999999999918145E-2</v>
      </c>
      <c r="D1493" s="77">
        <v>466.96</v>
      </c>
      <c r="E1493" s="79">
        <v>12.92</v>
      </c>
      <c r="F1493" s="77">
        <v>27.33</v>
      </c>
      <c r="G1493" s="77">
        <v>149.4</v>
      </c>
      <c r="H1493" s="79">
        <f t="shared" si="374"/>
        <v>1994.7083333332209</v>
      </c>
      <c r="I1493" s="82">
        <v>7.46</v>
      </c>
      <c r="J1493" s="79">
        <f t="shared" si="370"/>
        <v>1010.7558613119144</v>
      </c>
      <c r="K1493" s="79">
        <f t="shared" si="371"/>
        <v>27.965919410977243</v>
      </c>
      <c r="L1493" s="90">
        <f t="shared" si="375"/>
        <v>389290.37211632787</v>
      </c>
      <c r="M1493" s="79">
        <f t="shared" si="372"/>
        <v>59.157010642570278</v>
      </c>
      <c r="N1493" s="90">
        <f t="shared" si="373"/>
        <v>22784.19108690089</v>
      </c>
      <c r="O1493" s="106">
        <f t="shared" si="362"/>
        <v>20.576450100818874</v>
      </c>
      <c r="P1493" s="91"/>
      <c r="Q1493" s="92">
        <f t="shared" si="363"/>
        <v>23.975369102753447</v>
      </c>
      <c r="R1493" s="92"/>
      <c r="S1493" s="107">
        <f t="shared" si="364"/>
        <v>9.8951853180564292E-3</v>
      </c>
      <c r="T1493" s="82">
        <f t="shared" si="376"/>
        <v>0.98687330677053553</v>
      </c>
      <c r="U1493" s="82">
        <f t="shared" si="377"/>
        <v>21.642635586117823</v>
      </c>
      <c r="V1493" s="95">
        <f t="shared" si="365"/>
        <v>8.3467666640532734E-2</v>
      </c>
      <c r="W1493" s="95">
        <f t="shared" si="366"/>
        <v>5.7006347749036346E-2</v>
      </c>
      <c r="X1493" s="95">
        <f t="shared" si="367"/>
        <v>2.6461318891496388E-2</v>
      </c>
    </row>
    <row r="1494" spans="1:24">
      <c r="A1494" s="1">
        <v>1994.1</v>
      </c>
      <c r="B1494" s="1">
        <f t="shared" si="368"/>
        <v>1994</v>
      </c>
      <c r="C1494" s="1">
        <f t="shared" si="369"/>
        <v>9.9999999999909051E-2</v>
      </c>
      <c r="D1494" s="77">
        <v>463.81</v>
      </c>
      <c r="E1494" s="79">
        <v>13.013299999999999</v>
      </c>
      <c r="F1494" s="77">
        <v>28.42</v>
      </c>
      <c r="G1494" s="77">
        <v>149.5</v>
      </c>
      <c r="H1494" s="79">
        <f t="shared" si="374"/>
        <v>1994.7916666665542</v>
      </c>
      <c r="I1494" s="82">
        <v>7.74</v>
      </c>
      <c r="J1494" s="79">
        <f t="shared" si="370"/>
        <v>1003.266014916388</v>
      </c>
      <c r="K1494" s="79">
        <f t="shared" si="371"/>
        <v>28.149030059531775</v>
      </c>
      <c r="L1494" s="90">
        <f t="shared" si="375"/>
        <v>387309.13579457131</v>
      </c>
      <c r="M1494" s="79">
        <f t="shared" si="372"/>
        <v>61.475216454849509</v>
      </c>
      <c r="N1494" s="90">
        <f t="shared" si="373"/>
        <v>23732.40257709346</v>
      </c>
      <c r="O1494" s="106">
        <f t="shared" si="362"/>
        <v>20.39575928241026</v>
      </c>
      <c r="P1494" s="91"/>
      <c r="Q1494" s="92">
        <f t="shared" si="363"/>
        <v>23.747831033857786</v>
      </c>
      <c r="R1494" s="92"/>
      <c r="S1494" s="107">
        <f t="shared" si="364"/>
        <v>7.2995277900826869E-3</v>
      </c>
      <c r="T1494" s="82">
        <f t="shared" si="376"/>
        <v>0.99139596332361246</v>
      </c>
      <c r="U1494" s="82">
        <f t="shared" si="377"/>
        <v>21.344252699708385</v>
      </c>
      <c r="V1494" s="95">
        <f t="shared" si="365"/>
        <v>8.3563299276743219E-2</v>
      </c>
      <c r="W1494" s="95">
        <f t="shared" si="366"/>
        <v>5.8539710698669367E-2</v>
      </c>
      <c r="X1494" s="95">
        <f t="shared" si="367"/>
        <v>2.5023588578073852E-2</v>
      </c>
    </row>
    <row r="1495" spans="1:24">
      <c r="A1495" s="1">
        <v>1994.11</v>
      </c>
      <c r="B1495" s="1">
        <f t="shared" si="368"/>
        <v>1994</v>
      </c>
      <c r="C1495" s="1">
        <f t="shared" si="369"/>
        <v>0.10999999999989996</v>
      </c>
      <c r="D1495" s="77">
        <v>461.01</v>
      </c>
      <c r="E1495" s="79">
        <v>13.0967</v>
      </c>
      <c r="F1495" s="77">
        <v>29.51</v>
      </c>
      <c r="G1495" s="77">
        <v>149.69999999999999</v>
      </c>
      <c r="H1495" s="79">
        <f t="shared" si="374"/>
        <v>1994.8749999998875</v>
      </c>
      <c r="I1495" s="82">
        <v>7.96</v>
      </c>
      <c r="J1495" s="79">
        <f t="shared" si="370"/>
        <v>995.87706633266544</v>
      </c>
      <c r="K1495" s="79">
        <f t="shared" si="371"/>
        <v>28.291584075484305</v>
      </c>
      <c r="L1495" s="90">
        <f t="shared" si="375"/>
        <v>385366.80460170557</v>
      </c>
      <c r="M1495" s="79">
        <f t="shared" si="372"/>
        <v>63.747710955243839</v>
      </c>
      <c r="N1495" s="90">
        <f t="shared" si="373"/>
        <v>24667.956017865847</v>
      </c>
      <c r="O1495" s="106">
        <f t="shared" si="362"/>
        <v>20.209473020394054</v>
      </c>
      <c r="P1495" s="91"/>
      <c r="Q1495" s="92">
        <f t="shared" si="363"/>
        <v>23.51375433645179</v>
      </c>
      <c r="R1495" s="92"/>
      <c r="S1495" s="107">
        <f t="shared" si="364"/>
        <v>5.6899409769841161E-3</v>
      </c>
      <c r="T1495" s="82">
        <f t="shared" si="376"/>
        <v>1.0169643925831136</v>
      </c>
      <c r="U1495" s="82">
        <f t="shared" si="377"/>
        <v>21.132335283995836</v>
      </c>
      <c r="V1495" s="95">
        <f t="shared" si="365"/>
        <v>8.9119377079032391E-2</v>
      </c>
      <c r="W1495" s="95">
        <f t="shared" si="366"/>
        <v>5.9129573012722814E-2</v>
      </c>
      <c r="X1495" s="95">
        <f t="shared" si="367"/>
        <v>2.9989804066309578E-2</v>
      </c>
    </row>
    <row r="1496" spans="1:24">
      <c r="A1496" s="1">
        <v>1994.12</v>
      </c>
      <c r="B1496" s="1">
        <f t="shared" si="368"/>
        <v>1994</v>
      </c>
      <c r="C1496" s="1">
        <f t="shared" si="369"/>
        <v>0.11999999999989086</v>
      </c>
      <c r="D1496" s="77">
        <v>455.19</v>
      </c>
      <c r="E1496" s="79">
        <v>13.17</v>
      </c>
      <c r="F1496" s="77">
        <v>30.6</v>
      </c>
      <c r="G1496" s="77">
        <v>149.69999999999999</v>
      </c>
      <c r="H1496" s="79">
        <f t="shared" si="374"/>
        <v>1994.9583333332207</v>
      </c>
      <c r="I1496" s="82">
        <v>7.81</v>
      </c>
      <c r="J1496" s="79">
        <f t="shared" si="370"/>
        <v>983.30466112224462</v>
      </c>
      <c r="K1496" s="79">
        <f t="shared" si="371"/>
        <v>28.449927254509024</v>
      </c>
      <c r="L1496" s="90">
        <f t="shared" si="375"/>
        <v>381419.17931216402</v>
      </c>
      <c r="M1496" s="79">
        <f t="shared" si="372"/>
        <v>66.102336673346713</v>
      </c>
      <c r="N1496" s="90">
        <f t="shared" si="373"/>
        <v>25640.78052451113</v>
      </c>
      <c r="O1496" s="106">
        <f t="shared" si="362"/>
        <v>19.911484108090328</v>
      </c>
      <c r="P1496" s="91"/>
      <c r="Q1496" s="92">
        <f t="shared" si="363"/>
        <v>23.150110785223823</v>
      </c>
      <c r="R1496" s="92"/>
      <c r="S1496" s="107">
        <f t="shared" si="364"/>
        <v>7.9304689773230935E-3</v>
      </c>
      <c r="T1496" s="82">
        <f t="shared" si="376"/>
        <v>1.0085772379629767</v>
      </c>
      <c r="U1496" s="82">
        <f t="shared" si="377"/>
        <v>21.490832515951524</v>
      </c>
      <c r="V1496" s="95">
        <f t="shared" si="365"/>
        <v>9.3581239201921518E-2</v>
      </c>
      <c r="W1496" s="95">
        <f t="shared" si="366"/>
        <v>5.7764808949848812E-2</v>
      </c>
      <c r="X1496" s="95">
        <f t="shared" si="367"/>
        <v>3.5816430252072706E-2</v>
      </c>
    </row>
    <row r="1497" spans="1:24">
      <c r="A1497" s="1">
        <v>1995.01</v>
      </c>
      <c r="B1497" s="1">
        <f t="shared" si="368"/>
        <v>1995</v>
      </c>
      <c r="C1497" s="1">
        <f t="shared" si="369"/>
        <v>9.9999999999909051E-3</v>
      </c>
      <c r="D1497" s="77">
        <v>465.25</v>
      </c>
      <c r="E1497" s="79">
        <v>13.18</v>
      </c>
      <c r="F1497" s="77">
        <v>31.25</v>
      </c>
      <c r="G1497" s="77">
        <v>150.30000000000001</v>
      </c>
      <c r="H1497" s="79">
        <f t="shared" si="374"/>
        <v>1995.041666666554</v>
      </c>
      <c r="I1497" s="82">
        <v>7.78</v>
      </c>
      <c r="J1497" s="79">
        <f t="shared" si="370"/>
        <v>1001.0242232202262</v>
      </c>
      <c r="K1497" s="79">
        <f t="shared" si="371"/>
        <v>28.357870525615439</v>
      </c>
      <c r="L1497" s="90">
        <f t="shared" si="375"/>
        <v>389209.16964912042</v>
      </c>
      <c r="M1497" s="79">
        <f t="shared" si="372"/>
        <v>67.236984364604126</v>
      </c>
      <c r="N1497" s="90">
        <f t="shared" si="373"/>
        <v>26142.475124202068</v>
      </c>
      <c r="O1497" s="106">
        <f t="shared" si="362"/>
        <v>20.219119422457304</v>
      </c>
      <c r="P1497" s="91"/>
      <c r="Q1497" s="92">
        <f t="shared" si="363"/>
        <v>23.488372636558672</v>
      </c>
      <c r="R1497" s="92"/>
      <c r="S1497" s="107">
        <f t="shared" si="364"/>
        <v>7.6841322003245102E-3</v>
      </c>
      <c r="T1497" s="82">
        <f t="shared" si="376"/>
        <v>1.0281526145343234</v>
      </c>
      <c r="U1497" s="82">
        <f t="shared" si="377"/>
        <v>21.588636897667055</v>
      </c>
      <c r="V1497" s="95">
        <f t="shared" si="365"/>
        <v>8.9664153638160826E-2</v>
      </c>
      <c r="W1497" s="95">
        <f t="shared" si="366"/>
        <v>5.751990297624876E-2</v>
      </c>
      <c r="X1497" s="95">
        <f t="shared" si="367"/>
        <v>3.2144250661912066E-2</v>
      </c>
    </row>
    <row r="1498" spans="1:24">
      <c r="A1498" s="1">
        <v>1995.02</v>
      </c>
      <c r="B1498" s="1">
        <f t="shared" si="368"/>
        <v>1995</v>
      </c>
      <c r="C1498" s="1">
        <f t="shared" si="369"/>
        <v>1.999999999998181E-2</v>
      </c>
      <c r="D1498" s="77">
        <v>481.92</v>
      </c>
      <c r="E1498" s="79">
        <v>13.18</v>
      </c>
      <c r="F1498" s="77">
        <v>31.9</v>
      </c>
      <c r="G1498" s="77">
        <v>150.9</v>
      </c>
      <c r="H1498" s="79">
        <f t="shared" si="374"/>
        <v>1995.1249999998872</v>
      </c>
      <c r="I1498" s="82">
        <v>7.47</v>
      </c>
      <c r="J1498" s="79">
        <f t="shared" si="370"/>
        <v>1032.7682926441353</v>
      </c>
      <c r="K1498" s="79">
        <f t="shared" si="371"/>
        <v>28.245115573227306</v>
      </c>
      <c r="L1498" s="90">
        <f t="shared" si="375"/>
        <v>402466.77863149461</v>
      </c>
      <c r="M1498" s="79">
        <f t="shared" si="372"/>
        <v>68.362609012591122</v>
      </c>
      <c r="N1498" s="90">
        <f t="shared" si="373"/>
        <v>26640.708495901141</v>
      </c>
      <c r="O1498" s="106">
        <f t="shared" si="362"/>
        <v>20.802571764332683</v>
      </c>
      <c r="P1498" s="91"/>
      <c r="Q1498" s="92">
        <f t="shared" si="363"/>
        <v>24.144282243906421</v>
      </c>
      <c r="R1498" s="92"/>
      <c r="S1498" s="107">
        <f t="shared" si="364"/>
        <v>9.3198886486230773E-3</v>
      </c>
      <c r="T1498" s="82">
        <f t="shared" si="376"/>
        <v>1.0253227230664379</v>
      </c>
      <c r="U1498" s="82">
        <f t="shared" si="377"/>
        <v>22.108157353389348</v>
      </c>
      <c r="V1498" s="95">
        <f t="shared" si="365"/>
        <v>8.7208998858727238E-2</v>
      </c>
      <c r="W1498" s="95">
        <f t="shared" si="366"/>
        <v>5.5197207419650729E-2</v>
      </c>
      <c r="X1498" s="95">
        <f t="shared" si="367"/>
        <v>3.2011791439076509E-2</v>
      </c>
    </row>
    <row r="1499" spans="1:24">
      <c r="A1499" s="1">
        <v>1995.03</v>
      </c>
      <c r="B1499" s="1">
        <f t="shared" si="368"/>
        <v>1995</v>
      </c>
      <c r="C1499" s="1">
        <f t="shared" si="369"/>
        <v>2.9999999999972715E-2</v>
      </c>
      <c r="D1499" s="77">
        <v>493.15</v>
      </c>
      <c r="E1499" s="79">
        <v>13.17</v>
      </c>
      <c r="F1499" s="77">
        <v>32.549999999999997</v>
      </c>
      <c r="G1499" s="77">
        <v>151.4</v>
      </c>
      <c r="H1499" s="79">
        <f t="shared" si="374"/>
        <v>1995.2083333332205</v>
      </c>
      <c r="I1499" s="82">
        <v>7.2</v>
      </c>
      <c r="J1499" s="79">
        <f t="shared" si="370"/>
        <v>1053.3442962351387</v>
      </c>
      <c r="K1499" s="79">
        <f t="shared" si="371"/>
        <v>28.130476287978865</v>
      </c>
      <c r="L1499" s="90">
        <f t="shared" si="375"/>
        <v>411398.71731432027</v>
      </c>
      <c r="M1499" s="79">
        <f t="shared" si="372"/>
        <v>69.525209048877144</v>
      </c>
      <c r="N1499" s="90">
        <f t="shared" si="373"/>
        <v>27154.067218049528</v>
      </c>
      <c r="O1499" s="106">
        <f t="shared" si="362"/>
        <v>21.152737302036993</v>
      </c>
      <c r="P1499" s="91"/>
      <c r="Q1499" s="92">
        <f t="shared" si="363"/>
        <v>24.527320822094762</v>
      </c>
      <c r="R1499" s="92"/>
      <c r="S1499" s="107">
        <f t="shared" si="364"/>
        <v>1.1176616601861776E-2</v>
      </c>
      <c r="T1499" s="82">
        <f t="shared" si="376"/>
        <v>1.0159636566781896</v>
      </c>
      <c r="U1499" s="82">
        <f t="shared" si="377"/>
        <v>22.59313481785582</v>
      </c>
      <c r="V1499" s="95">
        <f t="shared" si="365"/>
        <v>8.3705001216803909E-2</v>
      </c>
      <c r="W1499" s="95">
        <f t="shared" si="366"/>
        <v>4.9657281417052834E-2</v>
      </c>
      <c r="X1499" s="95">
        <f t="shared" si="367"/>
        <v>3.4047719799751075E-2</v>
      </c>
    </row>
    <row r="1500" spans="1:24">
      <c r="A1500" s="1">
        <v>1995.04</v>
      </c>
      <c r="B1500" s="1">
        <f t="shared" si="368"/>
        <v>1995</v>
      </c>
      <c r="C1500" s="1">
        <f t="shared" si="369"/>
        <v>3.999999999996362E-2</v>
      </c>
      <c r="D1500" s="77">
        <v>507.91</v>
      </c>
      <c r="E1500" s="79">
        <v>13.2433</v>
      </c>
      <c r="F1500" s="77">
        <v>33.176699999999997</v>
      </c>
      <c r="G1500" s="77">
        <v>151.9</v>
      </c>
      <c r="H1500" s="79">
        <f t="shared" si="374"/>
        <v>1995.2916666665537</v>
      </c>
      <c r="I1500" s="82">
        <v>7.06</v>
      </c>
      <c r="J1500" s="79">
        <f t="shared" si="370"/>
        <v>1081.2999310730745</v>
      </c>
      <c r="K1500" s="79">
        <f t="shared" si="371"/>
        <v>28.193930769585258</v>
      </c>
      <c r="L1500" s="90">
        <f t="shared" si="375"/>
        <v>423234.81997465994</v>
      </c>
      <c r="M1500" s="79">
        <f t="shared" si="372"/>
        <v>70.63055152139566</v>
      </c>
      <c r="N1500" s="90">
        <f t="shared" si="373"/>
        <v>27645.71410654112</v>
      </c>
      <c r="O1500" s="106">
        <f t="shared" si="362"/>
        <v>21.642739261879658</v>
      </c>
      <c r="P1500" s="91"/>
      <c r="Q1500" s="92">
        <f t="shared" si="363"/>
        <v>25.070444808546696</v>
      </c>
      <c r="R1500" s="92"/>
      <c r="S1500" s="107">
        <f t="shared" si="364"/>
        <v>1.1362181625356529E-2</v>
      </c>
      <c r="T1500" s="82">
        <f t="shared" si="376"/>
        <v>1.0370731500299206</v>
      </c>
      <c r="U1500" s="82">
        <f t="shared" si="377"/>
        <v>22.878248223945615</v>
      </c>
      <c r="V1500" s="95">
        <f t="shared" si="365"/>
        <v>7.7283159829842241E-2</v>
      </c>
      <c r="W1500" s="95">
        <f t="shared" si="366"/>
        <v>4.9368146274700875E-2</v>
      </c>
      <c r="X1500" s="95">
        <f t="shared" si="367"/>
        <v>2.7915013555141366E-2</v>
      </c>
    </row>
    <row r="1501" spans="1:24">
      <c r="A1501" s="1">
        <v>1995.05</v>
      </c>
      <c r="B1501" s="1">
        <f t="shared" si="368"/>
        <v>1995</v>
      </c>
      <c r="C1501" s="1">
        <f t="shared" si="369"/>
        <v>4.9999999999954525E-2</v>
      </c>
      <c r="D1501" s="77">
        <v>523.80999999999995</v>
      </c>
      <c r="E1501" s="79">
        <v>13.306699999999999</v>
      </c>
      <c r="F1501" s="77">
        <v>33.8033</v>
      </c>
      <c r="G1501" s="77">
        <v>152.19999999999999</v>
      </c>
      <c r="H1501" s="79">
        <f t="shared" si="374"/>
        <v>1995.374999999887</v>
      </c>
      <c r="I1501" s="82">
        <v>6.63</v>
      </c>
      <c r="J1501" s="79">
        <f t="shared" si="370"/>
        <v>1112.9517032194483</v>
      </c>
      <c r="K1501" s="79">
        <f t="shared" si="371"/>
        <v>28.273065480289098</v>
      </c>
      <c r="L1501" s="90">
        <f t="shared" si="375"/>
        <v>436545.93790551543</v>
      </c>
      <c r="M1501" s="79">
        <f t="shared" si="372"/>
        <v>71.822684388304879</v>
      </c>
      <c r="N1501" s="90">
        <f t="shared" si="373"/>
        <v>28171.843421854319</v>
      </c>
      <c r="O1501" s="106">
        <f t="shared" si="362"/>
        <v>22.195426698019958</v>
      </c>
      <c r="P1501" s="91"/>
      <c r="Q1501" s="92">
        <f t="shared" si="363"/>
        <v>25.684217711127957</v>
      </c>
      <c r="R1501" s="92"/>
      <c r="S1501" s="107">
        <f t="shared" si="364"/>
        <v>1.4329172732935443E-2</v>
      </c>
      <c r="T1501" s="82">
        <f t="shared" si="376"/>
        <v>1.0395819290594353</v>
      </c>
      <c r="U1501" s="82">
        <f t="shared" si="377"/>
        <v>23.679650033681522</v>
      </c>
      <c r="V1501" s="95">
        <f t="shared" si="365"/>
        <v>7.5490821436598354E-2</v>
      </c>
      <c r="W1501" s="95">
        <f t="shared" si="366"/>
        <v>4.792778951194876E-2</v>
      </c>
      <c r="X1501" s="95">
        <f t="shared" si="367"/>
        <v>2.7563031924649595E-2</v>
      </c>
    </row>
    <row r="1502" spans="1:24">
      <c r="A1502" s="1">
        <v>1995.06</v>
      </c>
      <c r="B1502" s="1">
        <f t="shared" si="368"/>
        <v>1995</v>
      </c>
      <c r="C1502" s="1">
        <f t="shared" si="369"/>
        <v>5.999999999994543E-2</v>
      </c>
      <c r="D1502" s="77">
        <v>539.35</v>
      </c>
      <c r="E1502" s="79">
        <v>13.36</v>
      </c>
      <c r="F1502" s="77">
        <v>34.43</v>
      </c>
      <c r="G1502" s="77">
        <v>152.5</v>
      </c>
      <c r="H1502" s="79">
        <f t="shared" si="374"/>
        <v>1995.4583333332203</v>
      </c>
      <c r="I1502" s="82">
        <v>6.17</v>
      </c>
      <c r="J1502" s="79">
        <f t="shared" si="370"/>
        <v>1143.7155478688526</v>
      </c>
      <c r="K1502" s="79">
        <f t="shared" si="371"/>
        <v>28.330471344262296</v>
      </c>
      <c r="L1502" s="90">
        <f t="shared" si="375"/>
        <v>449538.82944152225</v>
      </c>
      <c r="M1502" s="79">
        <f t="shared" si="372"/>
        <v>73.010338950819687</v>
      </c>
      <c r="N1502" s="90">
        <f t="shared" si="373"/>
        <v>28696.805224198779</v>
      </c>
      <c r="O1502" s="106">
        <f t="shared" si="362"/>
        <v>22.71835675952061</v>
      </c>
      <c r="P1502" s="91"/>
      <c r="Q1502" s="92">
        <f t="shared" si="363"/>
        <v>26.26152178397113</v>
      </c>
      <c r="R1502" s="92"/>
      <c r="S1502" s="107">
        <f t="shared" si="364"/>
        <v>1.7806905868943394E-2</v>
      </c>
      <c r="T1502" s="82">
        <f t="shared" si="376"/>
        <v>0.99703757516656621</v>
      </c>
      <c r="U1502" s="82">
        <f t="shared" si="377"/>
        <v>24.568509501608332</v>
      </c>
      <c r="V1502" s="95">
        <f t="shared" si="365"/>
        <v>7.460346255810002E-2</v>
      </c>
      <c r="W1502" s="95">
        <f t="shared" si="366"/>
        <v>4.5564377019249314E-2</v>
      </c>
      <c r="X1502" s="95">
        <f t="shared" si="367"/>
        <v>2.9039085538850706E-2</v>
      </c>
    </row>
    <row r="1503" spans="1:24">
      <c r="A1503" s="1">
        <v>1995.07</v>
      </c>
      <c r="B1503" s="1">
        <f t="shared" si="368"/>
        <v>1995</v>
      </c>
      <c r="C1503" s="1">
        <f t="shared" si="369"/>
        <v>6.9999999999936335E-2</v>
      </c>
      <c r="D1503" s="77">
        <v>557.37</v>
      </c>
      <c r="E1503" s="79">
        <v>13.44</v>
      </c>
      <c r="F1503" s="77">
        <v>34.68</v>
      </c>
      <c r="G1503" s="77">
        <v>152.5</v>
      </c>
      <c r="H1503" s="79">
        <f t="shared" si="374"/>
        <v>1995.5416666665535</v>
      </c>
      <c r="I1503" s="82">
        <v>6.28</v>
      </c>
      <c r="J1503" s="79">
        <f t="shared" si="370"/>
        <v>1181.9277554754099</v>
      </c>
      <c r="K1503" s="79">
        <f t="shared" si="371"/>
        <v>28.500114885245903</v>
      </c>
      <c r="L1503" s="90">
        <f t="shared" si="375"/>
        <v>465491.68601983081</v>
      </c>
      <c r="M1503" s="79">
        <f t="shared" si="372"/>
        <v>73.540475016393458</v>
      </c>
      <c r="N1503" s="90">
        <f t="shared" si="373"/>
        <v>28963.259004194228</v>
      </c>
      <c r="O1503" s="106">
        <f t="shared" si="362"/>
        <v>23.376412691512126</v>
      </c>
      <c r="P1503" s="91"/>
      <c r="Q1503" s="92">
        <f t="shared" si="363"/>
        <v>26.992759359536372</v>
      </c>
      <c r="R1503" s="92"/>
      <c r="S1503" s="107">
        <f t="shared" si="364"/>
        <v>1.5275527417729688E-2</v>
      </c>
      <c r="T1503" s="82">
        <f t="shared" si="376"/>
        <v>0.98990604708569518</v>
      </c>
      <c r="U1503" s="82">
        <f t="shared" si="377"/>
        <v>24.495727138940314</v>
      </c>
      <c r="V1503" s="95">
        <f t="shared" si="365"/>
        <v>7.2289126458986219E-2</v>
      </c>
      <c r="W1503" s="95">
        <f t="shared" si="366"/>
        <v>4.4208894671601051E-2</v>
      </c>
      <c r="X1503" s="95">
        <f t="shared" si="367"/>
        <v>2.8080231787385168E-2</v>
      </c>
    </row>
    <row r="1504" spans="1:24">
      <c r="A1504" s="1">
        <v>1995.08</v>
      </c>
      <c r="B1504" s="1">
        <f t="shared" si="368"/>
        <v>1995</v>
      </c>
      <c r="C1504" s="1">
        <f t="shared" si="369"/>
        <v>7.999999999992724E-2</v>
      </c>
      <c r="D1504" s="77">
        <v>559.11</v>
      </c>
      <c r="E1504" s="79">
        <v>13.51</v>
      </c>
      <c r="F1504" s="77">
        <v>34.93</v>
      </c>
      <c r="G1504" s="77">
        <v>152.9</v>
      </c>
      <c r="H1504" s="79">
        <f t="shared" si="374"/>
        <v>1995.6249999998868</v>
      </c>
      <c r="I1504" s="82">
        <v>6.49</v>
      </c>
      <c r="J1504" s="79">
        <f t="shared" si="370"/>
        <v>1182.5158216481361</v>
      </c>
      <c r="K1504" s="79">
        <f t="shared" si="371"/>
        <v>28.573605820797908</v>
      </c>
      <c r="L1504" s="90">
        <f t="shared" si="375"/>
        <v>466661.07890666038</v>
      </c>
      <c r="M1504" s="79">
        <f t="shared" si="372"/>
        <v>73.876835775016346</v>
      </c>
      <c r="N1504" s="90">
        <f t="shared" si="373"/>
        <v>29154.319340039787</v>
      </c>
      <c r="O1504" s="106">
        <f t="shared" si="362"/>
        <v>23.284070256230535</v>
      </c>
      <c r="P1504" s="91"/>
      <c r="Q1504" s="92">
        <f t="shared" si="363"/>
        <v>26.857726122313146</v>
      </c>
      <c r="R1504" s="92"/>
      <c r="S1504" s="107">
        <f t="shared" si="364"/>
        <v>1.3424483051002779E-2</v>
      </c>
      <c r="T1504" s="82">
        <f t="shared" si="376"/>
        <v>1.0268502039316021</v>
      </c>
      <c r="U1504" s="82">
        <f t="shared" si="377"/>
        <v>24.185032272375565</v>
      </c>
      <c r="V1504" s="95">
        <f t="shared" si="365"/>
        <v>7.1806056237028626E-2</v>
      </c>
      <c r="W1504" s="95">
        <f t="shared" si="366"/>
        <v>4.4697445527743351E-2</v>
      </c>
      <c r="X1504" s="95">
        <f t="shared" si="367"/>
        <v>2.7108610709285275E-2</v>
      </c>
    </row>
    <row r="1505" spans="1:24">
      <c r="A1505" s="1">
        <v>1995.09</v>
      </c>
      <c r="B1505" s="1">
        <f t="shared" si="368"/>
        <v>1995</v>
      </c>
      <c r="C1505" s="1">
        <f t="shared" si="369"/>
        <v>8.9999999999918145E-2</v>
      </c>
      <c r="D1505" s="77">
        <v>578.77</v>
      </c>
      <c r="E1505" s="79">
        <v>13.58</v>
      </c>
      <c r="F1505" s="77">
        <v>35.18</v>
      </c>
      <c r="G1505" s="77">
        <v>153.19999999999999</v>
      </c>
      <c r="H1505" s="79">
        <f t="shared" si="374"/>
        <v>1995.70833333322</v>
      </c>
      <c r="I1505" s="82">
        <v>6.2</v>
      </c>
      <c r="J1505" s="79">
        <f t="shared" si="370"/>
        <v>1221.6996012402092</v>
      </c>
      <c r="K1505" s="79">
        <f t="shared" si="371"/>
        <v>28.665412140992171</v>
      </c>
      <c r="L1505" s="90">
        <f t="shared" si="375"/>
        <v>483067.03067886585</v>
      </c>
      <c r="M1505" s="79">
        <f t="shared" si="372"/>
        <v>74.259882114882515</v>
      </c>
      <c r="N1505" s="90">
        <f t="shared" si="373"/>
        <v>29362.783384215661</v>
      </c>
      <c r="O1505" s="106">
        <f t="shared" si="362"/>
        <v>23.946007075299867</v>
      </c>
      <c r="P1505" s="91"/>
      <c r="Q1505" s="92">
        <f t="shared" si="363"/>
        <v>27.591422770766528</v>
      </c>
      <c r="R1505" s="92"/>
      <c r="S1505" s="107">
        <f t="shared" si="364"/>
        <v>1.5053027578776024E-2</v>
      </c>
      <c r="T1505" s="82">
        <f t="shared" si="376"/>
        <v>1.0170817654715301</v>
      </c>
      <c r="U1505" s="82">
        <f t="shared" si="377"/>
        <v>24.785773978968862</v>
      </c>
      <c r="V1505" s="95">
        <f t="shared" si="365"/>
        <v>6.7111903472969248E-2</v>
      </c>
      <c r="W1505" s="95">
        <f t="shared" si="366"/>
        <v>4.1744359265578401E-2</v>
      </c>
      <c r="X1505" s="95">
        <f t="shared" si="367"/>
        <v>2.5367544207390846E-2</v>
      </c>
    </row>
    <row r="1506" spans="1:24">
      <c r="A1506" s="1">
        <v>1995.1</v>
      </c>
      <c r="B1506" s="1">
        <f t="shared" si="368"/>
        <v>1995</v>
      </c>
      <c r="C1506" s="1">
        <f t="shared" si="369"/>
        <v>9.9999999999909051E-2</v>
      </c>
      <c r="D1506" s="77">
        <v>582.91999999999996</v>
      </c>
      <c r="E1506" s="79">
        <v>13.65</v>
      </c>
      <c r="F1506" s="77">
        <v>34.773299999999999</v>
      </c>
      <c r="G1506" s="77">
        <v>153.69999999999999</v>
      </c>
      <c r="H1506" s="79">
        <f t="shared" si="374"/>
        <v>1995.7916666665533</v>
      </c>
      <c r="I1506" s="82">
        <v>6.04</v>
      </c>
      <c r="J1506" s="79">
        <f t="shared" si="370"/>
        <v>1226.4568533506833</v>
      </c>
      <c r="K1506" s="79">
        <f t="shared" si="371"/>
        <v>28.719440143135984</v>
      </c>
      <c r="L1506" s="90">
        <f t="shared" si="375"/>
        <v>485894.39473553171</v>
      </c>
      <c r="M1506" s="79">
        <f t="shared" si="372"/>
        <v>73.162615965517261</v>
      </c>
      <c r="N1506" s="90">
        <f t="shared" si="373"/>
        <v>28985.369444275486</v>
      </c>
      <c r="O1506" s="106">
        <f t="shared" si="362"/>
        <v>23.926762764083279</v>
      </c>
      <c r="P1506" s="91"/>
      <c r="Q1506" s="92">
        <f t="shared" si="363"/>
        <v>27.540347277091751</v>
      </c>
      <c r="R1506" s="92"/>
      <c r="S1506" s="107">
        <f t="shared" si="364"/>
        <v>1.6642280544388328E-2</v>
      </c>
      <c r="T1506" s="82">
        <f t="shared" si="376"/>
        <v>1.0132655333157623</v>
      </c>
      <c r="U1506" s="82">
        <f t="shared" si="377"/>
        <v>25.127151083857772</v>
      </c>
      <c r="V1506" s="95">
        <f t="shared" si="365"/>
        <v>6.3445096153219582E-2</v>
      </c>
      <c r="W1506" s="95">
        <f t="shared" si="366"/>
        <v>3.8297024880978858E-2</v>
      </c>
      <c r="X1506" s="95">
        <f t="shared" si="367"/>
        <v>2.5148071272240724E-2</v>
      </c>
    </row>
    <row r="1507" spans="1:24">
      <c r="A1507" s="1">
        <v>1995.11</v>
      </c>
      <c r="B1507" s="1">
        <f t="shared" si="368"/>
        <v>1995</v>
      </c>
      <c r="C1507" s="1">
        <f t="shared" si="369"/>
        <v>0.10999999999989996</v>
      </c>
      <c r="D1507" s="77">
        <v>595.53</v>
      </c>
      <c r="E1507" s="79">
        <v>13.72</v>
      </c>
      <c r="F1507" s="77">
        <v>34.366700000000002</v>
      </c>
      <c r="G1507" s="77">
        <v>153.6</v>
      </c>
      <c r="H1507" s="79">
        <f t="shared" si="374"/>
        <v>1995.8749999998865</v>
      </c>
      <c r="I1507" s="82">
        <v>5.93</v>
      </c>
      <c r="J1507" s="79">
        <f t="shared" si="370"/>
        <v>1253.8038931640626</v>
      </c>
      <c r="K1507" s="79">
        <f t="shared" si="371"/>
        <v>28.885512760416674</v>
      </c>
      <c r="L1507" s="90">
        <f t="shared" si="375"/>
        <v>497682.32056434918</v>
      </c>
      <c r="M1507" s="79">
        <f t="shared" si="372"/>
        <v>72.354209284505217</v>
      </c>
      <c r="N1507" s="90">
        <f t="shared" si="373"/>
        <v>28720.129978571724</v>
      </c>
      <c r="O1507" s="106">
        <f t="shared" si="362"/>
        <v>24.347586881114822</v>
      </c>
      <c r="P1507" s="91"/>
      <c r="Q1507" s="92">
        <f t="shared" si="363"/>
        <v>27.996651260629228</v>
      </c>
      <c r="R1507" s="92"/>
      <c r="S1507" s="107">
        <f t="shared" si="364"/>
        <v>1.6667268345671421E-2</v>
      </c>
      <c r="T1507" s="82">
        <f t="shared" si="376"/>
        <v>1.0215700564770209</v>
      </c>
      <c r="U1507" s="82">
        <f t="shared" si="377"/>
        <v>25.477051974513593</v>
      </c>
      <c r="V1507" s="95">
        <f t="shared" si="365"/>
        <v>6.588973904291473E-2</v>
      </c>
      <c r="W1507" s="95">
        <f t="shared" si="366"/>
        <v>3.7422133948774805E-2</v>
      </c>
      <c r="X1507" s="95">
        <f t="shared" si="367"/>
        <v>2.8467605094139925E-2</v>
      </c>
    </row>
    <row r="1508" spans="1:24">
      <c r="A1508" s="1">
        <v>1995.12</v>
      </c>
      <c r="B1508" s="1">
        <f t="shared" si="368"/>
        <v>1995</v>
      </c>
      <c r="C1508" s="1">
        <f t="shared" si="369"/>
        <v>0.11999999999989086</v>
      </c>
      <c r="D1508" s="77">
        <v>614.57000000000005</v>
      </c>
      <c r="E1508" s="79">
        <v>13.79</v>
      </c>
      <c r="F1508" s="77">
        <v>33.96</v>
      </c>
      <c r="G1508" s="77">
        <v>153.5</v>
      </c>
      <c r="H1508" s="79">
        <f t="shared" si="374"/>
        <v>1995.9583333332198</v>
      </c>
      <c r="I1508" s="82">
        <v>5.71</v>
      </c>
      <c r="J1508" s="79">
        <f t="shared" si="370"/>
        <v>1294.7328358957659</v>
      </c>
      <c r="K1508" s="79">
        <f t="shared" si="371"/>
        <v>29.051801758957655</v>
      </c>
      <c r="L1508" s="90">
        <f t="shared" si="375"/>
        <v>514889.55049154762</v>
      </c>
      <c r="M1508" s="79">
        <f t="shared" si="372"/>
        <v>71.544538631921839</v>
      </c>
      <c r="N1508" s="90">
        <f t="shared" si="373"/>
        <v>28451.842971008926</v>
      </c>
      <c r="O1508" s="106">
        <f t="shared" si="362"/>
        <v>25.02738066493912</v>
      </c>
      <c r="P1508" s="91"/>
      <c r="Q1508" s="92">
        <f t="shared" si="363"/>
        <v>28.749997901545374</v>
      </c>
      <c r="R1508" s="92"/>
      <c r="S1508" s="107">
        <f t="shared" si="364"/>
        <v>1.7399894631425272E-2</v>
      </c>
      <c r="T1508" s="82">
        <f t="shared" si="376"/>
        <v>1.0093056553879096</v>
      </c>
      <c r="U1508" s="82">
        <f t="shared" si="377"/>
        <v>26.04354885992753</v>
      </c>
      <c r="V1508" s="95">
        <f t="shared" si="365"/>
        <v>6.4962553366826992E-2</v>
      </c>
      <c r="W1508" s="95">
        <f t="shared" si="366"/>
        <v>3.6530696378202165E-2</v>
      </c>
      <c r="X1508" s="95">
        <f t="shared" si="367"/>
        <v>2.8431856988624826E-2</v>
      </c>
    </row>
    <row r="1509" spans="1:24">
      <c r="A1509" s="1">
        <v>1996.01</v>
      </c>
      <c r="B1509" s="1">
        <f t="shared" si="368"/>
        <v>1996</v>
      </c>
      <c r="C1509" s="1">
        <f t="shared" si="369"/>
        <v>9.9999999999909051E-3</v>
      </c>
      <c r="D1509" s="77">
        <v>614.41999999999996</v>
      </c>
      <c r="E1509" s="79">
        <v>13.8933</v>
      </c>
      <c r="F1509" s="77">
        <v>33.986699999999999</v>
      </c>
      <c r="G1509" s="77">
        <v>154.4</v>
      </c>
      <c r="H1509" s="79">
        <f t="shared" si="374"/>
        <v>1996.0416666665531</v>
      </c>
      <c r="I1509" s="82">
        <v>5.65</v>
      </c>
      <c r="J1509" s="79">
        <f t="shared" si="370"/>
        <v>1286.8716506476685</v>
      </c>
      <c r="K1509" s="79">
        <f t="shared" si="371"/>
        <v>29.098814986398967</v>
      </c>
      <c r="L1509" s="90">
        <f t="shared" si="375"/>
        <v>512727.64824646257</v>
      </c>
      <c r="M1509" s="79">
        <f t="shared" si="372"/>
        <v>71.18342620531088</v>
      </c>
      <c r="N1509" s="90">
        <f t="shared" si="373"/>
        <v>28361.578012854476</v>
      </c>
      <c r="O1509" s="106">
        <f t="shared" si="362"/>
        <v>24.762465194644037</v>
      </c>
      <c r="P1509" s="91"/>
      <c r="Q1509" s="92">
        <f t="shared" si="363"/>
        <v>28.419947350837237</v>
      </c>
      <c r="R1509" s="92"/>
      <c r="S1509" s="107">
        <f t="shared" si="364"/>
        <v>1.8748642274762375E-2</v>
      </c>
      <c r="T1509" s="82">
        <f t="shared" si="376"/>
        <v>0.99266937736311789</v>
      </c>
      <c r="U1509" s="82">
        <f t="shared" si="377"/>
        <v>26.132680224299655</v>
      </c>
      <c r="V1509" s="95">
        <f t="shared" si="365"/>
        <v>6.6154687065707485E-2</v>
      </c>
      <c r="W1509" s="95">
        <f t="shared" si="366"/>
        <v>3.618809963758407E-2</v>
      </c>
      <c r="X1509" s="95">
        <f t="shared" si="367"/>
        <v>2.9966587428123415E-2</v>
      </c>
    </row>
    <row r="1510" spans="1:24">
      <c r="A1510" s="1">
        <v>1996.02</v>
      </c>
      <c r="B1510" s="1">
        <f t="shared" si="368"/>
        <v>1996</v>
      </c>
      <c r="C1510" s="1">
        <f t="shared" si="369"/>
        <v>1.999999999998181E-2</v>
      </c>
      <c r="D1510" s="77">
        <v>649.54</v>
      </c>
      <c r="E1510" s="79">
        <v>13.996700000000001</v>
      </c>
      <c r="F1510" s="77">
        <v>34.013300000000001</v>
      </c>
      <c r="G1510" s="77">
        <v>154.9</v>
      </c>
      <c r="H1510" s="79">
        <f t="shared" si="374"/>
        <v>1996.1249999998863</v>
      </c>
      <c r="I1510" s="82">
        <v>5.81</v>
      </c>
      <c r="J1510" s="79">
        <f t="shared" si="370"/>
        <v>1356.0374036152357</v>
      </c>
      <c r="K1510" s="79">
        <f t="shared" si="371"/>
        <v>29.220754267914788</v>
      </c>
      <c r="L1510" s="90">
        <f t="shared" si="375"/>
        <v>541255.52660254773</v>
      </c>
      <c r="M1510" s="79">
        <f t="shared" si="372"/>
        <v>71.009186532601689</v>
      </c>
      <c r="N1510" s="90">
        <f t="shared" si="373"/>
        <v>28342.960561305601</v>
      </c>
      <c r="O1510" s="106">
        <f t="shared" si="362"/>
        <v>25.976065550593393</v>
      </c>
      <c r="P1510" s="91"/>
      <c r="Q1510" s="92">
        <f t="shared" si="363"/>
        <v>29.784395328216412</v>
      </c>
      <c r="R1510" s="92"/>
      <c r="S1510" s="107">
        <f t="shared" si="364"/>
        <v>1.5880340213838683E-2</v>
      </c>
      <c r="T1510" s="82">
        <f t="shared" si="376"/>
        <v>0.97093668736869509</v>
      </c>
      <c r="U1510" s="82">
        <f t="shared" si="377"/>
        <v>25.857376379947866</v>
      </c>
      <c r="V1510" s="95">
        <f t="shared" si="365"/>
        <v>6.0167400392254544E-2</v>
      </c>
      <c r="W1510" s="95">
        <f t="shared" si="366"/>
        <v>3.6217308702400697E-2</v>
      </c>
      <c r="X1510" s="95">
        <f t="shared" si="367"/>
        <v>2.3950091689853847E-2</v>
      </c>
    </row>
    <row r="1511" spans="1:24">
      <c r="A1511" s="1">
        <v>1996.03</v>
      </c>
      <c r="B1511" s="1">
        <f t="shared" si="368"/>
        <v>1996</v>
      </c>
      <c r="C1511" s="1">
        <f t="shared" si="369"/>
        <v>2.9999999999972715E-2</v>
      </c>
      <c r="D1511" s="77">
        <v>647.07000000000005</v>
      </c>
      <c r="E1511" s="79">
        <v>14.1</v>
      </c>
      <c r="F1511" s="77">
        <v>34.04</v>
      </c>
      <c r="G1511" s="77">
        <v>155.69999999999999</v>
      </c>
      <c r="H1511" s="79">
        <f t="shared" si="374"/>
        <v>1996.2083333332196</v>
      </c>
      <c r="I1511" s="82">
        <v>6.27</v>
      </c>
      <c r="J1511" s="79">
        <f t="shared" si="370"/>
        <v>1343.9398703275533</v>
      </c>
      <c r="K1511" s="79">
        <f t="shared" si="371"/>
        <v>29.285165703275535</v>
      </c>
      <c r="L1511" s="90">
        <f t="shared" si="375"/>
        <v>537400.94246331207</v>
      </c>
      <c r="M1511" s="79">
        <f t="shared" si="372"/>
        <v>70.699790109184349</v>
      </c>
      <c r="N1511" s="90">
        <f t="shared" si="373"/>
        <v>28270.70963180358</v>
      </c>
      <c r="O1511" s="106">
        <f t="shared" si="362"/>
        <v>25.629930395216114</v>
      </c>
      <c r="P1511" s="91"/>
      <c r="Q1511" s="92">
        <f t="shared" si="363"/>
        <v>29.360970049382342</v>
      </c>
      <c r="R1511" s="92"/>
      <c r="S1511" s="107">
        <f t="shared" si="364"/>
        <v>1.2808924489647412E-2</v>
      </c>
      <c r="T1511" s="82">
        <f t="shared" si="376"/>
        <v>0.9877236786783421</v>
      </c>
      <c r="U1511" s="82">
        <f t="shared" si="377"/>
        <v>24.976879218074121</v>
      </c>
      <c r="V1511" s="95">
        <f t="shared" si="365"/>
        <v>6.1906477646145319E-2</v>
      </c>
      <c r="W1511" s="95">
        <f t="shared" si="366"/>
        <v>3.8399782951773709E-2</v>
      </c>
      <c r="X1511" s="95">
        <f t="shared" si="367"/>
        <v>2.350669469437161E-2</v>
      </c>
    </row>
    <row r="1512" spans="1:24">
      <c r="A1512" s="1">
        <v>1996.04</v>
      </c>
      <c r="B1512" s="1">
        <f t="shared" si="368"/>
        <v>1996</v>
      </c>
      <c r="C1512" s="1">
        <f t="shared" si="369"/>
        <v>3.999999999996362E-2</v>
      </c>
      <c r="D1512" s="77">
        <v>647.16999999999996</v>
      </c>
      <c r="E1512" s="79">
        <v>14.156700000000001</v>
      </c>
      <c r="F1512" s="77">
        <v>34.33</v>
      </c>
      <c r="G1512" s="77">
        <v>156.30000000000001</v>
      </c>
      <c r="H1512" s="79">
        <f t="shared" si="374"/>
        <v>1996.2916666665528</v>
      </c>
      <c r="I1512" s="82">
        <v>6.51</v>
      </c>
      <c r="J1512" s="79">
        <f t="shared" si="370"/>
        <v>1338.9876910428661</v>
      </c>
      <c r="K1512" s="79">
        <f t="shared" si="371"/>
        <v>29.290058324376204</v>
      </c>
      <c r="L1512" s="90">
        <f t="shared" si="375"/>
        <v>536396.73304967547</v>
      </c>
      <c r="M1512" s="79">
        <f t="shared" si="372"/>
        <v>71.028396609085092</v>
      </c>
      <c r="N1512" s="90">
        <f t="shared" si="373"/>
        <v>28453.883594102572</v>
      </c>
      <c r="O1512" s="106">
        <f t="shared" si="362"/>
        <v>25.424203848381531</v>
      </c>
      <c r="P1512" s="91"/>
      <c r="Q1512" s="92">
        <f t="shared" si="363"/>
        <v>29.100029225042828</v>
      </c>
      <c r="R1512" s="92"/>
      <c r="S1512" s="107">
        <f t="shared" si="364"/>
        <v>1.1314165557100103E-2</v>
      </c>
      <c r="T1512" s="82">
        <f t="shared" si="376"/>
        <v>0.98882322707635373</v>
      </c>
      <c r="U1512" s="82">
        <f t="shared" si="377"/>
        <v>24.575551549003521</v>
      </c>
      <c r="V1512" s="95">
        <f t="shared" si="365"/>
        <v>6.2051283649494637E-2</v>
      </c>
      <c r="W1512" s="95">
        <f t="shared" si="366"/>
        <v>3.7405899927943409E-2</v>
      </c>
      <c r="X1512" s="95">
        <f t="shared" si="367"/>
        <v>2.4645383721551228E-2</v>
      </c>
    </row>
    <row r="1513" spans="1:24">
      <c r="A1513" s="1">
        <v>1996.05</v>
      </c>
      <c r="B1513" s="1">
        <f t="shared" si="368"/>
        <v>1996</v>
      </c>
      <c r="C1513" s="1">
        <f t="shared" si="369"/>
        <v>4.9999999999954525E-2</v>
      </c>
      <c r="D1513" s="77">
        <v>661.23</v>
      </c>
      <c r="E1513" s="79">
        <v>14.2133</v>
      </c>
      <c r="F1513" s="77">
        <v>34.619999999999997</v>
      </c>
      <c r="G1513" s="77">
        <v>156.6</v>
      </c>
      <c r="H1513" s="79">
        <f t="shared" si="374"/>
        <v>1996.3749999998861</v>
      </c>
      <c r="I1513" s="82">
        <v>6.74</v>
      </c>
      <c r="J1513" s="79">
        <f t="shared" si="370"/>
        <v>1365.4568396551726</v>
      </c>
      <c r="K1513" s="79">
        <f t="shared" si="371"/>
        <v>29.350827547254152</v>
      </c>
      <c r="L1513" s="90">
        <f t="shared" si="375"/>
        <v>547980.06495535467</v>
      </c>
      <c r="M1513" s="79">
        <f t="shared" si="372"/>
        <v>71.49118429118775</v>
      </c>
      <c r="N1513" s="90">
        <f t="shared" si="373"/>
        <v>28690.576423868213</v>
      </c>
      <c r="O1513" s="106">
        <f t="shared" si="362"/>
        <v>25.814043827699031</v>
      </c>
      <c r="P1513" s="91"/>
      <c r="Q1513" s="92">
        <f t="shared" si="363"/>
        <v>29.519946822343126</v>
      </c>
      <c r="R1513" s="92"/>
      <c r="S1513" s="107">
        <f t="shared" si="364"/>
        <v>8.3329475039432138E-3</v>
      </c>
      <c r="T1513" s="82">
        <f t="shared" si="376"/>
        <v>0.99343767693066021</v>
      </c>
      <c r="U1513" s="82">
        <f t="shared" si="377"/>
        <v>24.254322787204366</v>
      </c>
      <c r="V1513" s="95">
        <f t="shared" si="365"/>
        <v>5.8425418169185894E-2</v>
      </c>
      <c r="W1513" s="95">
        <f t="shared" si="366"/>
        <v>3.7720411327503145E-2</v>
      </c>
      <c r="X1513" s="95">
        <f t="shared" si="367"/>
        <v>2.0705006841682749E-2</v>
      </c>
    </row>
    <row r="1514" spans="1:24">
      <c r="A1514" s="1">
        <v>1996.06</v>
      </c>
      <c r="B1514" s="1">
        <f t="shared" si="368"/>
        <v>1996</v>
      </c>
      <c r="C1514" s="1">
        <f t="shared" si="369"/>
        <v>5.999999999994543E-2</v>
      </c>
      <c r="D1514" s="77">
        <v>668.5</v>
      </c>
      <c r="E1514" s="79">
        <v>14.27</v>
      </c>
      <c r="F1514" s="77">
        <v>34.909999999999997</v>
      </c>
      <c r="G1514" s="77">
        <v>156.69999999999999</v>
      </c>
      <c r="H1514" s="79">
        <f t="shared" si="374"/>
        <v>1996.4583333332193</v>
      </c>
      <c r="I1514" s="82">
        <v>6.91</v>
      </c>
      <c r="J1514" s="79">
        <f t="shared" si="370"/>
        <v>1379.5886119974475</v>
      </c>
      <c r="K1514" s="79">
        <f t="shared" si="371"/>
        <v>29.449109189534148</v>
      </c>
      <c r="L1514" s="90">
        <f t="shared" si="375"/>
        <v>554636.24257492402</v>
      </c>
      <c r="M1514" s="79">
        <f t="shared" si="372"/>
        <v>72.04403656668795</v>
      </c>
      <c r="N1514" s="90">
        <f t="shared" si="373"/>
        <v>28963.876182932832</v>
      </c>
      <c r="O1514" s="106">
        <f t="shared" si="362"/>
        <v>25.966673558333856</v>
      </c>
      <c r="P1514" s="91"/>
      <c r="Q1514" s="92">
        <f t="shared" si="363"/>
        <v>29.668053217608335</v>
      </c>
      <c r="R1514" s="92"/>
      <c r="S1514" s="107">
        <f t="shared" si="364"/>
        <v>5.9017874206194199E-3</v>
      </c>
      <c r="T1514" s="82">
        <f t="shared" si="376"/>
        <v>1.0086290442912997</v>
      </c>
      <c r="U1514" s="82">
        <f t="shared" si="377"/>
        <v>24.079781468727699</v>
      </c>
      <c r="V1514" s="95">
        <f t="shared" si="365"/>
        <v>5.4045948003139888E-2</v>
      </c>
      <c r="W1514" s="95">
        <f t="shared" si="366"/>
        <v>3.8706532113629066E-2</v>
      </c>
      <c r="X1514" s="95">
        <f t="shared" si="367"/>
        <v>1.5339415889510821E-2</v>
      </c>
    </row>
    <row r="1515" spans="1:24">
      <c r="A1515" s="1">
        <v>1996.07</v>
      </c>
      <c r="B1515" s="1">
        <f t="shared" si="368"/>
        <v>1996</v>
      </c>
      <c r="C1515" s="1">
        <f t="shared" si="369"/>
        <v>6.9999999999936335E-2</v>
      </c>
      <c r="D1515" s="77">
        <v>644.07000000000005</v>
      </c>
      <c r="E1515" s="79">
        <v>14.4</v>
      </c>
      <c r="F1515" s="77">
        <v>35.273299999999999</v>
      </c>
      <c r="G1515" s="77">
        <v>157</v>
      </c>
      <c r="H1515" s="79">
        <f t="shared" si="374"/>
        <v>1996.5416666665526</v>
      </c>
      <c r="I1515" s="82">
        <v>6.87</v>
      </c>
      <c r="J1515" s="79">
        <f t="shared" si="370"/>
        <v>1326.6324128025478</v>
      </c>
      <c r="K1515" s="79">
        <f t="shared" si="371"/>
        <v>29.660606369426755</v>
      </c>
      <c r="L1515" s="90">
        <f t="shared" si="375"/>
        <v>534339.95775501325</v>
      </c>
      <c r="M1515" s="79">
        <f t="shared" si="372"/>
        <v>72.654685184076442</v>
      </c>
      <c r="N1515" s="90">
        <f t="shared" si="373"/>
        <v>29263.79684177172</v>
      </c>
      <c r="O1515" s="106">
        <f t="shared" si="362"/>
        <v>24.858411332348396</v>
      </c>
      <c r="P1515" s="91"/>
      <c r="Q1515" s="92">
        <f t="shared" si="363"/>
        <v>28.379278236095775</v>
      </c>
      <c r="R1515" s="92"/>
      <c r="S1515" s="107">
        <f t="shared" si="364"/>
        <v>8.216982433031636E-3</v>
      </c>
      <c r="T1515" s="82">
        <f t="shared" si="376"/>
        <v>1.0224005244474197</v>
      </c>
      <c r="U1515" s="82">
        <f t="shared" si="377"/>
        <v>24.24115760591009</v>
      </c>
      <c r="V1515" s="95">
        <f t="shared" si="365"/>
        <v>5.8431084138947487E-2</v>
      </c>
      <c r="W1515" s="95">
        <f t="shared" si="366"/>
        <v>3.8308181626259152E-2</v>
      </c>
      <c r="X1515" s="95">
        <f t="shared" si="367"/>
        <v>2.0122902512688334E-2</v>
      </c>
    </row>
    <row r="1516" spans="1:24">
      <c r="A1516" s="1">
        <v>1996.08</v>
      </c>
      <c r="B1516" s="1">
        <f t="shared" si="368"/>
        <v>1996</v>
      </c>
      <c r="C1516" s="1">
        <f t="shared" si="369"/>
        <v>7.999999999992724E-2</v>
      </c>
      <c r="D1516" s="77">
        <v>662.68</v>
      </c>
      <c r="E1516" s="79">
        <v>14.53</v>
      </c>
      <c r="F1516" s="77">
        <v>35.636699999999998</v>
      </c>
      <c r="G1516" s="77">
        <v>157.30000000000001</v>
      </c>
      <c r="H1516" s="79">
        <f t="shared" si="374"/>
        <v>1996.6249999998859</v>
      </c>
      <c r="I1516" s="82">
        <v>6.64</v>
      </c>
      <c r="J1516" s="79">
        <f t="shared" si="370"/>
        <v>1362.361388684043</v>
      </c>
      <c r="K1516" s="79">
        <f t="shared" si="371"/>
        <v>29.871296821360456</v>
      </c>
      <c r="L1516" s="90">
        <f t="shared" si="375"/>
        <v>549733.47461987566</v>
      </c>
      <c r="M1516" s="79">
        <f t="shared" si="372"/>
        <v>73.26321014685314</v>
      </c>
      <c r="N1516" s="90">
        <f t="shared" si="373"/>
        <v>29562.816012232335</v>
      </c>
      <c r="O1516" s="106">
        <f t="shared" si="362"/>
        <v>25.412529121454963</v>
      </c>
      <c r="P1516" s="91"/>
      <c r="Q1516" s="92">
        <f t="shared" si="363"/>
        <v>28.988000554261919</v>
      </c>
      <c r="R1516" s="92"/>
      <c r="S1516" s="107">
        <f t="shared" si="364"/>
        <v>9.6485459439073565E-3</v>
      </c>
      <c r="T1516" s="82">
        <f t="shared" si="376"/>
        <v>0.99187333063962624</v>
      </c>
      <c r="U1516" s="82">
        <f t="shared" si="377"/>
        <v>24.736904279534137</v>
      </c>
      <c r="V1516" s="95">
        <f t="shared" si="365"/>
        <v>5.7617269958820883E-2</v>
      </c>
      <c r="W1516" s="95">
        <f t="shared" si="366"/>
        <v>3.8132218214649516E-2</v>
      </c>
      <c r="X1516" s="95">
        <f t="shared" si="367"/>
        <v>1.9485051744171367E-2</v>
      </c>
    </row>
    <row r="1517" spans="1:24">
      <c r="A1517" s="1">
        <v>1996.09</v>
      </c>
      <c r="B1517" s="1">
        <f t="shared" si="368"/>
        <v>1996</v>
      </c>
      <c r="C1517" s="1">
        <f t="shared" si="369"/>
        <v>8.9999999999918145E-2</v>
      </c>
      <c r="D1517" s="77">
        <v>674.88</v>
      </c>
      <c r="E1517" s="79">
        <v>14.66</v>
      </c>
      <c r="F1517" s="77">
        <v>36</v>
      </c>
      <c r="G1517" s="77">
        <v>157.80000000000001</v>
      </c>
      <c r="H1517" s="79">
        <f t="shared" si="374"/>
        <v>1996.7083333332191</v>
      </c>
      <c r="I1517" s="82">
        <v>6.83</v>
      </c>
      <c r="J1517" s="79">
        <f t="shared" si="370"/>
        <v>1383.0463817490495</v>
      </c>
      <c r="K1517" s="79">
        <f t="shared" si="371"/>
        <v>30.043059442332066</v>
      </c>
      <c r="L1517" s="90">
        <f t="shared" si="375"/>
        <v>559090.41874934861</v>
      </c>
      <c r="M1517" s="79">
        <f t="shared" si="372"/>
        <v>73.775589353612162</v>
      </c>
      <c r="N1517" s="90">
        <f t="shared" si="373"/>
        <v>29823.457614652307</v>
      </c>
      <c r="O1517" s="106">
        <f t="shared" si="362"/>
        <v>25.680115512876768</v>
      </c>
      <c r="P1517" s="91"/>
      <c r="Q1517" s="92">
        <f t="shared" si="363"/>
        <v>29.268886878274618</v>
      </c>
      <c r="R1517" s="92"/>
      <c r="S1517" s="107">
        <f t="shared" si="364"/>
        <v>7.1960872533973694E-3</v>
      </c>
      <c r="T1517" s="82">
        <f t="shared" si="376"/>
        <v>1.027548871340334</v>
      </c>
      <c r="U1517" s="82">
        <f t="shared" si="377"/>
        <v>24.458132051785139</v>
      </c>
      <c r="V1517" s="95">
        <f t="shared" si="365"/>
        <v>5.8998295684820734E-2</v>
      </c>
      <c r="W1517" s="95">
        <f t="shared" si="366"/>
        <v>4.1545970350526984E-2</v>
      </c>
      <c r="X1517" s="95">
        <f t="shared" si="367"/>
        <v>1.745232533429375E-2</v>
      </c>
    </row>
    <row r="1518" spans="1:24">
      <c r="A1518" s="1">
        <v>1996.1</v>
      </c>
      <c r="B1518" s="1">
        <f t="shared" si="368"/>
        <v>1996</v>
      </c>
      <c r="C1518" s="1">
        <f t="shared" si="369"/>
        <v>9.9999999999909051E-2</v>
      </c>
      <c r="D1518" s="77">
        <v>701.46</v>
      </c>
      <c r="E1518" s="79">
        <v>14.74</v>
      </c>
      <c r="F1518" s="77">
        <v>36.909999999999997</v>
      </c>
      <c r="G1518" s="77">
        <v>158.30000000000001</v>
      </c>
      <c r="H1518" s="79">
        <f t="shared" si="374"/>
        <v>1996.7916666665524</v>
      </c>
      <c r="I1518" s="82">
        <v>6.53</v>
      </c>
      <c r="J1518" s="79">
        <f t="shared" si="370"/>
        <v>1432.9768741629819</v>
      </c>
      <c r="K1518" s="79">
        <f t="shared" si="371"/>
        <v>30.111594567277322</v>
      </c>
      <c r="L1518" s="90">
        <f t="shared" si="375"/>
        <v>580288.97407881031</v>
      </c>
      <c r="M1518" s="79">
        <f t="shared" si="372"/>
        <v>75.401557359444084</v>
      </c>
      <c r="N1518" s="90">
        <f t="shared" si="373"/>
        <v>30534.123162046137</v>
      </c>
      <c r="O1518" s="106">
        <f t="shared" si="362"/>
        <v>26.483467720897213</v>
      </c>
      <c r="P1518" s="91"/>
      <c r="Q1518" s="92">
        <f t="shared" si="363"/>
        <v>30.158081995656261</v>
      </c>
      <c r="R1518" s="92"/>
      <c r="S1518" s="107">
        <f t="shared" si="364"/>
        <v>9.2487861991769199E-3</v>
      </c>
      <c r="T1518" s="82">
        <f t="shared" si="376"/>
        <v>1.0298410366578001</v>
      </c>
      <c r="U1518" s="82">
        <f t="shared" si="377"/>
        <v>25.052545296386334</v>
      </c>
      <c r="V1518" s="95">
        <f t="shared" si="365"/>
        <v>5.9396314599529321E-2</v>
      </c>
      <c r="W1518" s="95">
        <f t="shared" si="366"/>
        <v>3.9939223342557728E-2</v>
      </c>
      <c r="X1518" s="95">
        <f t="shared" si="367"/>
        <v>1.9457091256971593E-2</v>
      </c>
    </row>
    <row r="1519" spans="1:24">
      <c r="A1519" s="1">
        <v>1996.11</v>
      </c>
      <c r="B1519" s="1">
        <f t="shared" si="368"/>
        <v>1996</v>
      </c>
      <c r="C1519" s="1">
        <f t="shared" si="369"/>
        <v>0.10999999999989996</v>
      </c>
      <c r="D1519" s="77">
        <v>735.67</v>
      </c>
      <c r="E1519" s="79">
        <v>14.82</v>
      </c>
      <c r="F1519" s="77">
        <v>37.82</v>
      </c>
      <c r="G1519" s="77">
        <v>158.6</v>
      </c>
      <c r="H1519" s="79">
        <f t="shared" si="374"/>
        <v>1996.8749999998856</v>
      </c>
      <c r="I1519" s="82">
        <v>6.2</v>
      </c>
      <c r="J1519" s="79">
        <f t="shared" si="370"/>
        <v>1500.0199975409837</v>
      </c>
      <c r="K1519" s="79">
        <f t="shared" si="371"/>
        <v>30.21775573770492</v>
      </c>
      <c r="L1519" s="90">
        <f t="shared" si="375"/>
        <v>608458.05241603346</v>
      </c>
      <c r="M1519" s="79">
        <f t="shared" si="372"/>
        <v>77.114407692307708</v>
      </c>
      <c r="N1519" s="90">
        <f t="shared" si="373"/>
        <v>31280.171194114737</v>
      </c>
      <c r="O1519" s="106">
        <f t="shared" si="362"/>
        <v>27.585612049012802</v>
      </c>
      <c r="P1519" s="91"/>
      <c r="Q1519" s="92">
        <f t="shared" si="363"/>
        <v>31.383404541507375</v>
      </c>
      <c r="R1519" s="92"/>
      <c r="S1519" s="107">
        <f t="shared" si="364"/>
        <v>1.1142512391144291E-2</v>
      </c>
      <c r="T1519" s="82">
        <f t="shared" si="376"/>
        <v>0.99780588803794779</v>
      </c>
      <c r="U1519" s="82">
        <f t="shared" si="377"/>
        <v>25.751336937952779</v>
      </c>
      <c r="V1519" s="95">
        <f t="shared" si="365"/>
        <v>5.6637038066564172E-2</v>
      </c>
      <c r="W1519" s="95">
        <f t="shared" si="366"/>
        <v>3.8707979471459319E-2</v>
      </c>
      <c r="X1519" s="95">
        <f t="shared" si="367"/>
        <v>1.7929058595104852E-2</v>
      </c>
    </row>
    <row r="1520" spans="1:24">
      <c r="A1520" s="1">
        <v>1996.12</v>
      </c>
      <c r="B1520" s="1">
        <f t="shared" si="368"/>
        <v>1996</v>
      </c>
      <c r="C1520" s="1">
        <f t="shared" si="369"/>
        <v>0.11999999999989086</v>
      </c>
      <c r="D1520" s="77">
        <v>743.25</v>
      </c>
      <c r="E1520" s="79">
        <v>14.9</v>
      </c>
      <c r="F1520" s="77">
        <v>38.729999999999997</v>
      </c>
      <c r="G1520" s="77">
        <v>158.6</v>
      </c>
      <c r="H1520" s="79">
        <f t="shared" si="374"/>
        <v>1996.9583333332189</v>
      </c>
      <c r="I1520" s="82">
        <v>6.3</v>
      </c>
      <c r="J1520" s="79">
        <f t="shared" si="370"/>
        <v>1515.4755028373268</v>
      </c>
      <c r="K1520" s="79">
        <f t="shared" si="371"/>
        <v>30.380874527112237</v>
      </c>
      <c r="L1520" s="90">
        <f t="shared" si="375"/>
        <v>615754.27778754989</v>
      </c>
      <c r="M1520" s="79">
        <f t="shared" si="372"/>
        <v>78.969883921815892</v>
      </c>
      <c r="N1520" s="90">
        <f t="shared" si="373"/>
        <v>32086.327855649924</v>
      </c>
      <c r="O1520" s="106">
        <f t="shared" si="362"/>
        <v>27.723946163893967</v>
      </c>
      <c r="P1520" s="91"/>
      <c r="Q1520" s="92">
        <f t="shared" si="363"/>
        <v>31.510681258371896</v>
      </c>
      <c r="R1520" s="92"/>
      <c r="S1520" s="107">
        <f t="shared" si="364"/>
        <v>9.8677573517688619E-3</v>
      </c>
      <c r="T1520" s="82">
        <f t="shared" si="376"/>
        <v>0.98489521843778038</v>
      </c>
      <c r="U1520" s="82">
        <f t="shared" si="377"/>
        <v>25.694835621538381</v>
      </c>
      <c r="V1520" s="95">
        <f t="shared" si="365"/>
        <v>5.7468165478896438E-2</v>
      </c>
      <c r="W1520" s="95">
        <f t="shared" si="366"/>
        <v>3.9508489099098876E-2</v>
      </c>
      <c r="X1520" s="95">
        <f t="shared" si="367"/>
        <v>1.7959676379797562E-2</v>
      </c>
    </row>
    <row r="1521" spans="1:24">
      <c r="A1521" s="1">
        <v>1997.01</v>
      </c>
      <c r="B1521" s="1">
        <f t="shared" si="368"/>
        <v>1997</v>
      </c>
      <c r="C1521" s="1">
        <f t="shared" si="369"/>
        <v>9.9999999999909051E-3</v>
      </c>
      <c r="D1521" s="77">
        <v>766.22</v>
      </c>
      <c r="E1521" s="79">
        <v>14.9533</v>
      </c>
      <c r="F1521" s="77">
        <v>39.2333</v>
      </c>
      <c r="G1521" s="77">
        <v>159.1</v>
      </c>
      <c r="H1521" s="79">
        <f t="shared" si="374"/>
        <v>1997.0416666665521</v>
      </c>
      <c r="I1521" s="82">
        <v>6.58</v>
      </c>
      <c r="J1521" s="79">
        <f t="shared" si="370"/>
        <v>1557.4011455688249</v>
      </c>
      <c r="K1521" s="79">
        <f t="shared" si="371"/>
        <v>30.393733588309242</v>
      </c>
      <c r="L1521" s="90">
        <f t="shared" si="375"/>
        <v>633818.23401728575</v>
      </c>
      <c r="M1521" s="79">
        <f t="shared" si="372"/>
        <v>79.744703041483348</v>
      </c>
      <c r="N1521" s="90">
        <f t="shared" si="373"/>
        <v>32453.839524771443</v>
      </c>
      <c r="O1521" s="106">
        <f t="shared" si="362"/>
        <v>28.332870129950376</v>
      </c>
      <c r="P1521" s="91"/>
      <c r="Q1521" s="92">
        <f t="shared" si="363"/>
        <v>32.170588658522412</v>
      </c>
      <c r="R1521" s="92"/>
      <c r="S1521" s="107">
        <f t="shared" si="364"/>
        <v>5.9642245539042668E-3</v>
      </c>
      <c r="T1521" s="82">
        <f t="shared" si="376"/>
        <v>1.0171977161380608</v>
      </c>
      <c r="U1521" s="82">
        <f t="shared" si="377"/>
        <v>25.22718987877176</v>
      </c>
      <c r="V1521" s="95">
        <f t="shared" si="365"/>
        <v>5.4822960083678263E-2</v>
      </c>
      <c r="W1521" s="95">
        <f t="shared" si="366"/>
        <v>3.9847663434690705E-2</v>
      </c>
      <c r="X1521" s="95">
        <f t="shared" si="367"/>
        <v>1.4975296648987557E-2</v>
      </c>
    </row>
    <row r="1522" spans="1:24">
      <c r="A1522" s="1">
        <v>1997.02</v>
      </c>
      <c r="B1522" s="1">
        <f t="shared" si="368"/>
        <v>1997</v>
      </c>
      <c r="C1522" s="1">
        <f t="shared" si="369"/>
        <v>1.999999999998181E-2</v>
      </c>
      <c r="D1522" s="77">
        <v>798.39</v>
      </c>
      <c r="E1522" s="79">
        <v>15.0067</v>
      </c>
      <c r="F1522" s="77">
        <v>39.736699999999999</v>
      </c>
      <c r="G1522" s="77">
        <v>159.6</v>
      </c>
      <c r="H1522" s="79">
        <f t="shared" si="374"/>
        <v>1997.1249999998854</v>
      </c>
      <c r="I1522" s="82">
        <v>6.42</v>
      </c>
      <c r="J1522" s="79">
        <f t="shared" si="370"/>
        <v>1617.7052216165416</v>
      </c>
      <c r="K1522" s="79">
        <f t="shared" si="371"/>
        <v>30.406714699874691</v>
      </c>
      <c r="L1522" s="90">
        <f t="shared" si="375"/>
        <v>659391.51076470967</v>
      </c>
      <c r="M1522" s="79">
        <f t="shared" si="372"/>
        <v>80.514870025689234</v>
      </c>
      <c r="N1522" s="90">
        <f t="shared" si="373"/>
        <v>32818.60074124681</v>
      </c>
      <c r="O1522" s="106">
        <f t="shared" si="362"/>
        <v>29.265634883575959</v>
      </c>
      <c r="P1522" s="91"/>
      <c r="Q1522" s="92">
        <f t="shared" si="363"/>
        <v>33.194645513976042</v>
      </c>
      <c r="R1522" s="92"/>
      <c r="S1522" s="107">
        <f t="shared" si="364"/>
        <v>6.3923569015587114E-3</v>
      </c>
      <c r="T1522" s="82">
        <f t="shared" si="376"/>
        <v>0.98581774150928392</v>
      </c>
      <c r="U1522" s="82">
        <f t="shared" si="377"/>
        <v>25.58064820016612</v>
      </c>
      <c r="V1522" s="95">
        <f t="shared" si="365"/>
        <v>5.1763652515825154E-2</v>
      </c>
      <c r="W1522" s="95">
        <f t="shared" si="366"/>
        <v>3.8585465380945649E-2</v>
      </c>
      <c r="X1522" s="95">
        <f t="shared" si="367"/>
        <v>1.3178187134879504E-2</v>
      </c>
    </row>
    <row r="1523" spans="1:24">
      <c r="A1523" s="1">
        <v>1997.03</v>
      </c>
      <c r="B1523" s="1">
        <f t="shared" si="368"/>
        <v>1997</v>
      </c>
      <c r="C1523" s="1">
        <f t="shared" si="369"/>
        <v>2.9999999999972715E-2</v>
      </c>
      <c r="D1523" s="77">
        <v>792.16</v>
      </c>
      <c r="E1523" s="79">
        <v>15.06</v>
      </c>
      <c r="F1523" s="77">
        <v>40.24</v>
      </c>
      <c r="G1523" s="77">
        <v>160</v>
      </c>
      <c r="H1523" s="79">
        <f t="shared" si="374"/>
        <v>1997.2083333332187</v>
      </c>
      <c r="I1523" s="82">
        <v>6.69</v>
      </c>
      <c r="J1523" s="79">
        <f t="shared" si="370"/>
        <v>1601.0692330000002</v>
      </c>
      <c r="K1523" s="79">
        <f t="shared" si="371"/>
        <v>30.438424875000003</v>
      </c>
      <c r="L1523" s="90">
        <f t="shared" si="375"/>
        <v>653644.44409949856</v>
      </c>
      <c r="M1523" s="79">
        <f t="shared" si="372"/>
        <v>81.33082450000002</v>
      </c>
      <c r="N1523" s="90">
        <f t="shared" si="373"/>
        <v>33203.7119149715</v>
      </c>
      <c r="O1523" s="106">
        <f t="shared" si="362"/>
        <v>28.802458591871662</v>
      </c>
      <c r="P1523" s="91"/>
      <c r="Q1523" s="92">
        <f t="shared" si="363"/>
        <v>32.635485590380675</v>
      </c>
      <c r="R1523" s="92"/>
      <c r="S1523" s="107">
        <f t="shared" si="364"/>
        <v>4.0379858495368931E-3</v>
      </c>
      <c r="T1523" s="82">
        <f t="shared" si="376"/>
        <v>0.99123411896438607</v>
      </c>
      <c r="U1523" s="82">
        <f t="shared" si="377"/>
        <v>25.154812192943712</v>
      </c>
      <c r="V1523" s="95">
        <f t="shared" si="365"/>
        <v>4.9100954367880201E-2</v>
      </c>
      <c r="W1523" s="95">
        <f t="shared" si="366"/>
        <v>4.1108448696112854E-2</v>
      </c>
      <c r="X1523" s="95">
        <f t="shared" si="367"/>
        <v>7.9925056717673471E-3</v>
      </c>
    </row>
    <row r="1524" spans="1:24">
      <c r="A1524" s="1">
        <v>1997.04</v>
      </c>
      <c r="B1524" s="1">
        <f t="shared" si="368"/>
        <v>1997</v>
      </c>
      <c r="C1524" s="1">
        <f t="shared" si="369"/>
        <v>3.999999999996362E-2</v>
      </c>
      <c r="D1524" s="77">
        <v>763.93</v>
      </c>
      <c r="E1524" s="79">
        <v>15.093299999999999</v>
      </c>
      <c r="F1524" s="77">
        <v>40.343299999999999</v>
      </c>
      <c r="G1524" s="77">
        <v>160.19999999999999</v>
      </c>
      <c r="H1524" s="79">
        <f t="shared" si="374"/>
        <v>1997.2916666665519</v>
      </c>
      <c r="I1524" s="82">
        <v>6.89</v>
      </c>
      <c r="J1524" s="79">
        <f t="shared" si="370"/>
        <v>1542.084739013733</v>
      </c>
      <c r="K1524" s="79">
        <f t="shared" si="371"/>
        <v>30.467644406367047</v>
      </c>
      <c r="L1524" s="90">
        <f t="shared" si="375"/>
        <v>630600.27952033188</v>
      </c>
      <c r="M1524" s="79">
        <f t="shared" si="372"/>
        <v>81.43781138514359</v>
      </c>
      <c r="N1524" s="90">
        <f t="shared" si="373"/>
        <v>33302.130112409002</v>
      </c>
      <c r="O1524" s="106">
        <f t="shared" si="362"/>
        <v>27.585160338136546</v>
      </c>
      <c r="P1524" s="91"/>
      <c r="Q1524" s="92">
        <f t="shared" si="363"/>
        <v>31.22585148750581</v>
      </c>
      <c r="R1524" s="92"/>
      <c r="S1524" s="107">
        <f t="shared" si="364"/>
        <v>3.1464929094217609E-3</v>
      </c>
      <c r="T1524" s="82">
        <f t="shared" si="376"/>
        <v>1.0187516359065731</v>
      </c>
      <c r="U1524" s="82">
        <f t="shared" si="377"/>
        <v>24.903179127877312</v>
      </c>
      <c r="V1524" s="95">
        <f t="shared" si="365"/>
        <v>5.6510735968787307E-2</v>
      </c>
      <c r="W1524" s="95">
        <f t="shared" si="366"/>
        <v>4.0802830040608917E-2</v>
      </c>
      <c r="X1524" s="95">
        <f t="shared" si="367"/>
        <v>1.5707905928178389E-2</v>
      </c>
    </row>
    <row r="1525" spans="1:24">
      <c r="A1525" s="1">
        <v>1997.05</v>
      </c>
      <c r="B1525" s="1">
        <f t="shared" si="368"/>
        <v>1997</v>
      </c>
      <c r="C1525" s="1">
        <f t="shared" si="369"/>
        <v>4.9999999999954525E-2</v>
      </c>
      <c r="D1525" s="77">
        <v>833.09</v>
      </c>
      <c r="E1525" s="79">
        <v>15.1267</v>
      </c>
      <c r="F1525" s="77">
        <v>40.4467</v>
      </c>
      <c r="G1525" s="77">
        <v>160.1</v>
      </c>
      <c r="H1525" s="79">
        <f t="shared" si="374"/>
        <v>1997.3749999998852</v>
      </c>
      <c r="I1525" s="82">
        <v>6.71</v>
      </c>
      <c r="J1525" s="79">
        <f t="shared" si="370"/>
        <v>1682.7429323547788</v>
      </c>
      <c r="K1525" s="79">
        <f t="shared" si="371"/>
        <v>30.554138826358528</v>
      </c>
      <c r="L1525" s="90">
        <f t="shared" si="375"/>
        <v>689160.43154056254</v>
      </c>
      <c r="M1525" s="79">
        <f t="shared" si="372"/>
        <v>81.697533954403511</v>
      </c>
      <c r="N1525" s="90">
        <f t="shared" si="373"/>
        <v>33458.888267043978</v>
      </c>
      <c r="O1525" s="106">
        <f t="shared" si="362"/>
        <v>29.92836222468879</v>
      </c>
      <c r="P1525" s="91"/>
      <c r="Q1525" s="92">
        <f t="shared" si="363"/>
        <v>33.84245351213989</v>
      </c>
      <c r="R1525" s="92"/>
      <c r="S1525" s="107">
        <f t="shared" si="364"/>
        <v>1.6766740896874133E-3</v>
      </c>
      <c r="T1525" s="82">
        <f t="shared" si="376"/>
        <v>1.0216488236880017</v>
      </c>
      <c r="U1525" s="82">
        <f t="shared" si="377"/>
        <v>25.386000918320235</v>
      </c>
      <c r="V1525" s="95">
        <f t="shared" si="365"/>
        <v>5.0030348621763032E-2</v>
      </c>
      <c r="W1525" s="95">
        <f t="shared" si="366"/>
        <v>3.8087360566939399E-2</v>
      </c>
      <c r="X1525" s="95">
        <f t="shared" si="367"/>
        <v>1.1942988054823633E-2</v>
      </c>
    </row>
    <row r="1526" spans="1:24">
      <c r="A1526" s="1">
        <v>1997.06</v>
      </c>
      <c r="B1526" s="1">
        <f t="shared" si="368"/>
        <v>1997</v>
      </c>
      <c r="C1526" s="1">
        <f t="shared" si="369"/>
        <v>5.999999999994543E-2</v>
      </c>
      <c r="D1526" s="77">
        <v>876.29</v>
      </c>
      <c r="E1526" s="79">
        <v>15.16</v>
      </c>
      <c r="F1526" s="77">
        <v>40.549999999999997</v>
      </c>
      <c r="G1526" s="77">
        <v>160.30000000000001</v>
      </c>
      <c r="H1526" s="79">
        <f t="shared" si="374"/>
        <v>1997.4583333332184</v>
      </c>
      <c r="I1526" s="82">
        <v>6.49</v>
      </c>
      <c r="J1526" s="79">
        <f t="shared" si="370"/>
        <v>1767.7934439800374</v>
      </c>
      <c r="K1526" s="79">
        <f t="shared" si="371"/>
        <v>30.583195757953842</v>
      </c>
      <c r="L1526" s="90">
        <f t="shared" si="375"/>
        <v>725036.28647113871</v>
      </c>
      <c r="M1526" s="79">
        <f t="shared" si="372"/>
        <v>81.803996568933243</v>
      </c>
      <c r="N1526" s="90">
        <f t="shared" si="373"/>
        <v>33550.789597513009</v>
      </c>
      <c r="O1526" s="106">
        <f t="shared" si="362"/>
        <v>31.256560616381272</v>
      </c>
      <c r="P1526" s="91"/>
      <c r="Q1526" s="92">
        <f t="shared" si="363"/>
        <v>35.30591085554618</v>
      </c>
      <c r="R1526" s="92"/>
      <c r="S1526" s="107">
        <f t="shared" si="364"/>
        <v>2.2205915643268778E-3</v>
      </c>
      <c r="T1526" s="82">
        <f t="shared" si="376"/>
        <v>1.0253536053844921</v>
      </c>
      <c r="U1526" s="82">
        <f t="shared" si="377"/>
        <v>25.903219176623441</v>
      </c>
      <c r="V1526" s="95">
        <f t="shared" si="365"/>
        <v>4.4873943246061421E-2</v>
      </c>
      <c r="W1526" s="95">
        <f t="shared" si="366"/>
        <v>3.3362547263680487E-2</v>
      </c>
      <c r="X1526" s="95">
        <f t="shared" si="367"/>
        <v>1.1511395982380934E-2</v>
      </c>
    </row>
    <row r="1527" spans="1:24">
      <c r="A1527" s="1">
        <v>1997.07</v>
      </c>
      <c r="B1527" s="1">
        <f t="shared" si="368"/>
        <v>1997</v>
      </c>
      <c r="C1527" s="1">
        <f t="shared" si="369"/>
        <v>6.9999999999936335E-2</v>
      </c>
      <c r="D1527" s="77">
        <v>925.29</v>
      </c>
      <c r="E1527" s="79">
        <v>15.216699999999999</v>
      </c>
      <c r="F1527" s="77">
        <v>40.58</v>
      </c>
      <c r="G1527" s="77">
        <v>160.5</v>
      </c>
      <c r="H1527" s="79">
        <f t="shared" si="374"/>
        <v>1997.5416666665517</v>
      </c>
      <c r="I1527" s="82">
        <v>6.22</v>
      </c>
      <c r="J1527" s="79">
        <f t="shared" si="370"/>
        <v>1864.3181063551406</v>
      </c>
      <c r="K1527" s="79">
        <f t="shared" si="371"/>
        <v>30.659327701557636</v>
      </c>
      <c r="L1527" s="90">
        <f t="shared" si="375"/>
        <v>765672.43098102091</v>
      </c>
      <c r="M1527" s="79">
        <f t="shared" si="372"/>
        <v>81.762505545171351</v>
      </c>
      <c r="N1527" s="90">
        <f t="shared" si="373"/>
        <v>33579.728786877437</v>
      </c>
      <c r="O1527" s="106">
        <f t="shared" si="362"/>
        <v>32.766637689669949</v>
      </c>
      <c r="P1527" s="91"/>
      <c r="Q1527" s="92">
        <f t="shared" si="363"/>
        <v>36.970389812777476</v>
      </c>
      <c r="R1527" s="92"/>
      <c r="S1527" s="107">
        <f t="shared" si="364"/>
        <v>3.3019924737657143E-3</v>
      </c>
      <c r="T1527" s="82">
        <f t="shared" si="376"/>
        <v>0.99929471043035822</v>
      </c>
      <c r="U1527" s="82">
        <f t="shared" si="377"/>
        <v>26.526862651480588</v>
      </c>
      <c r="V1527" s="95">
        <f t="shared" si="365"/>
        <v>3.9815058756798694E-2</v>
      </c>
      <c r="W1527" s="95">
        <f t="shared" si="366"/>
        <v>3.2169479999760497E-2</v>
      </c>
      <c r="X1527" s="95">
        <f t="shared" si="367"/>
        <v>7.6455787570381961E-3</v>
      </c>
    </row>
    <row r="1528" spans="1:24">
      <c r="A1528" s="1">
        <v>1997.08</v>
      </c>
      <c r="B1528" s="1">
        <f t="shared" si="368"/>
        <v>1997</v>
      </c>
      <c r="C1528" s="1">
        <f t="shared" si="369"/>
        <v>7.999999999992724E-2</v>
      </c>
      <c r="D1528" s="77">
        <v>927.24</v>
      </c>
      <c r="E1528" s="79">
        <v>15.273300000000001</v>
      </c>
      <c r="F1528" s="77">
        <v>40.61</v>
      </c>
      <c r="G1528" s="77">
        <v>160.80000000000001</v>
      </c>
      <c r="H1528" s="79">
        <f t="shared" si="374"/>
        <v>1997.6249999998849</v>
      </c>
      <c r="I1528" s="82">
        <v>6.3</v>
      </c>
      <c r="J1528" s="79">
        <f t="shared" si="370"/>
        <v>1864.7615231343284</v>
      </c>
      <c r="K1528" s="79">
        <f t="shared" si="371"/>
        <v>30.715955061567168</v>
      </c>
      <c r="L1528" s="90">
        <f t="shared" si="375"/>
        <v>766905.7909571135</v>
      </c>
      <c r="M1528" s="79">
        <f t="shared" si="372"/>
        <v>81.670296206467668</v>
      </c>
      <c r="N1528" s="90">
        <f t="shared" si="373"/>
        <v>33587.899757094579</v>
      </c>
      <c r="O1528" s="106">
        <f t="shared" si="362"/>
        <v>32.586283486713178</v>
      </c>
      <c r="P1528" s="91"/>
      <c r="Q1528" s="92">
        <f t="shared" si="363"/>
        <v>36.726043656284538</v>
      </c>
      <c r="R1528" s="92"/>
      <c r="S1528" s="107">
        <f t="shared" si="364"/>
        <v>2.3199860163869747E-3</v>
      </c>
      <c r="T1528" s="82">
        <f t="shared" si="376"/>
        <v>1.0119013978832225</v>
      </c>
      <c r="U1528" s="82">
        <f t="shared" si="377"/>
        <v>26.458698021616399</v>
      </c>
      <c r="V1528" s="95">
        <f t="shared" si="365"/>
        <v>3.5386838015265321E-2</v>
      </c>
      <c r="W1528" s="95">
        <f t="shared" si="366"/>
        <v>3.5713621066946422E-2</v>
      </c>
      <c r="X1528" s="95">
        <f t="shared" si="367"/>
        <v>-3.26783051681101E-4</v>
      </c>
    </row>
    <row r="1529" spans="1:24">
      <c r="A1529" s="1">
        <v>1997.09</v>
      </c>
      <c r="B1529" s="1">
        <f t="shared" si="368"/>
        <v>1997</v>
      </c>
      <c r="C1529" s="1">
        <f t="shared" si="369"/>
        <v>8.9999999999918145E-2</v>
      </c>
      <c r="D1529" s="77">
        <v>937.02</v>
      </c>
      <c r="E1529" s="79">
        <v>15.33</v>
      </c>
      <c r="F1529" s="77">
        <v>40.64</v>
      </c>
      <c r="G1529" s="77">
        <v>161.19999999999999</v>
      </c>
      <c r="H1529" s="79">
        <f t="shared" si="374"/>
        <v>1997.7083333332182</v>
      </c>
      <c r="I1529" s="82">
        <v>6.21</v>
      </c>
      <c r="J1529" s="79">
        <f t="shared" si="370"/>
        <v>1879.7539619106701</v>
      </c>
      <c r="K1529" s="79">
        <f t="shared" si="371"/>
        <v>30.753482568238219</v>
      </c>
      <c r="L1529" s="90">
        <f t="shared" si="375"/>
        <v>774125.59177735832</v>
      </c>
      <c r="M1529" s="79">
        <f t="shared" si="372"/>
        <v>81.527823325062059</v>
      </c>
      <c r="N1529" s="90">
        <f t="shared" si="373"/>
        <v>33575.018729410098</v>
      </c>
      <c r="O1529" s="106">
        <f t="shared" si="362"/>
        <v>32.666581341708621</v>
      </c>
      <c r="P1529" s="91"/>
      <c r="Q1529" s="92">
        <f t="shared" si="363"/>
        <v>36.775406598013163</v>
      </c>
      <c r="R1529" s="92"/>
      <c r="S1529" s="107">
        <f t="shared" si="364"/>
        <v>2.8604217209560329E-3</v>
      </c>
      <c r="T1529" s="82">
        <f t="shared" si="376"/>
        <v>1.0185855021571386</v>
      </c>
      <c r="U1529" s="82">
        <f t="shared" si="377"/>
        <v>26.707157798327454</v>
      </c>
      <c r="V1529" s="95">
        <f t="shared" si="365"/>
        <v>3.7270565491729801E-2</v>
      </c>
      <c r="W1529" s="95">
        <f t="shared" si="366"/>
        <v>3.6090559327574212E-2</v>
      </c>
      <c r="X1529" s="95">
        <f t="shared" si="367"/>
        <v>1.1800061641555892E-3</v>
      </c>
    </row>
    <row r="1530" spans="1:24">
      <c r="A1530" s="1">
        <v>1997.1</v>
      </c>
      <c r="B1530" s="1">
        <f t="shared" si="368"/>
        <v>1997</v>
      </c>
      <c r="C1530" s="1">
        <f t="shared" si="369"/>
        <v>9.9999999999909051E-2</v>
      </c>
      <c r="D1530" s="77">
        <v>951.16</v>
      </c>
      <c r="E1530" s="79">
        <v>15.386699999999999</v>
      </c>
      <c r="F1530" s="77">
        <v>40.333300000000001</v>
      </c>
      <c r="G1530" s="77">
        <v>161.6</v>
      </c>
      <c r="H1530" s="79">
        <f t="shared" si="374"/>
        <v>1997.7916666665515</v>
      </c>
      <c r="I1530" s="82">
        <v>6.03</v>
      </c>
      <c r="J1530" s="79">
        <f t="shared" si="370"/>
        <v>1903.3971180693072</v>
      </c>
      <c r="K1530" s="79">
        <f t="shared" si="371"/>
        <v>30.79082429517327</v>
      </c>
      <c r="L1530" s="90">
        <f t="shared" si="375"/>
        <v>784919.08022698562</v>
      </c>
      <c r="M1530" s="79">
        <f t="shared" si="372"/>
        <v>80.712274467202988</v>
      </c>
      <c r="N1530" s="90">
        <f t="shared" si="373"/>
        <v>33283.965619369068</v>
      </c>
      <c r="O1530" s="106">
        <f t="shared" si="362"/>
        <v>32.901498179798125</v>
      </c>
      <c r="P1530" s="91"/>
      <c r="Q1530" s="92">
        <f t="shared" si="363"/>
        <v>36.998076390873599</v>
      </c>
      <c r="R1530" s="92"/>
      <c r="S1530" s="107">
        <f t="shared" si="364"/>
        <v>4.4287152217844759E-3</v>
      </c>
      <c r="T1530" s="82">
        <f t="shared" si="376"/>
        <v>1.0162760017275136</v>
      </c>
      <c r="U1530" s="82">
        <f t="shared" si="377"/>
        <v>27.136188282404262</v>
      </c>
      <c r="V1530" s="95">
        <f t="shared" si="365"/>
        <v>3.8672622302991622E-2</v>
      </c>
      <c r="W1530" s="95">
        <f t="shared" si="366"/>
        <v>3.4526324570650857E-2</v>
      </c>
      <c r="X1530" s="95">
        <f t="shared" si="367"/>
        <v>4.1462977323407646E-3</v>
      </c>
    </row>
    <row r="1531" spans="1:24">
      <c r="A1531" s="1">
        <v>1997.11</v>
      </c>
      <c r="B1531" s="1">
        <f t="shared" si="368"/>
        <v>1997</v>
      </c>
      <c r="C1531" s="1">
        <f t="shared" si="369"/>
        <v>0.10999999999989996</v>
      </c>
      <c r="D1531" s="77">
        <v>938.92</v>
      </c>
      <c r="E1531" s="79">
        <v>15.443300000000001</v>
      </c>
      <c r="F1531" s="77">
        <v>40.026699999999998</v>
      </c>
      <c r="G1531" s="77">
        <v>161.5</v>
      </c>
      <c r="H1531" s="79">
        <f t="shared" si="374"/>
        <v>1997.8749999998847</v>
      </c>
      <c r="I1531" s="82">
        <v>5.88</v>
      </c>
      <c r="J1531" s="79">
        <f t="shared" si="370"/>
        <v>1880.066664767802</v>
      </c>
      <c r="K1531" s="79">
        <f t="shared" si="371"/>
        <v>30.923224048916417</v>
      </c>
      <c r="L1531" s="90">
        <f t="shared" si="375"/>
        <v>776360.78617620142</v>
      </c>
      <c r="M1531" s="79">
        <f t="shared" si="372"/>
        <v>80.148324000619212</v>
      </c>
      <c r="N1531" s="90">
        <f t="shared" si="373"/>
        <v>33096.707152940573</v>
      </c>
      <c r="O1531" s="106">
        <f t="shared" si="362"/>
        <v>32.336600532812682</v>
      </c>
      <c r="P1531" s="91"/>
      <c r="Q1531" s="92">
        <f t="shared" si="363"/>
        <v>36.323017872735996</v>
      </c>
      <c r="R1531" s="92"/>
      <c r="S1531" s="107">
        <f t="shared" si="364"/>
        <v>6.3059891455734748E-3</v>
      </c>
      <c r="T1531" s="82">
        <f t="shared" si="376"/>
        <v>1.0101670432369692</v>
      </c>
      <c r="U1531" s="82">
        <f t="shared" si="377"/>
        <v>27.594933002169142</v>
      </c>
      <c r="V1531" s="95">
        <f t="shared" si="365"/>
        <v>3.4091709184776775E-2</v>
      </c>
      <c r="W1531" s="95">
        <f t="shared" si="366"/>
        <v>3.5701372442022317E-2</v>
      </c>
      <c r="X1531" s="95">
        <f t="shared" si="367"/>
        <v>-1.6096632572455416E-3</v>
      </c>
    </row>
    <row r="1532" spans="1:24">
      <c r="A1532" s="1">
        <v>1997.12</v>
      </c>
      <c r="B1532" s="1">
        <f t="shared" si="368"/>
        <v>1997</v>
      </c>
      <c r="C1532" s="1">
        <f t="shared" si="369"/>
        <v>0.11999999999989086</v>
      </c>
      <c r="D1532" s="77">
        <v>962.37</v>
      </c>
      <c r="E1532" s="79">
        <v>15.5</v>
      </c>
      <c r="F1532" s="77">
        <v>39.72</v>
      </c>
      <c r="G1532" s="77">
        <v>161.30000000000001</v>
      </c>
      <c r="H1532" s="79">
        <f t="shared" si="374"/>
        <v>1997.958333333218</v>
      </c>
      <c r="I1532" s="82">
        <v>5.81</v>
      </c>
      <c r="J1532" s="79">
        <f t="shared" si="370"/>
        <v>1929.4116411035341</v>
      </c>
      <c r="K1532" s="79">
        <f t="shared" si="371"/>
        <v>31.075241785492871</v>
      </c>
      <c r="L1532" s="90">
        <f t="shared" si="375"/>
        <v>797806.81890084501</v>
      </c>
      <c r="M1532" s="79">
        <f t="shared" si="372"/>
        <v>79.632813143211408</v>
      </c>
      <c r="N1532" s="90">
        <f t="shared" si="373"/>
        <v>32927.966215428118</v>
      </c>
      <c r="O1532" s="106">
        <f t="shared" si="362"/>
        <v>33.030789042905432</v>
      </c>
      <c r="P1532" s="91"/>
      <c r="Q1532" s="92">
        <f t="shared" si="363"/>
        <v>37.061292194911466</v>
      </c>
      <c r="R1532" s="92"/>
      <c r="S1532" s="107">
        <f t="shared" si="364"/>
        <v>6.2279194336666496E-3</v>
      </c>
      <c r="T1532" s="82">
        <f t="shared" si="376"/>
        <v>1.0254066973154938</v>
      </c>
      <c r="U1532" s="82">
        <f t="shared" si="377"/>
        <v>27.910055415241409</v>
      </c>
      <c r="V1532" s="95">
        <f t="shared" si="365"/>
        <v>3.2618370675245867E-2</v>
      </c>
      <c r="W1532" s="95">
        <f t="shared" si="366"/>
        <v>3.5371540550024783E-2</v>
      </c>
      <c r="X1532" s="95">
        <f t="shared" si="367"/>
        <v>-2.7531698747789157E-3</v>
      </c>
    </row>
    <row r="1533" spans="1:24">
      <c r="A1533" s="1">
        <v>1998.01</v>
      </c>
      <c r="B1533" s="1">
        <f t="shared" si="368"/>
        <v>1998</v>
      </c>
      <c r="C1533" s="1">
        <f t="shared" si="369"/>
        <v>9.9999999999909051E-3</v>
      </c>
      <c r="D1533" s="77">
        <v>963.36</v>
      </c>
      <c r="E1533" s="79">
        <v>15.55</v>
      </c>
      <c r="F1533" s="77">
        <v>39.659999999999997</v>
      </c>
      <c r="G1533" s="77">
        <v>161.6</v>
      </c>
      <c r="H1533" s="79">
        <f t="shared" si="374"/>
        <v>1998.0416666665512</v>
      </c>
      <c r="I1533" s="82">
        <v>5.54</v>
      </c>
      <c r="J1533" s="79">
        <f t="shared" si="370"/>
        <v>1927.8109336633668</v>
      </c>
      <c r="K1533" s="79">
        <f t="shared" si="371"/>
        <v>31.117609220297034</v>
      </c>
      <c r="L1533" s="90">
        <f t="shared" si="375"/>
        <v>798217.18480771303</v>
      </c>
      <c r="M1533" s="79">
        <f t="shared" si="372"/>
        <v>79.364912004950497</v>
      </c>
      <c r="N1533" s="90">
        <f t="shared" si="373"/>
        <v>32861.332782629433</v>
      </c>
      <c r="O1533" s="106">
        <f t="shared" si="362"/>
        <v>32.859968415052244</v>
      </c>
      <c r="P1533" s="91"/>
      <c r="Q1533" s="92">
        <f t="shared" si="363"/>
        <v>36.82863353355588</v>
      </c>
      <c r="R1533" s="92"/>
      <c r="S1533" s="107">
        <f t="shared" si="364"/>
        <v>9.0089785032593205E-3</v>
      </c>
      <c r="T1533" s="82">
        <f t="shared" si="376"/>
        <v>1.002334764529083</v>
      </c>
      <c r="U1533" s="82">
        <f t="shared" si="377"/>
        <v>28.566028120708065</v>
      </c>
      <c r="V1533" s="95">
        <f t="shared" si="365"/>
        <v>2.4993227029100451E-2</v>
      </c>
      <c r="W1533" s="95">
        <f t="shared" si="366"/>
        <v>3.583519172047267E-2</v>
      </c>
      <c r="X1533" s="95">
        <f t="shared" si="367"/>
        <v>-1.0841964691372219E-2</v>
      </c>
    </row>
    <row r="1534" spans="1:24">
      <c r="A1534" s="1">
        <v>1998.02</v>
      </c>
      <c r="B1534" s="1">
        <f t="shared" si="368"/>
        <v>1998</v>
      </c>
      <c r="C1534" s="1">
        <f t="shared" si="369"/>
        <v>1.999999999998181E-2</v>
      </c>
      <c r="D1534" s="77">
        <v>1023.74</v>
      </c>
      <c r="E1534" s="79">
        <v>15.6</v>
      </c>
      <c r="F1534" s="77">
        <v>39.6</v>
      </c>
      <c r="G1534" s="77">
        <v>161.9</v>
      </c>
      <c r="H1534" s="79">
        <f t="shared" si="374"/>
        <v>1998.1249999998845</v>
      </c>
      <c r="I1534" s="82">
        <v>5.57</v>
      </c>
      <c r="J1534" s="79">
        <f t="shared" si="370"/>
        <v>2044.8431897467574</v>
      </c>
      <c r="K1534" s="79">
        <f t="shared" si="371"/>
        <v>31.159819641754169</v>
      </c>
      <c r="L1534" s="90">
        <f t="shared" si="375"/>
        <v>847749.97263176879</v>
      </c>
      <c r="M1534" s="79">
        <f t="shared" si="372"/>
        <v>79.09800370599136</v>
      </c>
      <c r="N1534" s="90">
        <f t="shared" si="373"/>
        <v>32792.407170002196</v>
      </c>
      <c r="O1534" s="106">
        <f t="shared" si="362"/>
        <v>34.709677782269978</v>
      </c>
      <c r="P1534" s="91"/>
      <c r="Q1534" s="92">
        <f t="shared" si="363"/>
        <v>38.856044080604221</v>
      </c>
      <c r="R1534" s="92"/>
      <c r="S1534" s="107">
        <f t="shared" si="364"/>
        <v>7.0112433373187739E-3</v>
      </c>
      <c r="T1534" s="82">
        <f t="shared" si="376"/>
        <v>0.99857857059389832</v>
      </c>
      <c r="U1534" s="82">
        <f t="shared" si="377"/>
        <v>28.579666757850617</v>
      </c>
      <c r="V1534" s="95">
        <f t="shared" si="365"/>
        <v>1.6942273310250888E-2</v>
      </c>
      <c r="W1534" s="95">
        <f t="shared" si="366"/>
        <v>3.5807699768704015E-2</v>
      </c>
      <c r="X1534" s="95">
        <f t="shared" si="367"/>
        <v>-1.8865426458453127E-2</v>
      </c>
    </row>
    <row r="1535" spans="1:24">
      <c r="A1535" s="1">
        <v>1998.03</v>
      </c>
      <c r="B1535" s="1">
        <f t="shared" si="368"/>
        <v>1998</v>
      </c>
      <c r="C1535" s="1">
        <f t="shared" si="369"/>
        <v>2.9999999999972715E-2</v>
      </c>
      <c r="D1535" s="77">
        <v>1076.83</v>
      </c>
      <c r="E1535" s="79">
        <v>15.64</v>
      </c>
      <c r="F1535" s="77">
        <v>39.54</v>
      </c>
      <c r="G1535" s="77">
        <v>162.19999999999999</v>
      </c>
      <c r="H1535" s="79">
        <f t="shared" si="374"/>
        <v>1998.2083333332178</v>
      </c>
      <c r="I1535" s="82">
        <v>5.65</v>
      </c>
      <c r="J1535" s="79">
        <f t="shared" si="370"/>
        <v>2146.9082360665848</v>
      </c>
      <c r="K1535" s="79">
        <f t="shared" si="371"/>
        <v>31.181936621455002</v>
      </c>
      <c r="L1535" s="90">
        <f t="shared" si="375"/>
        <v>891141.32630409428</v>
      </c>
      <c r="M1535" s="79">
        <f t="shared" si="372"/>
        <v>78.83208273736129</v>
      </c>
      <c r="N1535" s="90">
        <f t="shared" si="373"/>
        <v>32721.718416151005</v>
      </c>
      <c r="O1535" s="106">
        <f t="shared" si="362"/>
        <v>36.29692773642509</v>
      </c>
      <c r="P1535" s="91"/>
      <c r="Q1535" s="92">
        <f t="shared" si="363"/>
        <v>40.583259011780491</v>
      </c>
      <c r="R1535" s="92"/>
      <c r="S1535" s="107">
        <f t="shared" si="364"/>
        <v>4.6981217356415333E-3</v>
      </c>
      <c r="T1535" s="82">
        <f t="shared" si="376"/>
        <v>1.0054665629566322</v>
      </c>
      <c r="U1535" s="82">
        <f t="shared" si="377"/>
        <v>28.486257866442703</v>
      </c>
      <c r="V1535" s="95">
        <f t="shared" si="365"/>
        <v>8.3194071987042761E-3</v>
      </c>
      <c r="W1535" s="95">
        <f t="shared" si="366"/>
        <v>3.7544313327913637E-2</v>
      </c>
      <c r="X1535" s="95">
        <f t="shared" si="367"/>
        <v>-2.922490612920936E-2</v>
      </c>
    </row>
    <row r="1536" spans="1:24">
      <c r="A1536" s="1">
        <v>1998.04</v>
      </c>
      <c r="B1536" s="1">
        <f t="shared" si="368"/>
        <v>1998</v>
      </c>
      <c r="C1536" s="1">
        <f t="shared" si="369"/>
        <v>3.999999999996362E-2</v>
      </c>
      <c r="D1536" s="77">
        <v>1112.2</v>
      </c>
      <c r="E1536" s="79">
        <v>15.75</v>
      </c>
      <c r="F1536" s="77">
        <v>39.35</v>
      </c>
      <c r="G1536" s="77">
        <v>162.5</v>
      </c>
      <c r="H1536" s="79">
        <f>H1535+1/12</f>
        <v>1998.291666666551</v>
      </c>
      <c r="I1536" s="82">
        <v>5.64</v>
      </c>
      <c r="J1536" s="79">
        <f t="shared" si="370"/>
        <v>2213.332754461539</v>
      </c>
      <c r="K1536" s="79">
        <f t="shared" si="371"/>
        <v>31.343275384615385</v>
      </c>
      <c r="L1536" s="90">
        <f t="shared" si="375"/>
        <v>919797.06469158351</v>
      </c>
      <c r="M1536" s="79">
        <f t="shared" si="372"/>
        <v>78.308437230769243</v>
      </c>
      <c r="N1536" s="90">
        <f t="shared" si="373"/>
        <v>32542.721179296717</v>
      </c>
      <c r="O1536" s="106">
        <f t="shared" si="362"/>
        <v>37.276934043028767</v>
      </c>
      <c r="P1536" s="91"/>
      <c r="Q1536" s="92">
        <f t="shared" si="363"/>
        <v>41.627397728141126</v>
      </c>
      <c r="R1536" s="92"/>
      <c r="S1536" s="107">
        <f t="shared" si="364"/>
        <v>3.7338961830540723E-3</v>
      </c>
      <c r="T1536" s="82">
        <f t="shared" si="376"/>
        <v>1.0039421129909039</v>
      </c>
      <c r="U1536" s="82">
        <f t="shared" si="377"/>
        <v>28.589102287320525</v>
      </c>
      <c r="V1536" s="95">
        <f t="shared" si="365"/>
        <v>8.7101083986693695E-3</v>
      </c>
      <c r="W1536" s="95">
        <f t="shared" si="366"/>
        <v>3.5378628329629347E-2</v>
      </c>
      <c r="X1536" s="95">
        <f t="shared" si="367"/>
        <v>-2.6668519930959977E-2</v>
      </c>
    </row>
    <row r="1537" spans="1:24">
      <c r="A1537" s="1">
        <v>1998.05</v>
      </c>
      <c r="B1537" s="1">
        <f t="shared" si="368"/>
        <v>1998</v>
      </c>
      <c r="C1537" s="1">
        <f t="shared" si="369"/>
        <v>4.9999999999954525E-2</v>
      </c>
      <c r="D1537" s="77">
        <v>1108.42</v>
      </c>
      <c r="E1537" s="79">
        <v>15.85</v>
      </c>
      <c r="F1537" s="77">
        <v>39.159999999999997</v>
      </c>
      <c r="G1537" s="77">
        <v>162.80000000000001</v>
      </c>
      <c r="H1537" s="79">
        <f t="shared" si="374"/>
        <v>1998.3749999998843</v>
      </c>
      <c r="I1537" s="82">
        <v>5.65</v>
      </c>
      <c r="J1537" s="79">
        <f t="shared" si="370"/>
        <v>2201.7456072481573</v>
      </c>
      <c r="K1537" s="79">
        <f t="shared" si="371"/>
        <v>31.484155712530715</v>
      </c>
      <c r="L1537" s="90">
        <f t="shared" si="375"/>
        <v>916072.1068675319</v>
      </c>
      <c r="M1537" s="79">
        <f t="shared" si="372"/>
        <v>77.786721621621624</v>
      </c>
      <c r="N1537" s="90">
        <f t="shared" si="373"/>
        <v>32364.431988715965</v>
      </c>
      <c r="O1537" s="106">
        <f t="shared" ref="O1537:O1600" si="378">J1537/AVERAGE(M1417:M1536)</f>
        <v>36.956598518969002</v>
      </c>
      <c r="P1537" s="91"/>
      <c r="Q1537" s="92">
        <f t="shared" ref="Q1537:Q1600" si="379">L1537/AVERAGE(N1417:N1536)</f>
        <v>41.218219323965208</v>
      </c>
      <c r="R1537" s="92"/>
      <c r="S1537" s="107">
        <f t="shared" ref="S1537:S1600" si="380">1/O1537-(I1537/100-(((G1537/G1417)^(1/10))-1))</f>
        <v>3.7046597965648201E-3</v>
      </c>
      <c r="T1537" s="82">
        <f t="shared" si="376"/>
        <v>1.016154071685974</v>
      </c>
      <c r="U1537" s="82">
        <f t="shared" si="377"/>
        <v>28.648913457078731</v>
      </c>
      <c r="V1537" s="95">
        <f t="shared" si="365"/>
        <v>1.0828973340422543E-2</v>
      </c>
      <c r="W1537" s="95">
        <f t="shared" si="366"/>
        <v>3.2902816741121388E-2</v>
      </c>
      <c r="X1537" s="95">
        <f t="shared" si="367"/>
        <v>-2.2073843400698845E-2</v>
      </c>
    </row>
    <row r="1538" spans="1:24">
      <c r="A1538" s="1">
        <v>1998.06</v>
      </c>
      <c r="B1538" s="1">
        <f t="shared" si="368"/>
        <v>1998</v>
      </c>
      <c r="C1538" s="1">
        <f t="shared" si="369"/>
        <v>5.999999999994543E-2</v>
      </c>
      <c r="D1538" s="77">
        <v>1108.3900000000001</v>
      </c>
      <c r="E1538" s="79">
        <v>15.95</v>
      </c>
      <c r="F1538" s="77">
        <v>38.97</v>
      </c>
      <c r="G1538" s="77">
        <v>163</v>
      </c>
      <c r="H1538" s="79">
        <f t="shared" si="374"/>
        <v>1998.4583333332175</v>
      </c>
      <c r="I1538" s="82">
        <v>5.5</v>
      </c>
      <c r="J1538" s="79">
        <f t="shared" si="370"/>
        <v>2198.9845605521477</v>
      </c>
      <c r="K1538" s="79">
        <f t="shared" si="371"/>
        <v>31.643919325153373</v>
      </c>
      <c r="L1538" s="90">
        <f t="shared" si="375"/>
        <v>916020.49242285953</v>
      </c>
      <c r="M1538" s="79">
        <f t="shared" si="372"/>
        <v>77.314328282208592</v>
      </c>
      <c r="N1538" s="90">
        <f t="shared" si="373"/>
        <v>32206.460352149359</v>
      </c>
      <c r="O1538" s="106">
        <f t="shared" si="378"/>
        <v>36.802293460092031</v>
      </c>
      <c r="P1538" s="91"/>
      <c r="Q1538" s="92">
        <f t="shared" si="379"/>
        <v>40.994341261980466</v>
      </c>
      <c r="R1538" s="92"/>
      <c r="S1538" s="107">
        <f t="shared" si="380"/>
        <v>5.0062995590903908E-3</v>
      </c>
      <c r="T1538" s="82">
        <f t="shared" si="376"/>
        <v>1.0076410700343126</v>
      </c>
      <c r="U1538" s="82">
        <f t="shared" si="377"/>
        <v>29.075990169146962</v>
      </c>
      <c r="V1538" s="95">
        <f t="shared" ref="V1538:V1601" si="381">(($L1658/$L1538)^(1/10)-1)</f>
        <v>5.4499970153114585E-3</v>
      </c>
      <c r="W1538" s="95">
        <f t="shared" ref="W1538:W1601" si="382">(($U1658/$U1538)^(1/10)-1)</f>
        <v>2.8820559133440282E-2</v>
      </c>
      <c r="X1538" s="95">
        <f t="shared" ref="X1538:X1601" si="383">V1538-W1538</f>
        <v>-2.3370562118128824E-2</v>
      </c>
    </row>
    <row r="1539" spans="1:24">
      <c r="A1539" s="1">
        <v>1998.07</v>
      </c>
      <c r="B1539" s="1">
        <f t="shared" si="368"/>
        <v>1998</v>
      </c>
      <c r="C1539" s="1">
        <f t="shared" si="369"/>
        <v>6.9999999999936335E-2</v>
      </c>
      <c r="D1539" s="77">
        <v>1156.58</v>
      </c>
      <c r="E1539" s="79">
        <v>16.0167</v>
      </c>
      <c r="F1539" s="77">
        <v>38.676699999999997</v>
      </c>
      <c r="G1539" s="77">
        <v>163.19999999999999</v>
      </c>
      <c r="H1539" s="79">
        <f t="shared" si="374"/>
        <v>1998.5416666665508</v>
      </c>
      <c r="I1539" s="82">
        <v>5.46</v>
      </c>
      <c r="J1539" s="79">
        <f t="shared" si="370"/>
        <v>2291.7788611519609</v>
      </c>
      <c r="K1539" s="79">
        <f t="shared" si="371"/>
        <v>31.737306961397064</v>
      </c>
      <c r="L1539" s="90">
        <f t="shared" si="375"/>
        <v>955777.09241316165</v>
      </c>
      <c r="M1539" s="79">
        <f t="shared" si="372"/>
        <v>76.638402427083335</v>
      </c>
      <c r="N1539" s="90">
        <f t="shared" si="373"/>
        <v>31961.735349164024</v>
      </c>
      <c r="O1539" s="106">
        <f t="shared" si="378"/>
        <v>38.25964508524855</v>
      </c>
      <c r="P1539" s="91"/>
      <c r="Q1539" s="92">
        <f t="shared" si="379"/>
        <v>42.561024955704212</v>
      </c>
      <c r="R1539" s="92"/>
      <c r="S1539" s="107">
        <f t="shared" si="380"/>
        <v>4.0612600659240931E-3</v>
      </c>
      <c r="T1539" s="82">
        <f t="shared" si="376"/>
        <v>1.0137733237817153</v>
      </c>
      <c r="U1539" s="82">
        <f t="shared" si="377"/>
        <v>29.262257236240583</v>
      </c>
      <c r="V1539" s="95">
        <f t="shared" si="381"/>
        <v>-5.59217818734703E-3</v>
      </c>
      <c r="W1539" s="95">
        <f t="shared" si="382"/>
        <v>2.8726945828110084E-2</v>
      </c>
      <c r="X1539" s="95">
        <f t="shared" si="383"/>
        <v>-3.4319124015457114E-2</v>
      </c>
    </row>
    <row r="1540" spans="1:24">
      <c r="A1540" s="1">
        <v>1998.08</v>
      </c>
      <c r="B1540" s="1">
        <f t="shared" si="368"/>
        <v>1998</v>
      </c>
      <c r="C1540" s="1">
        <f t="shared" si="369"/>
        <v>7.999999999992724E-2</v>
      </c>
      <c r="D1540" s="77">
        <v>1074.6199999999999</v>
      </c>
      <c r="E1540" s="79">
        <v>16.083300000000001</v>
      </c>
      <c r="F1540" s="77">
        <v>38.383299999999998</v>
      </c>
      <c r="G1540" s="77">
        <v>163.4</v>
      </c>
      <c r="H1540" s="79">
        <f t="shared" si="374"/>
        <v>1998.624999999884</v>
      </c>
      <c r="I1540" s="82">
        <v>5.34</v>
      </c>
      <c r="J1540" s="79">
        <f t="shared" si="370"/>
        <v>2126.767683353733</v>
      </c>
      <c r="K1540" s="79">
        <f t="shared" si="371"/>
        <v>31.830268077723382</v>
      </c>
      <c r="L1540" s="90">
        <f t="shared" si="375"/>
        <v>888066.07270153193</v>
      </c>
      <c r="M1540" s="79">
        <f t="shared" si="372"/>
        <v>75.963933316401466</v>
      </c>
      <c r="N1540" s="90">
        <f t="shared" si="373"/>
        <v>31719.962859731542</v>
      </c>
      <c r="O1540" s="106">
        <f t="shared" si="378"/>
        <v>35.423401024878324</v>
      </c>
      <c r="P1540" s="91"/>
      <c r="Q1540" s="92">
        <f t="shared" si="379"/>
        <v>39.357953737660523</v>
      </c>
      <c r="R1540" s="92"/>
      <c r="S1540" s="107">
        <f t="shared" si="380"/>
        <v>7.0457419884922406E-3</v>
      </c>
      <c r="T1540" s="82">
        <f t="shared" si="376"/>
        <v>1.0461845002815953</v>
      </c>
      <c r="U1540" s="82">
        <f t="shared" si="377"/>
        <v>29.628985748185016</v>
      </c>
      <c r="V1540" s="95">
        <f t="shared" si="381"/>
        <v>4.2377678677378849E-3</v>
      </c>
      <c r="W1540" s="95">
        <f t="shared" si="382"/>
        <v>2.9206508183019952E-2</v>
      </c>
      <c r="X1540" s="95">
        <f t="shared" si="383"/>
        <v>-2.4968740315282067E-2</v>
      </c>
    </row>
    <row r="1541" spans="1:24">
      <c r="A1541" s="1">
        <v>1998.09</v>
      </c>
      <c r="B1541" s="1">
        <f t="shared" si="368"/>
        <v>1998</v>
      </c>
      <c r="C1541" s="1">
        <f t="shared" si="369"/>
        <v>8.9999999999918145E-2</v>
      </c>
      <c r="D1541" s="77">
        <v>1020.64</v>
      </c>
      <c r="E1541" s="79">
        <v>16.14</v>
      </c>
      <c r="F1541" s="77">
        <v>38.090000000000003</v>
      </c>
      <c r="G1541" s="77">
        <v>163.6</v>
      </c>
      <c r="H1541" s="79">
        <f t="shared" si="374"/>
        <v>1998.7083333332173</v>
      </c>
      <c r="I1541" s="82">
        <v>4.8099999999999996</v>
      </c>
      <c r="J1541" s="79">
        <f t="shared" si="370"/>
        <v>2017.4671462102692</v>
      </c>
      <c r="K1541" s="79">
        <f t="shared" si="371"/>
        <v>31.903432885085579</v>
      </c>
      <c r="L1541" s="90">
        <f t="shared" si="375"/>
        <v>843536.02374002105</v>
      </c>
      <c r="M1541" s="79">
        <f t="shared" si="372"/>
        <v>75.291310941320305</v>
      </c>
      <c r="N1541" s="90">
        <f t="shared" si="373"/>
        <v>31480.529025177733</v>
      </c>
      <c r="O1541" s="106">
        <f t="shared" si="378"/>
        <v>33.532356980834905</v>
      </c>
      <c r="P1541" s="91"/>
      <c r="Q1541" s="92">
        <f t="shared" si="379"/>
        <v>37.214834941350432</v>
      </c>
      <c r="R1541" s="92"/>
      <c r="S1541" s="107">
        <f t="shared" si="380"/>
        <v>1.3372572807667796E-2</v>
      </c>
      <c r="T1541" s="82">
        <f t="shared" si="376"/>
        <v>1.0263426633029713</v>
      </c>
      <c r="U1541" s="82">
        <f t="shared" si="377"/>
        <v>30.959491534330347</v>
      </c>
      <c r="V1541" s="95">
        <f t="shared" si="381"/>
        <v>4.5532489155910572E-3</v>
      </c>
      <c r="W1541" s="95">
        <f t="shared" si="382"/>
        <v>2.6851652004713733E-2</v>
      </c>
      <c r="X1541" s="95">
        <f t="shared" si="383"/>
        <v>-2.2298403089122676E-2</v>
      </c>
    </row>
    <row r="1542" spans="1:24">
      <c r="A1542" s="1">
        <v>1998.1</v>
      </c>
      <c r="B1542" s="1">
        <f t="shared" si="368"/>
        <v>1998</v>
      </c>
      <c r="C1542" s="1">
        <f t="shared" si="369"/>
        <v>9.9999999999909051E-2</v>
      </c>
      <c r="D1542" s="77">
        <v>1032.47</v>
      </c>
      <c r="E1542" s="79">
        <v>16.166699999999999</v>
      </c>
      <c r="F1542" s="77">
        <v>37.963299999999997</v>
      </c>
      <c r="G1542" s="77">
        <v>164</v>
      </c>
      <c r="H1542" s="79">
        <f t="shared" si="374"/>
        <v>1998.7916666665506</v>
      </c>
      <c r="I1542" s="82">
        <v>4.53</v>
      </c>
      <c r="J1542" s="79">
        <f t="shared" si="370"/>
        <v>2035.8734512804881</v>
      </c>
      <c r="K1542" s="79">
        <f t="shared" si="371"/>
        <v>31.878267964024388</v>
      </c>
      <c r="L1542" s="90">
        <f t="shared" si="375"/>
        <v>852342.73650734464</v>
      </c>
      <c r="M1542" s="79">
        <f t="shared" si="372"/>
        <v>74.857840511585366</v>
      </c>
      <c r="N1542" s="90">
        <f t="shared" si="373"/>
        <v>31340.129019583401</v>
      </c>
      <c r="O1542" s="106">
        <f t="shared" si="378"/>
        <v>33.773102879048146</v>
      </c>
      <c r="P1542" s="91"/>
      <c r="Q1542" s="92">
        <f t="shared" si="379"/>
        <v>37.440000309890813</v>
      </c>
      <c r="R1542" s="92"/>
      <c r="S1542" s="107">
        <f t="shared" si="380"/>
        <v>1.5868041795129757E-2</v>
      </c>
      <c r="T1542" s="82">
        <f t="shared" si="376"/>
        <v>0.9801733688787897</v>
      </c>
      <c r="U1542" s="82">
        <f t="shared" si="377"/>
        <v>31.697546881226376</v>
      </c>
      <c r="V1542" s="95">
        <f t="shared" si="381"/>
        <v>-1.7876654765095257E-2</v>
      </c>
      <c r="W1542" s="95">
        <f t="shared" si="382"/>
        <v>2.4774110136735361E-2</v>
      </c>
      <c r="X1542" s="95">
        <f t="shared" si="383"/>
        <v>-4.2650764901830618E-2</v>
      </c>
    </row>
    <row r="1543" spans="1:24">
      <c r="A1543" s="1">
        <v>1998.11</v>
      </c>
      <c r="B1543" s="1">
        <f t="shared" si="368"/>
        <v>1998</v>
      </c>
      <c r="C1543" s="1">
        <f t="shared" si="369"/>
        <v>0.10999999999989996</v>
      </c>
      <c r="D1543" s="77">
        <v>1144.43</v>
      </c>
      <c r="E1543" s="79">
        <v>16.183299999999999</v>
      </c>
      <c r="F1543" s="77">
        <v>37.8367</v>
      </c>
      <c r="G1543" s="77">
        <v>164</v>
      </c>
      <c r="H1543" s="79">
        <f t="shared" si="374"/>
        <v>1998.8749999998838</v>
      </c>
      <c r="I1543" s="82">
        <v>4.83</v>
      </c>
      <c r="J1543" s="79">
        <f t="shared" si="370"/>
        <v>2256.6415042073177</v>
      </c>
      <c r="K1543" s="79">
        <f t="shared" si="371"/>
        <v>31.911000633536588</v>
      </c>
      <c r="L1543" s="90">
        <f t="shared" si="375"/>
        <v>945883.24547774799</v>
      </c>
      <c r="M1543" s="79">
        <f t="shared" si="372"/>
        <v>74.608204610365874</v>
      </c>
      <c r="N1543" s="90">
        <f t="shared" si="373"/>
        <v>31272.424345890886</v>
      </c>
      <c r="O1543" s="106">
        <f t="shared" si="378"/>
        <v>37.369391883920962</v>
      </c>
      <c r="P1543" s="91"/>
      <c r="Q1543" s="92">
        <f t="shared" si="379"/>
        <v>41.37557700054434</v>
      </c>
      <c r="R1543" s="92"/>
      <c r="S1543" s="107">
        <f t="shared" si="380"/>
        <v>9.9327678693949401E-3</v>
      </c>
      <c r="T1543" s="82">
        <f t="shared" si="376"/>
        <v>1.0183036055450048</v>
      </c>
      <c r="U1543" s="82">
        <f t="shared" si="377"/>
        <v>31.069091311765035</v>
      </c>
      <c r="V1543" s="95">
        <f t="shared" si="381"/>
        <v>-3.4893972974395449E-2</v>
      </c>
      <c r="W1543" s="95">
        <f t="shared" si="382"/>
        <v>3.1517825110099373E-2</v>
      </c>
      <c r="X1543" s="95">
        <f t="shared" si="383"/>
        <v>-6.6411798084494822E-2</v>
      </c>
    </row>
    <row r="1544" spans="1:24">
      <c r="A1544" s="1">
        <v>1998.12</v>
      </c>
      <c r="B1544" s="1">
        <f t="shared" si="368"/>
        <v>1998</v>
      </c>
      <c r="C1544" s="1">
        <f t="shared" si="369"/>
        <v>0.11999999999989086</v>
      </c>
      <c r="D1544" s="77">
        <v>1190.05</v>
      </c>
      <c r="E1544" s="79">
        <v>16.2</v>
      </c>
      <c r="F1544" s="77">
        <v>37.71</v>
      </c>
      <c r="G1544" s="77">
        <v>163.9</v>
      </c>
      <c r="H1544" s="79">
        <f t="shared" si="374"/>
        <v>1998.9583333332171</v>
      </c>
      <c r="I1544" s="82">
        <v>4.6500000000000004</v>
      </c>
      <c r="J1544" s="79">
        <f t="shared" si="370"/>
        <v>2348.0289148871266</v>
      </c>
      <c r="K1544" s="79">
        <f t="shared" si="371"/>
        <v>31.963420378279441</v>
      </c>
      <c r="L1544" s="90">
        <f t="shared" si="375"/>
        <v>985305.23272181372</v>
      </c>
      <c r="M1544" s="79">
        <f t="shared" si="372"/>
        <v>74.403739658328249</v>
      </c>
      <c r="N1544" s="90">
        <f t="shared" si="373"/>
        <v>31222.10018565572</v>
      </c>
      <c r="O1544" s="106">
        <f t="shared" si="378"/>
        <v>38.820274780098167</v>
      </c>
      <c r="P1544" s="91"/>
      <c r="Q1544" s="92">
        <f t="shared" si="379"/>
        <v>42.927339874933089</v>
      </c>
      <c r="R1544" s="92"/>
      <c r="S1544" s="107">
        <f t="shared" si="380"/>
        <v>1.0498406616905258E-2</v>
      </c>
      <c r="T1544" s="82">
        <f t="shared" si="376"/>
        <v>0.99834006113103491</v>
      </c>
      <c r="U1544" s="82">
        <f t="shared" si="377"/>
        <v>31.657070795725929</v>
      </c>
      <c r="V1544" s="95">
        <f t="shared" si="381"/>
        <v>-3.8166768158641839E-2</v>
      </c>
      <c r="W1544" s="95">
        <f t="shared" si="382"/>
        <v>4.0594708274683811E-2</v>
      </c>
      <c r="X1544" s="95">
        <f t="shared" si="383"/>
        <v>-7.876147643332565E-2</v>
      </c>
    </row>
    <row r="1545" spans="1:24">
      <c r="A1545" s="1">
        <v>1999.01</v>
      </c>
      <c r="B1545" s="1">
        <f t="shared" si="368"/>
        <v>1999</v>
      </c>
      <c r="C1545" s="1">
        <f t="shared" si="369"/>
        <v>9.9999999999909051E-3</v>
      </c>
      <c r="D1545" s="77">
        <v>1248.77</v>
      </c>
      <c r="E1545" s="79">
        <v>16.283333330000001</v>
      </c>
      <c r="F1545" s="77">
        <v>37.933333330000004</v>
      </c>
      <c r="G1545" s="77">
        <v>164.3</v>
      </c>
      <c r="H1545" s="79">
        <f t="shared" si="374"/>
        <v>1999.0416666665503</v>
      </c>
      <c r="I1545" s="82">
        <v>4.72</v>
      </c>
      <c r="J1545" s="79">
        <f t="shared" si="370"/>
        <v>2457.8879422398049</v>
      </c>
      <c r="K1545" s="79">
        <f t="shared" si="371"/>
        <v>32.049623750793614</v>
      </c>
      <c r="L1545" s="90">
        <f t="shared" si="375"/>
        <v>1032526.2141054074</v>
      </c>
      <c r="M1545" s="79">
        <f t="shared" si="372"/>
        <v>74.662173659497213</v>
      </c>
      <c r="N1545" s="90">
        <f t="shared" si="373"/>
        <v>31364.591599432544</v>
      </c>
      <c r="O1545" s="106">
        <f t="shared" si="378"/>
        <v>40.576957677208121</v>
      </c>
      <c r="P1545" s="91"/>
      <c r="Q1545" s="92">
        <f t="shared" si="379"/>
        <v>44.81105344963521</v>
      </c>
      <c r="R1545" s="92"/>
      <c r="S1545" s="107">
        <f t="shared" si="380"/>
        <v>8.4223959044217346E-3</v>
      </c>
      <c r="T1545" s="82">
        <f t="shared" si="376"/>
        <v>0.98207602249948156</v>
      </c>
      <c r="U1545" s="82">
        <f t="shared" si="377"/>
        <v>31.527578543663534</v>
      </c>
      <c r="V1545" s="95">
        <f t="shared" si="381"/>
        <v>-4.413151062957732E-2</v>
      </c>
      <c r="W1545" s="95">
        <f t="shared" si="382"/>
        <v>3.9864790661499283E-2</v>
      </c>
      <c r="X1545" s="95">
        <f t="shared" si="383"/>
        <v>-8.3996301291076603E-2</v>
      </c>
    </row>
    <row r="1546" spans="1:24">
      <c r="A1546" s="1">
        <v>1999.02</v>
      </c>
      <c r="B1546" s="1">
        <f t="shared" ref="B1546:B1609" si="384">INT(A1546)</f>
        <v>1999</v>
      </c>
      <c r="C1546" s="1">
        <f t="shared" ref="C1546:C1609" si="385">A1546-B1546</f>
        <v>1.999999999998181E-2</v>
      </c>
      <c r="D1546" s="77">
        <v>1246.58</v>
      </c>
      <c r="E1546" s="79">
        <v>16.366666670000001</v>
      </c>
      <c r="F1546" s="77">
        <v>38.15666667</v>
      </c>
      <c r="G1546" s="77">
        <v>164.5</v>
      </c>
      <c r="H1546" s="79">
        <f t="shared" si="374"/>
        <v>1999.1249999998836</v>
      </c>
      <c r="I1546" s="82">
        <v>5</v>
      </c>
      <c r="J1546" s="79">
        <f t="shared" ref="J1546:J1609" si="386">D1546*$G$1864/G1546</f>
        <v>2450.594408145897</v>
      </c>
      <c r="K1546" s="79">
        <f t="shared" ref="K1546:K1609" si="387">E1546*$G$1864/G1546</f>
        <v>32.174478831274229</v>
      </c>
      <c r="L1546" s="90">
        <f t="shared" si="375"/>
        <v>1030588.6363194626</v>
      </c>
      <c r="M1546" s="79">
        <f t="shared" ref="M1546:M1609" si="388">F1546*$G$1864/G1546</f>
        <v>75.01043974312833</v>
      </c>
      <c r="N1546" s="90">
        <f t="shared" ref="N1546:N1609" si="389">M1546*(L1546/J1546)</f>
        <v>31545.369787684369</v>
      </c>
      <c r="O1546" s="106">
        <f t="shared" si="378"/>
        <v>40.400159229259955</v>
      </c>
      <c r="P1546" s="91"/>
      <c r="Q1546" s="92">
        <f t="shared" si="379"/>
        <v>44.557734535378295</v>
      </c>
      <c r="R1546" s="92"/>
      <c r="S1546" s="107">
        <f t="shared" si="380"/>
        <v>5.4309156548103012E-3</v>
      </c>
      <c r="T1546" s="82">
        <f t="shared" si="376"/>
        <v>0.98639993308584573</v>
      </c>
      <c r="U1546" s="82">
        <f t="shared" si="377"/>
        <v>30.924834583912087</v>
      </c>
      <c r="V1546" s="95">
        <f t="shared" si="381"/>
        <v>-5.103631771270889E-2</v>
      </c>
      <c r="W1546" s="95">
        <f t="shared" si="382"/>
        <v>3.8396062874973103E-2</v>
      </c>
      <c r="X1546" s="95">
        <f t="shared" si="383"/>
        <v>-8.9432380587681992E-2</v>
      </c>
    </row>
    <row r="1547" spans="1:24">
      <c r="A1547" s="1">
        <v>1999.03</v>
      </c>
      <c r="B1547" s="1">
        <f t="shared" si="384"/>
        <v>1999</v>
      </c>
      <c r="C1547" s="1">
        <f t="shared" si="385"/>
        <v>2.9999999999972715E-2</v>
      </c>
      <c r="D1547" s="77">
        <v>1281.6600000000001</v>
      </c>
      <c r="E1547" s="79">
        <v>16.45</v>
      </c>
      <c r="F1547" s="77">
        <v>38.380000000000003</v>
      </c>
      <c r="G1547" s="77">
        <v>165</v>
      </c>
      <c r="H1547" s="79">
        <f t="shared" ref="H1547:H1610" si="390">H1546+1/12</f>
        <v>1999.2083333332168</v>
      </c>
      <c r="I1547" s="82">
        <v>5.23</v>
      </c>
      <c r="J1547" s="79">
        <f t="shared" si="386"/>
        <v>2511.9215501818185</v>
      </c>
      <c r="K1547" s="79">
        <f t="shared" si="387"/>
        <v>32.240305151515159</v>
      </c>
      <c r="L1547" s="90">
        <f t="shared" ref="L1547:L1610" si="391">L1546*((J1547+(K1547/12))/J1546)</f>
        <v>1057509.423294354</v>
      </c>
      <c r="M1547" s="79">
        <f t="shared" si="388"/>
        <v>75.220845696969718</v>
      </c>
      <c r="N1547" s="90">
        <f t="shared" si="389"/>
        <v>31667.690078521071</v>
      </c>
      <c r="O1547" s="106">
        <f t="shared" si="378"/>
        <v>41.356103632712994</v>
      </c>
      <c r="P1547" s="91"/>
      <c r="Q1547" s="92">
        <f t="shared" si="379"/>
        <v>45.551555032014974</v>
      </c>
      <c r="R1547" s="92"/>
      <c r="S1547" s="107">
        <f t="shared" si="380"/>
        <v>2.2799872986621512E-3</v>
      </c>
      <c r="T1547" s="82">
        <f t="shared" ref="T1547:T1610" si="392">((I1547/I1548+I1547/1200+((1+I1548/1200)^(-119))*(1-I1547/I1548)))</f>
        <v>1.0082294761276307</v>
      </c>
      <c r="U1547" s="82">
        <f t="shared" ref="U1547:U1610" si="393">U1546*T1546*G1546/G1547</f>
        <v>30.41181762861245</v>
      </c>
      <c r="V1547" s="95">
        <f t="shared" si="381"/>
        <v>-5.9238835834665715E-2</v>
      </c>
      <c r="W1547" s="95">
        <f t="shared" si="382"/>
        <v>4.0577916699655603E-2</v>
      </c>
      <c r="X1547" s="95">
        <f t="shared" si="383"/>
        <v>-9.9816752534321318E-2</v>
      </c>
    </row>
    <row r="1548" spans="1:24">
      <c r="A1548" s="1">
        <v>1999.04</v>
      </c>
      <c r="B1548" s="1">
        <f t="shared" si="384"/>
        <v>1999</v>
      </c>
      <c r="C1548" s="1">
        <f t="shared" si="385"/>
        <v>3.999999999996362E-2</v>
      </c>
      <c r="D1548" s="77">
        <v>1334.76</v>
      </c>
      <c r="E1548" s="79">
        <f>E1547*2/3+E1550/3</f>
        <v>16.45</v>
      </c>
      <c r="F1548" s="77">
        <v>39.26</v>
      </c>
      <c r="G1548" s="77">
        <v>166.2</v>
      </c>
      <c r="H1548" s="79">
        <f t="shared" si="390"/>
        <v>1999.2916666665501</v>
      </c>
      <c r="I1548" s="82">
        <v>5.18</v>
      </c>
      <c r="J1548" s="79">
        <f t="shared" si="386"/>
        <v>2597.1040498194952</v>
      </c>
      <c r="K1548" s="79">
        <f t="shared" si="387"/>
        <v>32.007523164861617</v>
      </c>
      <c r="L1548" s="90">
        <f t="shared" si="391"/>
        <v>1094493.8522760165</v>
      </c>
      <c r="M1548" s="79">
        <f t="shared" si="388"/>
        <v>76.389991456077027</v>
      </c>
      <c r="N1548" s="90">
        <f t="shared" si="389"/>
        <v>32192.925050463306</v>
      </c>
      <c r="O1548" s="106">
        <f t="shared" si="378"/>
        <v>42.704509516892166</v>
      </c>
      <c r="P1548" s="91"/>
      <c r="Q1548" s="92">
        <f t="shared" si="379"/>
        <v>46.97258125988062</v>
      </c>
      <c r="R1548" s="92"/>
      <c r="S1548" s="107">
        <f t="shared" si="380"/>
        <v>2.0913431991284696E-3</v>
      </c>
      <c r="T1548" s="82">
        <f t="shared" si="392"/>
        <v>0.97689662580156367</v>
      </c>
      <c r="U1548" s="82">
        <f t="shared" si="393"/>
        <v>30.440704017476065</v>
      </c>
      <c r="V1548" s="95">
        <f t="shared" si="381"/>
        <v>-5.1751402296686178E-2</v>
      </c>
      <c r="W1548" s="95">
        <f t="shared" si="382"/>
        <v>3.9478127632609272E-2</v>
      </c>
      <c r="X1548" s="95">
        <f t="shared" si="383"/>
        <v>-9.122952992929545E-2</v>
      </c>
    </row>
    <row r="1549" spans="1:24">
      <c r="A1549" s="1">
        <v>1999.05</v>
      </c>
      <c r="B1549" s="1">
        <f t="shared" si="384"/>
        <v>1999</v>
      </c>
      <c r="C1549" s="1">
        <f t="shared" si="385"/>
        <v>4.9999999999954525E-2</v>
      </c>
      <c r="D1549" s="77">
        <v>1332.07</v>
      </c>
      <c r="E1549" s="79">
        <f>E1547/3+E1550*2/3</f>
        <v>16.45</v>
      </c>
      <c r="F1549" s="77">
        <v>40.14</v>
      </c>
      <c r="G1549" s="77">
        <v>166.2</v>
      </c>
      <c r="H1549" s="79">
        <f t="shared" si="390"/>
        <v>1999.3749999998834</v>
      </c>
      <c r="I1549" s="82">
        <v>5.54</v>
      </c>
      <c r="J1549" s="79">
        <f t="shared" si="386"/>
        <v>2591.8699928399519</v>
      </c>
      <c r="K1549" s="79">
        <f t="shared" si="387"/>
        <v>32.007523164861617</v>
      </c>
      <c r="L1549" s="90">
        <f t="shared" si="391"/>
        <v>1093412.1448478687</v>
      </c>
      <c r="M1549" s="79">
        <f t="shared" si="388"/>
        <v>78.102248014440448</v>
      </c>
      <c r="N1549" s="90">
        <f t="shared" si="389"/>
        <v>32948.3912213273</v>
      </c>
      <c r="O1549" s="106">
        <f t="shared" si="378"/>
        <v>42.55667670951803</v>
      </c>
      <c r="P1549" s="91"/>
      <c r="Q1549" s="92">
        <f t="shared" si="379"/>
        <v>46.746674800852034</v>
      </c>
      <c r="R1549" s="92"/>
      <c r="S1549" s="107">
        <f t="shared" si="380"/>
        <v>-2.0114592557857018E-3</v>
      </c>
      <c r="T1549" s="82">
        <f t="shared" si="392"/>
        <v>0.97763854915039472</v>
      </c>
      <c r="U1549" s="82">
        <f t="shared" si="393"/>
        <v>29.737421041696468</v>
      </c>
      <c r="V1549" s="95">
        <f t="shared" si="381"/>
        <v>-4.5803686968187041E-2</v>
      </c>
      <c r="W1549" s="95">
        <f t="shared" si="382"/>
        <v>3.8657947073440502E-2</v>
      </c>
      <c r="X1549" s="95">
        <f t="shared" si="383"/>
        <v>-8.4461634041627542E-2</v>
      </c>
    </row>
    <row r="1550" spans="1:24">
      <c r="A1550" s="1">
        <v>1999.06</v>
      </c>
      <c r="B1550" s="1">
        <f t="shared" si="384"/>
        <v>1999</v>
      </c>
      <c r="C1550" s="1">
        <f t="shared" si="385"/>
        <v>5.999999999994543E-2</v>
      </c>
      <c r="D1550" s="77">
        <v>1322.55</v>
      </c>
      <c r="E1550" s="79">
        <v>16.45</v>
      </c>
      <c r="F1550" s="77">
        <v>41.02</v>
      </c>
      <c r="G1550" s="77">
        <v>166.2</v>
      </c>
      <c r="H1550" s="79">
        <f t="shared" si="390"/>
        <v>1999.4583333332166</v>
      </c>
      <c r="I1550" s="82">
        <v>5.9</v>
      </c>
      <c r="J1550" s="79">
        <f t="shared" si="386"/>
        <v>2573.3464900722024</v>
      </c>
      <c r="K1550" s="79">
        <f t="shared" si="387"/>
        <v>32.007523164861617</v>
      </c>
      <c r="L1550" s="90">
        <f t="shared" si="391"/>
        <v>1086723.0085384236</v>
      </c>
      <c r="M1550" s="79">
        <f t="shared" si="388"/>
        <v>79.814504572803884</v>
      </c>
      <c r="N1550" s="90">
        <f t="shared" si="389"/>
        <v>33705.627621070016</v>
      </c>
      <c r="O1550" s="106">
        <f t="shared" si="378"/>
        <v>42.180675911746931</v>
      </c>
      <c r="P1550" s="91"/>
      <c r="Q1550" s="92">
        <f t="shared" si="379"/>
        <v>46.271432553211646</v>
      </c>
      <c r="R1550" s="92"/>
      <c r="S1550" s="107">
        <f t="shared" si="380"/>
        <v>-5.651233674096777E-3</v>
      </c>
      <c r="T1550" s="82">
        <f t="shared" si="392"/>
        <v>1.0132009123986316</v>
      </c>
      <c r="U1550" s="82">
        <f t="shared" si="393"/>
        <v>29.072449162678552</v>
      </c>
      <c r="V1550" s="95">
        <f t="shared" si="381"/>
        <v>-4.3336952718496247E-2</v>
      </c>
      <c r="W1550" s="95">
        <f t="shared" si="382"/>
        <v>3.6648666554767173E-2</v>
      </c>
      <c r="X1550" s="95">
        <f t="shared" si="383"/>
        <v>-7.998561927326342E-2</v>
      </c>
    </row>
    <row r="1551" spans="1:24">
      <c r="A1551" s="1">
        <v>1999.07</v>
      </c>
      <c r="B1551" s="1">
        <f t="shared" si="384"/>
        <v>1999</v>
      </c>
      <c r="C1551" s="1">
        <f t="shared" si="385"/>
        <v>6.9999999999936335E-2</v>
      </c>
      <c r="D1551" s="77">
        <v>1380.99</v>
      </c>
      <c r="E1551" s="79">
        <f>E1550*2/3+E1553/3</f>
        <v>16.513333333333335</v>
      </c>
      <c r="F1551" s="77">
        <v>42</v>
      </c>
      <c r="G1551" s="77">
        <v>166.7</v>
      </c>
      <c r="H1551" s="79">
        <f t="shared" si="390"/>
        <v>1999.5416666665499</v>
      </c>
      <c r="I1551" s="82">
        <v>5.79</v>
      </c>
      <c r="J1551" s="79">
        <f t="shared" si="386"/>
        <v>2678.99633575285</v>
      </c>
      <c r="K1551" s="79">
        <f t="shared" si="387"/>
        <v>32.034380763847238</v>
      </c>
      <c r="L1551" s="90">
        <f t="shared" si="391"/>
        <v>1132466.2305091864</v>
      </c>
      <c r="M1551" s="79">
        <f t="shared" si="388"/>
        <v>81.476220755848843</v>
      </c>
      <c r="N1551" s="90">
        <f t="shared" si="389"/>
        <v>34441.655393149718</v>
      </c>
      <c r="O1551" s="106">
        <f t="shared" si="378"/>
        <v>43.828035992805404</v>
      </c>
      <c r="P1551" s="91"/>
      <c r="Q1551" s="92">
        <f t="shared" si="379"/>
        <v>48.011997893801627</v>
      </c>
      <c r="R1551" s="92"/>
      <c r="S1551" s="107">
        <f t="shared" si="380"/>
        <v>-5.3816357714892744E-3</v>
      </c>
      <c r="T1551" s="82">
        <f t="shared" si="392"/>
        <v>0.99360431801886107</v>
      </c>
      <c r="U1551" s="82">
        <f t="shared" si="393"/>
        <v>29.367880991442046</v>
      </c>
      <c r="V1551" s="95">
        <f t="shared" si="381"/>
        <v>-4.5916336862991125E-2</v>
      </c>
      <c r="W1551" s="95">
        <f t="shared" si="382"/>
        <v>3.7456967290067089E-2</v>
      </c>
      <c r="X1551" s="95">
        <f t="shared" si="383"/>
        <v>-8.3373304153058214E-2</v>
      </c>
    </row>
    <row r="1552" spans="1:24">
      <c r="A1552" s="1">
        <v>1999.08</v>
      </c>
      <c r="B1552" s="1">
        <f t="shared" si="384"/>
        <v>1999</v>
      </c>
      <c r="C1552" s="1">
        <f t="shared" si="385"/>
        <v>7.999999999992724E-2</v>
      </c>
      <c r="D1552" s="77">
        <v>1327.49</v>
      </c>
      <c r="E1552" s="79">
        <f>E1550/3+E1553*2/3</f>
        <v>16.576666666666668</v>
      </c>
      <c r="F1552" s="77">
        <v>42.98</v>
      </c>
      <c r="G1552" s="77">
        <v>167.1</v>
      </c>
      <c r="H1552" s="79">
        <f t="shared" si="390"/>
        <v>1999.6249999998831</v>
      </c>
      <c r="I1552" s="82">
        <v>5.94</v>
      </c>
      <c r="J1552" s="79">
        <f t="shared" si="386"/>
        <v>2569.0466706762422</v>
      </c>
      <c r="K1552" s="79">
        <f t="shared" si="387"/>
        <v>32.080264492319976</v>
      </c>
      <c r="L1552" s="90">
        <f t="shared" si="391"/>
        <v>1087118.3528543632</v>
      </c>
      <c r="M1552" s="79">
        <f t="shared" si="388"/>
        <v>83.177745900658294</v>
      </c>
      <c r="N1552" s="90">
        <f t="shared" si="389"/>
        <v>35197.513205885189</v>
      </c>
      <c r="O1552" s="106">
        <f t="shared" si="378"/>
        <v>41.930712159940455</v>
      </c>
      <c r="P1552" s="91"/>
      <c r="Q1552" s="92">
        <f t="shared" si="379"/>
        <v>45.873455189594388</v>
      </c>
      <c r="R1552" s="92"/>
      <c r="S1552" s="107">
        <f t="shared" si="380"/>
        <v>-5.7678415593804648E-3</v>
      </c>
      <c r="T1552" s="82">
        <f t="shared" si="392"/>
        <v>1.0064474367630161</v>
      </c>
      <c r="U1552" s="82">
        <f t="shared" si="393"/>
        <v>29.110202847430358</v>
      </c>
      <c r="V1552" s="95">
        <f t="shared" si="381"/>
        <v>-3.4720920127680799E-2</v>
      </c>
      <c r="W1552" s="95">
        <f t="shared" si="382"/>
        <v>3.8187504413065954E-2</v>
      </c>
      <c r="X1552" s="95">
        <f t="shared" si="383"/>
        <v>-7.2908424540746752E-2</v>
      </c>
    </row>
    <row r="1553" spans="1:24">
      <c r="A1553" s="1">
        <v>1999.09</v>
      </c>
      <c r="B1553" s="1">
        <f t="shared" si="384"/>
        <v>1999</v>
      </c>
      <c r="C1553" s="1">
        <f t="shared" si="385"/>
        <v>8.9999999999918145E-2</v>
      </c>
      <c r="D1553" s="77">
        <v>1318.17</v>
      </c>
      <c r="E1553" s="79">
        <v>16.64</v>
      </c>
      <c r="F1553" s="77">
        <v>43.96</v>
      </c>
      <c r="G1553" s="77">
        <v>167.9</v>
      </c>
      <c r="H1553" s="79">
        <f t="shared" si="390"/>
        <v>1999.7083333332164</v>
      </c>
      <c r="I1553" s="82">
        <v>5.92</v>
      </c>
      <c r="J1553" s="79">
        <f t="shared" si="386"/>
        <v>2538.8550870160811</v>
      </c>
      <c r="K1553" s="79">
        <f t="shared" si="387"/>
        <v>32.049393210244197</v>
      </c>
      <c r="L1553" s="90">
        <f t="shared" si="391"/>
        <v>1075472.644710118</v>
      </c>
      <c r="M1553" s="79">
        <f t="shared" si="388"/>
        <v>84.668949851101857</v>
      </c>
      <c r="N1553" s="90">
        <f t="shared" si="389"/>
        <v>35866.221702403171</v>
      </c>
      <c r="O1553" s="106">
        <f t="shared" si="378"/>
        <v>41.323451334715024</v>
      </c>
      <c r="P1553" s="91"/>
      <c r="Q1553" s="92">
        <f t="shared" si="379"/>
        <v>45.15183924706529</v>
      </c>
      <c r="R1553" s="92"/>
      <c r="S1553" s="107">
        <f t="shared" si="380"/>
        <v>-5.0555837075532788E-3</v>
      </c>
      <c r="T1553" s="82">
        <f t="shared" si="392"/>
        <v>0.990828492437972</v>
      </c>
      <c r="U1553" s="82">
        <f t="shared" si="393"/>
        <v>29.158292188753521</v>
      </c>
      <c r="V1553" s="95">
        <f t="shared" si="381"/>
        <v>-3.0274958780497019E-2</v>
      </c>
      <c r="W1553" s="95">
        <f t="shared" si="382"/>
        <v>3.990330227619121E-2</v>
      </c>
      <c r="X1553" s="95">
        <f t="shared" si="383"/>
        <v>-7.0178261056688229E-2</v>
      </c>
    </row>
    <row r="1554" spans="1:24">
      <c r="A1554" s="1">
        <v>1999.1</v>
      </c>
      <c r="B1554" s="1">
        <f t="shared" si="384"/>
        <v>1999</v>
      </c>
      <c r="C1554" s="1">
        <f t="shared" si="385"/>
        <v>9.9999999999909051E-2</v>
      </c>
      <c r="D1554" s="77">
        <v>1300.01</v>
      </c>
      <c r="E1554" s="79">
        <f>E1553*2/3+E1556/3</f>
        <v>16.656666666666666</v>
      </c>
      <c r="F1554" s="77">
        <f>(2*F1553+F1556)/3</f>
        <v>45.363333333333337</v>
      </c>
      <c r="G1554" s="77">
        <v>168.2</v>
      </c>
      <c r="H1554" s="79">
        <f t="shared" si="390"/>
        <v>1999.7916666665496</v>
      </c>
      <c r="I1554" s="82">
        <v>6.11</v>
      </c>
      <c r="J1554" s="79">
        <f t="shared" si="386"/>
        <v>2499.4122106420932</v>
      </c>
      <c r="K1554" s="79">
        <f t="shared" si="387"/>
        <v>32.024273701942136</v>
      </c>
      <c r="L1554" s="90">
        <f t="shared" si="391"/>
        <v>1059894.9017174577</v>
      </c>
      <c r="M1554" s="79">
        <f t="shared" si="388"/>
        <v>87.215997760602491</v>
      </c>
      <c r="N1554" s="90">
        <f t="shared" si="389"/>
        <v>36984.612214451903</v>
      </c>
      <c r="O1554" s="106">
        <f t="shared" si="378"/>
        <v>40.552854399539875</v>
      </c>
      <c r="P1554" s="91"/>
      <c r="Q1554" s="92">
        <f t="shared" si="379"/>
        <v>44.256041105624874</v>
      </c>
      <c r="R1554" s="92"/>
      <c r="S1554" s="107">
        <f t="shared" si="380"/>
        <v>-6.8050214315522051E-3</v>
      </c>
      <c r="T1554" s="82">
        <f t="shared" si="392"/>
        <v>1.0110518898476173</v>
      </c>
      <c r="U1554" s="82">
        <f t="shared" si="393"/>
        <v>28.839337202700428</v>
      </c>
      <c r="V1554" s="95">
        <f t="shared" si="381"/>
        <v>-2.66476233547841E-2</v>
      </c>
      <c r="W1554" s="95">
        <f t="shared" si="382"/>
        <v>4.1329379205632177E-2</v>
      </c>
      <c r="X1554" s="95">
        <f t="shared" si="383"/>
        <v>-6.7977002560416278E-2</v>
      </c>
    </row>
    <row r="1555" spans="1:24">
      <c r="A1555" s="1">
        <v>1999.11</v>
      </c>
      <c r="B1555" s="1">
        <f t="shared" si="384"/>
        <v>1999</v>
      </c>
      <c r="C1555" s="1">
        <f t="shared" si="385"/>
        <v>0.10999999999989996</v>
      </c>
      <c r="D1555" s="77">
        <v>1391</v>
      </c>
      <c r="E1555" s="79">
        <f>E1553/3+E1556*2/3</f>
        <v>16.673333333333332</v>
      </c>
      <c r="F1555" s="77">
        <f>(F1553+2*F1556)/3</f>
        <v>46.766666666666673</v>
      </c>
      <c r="G1555" s="77">
        <v>168.3</v>
      </c>
      <c r="H1555" s="79">
        <f t="shared" si="390"/>
        <v>1999.8749999998829</v>
      </c>
      <c r="I1555" s="82">
        <v>6.03</v>
      </c>
      <c r="J1555" s="79">
        <f t="shared" si="386"/>
        <v>2672.7614557338088</v>
      </c>
      <c r="K1555" s="79">
        <f t="shared" si="387"/>
        <v>32.037270073281839</v>
      </c>
      <c r="L1555" s="90">
        <f t="shared" si="391"/>
        <v>1134537.1150198085</v>
      </c>
      <c r="M1555" s="79">
        <f t="shared" si="388"/>
        <v>89.860635571400294</v>
      </c>
      <c r="N1555" s="90">
        <f t="shared" si="389"/>
        <v>38144.154621921676</v>
      </c>
      <c r="O1555" s="106">
        <f t="shared" si="378"/>
        <v>43.208290714613923</v>
      </c>
      <c r="P1555" s="91"/>
      <c r="Q1555" s="92">
        <f t="shared" si="379"/>
        <v>47.094097588396899</v>
      </c>
      <c r="R1555" s="92"/>
      <c r="S1555" s="107">
        <f t="shared" si="380"/>
        <v>-7.704917120284472E-3</v>
      </c>
      <c r="T1555" s="82">
        <f t="shared" si="392"/>
        <v>0.98660661022704421</v>
      </c>
      <c r="U1555" s="82">
        <f t="shared" si="393"/>
        <v>29.140741326446619</v>
      </c>
      <c r="V1555" s="95">
        <f t="shared" si="381"/>
        <v>-3.1315639368536541E-2</v>
      </c>
      <c r="W1555" s="95">
        <f t="shared" si="382"/>
        <v>4.0379893697501723E-2</v>
      </c>
      <c r="X1555" s="95">
        <f t="shared" si="383"/>
        <v>-7.1695533066038264E-2</v>
      </c>
    </row>
    <row r="1556" spans="1:24">
      <c r="A1556" s="1">
        <v>1999.12</v>
      </c>
      <c r="B1556" s="1">
        <f t="shared" si="384"/>
        <v>1999</v>
      </c>
      <c r="C1556" s="1">
        <f t="shared" si="385"/>
        <v>0.11999999999989086</v>
      </c>
      <c r="D1556" s="77">
        <v>1428.68</v>
      </c>
      <c r="E1556" s="79">
        <v>16.690000000000001</v>
      </c>
      <c r="F1556" s="77">
        <v>48.17</v>
      </c>
      <c r="G1556" s="77">
        <v>168.3</v>
      </c>
      <c r="H1556" s="79">
        <f t="shared" si="390"/>
        <v>1999.9583333332162</v>
      </c>
      <c r="I1556" s="82">
        <v>6.28</v>
      </c>
      <c r="J1556" s="79">
        <f t="shared" si="386"/>
        <v>2745.1623555555557</v>
      </c>
      <c r="K1556" s="79">
        <f t="shared" si="387"/>
        <v>32.069294533571011</v>
      </c>
      <c r="L1556" s="90">
        <f t="shared" si="391"/>
        <v>1166404.3404198226</v>
      </c>
      <c r="M1556" s="79">
        <f t="shared" si="388"/>
        <v>92.557095127748084</v>
      </c>
      <c r="N1556" s="90">
        <f t="shared" si="389"/>
        <v>39326.999102684196</v>
      </c>
      <c r="O1556" s="106">
        <f t="shared" si="378"/>
        <v>44.197939761040558</v>
      </c>
      <c r="P1556" s="91"/>
      <c r="Q1556" s="92">
        <f t="shared" si="379"/>
        <v>48.110968682995157</v>
      </c>
      <c r="R1556" s="92"/>
      <c r="S1556" s="107">
        <f t="shared" si="380"/>
        <v>-1.0886526695300772E-2</v>
      </c>
      <c r="T1556" s="82">
        <f t="shared" si="392"/>
        <v>0.97770689842364</v>
      </c>
      <c r="U1556" s="82">
        <f t="shared" si="393"/>
        <v>28.750448019588639</v>
      </c>
      <c r="V1556" s="95">
        <f t="shared" si="381"/>
        <v>-3.1699264549284512E-2</v>
      </c>
      <c r="W1556" s="95">
        <f t="shared" si="382"/>
        <v>4.0604818376882568E-2</v>
      </c>
      <c r="X1556" s="95">
        <f t="shared" si="383"/>
        <v>-7.2304082926167079E-2</v>
      </c>
    </row>
    <row r="1557" spans="1:24">
      <c r="A1557" s="1">
        <v>2000.01</v>
      </c>
      <c r="B1557" s="1">
        <f t="shared" si="384"/>
        <v>2000</v>
      </c>
      <c r="C1557" s="1">
        <f t="shared" si="385"/>
        <v>9.9999999999909051E-3</v>
      </c>
      <c r="D1557" s="77">
        <v>1425.59</v>
      </c>
      <c r="E1557" s="79">
        <f>E1556*2/3+E1559/3</f>
        <v>16.713333333333335</v>
      </c>
      <c r="F1557" s="77">
        <f>(2*F1556+F1559)/3</f>
        <v>49.096666666666671</v>
      </c>
      <c r="G1557" s="77">
        <v>168.8</v>
      </c>
      <c r="H1557" s="79">
        <f t="shared" si="390"/>
        <v>2000.0416666665494</v>
      </c>
      <c r="I1557" s="82">
        <v>6.66</v>
      </c>
      <c r="J1557" s="79">
        <f t="shared" si="386"/>
        <v>2731.1112024289096</v>
      </c>
      <c r="K1557" s="79">
        <f t="shared" si="387"/>
        <v>32.019003988941549</v>
      </c>
      <c r="L1557" s="90">
        <f t="shared" si="391"/>
        <v>1161567.8078195185</v>
      </c>
      <c r="M1557" s="79">
        <f t="shared" si="388"/>
        <v>94.058218937598738</v>
      </c>
      <c r="N1557" s="90">
        <f t="shared" si="389"/>
        <v>40003.863292563525</v>
      </c>
      <c r="O1557" s="106">
        <f t="shared" si="378"/>
        <v>43.772578146937988</v>
      </c>
      <c r="P1557" s="91"/>
      <c r="Q1557" s="92">
        <f t="shared" si="379"/>
        <v>47.587687272921507</v>
      </c>
      <c r="R1557" s="92"/>
      <c r="S1557" s="107">
        <f t="shared" si="380"/>
        <v>-1.5216742165251377E-2</v>
      </c>
      <c r="T1557" s="82">
        <f t="shared" si="392"/>
        <v>1.0157545650431981</v>
      </c>
      <c r="U1557" s="82">
        <f t="shared" si="393"/>
        <v>28.026248590901467</v>
      </c>
      <c r="V1557" s="95">
        <f t="shared" si="381"/>
        <v>-3.032239388770841E-2</v>
      </c>
      <c r="W1557" s="95">
        <f t="shared" si="382"/>
        <v>4.200688755726012E-2</v>
      </c>
      <c r="X1557" s="95">
        <f t="shared" si="383"/>
        <v>-7.232928144496853E-2</v>
      </c>
    </row>
    <row r="1558" spans="1:24">
      <c r="A1558" s="1">
        <v>2000.02</v>
      </c>
      <c r="B1558" s="1">
        <f t="shared" si="384"/>
        <v>2000</v>
      </c>
      <c r="C1558" s="1">
        <f t="shared" si="385"/>
        <v>1.999999999998181E-2</v>
      </c>
      <c r="D1558" s="77">
        <v>1388.87</v>
      </c>
      <c r="E1558" s="79">
        <f>E1556/3+E1559*2/3</f>
        <v>16.736666666666668</v>
      </c>
      <c r="F1558" s="77">
        <f>(F1556+2*F1559)/3</f>
        <v>50.023333333333333</v>
      </c>
      <c r="G1558" s="77">
        <v>169.8</v>
      </c>
      <c r="H1558" s="79">
        <f t="shared" si="390"/>
        <v>2000.1249999998827</v>
      </c>
      <c r="I1558" s="82">
        <v>6.52</v>
      </c>
      <c r="J1558" s="79">
        <f t="shared" si="386"/>
        <v>2645.0939176089514</v>
      </c>
      <c r="K1558" s="79">
        <f t="shared" si="387"/>
        <v>31.874873243031022</v>
      </c>
      <c r="L1558" s="90">
        <f t="shared" si="391"/>
        <v>1126113.5551120474</v>
      </c>
      <c r="M1558" s="79">
        <f t="shared" si="388"/>
        <v>95.269114271692189</v>
      </c>
      <c r="N1558" s="90">
        <f t="shared" si="389"/>
        <v>40559.558301752491</v>
      </c>
      <c r="O1558" s="106">
        <f t="shared" si="378"/>
        <v>42.185635887917321</v>
      </c>
      <c r="P1558" s="91"/>
      <c r="Q1558" s="92">
        <f t="shared" si="379"/>
        <v>45.807695321871734</v>
      </c>
      <c r="R1558" s="92"/>
      <c r="S1558" s="107">
        <f t="shared" si="380"/>
        <v>-1.2833071579527889E-2</v>
      </c>
      <c r="T1558" s="82">
        <f t="shared" si="392"/>
        <v>1.0246055812918504</v>
      </c>
      <c r="U1558" s="82">
        <f t="shared" si="393"/>
        <v>28.300135118343523</v>
      </c>
      <c r="V1558" s="95">
        <f t="shared" si="381"/>
        <v>-3.0194094269185956E-2</v>
      </c>
      <c r="W1558" s="95">
        <f t="shared" si="382"/>
        <v>4.1635084203392791E-2</v>
      </c>
      <c r="X1558" s="95">
        <f t="shared" si="383"/>
        <v>-7.1829178472578747E-2</v>
      </c>
    </row>
    <row r="1559" spans="1:24">
      <c r="A1559" s="1">
        <v>2000.03</v>
      </c>
      <c r="B1559" s="1">
        <f t="shared" si="384"/>
        <v>2000</v>
      </c>
      <c r="C1559" s="1">
        <f t="shared" si="385"/>
        <v>2.9999999999972715E-2</v>
      </c>
      <c r="D1559" s="77">
        <v>1442.21</v>
      </c>
      <c r="E1559" s="108">
        <v>16.760000000000002</v>
      </c>
      <c r="F1559" s="77">
        <v>50.95</v>
      </c>
      <c r="G1559" s="77">
        <v>171.2</v>
      </c>
      <c r="H1559" s="79">
        <f t="shared" si="390"/>
        <v>2000.2083333332159</v>
      </c>
      <c r="I1559" s="82">
        <v>6.26</v>
      </c>
      <c r="J1559" s="79">
        <f t="shared" si="386"/>
        <v>2724.2184370911223</v>
      </c>
      <c r="K1559" s="79">
        <f t="shared" si="387"/>
        <v>31.658289018691598</v>
      </c>
      <c r="L1559" s="90">
        <f t="shared" si="391"/>
        <v>1160922.9415326745</v>
      </c>
      <c r="M1559" s="79">
        <f t="shared" si="388"/>
        <v>96.240443049065433</v>
      </c>
      <c r="N1559" s="90">
        <f t="shared" si="389"/>
        <v>41012.767815428931</v>
      </c>
      <c r="O1559" s="106">
        <f t="shared" si="378"/>
        <v>43.220748439965888</v>
      </c>
      <c r="P1559" s="91"/>
      <c r="Q1559" s="92">
        <f t="shared" si="379"/>
        <v>46.876009335888114</v>
      </c>
      <c r="R1559" s="92"/>
      <c r="S1559" s="107">
        <f t="shared" si="380"/>
        <v>-1.0517110844577918E-2</v>
      </c>
      <c r="T1559" s="82">
        <f t="shared" si="392"/>
        <v>1.025368573243759</v>
      </c>
      <c r="U1559" s="82">
        <f t="shared" si="393"/>
        <v>28.759355675396574</v>
      </c>
      <c r="V1559" s="95">
        <f t="shared" si="381"/>
        <v>-2.794364629956525E-2</v>
      </c>
      <c r="W1559" s="95">
        <f t="shared" si="382"/>
        <v>3.9509100222647753E-2</v>
      </c>
      <c r="X1559" s="95">
        <f t="shared" si="383"/>
        <v>-6.7452746522213003E-2</v>
      </c>
    </row>
    <row r="1560" spans="1:24">
      <c r="A1560" s="1">
        <v>2000.04</v>
      </c>
      <c r="B1560" s="1">
        <f t="shared" si="384"/>
        <v>2000</v>
      </c>
      <c r="C1560" s="1">
        <f t="shared" si="385"/>
        <v>3.999999999996362E-2</v>
      </c>
      <c r="D1560" s="77">
        <v>1461.36</v>
      </c>
      <c r="E1560" s="79">
        <f>E1559*2/3+E1562/3</f>
        <v>16.740000000000002</v>
      </c>
      <c r="F1560" s="77">
        <f>(2*F1559+F1562)/3</f>
        <v>51.273333333333333</v>
      </c>
      <c r="G1560" s="77">
        <v>171.3</v>
      </c>
      <c r="H1560" s="79">
        <f t="shared" si="390"/>
        <v>2000.2916666665492</v>
      </c>
      <c r="I1560" s="82">
        <v>5.99</v>
      </c>
      <c r="J1560" s="79">
        <f t="shared" si="386"/>
        <v>2758.7798066549913</v>
      </c>
      <c r="K1560" s="79">
        <f t="shared" si="387"/>
        <v>31.602051488616471</v>
      </c>
      <c r="L1560" s="90">
        <f t="shared" si="391"/>
        <v>1176773.4995412719</v>
      </c>
      <c r="M1560" s="79">
        <f t="shared" si="388"/>
        <v>96.794654718816901</v>
      </c>
      <c r="N1560" s="90">
        <f t="shared" si="389"/>
        <v>41288.320400047094</v>
      </c>
      <c r="O1560" s="106">
        <f t="shared" si="378"/>
        <v>43.528574288507748</v>
      </c>
      <c r="P1560" s="91"/>
      <c r="Q1560" s="92">
        <f t="shared" si="379"/>
        <v>47.155406855244664</v>
      </c>
      <c r="R1560" s="92"/>
      <c r="S1560" s="107">
        <f t="shared" si="380"/>
        <v>-8.0804165599423113E-3</v>
      </c>
      <c r="T1560" s="82">
        <f t="shared" si="392"/>
        <v>0.97207430184040122</v>
      </c>
      <c r="U1560" s="82">
        <f t="shared" si="393"/>
        <v>29.471724703823998</v>
      </c>
      <c r="V1560" s="95">
        <f t="shared" si="381"/>
        <v>-2.553261894474157E-2</v>
      </c>
      <c r="W1560" s="95">
        <f t="shared" si="382"/>
        <v>3.6084676941174454E-2</v>
      </c>
      <c r="X1560" s="95">
        <f t="shared" si="383"/>
        <v>-6.1617295885916024E-2</v>
      </c>
    </row>
    <row r="1561" spans="1:24">
      <c r="A1561" s="1">
        <v>2000.05</v>
      </c>
      <c r="B1561" s="1">
        <f t="shared" si="384"/>
        <v>2000</v>
      </c>
      <c r="C1561" s="1">
        <f t="shared" si="385"/>
        <v>4.9999999999954525E-2</v>
      </c>
      <c r="D1561" s="77">
        <v>1418.48</v>
      </c>
      <c r="E1561" s="79">
        <f>E1559/3+E1562*2/3</f>
        <v>16.72</v>
      </c>
      <c r="F1561" s="77">
        <f>(F1559+2*F1562)/3</f>
        <v>51.596666666666671</v>
      </c>
      <c r="G1561" s="77">
        <v>171.5</v>
      </c>
      <c r="H1561" s="79">
        <f t="shared" si="390"/>
        <v>2000.3749999998824</v>
      </c>
      <c r="I1561" s="82">
        <v>6.44</v>
      </c>
      <c r="J1561" s="79">
        <f t="shared" si="386"/>
        <v>2674.7073926530616</v>
      </c>
      <c r="K1561" s="79">
        <f t="shared" si="387"/>
        <v>31.527485481049567</v>
      </c>
      <c r="L1561" s="90">
        <f t="shared" si="391"/>
        <v>1142032.6105353327</v>
      </c>
      <c r="M1561" s="79">
        <f t="shared" si="388"/>
        <v>97.291456890184662</v>
      </c>
      <c r="N1561" s="90">
        <f t="shared" si="389"/>
        <v>41540.998765054654</v>
      </c>
      <c r="O1561" s="106">
        <f t="shared" si="378"/>
        <v>41.966050503324333</v>
      </c>
      <c r="P1561" s="91"/>
      <c r="Q1561" s="92">
        <f t="shared" si="379"/>
        <v>45.413038105009861</v>
      </c>
      <c r="R1561" s="92"/>
      <c r="S1561" s="107">
        <f t="shared" si="380"/>
        <v>-1.1844161384851979E-2</v>
      </c>
      <c r="T1561" s="82">
        <f t="shared" si="392"/>
        <v>1.0306182214763959</v>
      </c>
      <c r="U1561" s="82">
        <f t="shared" si="393"/>
        <v>28.615296645571608</v>
      </c>
      <c r="V1561" s="95">
        <f t="shared" si="381"/>
        <v>-2.8590545078801766E-2</v>
      </c>
      <c r="W1561" s="95">
        <f t="shared" si="382"/>
        <v>4.3079974604339544E-2</v>
      </c>
      <c r="X1561" s="95">
        <f t="shared" si="383"/>
        <v>-7.1670519683141309E-2</v>
      </c>
    </row>
    <row r="1562" spans="1:24">
      <c r="A1562" s="1">
        <v>2000.06</v>
      </c>
      <c r="B1562" s="1">
        <f t="shared" si="384"/>
        <v>2000</v>
      </c>
      <c r="C1562" s="1">
        <f t="shared" si="385"/>
        <v>5.999999999994543E-2</v>
      </c>
      <c r="D1562" s="77">
        <v>1461.96</v>
      </c>
      <c r="E1562" s="79">
        <v>16.7</v>
      </c>
      <c r="F1562" s="77">
        <v>51.92</v>
      </c>
      <c r="G1562" s="77">
        <v>172.4</v>
      </c>
      <c r="H1562" s="79">
        <f t="shared" si="390"/>
        <v>2000.4583333332157</v>
      </c>
      <c r="I1562" s="82">
        <v>6.1</v>
      </c>
      <c r="J1562" s="79">
        <f t="shared" si="386"/>
        <v>2742.302846171694</v>
      </c>
      <c r="K1562" s="79">
        <f t="shared" si="387"/>
        <v>31.325383410672856</v>
      </c>
      <c r="L1562" s="90">
        <f t="shared" si="391"/>
        <v>1172008.760416928</v>
      </c>
      <c r="M1562" s="79">
        <f t="shared" si="388"/>
        <v>97.390054292343407</v>
      </c>
      <c r="N1562" s="90">
        <f t="shared" si="389"/>
        <v>41622.681086245117</v>
      </c>
      <c r="O1562" s="106">
        <f t="shared" si="378"/>
        <v>42.781971567071466</v>
      </c>
      <c r="P1562" s="91"/>
      <c r="Q1562" s="92">
        <f t="shared" si="379"/>
        <v>46.245587485836083</v>
      </c>
      <c r="R1562" s="92"/>
      <c r="S1562" s="107">
        <f t="shared" si="380"/>
        <v>-8.916024776085104E-3</v>
      </c>
      <c r="T1562" s="82">
        <f t="shared" si="392"/>
        <v>1.008805131658411</v>
      </c>
      <c r="U1562" s="82">
        <f t="shared" si="393"/>
        <v>29.337488470435968</v>
      </c>
      <c r="V1562" s="95">
        <f t="shared" si="381"/>
        <v>-3.4498868432314422E-2</v>
      </c>
      <c r="W1562" s="95">
        <f t="shared" si="382"/>
        <v>4.280322546387505E-2</v>
      </c>
      <c r="X1562" s="95">
        <f t="shared" si="383"/>
        <v>-7.7302093896189472E-2</v>
      </c>
    </row>
    <row r="1563" spans="1:24">
      <c r="A1563" s="1">
        <v>2000.07</v>
      </c>
      <c r="B1563" s="1">
        <f t="shared" si="384"/>
        <v>2000</v>
      </c>
      <c r="C1563" s="1">
        <f t="shared" si="385"/>
        <v>6.9999999999936335E-2</v>
      </c>
      <c r="D1563" s="77">
        <v>1473</v>
      </c>
      <c r="E1563" s="79">
        <f>E1562*2/3+E1565/3</f>
        <v>16.583333333333332</v>
      </c>
      <c r="F1563" s="77">
        <f>(2*F1562+F1565)/3</f>
        <v>52.513333333333343</v>
      </c>
      <c r="G1563" s="77">
        <v>172.8</v>
      </c>
      <c r="H1563" s="79">
        <f t="shared" si="390"/>
        <v>2000.541666666549</v>
      </c>
      <c r="I1563" s="82">
        <v>6.05</v>
      </c>
      <c r="J1563" s="79">
        <f t="shared" si="386"/>
        <v>2756.6155034722224</v>
      </c>
      <c r="K1563" s="79">
        <f t="shared" si="387"/>
        <v>31.034537519290122</v>
      </c>
      <c r="L1563" s="90">
        <f t="shared" si="391"/>
        <v>1179231.0197148225</v>
      </c>
      <c r="M1563" s="79">
        <f t="shared" si="388"/>
        <v>98.274995794753096</v>
      </c>
      <c r="N1563" s="90">
        <f t="shared" si="389"/>
        <v>42040.293017848642</v>
      </c>
      <c r="O1563" s="106">
        <f t="shared" si="378"/>
        <v>42.758093618269598</v>
      </c>
      <c r="P1563" s="91"/>
      <c r="Q1563" s="92">
        <f t="shared" si="379"/>
        <v>46.17072813184032</v>
      </c>
      <c r="R1563" s="92"/>
      <c r="S1563" s="107">
        <f t="shared" si="380"/>
        <v>-8.5597583707810523E-3</v>
      </c>
      <c r="T1563" s="82">
        <f t="shared" si="392"/>
        <v>1.0215803230975278</v>
      </c>
      <c r="U1563" s="82">
        <f t="shared" si="393"/>
        <v>29.52730010200327</v>
      </c>
      <c r="V1563" s="95">
        <f t="shared" si="381"/>
        <v>-3.5265021397115404E-2</v>
      </c>
      <c r="W1563" s="95">
        <f t="shared" si="382"/>
        <v>4.4065954567946708E-2</v>
      </c>
      <c r="X1563" s="95">
        <f t="shared" si="383"/>
        <v>-7.9330975965062112E-2</v>
      </c>
    </row>
    <row r="1564" spans="1:24">
      <c r="A1564" s="1">
        <v>2000.08</v>
      </c>
      <c r="B1564" s="1">
        <f t="shared" si="384"/>
        <v>2000</v>
      </c>
      <c r="C1564" s="1">
        <f t="shared" si="385"/>
        <v>7.999999999992724E-2</v>
      </c>
      <c r="D1564" s="77">
        <v>1485.46</v>
      </c>
      <c r="E1564" s="79">
        <f>E1562/3+E1565*2/3</f>
        <v>16.466666666666669</v>
      </c>
      <c r="F1564" s="77">
        <f>(F1562+2*F1565)/3</f>
        <v>53.106666666666662</v>
      </c>
      <c r="G1564" s="77">
        <v>172.8</v>
      </c>
      <c r="H1564" s="79">
        <f t="shared" si="390"/>
        <v>2000.6249999998822</v>
      </c>
      <c r="I1564" s="82">
        <v>5.83</v>
      </c>
      <c r="J1564" s="79">
        <f t="shared" si="386"/>
        <v>2779.9335137731487</v>
      </c>
      <c r="K1564" s="79">
        <f t="shared" si="387"/>
        <v>30.816204089506179</v>
      </c>
      <c r="L1564" s="90">
        <f t="shared" si="391"/>
        <v>1190304.6011921025</v>
      </c>
      <c r="M1564" s="79">
        <f t="shared" si="388"/>
        <v>99.385377237654311</v>
      </c>
      <c r="N1564" s="90">
        <f t="shared" si="389"/>
        <v>42554.568744569748</v>
      </c>
      <c r="O1564" s="106">
        <f t="shared" si="378"/>
        <v>42.869565494419497</v>
      </c>
      <c r="P1564" s="91"/>
      <c r="Q1564" s="92">
        <f t="shared" si="379"/>
        <v>46.242113523646893</v>
      </c>
      <c r="R1564" s="92"/>
      <c r="S1564" s="107">
        <f t="shared" si="380"/>
        <v>-7.3623325775988568E-3</v>
      </c>
      <c r="T1564" s="82">
        <f t="shared" si="392"/>
        <v>1.0071166550043771</v>
      </c>
      <c r="U1564" s="82">
        <f t="shared" si="393"/>
        <v>30.164508778402165</v>
      </c>
      <c r="V1564" s="95">
        <f t="shared" si="381"/>
        <v>-3.5469471616875969E-2</v>
      </c>
      <c r="W1564" s="95">
        <f t="shared" si="382"/>
        <v>4.472352262242163E-2</v>
      </c>
      <c r="X1564" s="95">
        <f t="shared" si="383"/>
        <v>-8.0192994239297599E-2</v>
      </c>
    </row>
    <row r="1565" spans="1:24">
      <c r="A1565" s="1">
        <v>2000.09</v>
      </c>
      <c r="B1565" s="1">
        <f t="shared" si="384"/>
        <v>2000</v>
      </c>
      <c r="C1565" s="1">
        <f t="shared" si="385"/>
        <v>8.9999999999918145E-2</v>
      </c>
      <c r="D1565" s="77">
        <v>1468.05</v>
      </c>
      <c r="E1565" s="79">
        <v>16.350000000000001</v>
      </c>
      <c r="F1565" s="77">
        <v>53.7</v>
      </c>
      <c r="G1565" s="77">
        <v>173.7</v>
      </c>
      <c r="H1565" s="79">
        <f t="shared" si="390"/>
        <v>2000.7083333332155</v>
      </c>
      <c r="I1565" s="82">
        <v>5.8</v>
      </c>
      <c r="J1565" s="79">
        <f t="shared" si="386"/>
        <v>2733.1169438687398</v>
      </c>
      <c r="K1565" s="79">
        <f t="shared" si="387"/>
        <v>30.439332469775486</v>
      </c>
      <c r="L1565" s="90">
        <f t="shared" si="391"/>
        <v>1171344.9251722328</v>
      </c>
      <c r="M1565" s="79">
        <f t="shared" si="388"/>
        <v>99.975055267702956</v>
      </c>
      <c r="N1565" s="90">
        <f t="shared" si="389"/>
        <v>42846.784838220017</v>
      </c>
      <c r="O1565" s="106">
        <f t="shared" si="378"/>
        <v>41.898007924884752</v>
      </c>
      <c r="P1565" s="91"/>
      <c r="Q1565" s="92">
        <f t="shared" si="379"/>
        <v>45.147501501622962</v>
      </c>
      <c r="R1565" s="92"/>
      <c r="S1565" s="107">
        <f t="shared" si="380"/>
        <v>-6.8429212984665831E-3</v>
      </c>
      <c r="T1565" s="82">
        <f t="shared" si="392"/>
        <v>1.0093622130195519</v>
      </c>
      <c r="U1565" s="82">
        <f t="shared" si="393"/>
        <v>30.221774107279153</v>
      </c>
      <c r="V1565" s="95">
        <f t="shared" si="381"/>
        <v>-3.0766711712898909E-2</v>
      </c>
      <c r="W1565" s="95">
        <f t="shared" si="382"/>
        <v>4.5152595927564709E-2</v>
      </c>
      <c r="X1565" s="95">
        <f t="shared" si="383"/>
        <v>-7.5919307640463618E-2</v>
      </c>
    </row>
    <row r="1566" spans="1:24">
      <c r="A1566" s="1">
        <v>2000.1</v>
      </c>
      <c r="B1566" s="1">
        <f t="shared" si="384"/>
        <v>2000</v>
      </c>
      <c r="C1566" s="1">
        <f t="shared" si="385"/>
        <v>9.9999999999909051E-2</v>
      </c>
      <c r="D1566" s="77">
        <v>1390.14</v>
      </c>
      <c r="E1566" s="79">
        <f>E1565*2/3+E1568/3</f>
        <v>16.323333333333334</v>
      </c>
      <c r="F1566" s="77">
        <f>(2*F1565+F1568)/3</f>
        <v>52.466666666666669</v>
      </c>
      <c r="G1566" s="77">
        <v>174</v>
      </c>
      <c r="H1566" s="79">
        <f t="shared" si="390"/>
        <v>2000.7916666665487</v>
      </c>
      <c r="I1566" s="82">
        <v>5.74</v>
      </c>
      <c r="J1566" s="79">
        <f t="shared" si="386"/>
        <v>2583.6071472413801</v>
      </c>
      <c r="K1566" s="79">
        <f t="shared" si="387"/>
        <v>30.337290249042152</v>
      </c>
      <c r="L1566" s="90">
        <f t="shared" si="391"/>
        <v>1108352.2837433724</v>
      </c>
      <c r="M1566" s="79">
        <f t="shared" si="388"/>
        <v>97.510506130268212</v>
      </c>
      <c r="N1566" s="90">
        <f t="shared" si="389"/>
        <v>41831.434114838979</v>
      </c>
      <c r="O1566" s="106">
        <f t="shared" si="378"/>
        <v>39.369699044201383</v>
      </c>
      <c r="P1566" s="91"/>
      <c r="Q1566" s="92">
        <f t="shared" si="379"/>
        <v>42.382640229889994</v>
      </c>
      <c r="R1566" s="92"/>
      <c r="S1566" s="107">
        <f t="shared" si="380"/>
        <v>-5.1502496321646808E-3</v>
      </c>
      <c r="T1566" s="82">
        <f t="shared" si="392"/>
        <v>1.0062943229539354</v>
      </c>
      <c r="U1566" s="82">
        <f t="shared" si="393"/>
        <v>30.452122454999756</v>
      </c>
      <c r="V1566" s="95">
        <f t="shared" si="381"/>
        <v>-2.1143194194269577E-2</v>
      </c>
      <c r="W1566" s="95">
        <f t="shared" si="382"/>
        <v>4.5459424163707851E-2</v>
      </c>
      <c r="X1566" s="95">
        <f t="shared" si="383"/>
        <v>-6.6602618357977428E-2</v>
      </c>
    </row>
    <row r="1567" spans="1:24">
      <c r="A1567" s="1">
        <v>2000.11</v>
      </c>
      <c r="B1567" s="1">
        <f t="shared" si="384"/>
        <v>2000</v>
      </c>
      <c r="C1567" s="1">
        <f t="shared" si="385"/>
        <v>0.10999999999989996</v>
      </c>
      <c r="D1567" s="77">
        <v>1378.04</v>
      </c>
      <c r="E1567" s="79">
        <f>E1565/3+E1568*2/3</f>
        <v>16.296666666666667</v>
      </c>
      <c r="F1567" s="77">
        <f>(F1565+2*F1568)/3</f>
        <v>51.233333333333327</v>
      </c>
      <c r="G1567" s="77">
        <v>174.1</v>
      </c>
      <c r="H1567" s="79">
        <f t="shared" si="390"/>
        <v>2000.874999999882</v>
      </c>
      <c r="I1567" s="82">
        <v>5.72</v>
      </c>
      <c r="J1567" s="79">
        <f t="shared" si="386"/>
        <v>2559.6479570361862</v>
      </c>
      <c r="K1567" s="79">
        <f t="shared" si="387"/>
        <v>30.270332892973389</v>
      </c>
      <c r="L1567" s="90">
        <f t="shared" si="391"/>
        <v>1099156.0815176181</v>
      </c>
      <c r="M1567" s="79">
        <f t="shared" si="388"/>
        <v>95.163636032931279</v>
      </c>
      <c r="N1567" s="90">
        <f t="shared" si="389"/>
        <v>40864.873232818092</v>
      </c>
      <c r="O1567" s="106">
        <f t="shared" si="378"/>
        <v>38.782142456784783</v>
      </c>
      <c r="P1567" s="91"/>
      <c r="Q1567" s="92">
        <f t="shared" si="379"/>
        <v>41.713360280387995</v>
      </c>
      <c r="R1567" s="92"/>
      <c r="S1567" s="107">
        <f t="shared" si="380"/>
        <v>-4.7369133566432069E-3</v>
      </c>
      <c r="T1567" s="82">
        <f t="shared" si="392"/>
        <v>1.0418281855632676</v>
      </c>
      <c r="U1567" s="82">
        <f t="shared" si="393"/>
        <v>30.626196685901153</v>
      </c>
      <c r="V1567" s="95">
        <f t="shared" si="381"/>
        <v>-1.7954377618989992E-2</v>
      </c>
      <c r="W1567" s="95">
        <f t="shared" si="382"/>
        <v>4.3035104829429294E-2</v>
      </c>
      <c r="X1567" s="95">
        <f t="shared" si="383"/>
        <v>-6.0989482448419285E-2</v>
      </c>
    </row>
    <row r="1568" spans="1:24">
      <c r="A1568" s="1">
        <v>2000.12</v>
      </c>
      <c r="B1568" s="1">
        <f t="shared" si="384"/>
        <v>2000</v>
      </c>
      <c r="C1568" s="1">
        <f t="shared" si="385"/>
        <v>0.11999999999989086</v>
      </c>
      <c r="D1568" s="77">
        <v>1330.93</v>
      </c>
      <c r="E1568" s="108">
        <v>16.27</v>
      </c>
      <c r="F1568" s="77">
        <v>50</v>
      </c>
      <c r="G1568" s="77">
        <v>174</v>
      </c>
      <c r="H1568" s="79">
        <f t="shared" si="390"/>
        <v>2000.9583333332153</v>
      </c>
      <c r="I1568" s="82">
        <v>5.24</v>
      </c>
      <c r="J1568" s="79">
        <f t="shared" si="386"/>
        <v>2473.5640010919542</v>
      </c>
      <c r="K1568" s="79">
        <f t="shared" si="387"/>
        <v>30.238169022988508</v>
      </c>
      <c r="L1568" s="90">
        <f t="shared" si="391"/>
        <v>1063272.2413863684</v>
      </c>
      <c r="M1568" s="79">
        <f t="shared" si="388"/>
        <v>92.926149425287363</v>
      </c>
      <c r="N1568" s="90">
        <f t="shared" si="389"/>
        <v>39944.709390665492</v>
      </c>
      <c r="O1568" s="106">
        <f t="shared" si="378"/>
        <v>37.274238004497199</v>
      </c>
      <c r="P1568" s="91"/>
      <c r="Q1568" s="92">
        <f t="shared" si="379"/>
        <v>40.059879473596027</v>
      </c>
      <c r="R1568" s="92"/>
      <c r="S1568" s="107">
        <f t="shared" si="380"/>
        <v>1.0472183525711345E-3</v>
      </c>
      <c r="T1568" s="82">
        <f t="shared" si="392"/>
        <v>1.010566145799292</v>
      </c>
      <c r="U1568" s="82">
        <f t="shared" si="393"/>
        <v>31.925572415311777</v>
      </c>
      <c r="V1568" s="95">
        <f t="shared" si="381"/>
        <v>-1.125891000713608E-2</v>
      </c>
      <c r="W1568" s="95">
        <f t="shared" si="382"/>
        <v>3.4031954457221625E-2</v>
      </c>
      <c r="X1568" s="95">
        <f t="shared" si="383"/>
        <v>-4.5290864464357705E-2</v>
      </c>
    </row>
    <row r="1569" spans="1:24">
      <c r="A1569" s="1">
        <v>2001.01</v>
      </c>
      <c r="B1569" s="1">
        <f t="shared" si="384"/>
        <v>2001</v>
      </c>
      <c r="C1569" s="1">
        <f t="shared" si="385"/>
        <v>9.9999999999909051E-3</v>
      </c>
      <c r="D1569" s="77">
        <v>1335.63</v>
      </c>
      <c r="E1569" s="79">
        <f>E1568*2/3+E1571/3</f>
        <v>16.169999999999998</v>
      </c>
      <c r="F1569" s="77">
        <f>(2*F1568+F1571)/3</f>
        <v>48.48</v>
      </c>
      <c r="G1569" s="77">
        <v>175.1</v>
      </c>
      <c r="H1569" s="79">
        <f t="shared" si="390"/>
        <v>2001.0416666665485</v>
      </c>
      <c r="I1569" s="82">
        <v>5.16</v>
      </c>
      <c r="J1569" s="79">
        <f t="shared" si="386"/>
        <v>2466.7049474014852</v>
      </c>
      <c r="K1569" s="79">
        <f t="shared" si="387"/>
        <v>29.863524328954885</v>
      </c>
      <c r="L1569" s="90">
        <f t="shared" si="391"/>
        <v>1061393.5944818244</v>
      </c>
      <c r="M1569" s="79">
        <f t="shared" si="388"/>
        <v>89.535167561393493</v>
      </c>
      <c r="N1569" s="90">
        <f t="shared" si="389"/>
        <v>38525.91021501377</v>
      </c>
      <c r="O1569" s="106">
        <f t="shared" si="378"/>
        <v>36.978867997029816</v>
      </c>
      <c r="P1569" s="91"/>
      <c r="Q1569" s="92">
        <f t="shared" si="379"/>
        <v>39.712809789447107</v>
      </c>
      <c r="R1569" s="92"/>
      <c r="S1569" s="107">
        <f t="shared" si="380"/>
        <v>2.096483874217174E-3</v>
      </c>
      <c r="T1569" s="82">
        <f t="shared" si="392"/>
        <v>1.0089623559485503</v>
      </c>
      <c r="U1569" s="82">
        <f t="shared" si="393"/>
        <v>32.060223096875731</v>
      </c>
      <c r="V1569" s="95">
        <f t="shared" si="381"/>
        <v>-8.1823413419264135E-3</v>
      </c>
      <c r="W1569" s="95">
        <f t="shared" si="382"/>
        <v>3.2518510247690147E-2</v>
      </c>
      <c r="X1569" s="95">
        <f t="shared" si="383"/>
        <v>-4.070085158961656E-2</v>
      </c>
    </row>
    <row r="1570" spans="1:24">
      <c r="A1570" s="1">
        <v>2001.02</v>
      </c>
      <c r="B1570" s="1">
        <f t="shared" si="384"/>
        <v>2001</v>
      </c>
      <c r="C1570" s="1">
        <f t="shared" si="385"/>
        <v>1.999999999998181E-2</v>
      </c>
      <c r="D1570" s="77">
        <v>1305.75</v>
      </c>
      <c r="E1570" s="79">
        <f>E1568/3+E1571*2/3</f>
        <v>16.07</v>
      </c>
      <c r="F1570" s="77">
        <f>(F1568+2*F1571)/3</f>
        <v>46.96</v>
      </c>
      <c r="G1570" s="77">
        <v>175.8</v>
      </c>
      <c r="H1570" s="79">
        <f t="shared" si="390"/>
        <v>2001.1249999998818</v>
      </c>
      <c r="I1570" s="82">
        <v>5.0999999999999996</v>
      </c>
      <c r="J1570" s="79">
        <f t="shared" si="386"/>
        <v>2401.9189547781571</v>
      </c>
      <c r="K1570" s="79">
        <f t="shared" si="387"/>
        <v>29.560664448236633</v>
      </c>
      <c r="L1570" s="90">
        <f t="shared" si="391"/>
        <v>1034576.9244698453</v>
      </c>
      <c r="M1570" s="79">
        <f t="shared" si="388"/>
        <v>86.382626166097836</v>
      </c>
      <c r="N1570" s="90">
        <f t="shared" si="389"/>
        <v>37207.530057900774</v>
      </c>
      <c r="O1570" s="106">
        <f t="shared" si="378"/>
        <v>35.834662651431287</v>
      </c>
      <c r="P1570" s="91"/>
      <c r="Q1570" s="92">
        <f t="shared" si="379"/>
        <v>38.458570743648025</v>
      </c>
      <c r="R1570" s="92"/>
      <c r="S1570" s="107">
        <f t="shared" si="380"/>
        <v>3.8171588679032989E-3</v>
      </c>
      <c r="T1570" s="82">
        <f t="shared" si="392"/>
        <v>1.0207257495686799</v>
      </c>
      <c r="U1570" s="82">
        <f t="shared" si="393"/>
        <v>32.21875680166827</v>
      </c>
      <c r="V1570" s="95">
        <f t="shared" si="381"/>
        <v>-3.040562320055562E-3</v>
      </c>
      <c r="W1570" s="95">
        <f t="shared" si="382"/>
        <v>3.0151305495649705E-2</v>
      </c>
      <c r="X1570" s="95">
        <f t="shared" si="383"/>
        <v>-3.3191867815705267E-2</v>
      </c>
    </row>
    <row r="1571" spans="1:24">
      <c r="A1571" s="1">
        <v>2001.03</v>
      </c>
      <c r="B1571" s="1">
        <f t="shared" si="384"/>
        <v>2001</v>
      </c>
      <c r="C1571" s="1">
        <f t="shared" si="385"/>
        <v>2.9999999999972715E-2</v>
      </c>
      <c r="D1571" s="77">
        <v>1185.8499999999999</v>
      </c>
      <c r="E1571" s="79">
        <v>15.97</v>
      </c>
      <c r="F1571" s="77">
        <v>45.44</v>
      </c>
      <c r="G1571" s="77">
        <v>176.2</v>
      </c>
      <c r="H1571" s="79">
        <f t="shared" si="390"/>
        <v>2001.208333333215</v>
      </c>
      <c r="I1571" s="82">
        <v>4.8899999999999997</v>
      </c>
      <c r="J1571" s="79">
        <f t="shared" si="386"/>
        <v>2176.4116376276961</v>
      </c>
      <c r="K1571" s="79">
        <f t="shared" si="387"/>
        <v>29.310025595913743</v>
      </c>
      <c r="L1571" s="90">
        <f t="shared" si="391"/>
        <v>938496.36778864707</v>
      </c>
      <c r="M1571" s="79">
        <f t="shared" si="388"/>
        <v>83.396841770715099</v>
      </c>
      <c r="N1571" s="90">
        <f t="shared" si="389"/>
        <v>35961.778430928127</v>
      </c>
      <c r="O1571" s="106">
        <f t="shared" si="378"/>
        <v>32.325837236178756</v>
      </c>
      <c r="P1571" s="91"/>
      <c r="Q1571" s="92">
        <f t="shared" si="379"/>
        <v>34.675224630315917</v>
      </c>
      <c r="R1571" s="92"/>
      <c r="S1571" s="107">
        <f t="shared" si="380"/>
        <v>9.0273687409000401E-3</v>
      </c>
      <c r="T1571" s="82">
        <f t="shared" si="392"/>
        <v>0.98468394676896842</v>
      </c>
      <c r="U1571" s="82">
        <f t="shared" si="393"/>
        <v>32.811857445494709</v>
      </c>
      <c r="V1571" s="95">
        <f t="shared" si="381"/>
        <v>4.6247634573561847E-3</v>
      </c>
      <c r="W1571" s="95">
        <f t="shared" si="382"/>
        <v>2.9037043477599056E-2</v>
      </c>
      <c r="X1571" s="95">
        <f t="shared" si="383"/>
        <v>-2.4412280020242871E-2</v>
      </c>
    </row>
    <row r="1572" spans="1:24">
      <c r="A1572" s="1">
        <v>2001.04</v>
      </c>
      <c r="B1572" s="1">
        <f t="shared" si="384"/>
        <v>2001</v>
      </c>
      <c r="C1572" s="1">
        <f t="shared" si="385"/>
        <v>3.999999999996362E-2</v>
      </c>
      <c r="D1572" s="77">
        <v>1189.8399999999999</v>
      </c>
      <c r="E1572" s="79">
        <f>E1571*2/3+E1574/3</f>
        <v>15.876666666666665</v>
      </c>
      <c r="F1572" s="77">
        <f>(2*F1571+F1574)/3</f>
        <v>42.556666666666665</v>
      </c>
      <c r="G1572" s="77">
        <v>176.9</v>
      </c>
      <c r="H1572" s="79">
        <f t="shared" si="390"/>
        <v>2001.2916666665483</v>
      </c>
      <c r="I1572" s="82">
        <v>5.14</v>
      </c>
      <c r="J1572" s="79">
        <f t="shared" si="386"/>
        <v>2175.0934353872244</v>
      </c>
      <c r="K1572" s="79">
        <f t="shared" si="387"/>
        <v>29.023426210665157</v>
      </c>
      <c r="L1572" s="90">
        <f t="shared" si="391"/>
        <v>938970.88142112165</v>
      </c>
      <c r="M1572" s="79">
        <f t="shared" si="388"/>
        <v>77.795944243452041</v>
      </c>
      <c r="N1572" s="90">
        <f t="shared" si="389"/>
        <v>33583.90271830235</v>
      </c>
      <c r="O1572" s="106">
        <f t="shared" si="378"/>
        <v>32.1739011683607</v>
      </c>
      <c r="P1572" s="91"/>
      <c r="Q1572" s="92">
        <f t="shared" si="379"/>
        <v>34.496099624617507</v>
      </c>
      <c r="R1572" s="92"/>
      <c r="S1572" s="107">
        <f t="shared" si="380"/>
        <v>6.9286425381250225E-3</v>
      </c>
      <c r="T1572" s="82">
        <f t="shared" si="392"/>
        <v>0.98511167417526413</v>
      </c>
      <c r="U1572" s="82">
        <f t="shared" si="393"/>
        <v>32.18146012968986</v>
      </c>
      <c r="V1572" s="95">
        <f t="shared" si="381"/>
        <v>6.1390162450449814E-3</v>
      </c>
      <c r="W1572" s="95">
        <f t="shared" si="382"/>
        <v>3.0234437620741295E-2</v>
      </c>
      <c r="X1572" s="95">
        <f t="shared" si="383"/>
        <v>-2.4095421375696313E-2</v>
      </c>
    </row>
    <row r="1573" spans="1:24">
      <c r="A1573" s="1">
        <v>2001.05</v>
      </c>
      <c r="B1573" s="1">
        <f t="shared" si="384"/>
        <v>2001</v>
      </c>
      <c r="C1573" s="1">
        <f t="shared" si="385"/>
        <v>4.9999999999954525E-2</v>
      </c>
      <c r="D1573" s="77">
        <v>1270.3699999999999</v>
      </c>
      <c r="E1573" s="79">
        <f>E1571/3+E1574*2/3</f>
        <v>15.783333333333331</v>
      </c>
      <c r="F1573" s="77">
        <f>(F1571+2*F1574)/3</f>
        <v>39.673333333333332</v>
      </c>
      <c r="G1573" s="77">
        <v>177.7</v>
      </c>
      <c r="H1573" s="79">
        <f t="shared" si="390"/>
        <v>2001.3749999998815</v>
      </c>
      <c r="I1573" s="82">
        <v>5.39</v>
      </c>
      <c r="J1573" s="79">
        <f t="shared" si="386"/>
        <v>2311.8517822734948</v>
      </c>
      <c r="K1573" s="79">
        <f t="shared" si="387"/>
        <v>28.722913243293942</v>
      </c>
      <c r="L1573" s="90">
        <f t="shared" si="391"/>
        <v>999041.68190054526</v>
      </c>
      <c r="M1573" s="79">
        <f t="shared" si="388"/>
        <v>72.198545601200536</v>
      </c>
      <c r="N1573" s="90">
        <f t="shared" si="389"/>
        <v>31199.818682694255</v>
      </c>
      <c r="O1573" s="106">
        <f t="shared" si="378"/>
        <v>34.074643217140043</v>
      </c>
      <c r="P1573" s="91"/>
      <c r="Q1573" s="92">
        <f t="shared" si="379"/>
        <v>36.517428561211936</v>
      </c>
      <c r="R1573" s="92"/>
      <c r="S1573" s="107">
        <f t="shared" si="380"/>
        <v>2.8549355130883317E-3</v>
      </c>
      <c r="T1573" s="82">
        <f t="shared" si="392"/>
        <v>1.0129694813165779</v>
      </c>
      <c r="U1573" s="82">
        <f t="shared" si="393"/>
        <v>31.559609130183045</v>
      </c>
      <c r="V1573" s="95">
        <f t="shared" si="381"/>
        <v>1.0869349603415124E-4</v>
      </c>
      <c r="W1573" s="95">
        <f t="shared" si="382"/>
        <v>3.456839659122668E-2</v>
      </c>
      <c r="X1573" s="95">
        <f t="shared" si="383"/>
        <v>-3.4459703095192529E-2</v>
      </c>
    </row>
    <row r="1574" spans="1:24">
      <c r="A1574" s="1">
        <v>2001.06</v>
      </c>
      <c r="B1574" s="1">
        <f t="shared" si="384"/>
        <v>2001</v>
      </c>
      <c r="C1574" s="1">
        <f t="shared" si="385"/>
        <v>5.999999999994543E-2</v>
      </c>
      <c r="D1574" s="77">
        <v>1238.71</v>
      </c>
      <c r="E1574" s="79">
        <v>15.69</v>
      </c>
      <c r="F1574" s="77">
        <v>36.79</v>
      </c>
      <c r="G1574" s="77">
        <v>178</v>
      </c>
      <c r="H1574" s="79">
        <f t="shared" si="390"/>
        <v>2001.4583333332148</v>
      </c>
      <c r="I1574" s="82">
        <v>5.28</v>
      </c>
      <c r="J1574" s="79">
        <f t="shared" si="386"/>
        <v>2250.4368310674158</v>
      </c>
      <c r="K1574" s="79">
        <f t="shared" si="387"/>
        <v>28.504939719101127</v>
      </c>
      <c r="L1574" s="90">
        <f t="shared" si="391"/>
        <v>973528.38500334113</v>
      </c>
      <c r="M1574" s="79">
        <f t="shared" si="388"/>
        <v>66.838542528089889</v>
      </c>
      <c r="N1574" s="90">
        <f t="shared" si="389"/>
        <v>28914.039027918494</v>
      </c>
      <c r="O1574" s="106">
        <f t="shared" si="378"/>
        <v>33.068534411112772</v>
      </c>
      <c r="P1574" s="91"/>
      <c r="Q1574" s="92">
        <f t="shared" si="379"/>
        <v>35.426859322674474</v>
      </c>
      <c r="R1574" s="92"/>
      <c r="S1574" s="107">
        <f t="shared" si="380"/>
        <v>4.7185158539475337E-3</v>
      </c>
      <c r="T1574" s="82">
        <f t="shared" si="392"/>
        <v>1.00748845990805</v>
      </c>
      <c r="U1574" s="82">
        <f t="shared" si="393"/>
        <v>31.915040687406314</v>
      </c>
      <c r="V1574" s="95">
        <f t="shared" si="381"/>
        <v>-9.2617412017781398E-4</v>
      </c>
      <c r="W1574" s="95">
        <f t="shared" si="382"/>
        <v>3.5285994928146991E-2</v>
      </c>
      <c r="X1574" s="95">
        <f t="shared" si="383"/>
        <v>-3.6212169048324805E-2</v>
      </c>
    </row>
    <row r="1575" spans="1:24">
      <c r="A1575" s="1">
        <v>2001.07</v>
      </c>
      <c r="B1575" s="1">
        <f t="shared" si="384"/>
        <v>2001</v>
      </c>
      <c r="C1575" s="1">
        <f t="shared" si="385"/>
        <v>6.9999999999936335E-2</v>
      </c>
      <c r="D1575" s="77">
        <v>1204.45</v>
      </c>
      <c r="E1575" s="79">
        <f>E1574*2/3+E1577/3</f>
        <v>15.706666666666667</v>
      </c>
      <c r="F1575" s="77">
        <f>(2*F1574+F1577)/3</f>
        <v>33.963333333333331</v>
      </c>
      <c r="G1575" s="77">
        <v>177.5</v>
      </c>
      <c r="H1575" s="79">
        <f t="shared" si="390"/>
        <v>2001.5416666665481</v>
      </c>
      <c r="I1575" s="82">
        <v>5.24</v>
      </c>
      <c r="J1575" s="79">
        <f t="shared" si="386"/>
        <v>2194.3586160563386</v>
      </c>
      <c r="K1575" s="79">
        <f t="shared" si="387"/>
        <v>28.61559992488263</v>
      </c>
      <c r="L1575" s="90">
        <f t="shared" si="391"/>
        <v>950300.79419063672</v>
      </c>
      <c r="M1575" s="79">
        <f t="shared" si="388"/>
        <v>61.876983793427236</v>
      </c>
      <c r="N1575" s="90">
        <f t="shared" si="389"/>
        <v>26796.78080453982</v>
      </c>
      <c r="O1575" s="106">
        <f t="shared" si="378"/>
        <v>32.163038687444363</v>
      </c>
      <c r="P1575" s="91"/>
      <c r="Q1575" s="92">
        <f t="shared" si="379"/>
        <v>34.448593957650331</v>
      </c>
      <c r="R1575" s="92"/>
      <c r="S1575" s="107">
        <f t="shared" si="380"/>
        <v>5.5300455517572102E-3</v>
      </c>
      <c r="T1575" s="82">
        <f t="shared" si="392"/>
        <v>1.0254723068263334</v>
      </c>
      <c r="U1575" s="82">
        <f t="shared" si="393"/>
        <v>32.244609937071992</v>
      </c>
      <c r="V1575" s="95">
        <f t="shared" si="381"/>
        <v>4.4659785179836931E-3</v>
      </c>
      <c r="W1575" s="95">
        <f t="shared" si="382"/>
        <v>3.4389590017319671E-2</v>
      </c>
      <c r="X1575" s="95">
        <f t="shared" si="383"/>
        <v>-2.9923611499335978E-2</v>
      </c>
    </row>
    <row r="1576" spans="1:24">
      <c r="A1576" s="1">
        <v>2001.08</v>
      </c>
      <c r="B1576" s="1">
        <f t="shared" si="384"/>
        <v>2001</v>
      </c>
      <c r="C1576" s="1">
        <f t="shared" si="385"/>
        <v>7.999999999992724E-2</v>
      </c>
      <c r="D1576" s="77">
        <v>1178.5</v>
      </c>
      <c r="E1576" s="79">
        <f>E1574/3+E1577*2/3</f>
        <v>15.723333333333333</v>
      </c>
      <c r="F1576" s="77">
        <f>(F1574+2*F1577)/3</f>
        <v>31.136666666666667</v>
      </c>
      <c r="G1576" s="77">
        <v>177.5</v>
      </c>
      <c r="H1576" s="79">
        <f t="shared" si="390"/>
        <v>2001.6249999998813</v>
      </c>
      <c r="I1576" s="82">
        <v>4.97</v>
      </c>
      <c r="J1576" s="79">
        <f t="shared" si="386"/>
        <v>2147.0809323943668</v>
      </c>
      <c r="K1576" s="79">
        <f t="shared" si="387"/>
        <v>28.645964525821597</v>
      </c>
      <c r="L1576" s="90">
        <f t="shared" si="391"/>
        <v>930860.26316285273</v>
      </c>
      <c r="M1576" s="79">
        <f t="shared" si="388"/>
        <v>56.727147474178409</v>
      </c>
      <c r="N1576" s="90">
        <f t="shared" si="389"/>
        <v>24593.878427957025</v>
      </c>
      <c r="O1576" s="106">
        <f t="shared" si="378"/>
        <v>31.404318760780146</v>
      </c>
      <c r="P1576" s="91"/>
      <c r="Q1576" s="92">
        <f t="shared" si="379"/>
        <v>33.631390163183049</v>
      </c>
      <c r="R1576" s="92"/>
      <c r="S1576" s="107">
        <f t="shared" si="380"/>
        <v>8.6801283126884468E-3</v>
      </c>
      <c r="T1576" s="82">
        <f t="shared" si="392"/>
        <v>1.0231098784795749</v>
      </c>
      <c r="U1576" s="82">
        <f t="shared" si="393"/>
        <v>33.065954534884526</v>
      </c>
      <c r="V1576" s="95">
        <f t="shared" si="381"/>
        <v>-4.721467214606867E-3</v>
      </c>
      <c r="W1576" s="95">
        <f t="shared" si="382"/>
        <v>3.7976183851412326E-2</v>
      </c>
      <c r="X1576" s="95">
        <f t="shared" si="383"/>
        <v>-4.2697651066019193E-2</v>
      </c>
    </row>
    <row r="1577" spans="1:24">
      <c r="A1577" s="1">
        <v>2001.09</v>
      </c>
      <c r="B1577" s="1">
        <f t="shared" si="384"/>
        <v>2001</v>
      </c>
      <c r="C1577" s="1">
        <f t="shared" si="385"/>
        <v>8.9999999999918145E-2</v>
      </c>
      <c r="D1577" s="77">
        <v>1044.6400000000001</v>
      </c>
      <c r="E1577" s="79">
        <v>15.74</v>
      </c>
      <c r="F1577" s="77">
        <v>28.31</v>
      </c>
      <c r="G1577" s="77">
        <v>178.3</v>
      </c>
      <c r="H1577" s="79">
        <f t="shared" si="390"/>
        <v>2001.7083333332146</v>
      </c>
      <c r="I1577" s="82">
        <v>4.7300000000000004</v>
      </c>
      <c r="J1577" s="79">
        <f t="shared" si="386"/>
        <v>1894.6652670779588</v>
      </c>
      <c r="K1577" s="79">
        <f t="shared" si="387"/>
        <v>28.547663600673026</v>
      </c>
      <c r="L1577" s="90">
        <f t="shared" si="391"/>
        <v>822457.63210213068</v>
      </c>
      <c r="M1577" s="79">
        <f t="shared" si="388"/>
        <v>51.345893045429058</v>
      </c>
      <c r="N1577" s="90">
        <f t="shared" si="389"/>
        <v>22288.803381845726</v>
      </c>
      <c r="O1577" s="106">
        <f t="shared" si="378"/>
        <v>27.667392586862494</v>
      </c>
      <c r="P1577" s="91"/>
      <c r="Q1577" s="92">
        <f t="shared" si="379"/>
        <v>29.631910124299562</v>
      </c>
      <c r="R1577" s="92"/>
      <c r="S1577" s="107">
        <f t="shared" si="380"/>
        <v>1.539272195080954E-2</v>
      </c>
      <c r="T1577" s="82">
        <f t="shared" si="392"/>
        <v>1.0166806203414818</v>
      </c>
      <c r="U1577" s="82">
        <f t="shared" si="393"/>
        <v>33.678315136648578</v>
      </c>
      <c r="V1577" s="95">
        <f t="shared" si="381"/>
        <v>6.7289873996547733E-3</v>
      </c>
      <c r="W1577" s="95">
        <f t="shared" si="382"/>
        <v>3.9053959337747912E-2</v>
      </c>
      <c r="X1577" s="95">
        <f t="shared" si="383"/>
        <v>-3.2324971938093139E-2</v>
      </c>
    </row>
    <row r="1578" spans="1:24">
      <c r="A1578" s="1">
        <v>2001.1</v>
      </c>
      <c r="B1578" s="1">
        <f t="shared" si="384"/>
        <v>2001</v>
      </c>
      <c r="C1578" s="1">
        <f t="shared" si="385"/>
        <v>9.9999999999909051E-2</v>
      </c>
      <c r="D1578" s="77">
        <v>1076.5899999999999</v>
      </c>
      <c r="E1578" s="79">
        <f>E1577*2/3+E1580/3</f>
        <v>15.740000000000002</v>
      </c>
      <c r="F1578" s="77">
        <f>(2*F1577+F1580)/3</f>
        <v>27.103333333333335</v>
      </c>
      <c r="G1578" s="77">
        <v>177.7</v>
      </c>
      <c r="H1578" s="79">
        <f t="shared" si="390"/>
        <v>2001.7916666665478</v>
      </c>
      <c r="I1578" s="82">
        <v>4.57</v>
      </c>
      <c r="J1578" s="79">
        <f t="shared" si="386"/>
        <v>1959.2059874507602</v>
      </c>
      <c r="K1578" s="79">
        <f t="shared" si="387"/>
        <v>28.64405413618459</v>
      </c>
      <c r="L1578" s="90">
        <f t="shared" si="391"/>
        <v>851510.37249204365</v>
      </c>
      <c r="M1578" s="79">
        <f t="shared" si="388"/>
        <v>49.323338454323782</v>
      </c>
      <c r="N1578" s="90">
        <f t="shared" si="389"/>
        <v>21436.916061307176</v>
      </c>
      <c r="O1578" s="106">
        <f t="shared" si="378"/>
        <v>28.577373113360107</v>
      </c>
      <c r="P1578" s="91"/>
      <c r="Q1578" s="92">
        <f t="shared" si="379"/>
        <v>30.61021049571961</v>
      </c>
      <c r="R1578" s="92"/>
      <c r="S1578" s="107">
        <f t="shared" si="380"/>
        <v>1.5346369150707015E-2</v>
      </c>
      <c r="T1578" s="82">
        <f t="shared" si="392"/>
        <v>0.99746228642444223</v>
      </c>
      <c r="U1578" s="82">
        <f t="shared" si="393"/>
        <v>34.35570120979331</v>
      </c>
      <c r="V1578" s="95">
        <f t="shared" si="381"/>
        <v>6.4392071284102848E-3</v>
      </c>
      <c r="W1578" s="95">
        <f t="shared" si="382"/>
        <v>3.5790086566631629E-2</v>
      </c>
      <c r="X1578" s="95">
        <f t="shared" si="383"/>
        <v>-2.9350879438221344E-2</v>
      </c>
    </row>
    <row r="1579" spans="1:24">
      <c r="A1579" s="1">
        <v>2001.11</v>
      </c>
      <c r="B1579" s="1">
        <f t="shared" si="384"/>
        <v>2001</v>
      </c>
      <c r="C1579" s="1">
        <f t="shared" si="385"/>
        <v>0.10999999999989996</v>
      </c>
      <c r="D1579" s="77">
        <v>1129.68</v>
      </c>
      <c r="E1579" s="79">
        <f>E1577/3+E1580*2/3</f>
        <v>15.740000000000002</v>
      </c>
      <c r="F1579" s="77">
        <f>(F1577+2*F1580)/3</f>
        <v>25.896666666666665</v>
      </c>
      <c r="G1579" s="77">
        <v>177.4</v>
      </c>
      <c r="H1579" s="79">
        <f t="shared" si="390"/>
        <v>2001.8749999998811</v>
      </c>
      <c r="I1579" s="82">
        <v>4.6500000000000004</v>
      </c>
      <c r="J1579" s="79">
        <f t="shared" si="386"/>
        <v>2059.2971107102594</v>
      </c>
      <c r="K1579" s="79">
        <f t="shared" si="387"/>
        <v>28.692493912063139</v>
      </c>
      <c r="L1579" s="90">
        <f t="shared" si="391"/>
        <v>896051.18471752107</v>
      </c>
      <c r="M1579" s="79">
        <f t="shared" si="388"/>
        <v>47.207112495302518</v>
      </c>
      <c r="N1579" s="90">
        <f t="shared" si="389"/>
        <v>20540.984036985166</v>
      </c>
      <c r="O1579" s="106">
        <f t="shared" si="378"/>
        <v>30.005103811056813</v>
      </c>
      <c r="P1579" s="91"/>
      <c r="Q1579" s="92">
        <f t="shared" si="379"/>
        <v>32.143096534852326</v>
      </c>
      <c r="R1579" s="92"/>
      <c r="S1579" s="107">
        <f t="shared" si="380"/>
        <v>1.2409781134990867E-2</v>
      </c>
      <c r="T1579" s="82">
        <f t="shared" si="392"/>
        <v>0.96966877558180731</v>
      </c>
      <c r="U1579" s="82">
        <f t="shared" si="393"/>
        <v>34.326467548102443</v>
      </c>
      <c r="V1579" s="95">
        <f t="shared" si="381"/>
        <v>3.1638813101839691E-3</v>
      </c>
      <c r="W1579" s="95">
        <f t="shared" si="382"/>
        <v>3.7444765406320579E-2</v>
      </c>
      <c r="X1579" s="95">
        <f t="shared" si="383"/>
        <v>-3.428088409613661E-2</v>
      </c>
    </row>
    <row r="1580" spans="1:24">
      <c r="A1580" s="1">
        <v>2001.12</v>
      </c>
      <c r="B1580" s="1">
        <f t="shared" si="384"/>
        <v>2001</v>
      </c>
      <c r="C1580" s="1">
        <f t="shared" si="385"/>
        <v>0.11999999999989086</v>
      </c>
      <c r="D1580" s="77">
        <v>1144.93</v>
      </c>
      <c r="E1580" s="79">
        <v>15.74</v>
      </c>
      <c r="F1580" s="77">
        <v>24.69</v>
      </c>
      <c r="G1580" s="77">
        <v>176.7</v>
      </c>
      <c r="H1580" s="79">
        <f t="shared" si="390"/>
        <v>2001.9583333332143</v>
      </c>
      <c r="I1580" s="82">
        <v>5.09</v>
      </c>
      <c r="J1580" s="79">
        <f t="shared" si="386"/>
        <v>2095.3644492925869</v>
      </c>
      <c r="K1580" s="79">
        <f t="shared" si="387"/>
        <v>28.80615970571591</v>
      </c>
      <c r="L1580" s="90">
        <f t="shared" si="391"/>
        <v>912789.4999811711</v>
      </c>
      <c r="M1580" s="79">
        <f t="shared" si="388"/>
        <v>45.185774023769113</v>
      </c>
      <c r="N1580" s="90">
        <f t="shared" si="389"/>
        <v>19683.974351737761</v>
      </c>
      <c r="O1580" s="106">
        <f t="shared" si="378"/>
        <v>30.499953255020465</v>
      </c>
      <c r="P1580" s="91"/>
      <c r="Q1580" s="92">
        <f t="shared" si="379"/>
        <v>32.677962674930072</v>
      </c>
      <c r="R1580" s="92"/>
      <c r="S1580" s="107">
        <f t="shared" si="380"/>
        <v>6.9892836391996019E-3</v>
      </c>
      <c r="T1580" s="82">
        <f t="shared" si="392"/>
        <v>1.008137626359966</v>
      </c>
      <c r="U1580" s="82">
        <f t="shared" si="393"/>
        <v>33.417164043949072</v>
      </c>
      <c r="V1580" s="95">
        <f t="shared" si="381"/>
        <v>3.1054556620515594E-3</v>
      </c>
      <c r="W1580" s="95">
        <f t="shared" si="382"/>
        <v>4.0944894595170922E-2</v>
      </c>
      <c r="X1580" s="95">
        <f t="shared" si="383"/>
        <v>-3.7839438933119363E-2</v>
      </c>
    </row>
    <row r="1581" spans="1:24">
      <c r="A1581" s="1">
        <v>2002.01</v>
      </c>
      <c r="B1581" s="1">
        <f t="shared" si="384"/>
        <v>2002</v>
      </c>
      <c r="C1581" s="1">
        <f t="shared" si="385"/>
        <v>9.9999999999909051E-3</v>
      </c>
      <c r="D1581" s="77">
        <v>1140.21</v>
      </c>
      <c r="E1581" s="79">
        <f>E1580*2/3+E1583/3</f>
        <v>15.736666666666668</v>
      </c>
      <c r="F1581" s="77">
        <f>(2*F1580+F1583)/3</f>
        <v>24.693333333333332</v>
      </c>
      <c r="G1581" s="77">
        <v>177.1</v>
      </c>
      <c r="H1581" s="79">
        <f t="shared" si="390"/>
        <v>2002.0416666665476</v>
      </c>
      <c r="I1581" s="82">
        <v>5.04</v>
      </c>
      <c r="J1581" s="79">
        <f t="shared" si="386"/>
        <v>2082.0131588368158</v>
      </c>
      <c r="K1581" s="79">
        <f t="shared" si="387"/>
        <v>28.73501116130247</v>
      </c>
      <c r="L1581" s="90">
        <f t="shared" si="391"/>
        <v>908016.50387058372</v>
      </c>
      <c r="M1581" s="79">
        <f t="shared" si="388"/>
        <v>45.089803576134017</v>
      </c>
      <c r="N1581" s="90">
        <f t="shared" si="389"/>
        <v>19664.758423662552</v>
      </c>
      <c r="O1581" s="106">
        <f t="shared" si="378"/>
        <v>30.277204433096006</v>
      </c>
      <c r="P1581" s="91"/>
      <c r="Q1581" s="92">
        <f t="shared" si="379"/>
        <v>32.445677897691247</v>
      </c>
      <c r="R1581" s="92"/>
      <c r="S1581" s="107">
        <f t="shared" si="380"/>
        <v>7.8137269027388351E-3</v>
      </c>
      <c r="T1581" s="82">
        <f t="shared" si="392"/>
        <v>1.0143899309217241</v>
      </c>
      <c r="U1581" s="82">
        <f t="shared" si="393"/>
        <v>33.61300986765773</v>
      </c>
      <c r="V1581" s="95">
        <f t="shared" si="381"/>
        <v>7.890506810802389E-3</v>
      </c>
      <c r="W1581" s="95">
        <f t="shared" si="382"/>
        <v>4.0145010048437957E-2</v>
      </c>
      <c r="X1581" s="95">
        <f t="shared" si="383"/>
        <v>-3.2254503237635568E-2</v>
      </c>
    </row>
    <row r="1582" spans="1:24">
      <c r="A1582" s="1">
        <v>2002.02</v>
      </c>
      <c r="B1582" s="1">
        <f t="shared" si="384"/>
        <v>2002</v>
      </c>
      <c r="C1582" s="1">
        <f t="shared" si="385"/>
        <v>1.999999999998181E-2</v>
      </c>
      <c r="D1582" s="77">
        <v>1100.67</v>
      </c>
      <c r="E1582" s="79">
        <f>E1580/3+E1583*2/3</f>
        <v>15.733333333333334</v>
      </c>
      <c r="F1582" s="77">
        <f>(F1580+2*F1583)/3</f>
        <v>24.696666666666669</v>
      </c>
      <c r="G1582" s="77">
        <v>177.8</v>
      </c>
      <c r="H1582" s="79">
        <f t="shared" si="390"/>
        <v>2002.1249999998809</v>
      </c>
      <c r="I1582" s="82">
        <v>4.91</v>
      </c>
      <c r="J1582" s="79">
        <f t="shared" si="386"/>
        <v>2001.9008245781779</v>
      </c>
      <c r="K1582" s="79">
        <f t="shared" si="387"/>
        <v>28.61581852268467</v>
      </c>
      <c r="L1582" s="90">
        <f t="shared" si="391"/>
        <v>874117.57368690497</v>
      </c>
      <c r="M1582" s="79">
        <f t="shared" si="388"/>
        <v>44.918347337832778</v>
      </c>
      <c r="N1582" s="90">
        <f t="shared" si="389"/>
        <v>19613.317656355612</v>
      </c>
      <c r="O1582" s="106">
        <f t="shared" si="378"/>
        <v>29.085704152008429</v>
      </c>
      <c r="P1582" s="91"/>
      <c r="Q1582" s="92">
        <f t="shared" si="379"/>
        <v>31.176385637974668</v>
      </c>
      <c r="R1582" s="92"/>
      <c r="S1582" s="107">
        <f t="shared" si="380"/>
        <v>1.0500638782444595E-2</v>
      </c>
      <c r="T1582" s="82">
        <f t="shared" si="392"/>
        <v>0.97557538102605568</v>
      </c>
      <c r="U1582" s="82">
        <f t="shared" si="393"/>
        <v>33.962459786237453</v>
      </c>
      <c r="V1582" s="95">
        <f t="shared" si="381"/>
        <v>1.5422889034006459E-2</v>
      </c>
      <c r="W1582" s="95">
        <f t="shared" si="382"/>
        <v>3.8783770458147959E-2</v>
      </c>
      <c r="X1582" s="95">
        <f t="shared" si="383"/>
        <v>-2.33608814241415E-2</v>
      </c>
    </row>
    <row r="1583" spans="1:24">
      <c r="A1583" s="1">
        <v>2002.03</v>
      </c>
      <c r="B1583" s="1">
        <f t="shared" si="384"/>
        <v>2002</v>
      </c>
      <c r="C1583" s="1">
        <f t="shared" si="385"/>
        <v>2.9999999999972715E-2</v>
      </c>
      <c r="D1583" s="77">
        <v>1153.79</v>
      </c>
      <c r="E1583" s="79">
        <v>15.73</v>
      </c>
      <c r="F1583" s="77">
        <v>24.7</v>
      </c>
      <c r="G1583" s="77">
        <v>178.8</v>
      </c>
      <c r="H1583" s="79">
        <f t="shared" si="390"/>
        <v>2002.2083333332141</v>
      </c>
      <c r="I1583" s="82">
        <v>5.28</v>
      </c>
      <c r="J1583" s="79">
        <f t="shared" si="386"/>
        <v>2086.7789237695752</v>
      </c>
      <c r="K1583" s="79">
        <f t="shared" si="387"/>
        <v>28.449746029082778</v>
      </c>
      <c r="L1583" s="90">
        <f t="shared" si="391"/>
        <v>912214.26947168401</v>
      </c>
      <c r="M1583" s="79">
        <f t="shared" si="388"/>
        <v>44.673154921700224</v>
      </c>
      <c r="N1583" s="90">
        <f t="shared" si="389"/>
        <v>19528.417178126518</v>
      </c>
      <c r="O1583" s="106">
        <f t="shared" si="378"/>
        <v>30.292130640918675</v>
      </c>
      <c r="P1583" s="91"/>
      <c r="Q1583" s="92">
        <f t="shared" si="379"/>
        <v>32.475809252847981</v>
      </c>
      <c r="R1583" s="92"/>
      <c r="S1583" s="107">
        <f t="shared" si="380"/>
        <v>5.489876941598637E-3</v>
      </c>
      <c r="T1583" s="82">
        <f t="shared" si="392"/>
        <v>1.0098121952753996</v>
      </c>
      <c r="U1583" s="82">
        <f t="shared" si="393"/>
        <v>32.947632377824029</v>
      </c>
      <c r="V1583" s="95">
        <f t="shared" si="381"/>
        <v>1.3213994035881971E-2</v>
      </c>
      <c r="W1583" s="95">
        <f t="shared" si="382"/>
        <v>3.9453964822458554E-2</v>
      </c>
      <c r="X1583" s="95">
        <f t="shared" si="383"/>
        <v>-2.6239970786576583E-2</v>
      </c>
    </row>
    <row r="1584" spans="1:24">
      <c r="A1584" s="1">
        <v>2002.04</v>
      </c>
      <c r="B1584" s="1">
        <f t="shared" si="384"/>
        <v>2002</v>
      </c>
      <c r="C1584" s="1">
        <f t="shared" si="385"/>
        <v>3.999999999996362E-2</v>
      </c>
      <c r="D1584" s="77">
        <v>1111.93</v>
      </c>
      <c r="E1584" s="79">
        <f>E1583*2/3+E1586/3</f>
        <v>15.833333333333332</v>
      </c>
      <c r="F1584" s="77">
        <f>(2*F1583+F1586)/3</f>
        <v>25.38</v>
      </c>
      <c r="G1584" s="77">
        <v>179.8</v>
      </c>
      <c r="H1584" s="79">
        <f t="shared" si="390"/>
        <v>2002.2916666665474</v>
      </c>
      <c r="I1584" s="82">
        <v>5.21</v>
      </c>
      <c r="J1584" s="79">
        <f t="shared" si="386"/>
        <v>1999.8846451056731</v>
      </c>
      <c r="K1584" s="79">
        <f t="shared" si="387"/>
        <v>28.477368372265481</v>
      </c>
      <c r="L1584" s="90">
        <f t="shared" si="391"/>
        <v>875266.69847015128</v>
      </c>
      <c r="M1584" s="79">
        <f t="shared" si="388"/>
        <v>45.647722691879864</v>
      </c>
      <c r="N1584" s="90">
        <f t="shared" si="389"/>
        <v>19978.118053449798</v>
      </c>
      <c r="O1584" s="106">
        <f t="shared" si="378"/>
        <v>29.005883253118682</v>
      </c>
      <c r="P1584" s="91"/>
      <c r="Q1584" s="92">
        <f t="shared" si="379"/>
        <v>31.104690399704129</v>
      </c>
      <c r="R1584" s="92"/>
      <c r="S1584" s="107">
        <f t="shared" si="380"/>
        <v>8.0785808107927196E-3</v>
      </c>
      <c r="T1584" s="82">
        <f t="shared" si="392"/>
        <v>1.0082163411245575</v>
      </c>
      <c r="U1584" s="82">
        <f t="shared" si="393"/>
        <v>33.085876926180333</v>
      </c>
      <c r="V1584" s="95">
        <f t="shared" si="381"/>
        <v>1.7068177540057627E-2</v>
      </c>
      <c r="W1584" s="95">
        <f t="shared" si="382"/>
        <v>4.000361897021687E-2</v>
      </c>
      <c r="X1584" s="95">
        <f t="shared" si="383"/>
        <v>-2.2935441430159242E-2</v>
      </c>
    </row>
    <row r="1585" spans="1:24">
      <c r="A1585" s="1">
        <v>2002.05</v>
      </c>
      <c r="B1585" s="1">
        <f t="shared" si="384"/>
        <v>2002</v>
      </c>
      <c r="C1585" s="1">
        <f t="shared" si="385"/>
        <v>4.9999999999954525E-2</v>
      </c>
      <c r="D1585" s="77">
        <v>1079.25</v>
      </c>
      <c r="E1585" s="79">
        <f>E1583/3+E1586*2/3</f>
        <v>15.936666666666667</v>
      </c>
      <c r="F1585" s="77">
        <f>(F1583+2*F1586)/3</f>
        <v>26.06</v>
      </c>
      <c r="G1585" s="77">
        <v>179.8</v>
      </c>
      <c r="H1585" s="79">
        <f t="shared" si="390"/>
        <v>2002.3749999998806</v>
      </c>
      <c r="I1585" s="82">
        <v>5.16</v>
      </c>
      <c r="J1585" s="79">
        <f t="shared" si="386"/>
        <v>1941.1073567853171</v>
      </c>
      <c r="K1585" s="79">
        <f t="shared" si="387"/>
        <v>28.663220671116054</v>
      </c>
      <c r="L1585" s="90">
        <f t="shared" si="391"/>
        <v>850587.70527407911</v>
      </c>
      <c r="M1585" s="79">
        <f t="shared" si="388"/>
        <v>46.870750723025587</v>
      </c>
      <c r="N1585" s="90">
        <f t="shared" si="389"/>
        <v>20538.62923274728</v>
      </c>
      <c r="O1585" s="106">
        <f t="shared" si="378"/>
        <v>28.128107508688341</v>
      </c>
      <c r="P1585" s="91"/>
      <c r="Q1585" s="92">
        <f t="shared" si="379"/>
        <v>30.171984137541497</v>
      </c>
      <c r="R1585" s="92"/>
      <c r="S1585" s="107">
        <f t="shared" si="380"/>
        <v>9.5075054739182652E-3</v>
      </c>
      <c r="T1585" s="82">
        <f t="shared" si="392"/>
        <v>1.0223118312731163</v>
      </c>
      <c r="U1585" s="82">
        <f t="shared" si="393"/>
        <v>33.357721777410958</v>
      </c>
      <c r="V1585" s="95">
        <f t="shared" si="381"/>
        <v>1.690525962543532E-2</v>
      </c>
      <c r="W1585" s="95">
        <f t="shared" si="382"/>
        <v>4.1783162308777655E-2</v>
      </c>
      <c r="X1585" s="95">
        <f t="shared" si="383"/>
        <v>-2.4877902683342334E-2</v>
      </c>
    </row>
    <row r="1586" spans="1:24">
      <c r="A1586" s="1">
        <v>2002.06</v>
      </c>
      <c r="B1586" s="1">
        <f t="shared" si="384"/>
        <v>2002</v>
      </c>
      <c r="C1586" s="1">
        <f t="shared" si="385"/>
        <v>5.999999999994543E-2</v>
      </c>
      <c r="D1586" s="77">
        <v>1014.02</v>
      </c>
      <c r="E1586" s="79">
        <v>16.04</v>
      </c>
      <c r="F1586" s="77">
        <v>26.74</v>
      </c>
      <c r="G1586" s="77">
        <v>179.9</v>
      </c>
      <c r="H1586" s="79">
        <f t="shared" si="390"/>
        <v>2002.4583333332139</v>
      </c>
      <c r="I1586" s="82">
        <v>4.93</v>
      </c>
      <c r="J1586" s="79">
        <f t="shared" si="386"/>
        <v>1822.7728163424126</v>
      </c>
      <c r="K1586" s="79">
        <f t="shared" si="387"/>
        <v>28.833036798221233</v>
      </c>
      <c r="L1586" s="90">
        <f t="shared" si="391"/>
        <v>799786.72682839865</v>
      </c>
      <c r="M1586" s="79">
        <f t="shared" si="388"/>
        <v>48.067045136186771</v>
      </c>
      <c r="N1586" s="90">
        <f t="shared" si="389"/>
        <v>21090.606768497048</v>
      </c>
      <c r="O1586" s="106">
        <f t="shared" si="378"/>
        <v>26.387672541183363</v>
      </c>
      <c r="P1586" s="91"/>
      <c r="Q1586" s="92">
        <f t="shared" si="379"/>
        <v>28.315227417431327</v>
      </c>
      <c r="R1586" s="92"/>
      <c r="S1586" s="107">
        <f t="shared" si="380"/>
        <v>1.3843029904263129E-2</v>
      </c>
      <c r="T1586" s="82">
        <f t="shared" si="392"/>
        <v>1.0263194975144518</v>
      </c>
      <c r="U1586" s="82">
        <f t="shared" si="393"/>
        <v>34.083037554186035</v>
      </c>
      <c r="V1586" s="95">
        <f t="shared" si="381"/>
        <v>2.2153703784095757E-2</v>
      </c>
      <c r="W1586" s="95">
        <f t="shared" si="382"/>
        <v>4.1551593814674881E-2</v>
      </c>
      <c r="X1586" s="95">
        <f t="shared" si="383"/>
        <v>-1.9397890030579124E-2</v>
      </c>
    </row>
    <row r="1587" spans="1:24">
      <c r="A1587" s="1">
        <v>2002.07</v>
      </c>
      <c r="B1587" s="1">
        <f t="shared" si="384"/>
        <v>2002</v>
      </c>
      <c r="C1587" s="1">
        <f t="shared" si="385"/>
        <v>6.9999999999936335E-2</v>
      </c>
      <c r="D1587" s="77">
        <v>903.59</v>
      </c>
      <c r="E1587" s="79">
        <f>E1586*2/3+E1589/3</f>
        <v>15.96</v>
      </c>
      <c r="F1587" s="77">
        <f>(2*F1586+F1589)/3</f>
        <v>27.84</v>
      </c>
      <c r="G1587" s="77">
        <v>180.1</v>
      </c>
      <c r="H1587" s="79">
        <f t="shared" si="390"/>
        <v>2002.5416666665471</v>
      </c>
      <c r="I1587" s="82">
        <v>4.6500000000000004</v>
      </c>
      <c r="J1587" s="79">
        <f t="shared" si="386"/>
        <v>1622.4633257634648</v>
      </c>
      <c r="K1587" s="79">
        <f t="shared" si="387"/>
        <v>28.657371904497509</v>
      </c>
      <c r="L1587" s="90">
        <f t="shared" si="391"/>
        <v>712943.82009641617</v>
      </c>
      <c r="M1587" s="79">
        <f t="shared" si="388"/>
        <v>49.988799111604678</v>
      </c>
      <c r="N1587" s="90">
        <f t="shared" si="389"/>
        <v>21966.108468978444</v>
      </c>
      <c r="O1587" s="106">
        <f t="shared" si="378"/>
        <v>23.463120467431441</v>
      </c>
      <c r="P1587" s="91"/>
      <c r="Q1587" s="92">
        <f t="shared" si="379"/>
        <v>25.189619576345244</v>
      </c>
      <c r="R1587" s="92"/>
      <c r="S1587" s="107">
        <f t="shared" si="380"/>
        <v>2.1261397043573507E-2</v>
      </c>
      <c r="T1587" s="82">
        <f t="shared" si="392"/>
        <v>1.0353744093209243</v>
      </c>
      <c r="U1587" s="82">
        <f t="shared" si="393"/>
        <v>34.941240794838841</v>
      </c>
      <c r="V1587" s="95">
        <f t="shared" si="381"/>
        <v>3.7123546768372595E-2</v>
      </c>
      <c r="W1587" s="95">
        <f t="shared" si="382"/>
        <v>4.0130129867655073E-2</v>
      </c>
      <c r="X1587" s="95">
        <f t="shared" si="383"/>
        <v>-3.0065830992824782E-3</v>
      </c>
    </row>
    <row r="1588" spans="1:24">
      <c r="A1588" s="1">
        <v>2002.08</v>
      </c>
      <c r="B1588" s="1">
        <f t="shared" si="384"/>
        <v>2002</v>
      </c>
      <c r="C1588" s="1">
        <f t="shared" si="385"/>
        <v>7.999999999992724E-2</v>
      </c>
      <c r="D1588" s="77">
        <v>912.55</v>
      </c>
      <c r="E1588" s="79">
        <f>E1586/3+E1589*2/3</f>
        <v>15.879999999999999</v>
      </c>
      <c r="F1588" s="77">
        <f>(F1586+2*F1589)/3</f>
        <v>28.939999999999998</v>
      </c>
      <c r="G1588" s="77">
        <v>180.7</v>
      </c>
      <c r="H1588" s="79">
        <f t="shared" si="390"/>
        <v>2002.6249999998804</v>
      </c>
      <c r="I1588" s="82">
        <v>4.26</v>
      </c>
      <c r="J1588" s="79">
        <f t="shared" si="386"/>
        <v>1633.1109941892641</v>
      </c>
      <c r="K1588" s="79">
        <f t="shared" si="387"/>
        <v>28.41904836745988</v>
      </c>
      <c r="L1588" s="90">
        <f t="shared" si="391"/>
        <v>718663.28464812983</v>
      </c>
      <c r="M1588" s="79">
        <f t="shared" si="388"/>
        <v>51.791389153292762</v>
      </c>
      <c r="N1588" s="90">
        <f t="shared" si="389"/>
        <v>22791.206462897244</v>
      </c>
      <c r="O1588" s="106">
        <f t="shared" si="378"/>
        <v>23.588713528842376</v>
      </c>
      <c r="P1588" s="91"/>
      <c r="Q1588" s="92">
        <f t="shared" si="379"/>
        <v>25.335997073986547</v>
      </c>
      <c r="R1588" s="92"/>
      <c r="S1588" s="107">
        <f t="shared" si="380"/>
        <v>2.4983992645496847E-2</v>
      </c>
      <c r="T1588" s="82">
        <f t="shared" si="392"/>
        <v>1.0356261870042687</v>
      </c>
      <c r="U1588" s="82">
        <f t="shared" si="393"/>
        <v>36.057142808280304</v>
      </c>
      <c r="V1588" s="95">
        <f t="shared" si="381"/>
        <v>3.9179176192103871E-2</v>
      </c>
      <c r="W1588" s="95">
        <f t="shared" si="382"/>
        <v>3.4995989194479771E-2</v>
      </c>
      <c r="X1588" s="95">
        <f t="shared" si="383"/>
        <v>4.1831869976240998E-3</v>
      </c>
    </row>
    <row r="1589" spans="1:24">
      <c r="A1589" s="1">
        <v>2002.09</v>
      </c>
      <c r="B1589" s="1">
        <f t="shared" si="384"/>
        <v>2002</v>
      </c>
      <c r="C1589" s="1">
        <f t="shared" si="385"/>
        <v>8.9999999999918145E-2</v>
      </c>
      <c r="D1589" s="77">
        <v>867.81</v>
      </c>
      <c r="E1589" s="79">
        <v>15.8</v>
      </c>
      <c r="F1589" s="77">
        <v>30.04</v>
      </c>
      <c r="G1589" s="77">
        <v>181</v>
      </c>
      <c r="H1589" s="79">
        <f t="shared" si="390"/>
        <v>2002.7083333332137</v>
      </c>
      <c r="I1589" s="82">
        <v>3.87</v>
      </c>
      <c r="J1589" s="79">
        <f t="shared" si="386"/>
        <v>1550.4696200552487</v>
      </c>
      <c r="K1589" s="79">
        <f t="shared" si="387"/>
        <v>28.229013259668513</v>
      </c>
      <c r="L1589" s="90">
        <f t="shared" si="391"/>
        <v>683331.50052221341</v>
      </c>
      <c r="M1589" s="79">
        <f t="shared" si="388"/>
        <v>53.670858121546964</v>
      </c>
      <c r="N1589" s="90">
        <f t="shared" si="389"/>
        <v>23654.115849883376</v>
      </c>
      <c r="O1589" s="106">
        <f t="shared" si="378"/>
        <v>22.365036801224328</v>
      </c>
      <c r="P1589" s="91"/>
      <c r="Q1589" s="92">
        <f t="shared" si="379"/>
        <v>24.03375401734791</v>
      </c>
      <c r="R1589" s="92"/>
      <c r="S1589" s="107">
        <f t="shared" si="380"/>
        <v>3.1082925210663769E-2</v>
      </c>
      <c r="T1589" s="82">
        <f t="shared" si="392"/>
        <v>0.99748650991017018</v>
      </c>
      <c r="U1589" s="82">
        <f t="shared" si="393"/>
        <v>37.279828965027377</v>
      </c>
      <c r="V1589" s="95">
        <f t="shared" si="381"/>
        <v>4.7080767227533959E-2</v>
      </c>
      <c r="W1589" s="95">
        <f t="shared" si="382"/>
        <v>3.0859464967863071E-2</v>
      </c>
      <c r="X1589" s="95">
        <f t="shared" si="383"/>
        <v>1.6221302259670889E-2</v>
      </c>
    </row>
    <row r="1590" spans="1:24">
      <c r="A1590" s="1">
        <v>2002.1</v>
      </c>
      <c r="B1590" s="1">
        <f t="shared" si="384"/>
        <v>2002</v>
      </c>
      <c r="C1590" s="1">
        <f t="shared" si="385"/>
        <v>9.9999999999909051E-2</v>
      </c>
      <c r="D1590" s="77">
        <v>854.63</v>
      </c>
      <c r="E1590" s="79">
        <f>E1589*2/3+E1592/3</f>
        <v>15.89</v>
      </c>
      <c r="F1590" s="77">
        <f>(2*F1589+F1592)/3</f>
        <v>29.223333333333333</v>
      </c>
      <c r="G1590" s="77">
        <v>181.3</v>
      </c>
      <c r="H1590" s="79">
        <f t="shared" si="390"/>
        <v>2002.7916666665469</v>
      </c>
      <c r="I1590" s="82">
        <v>3.94</v>
      </c>
      <c r="J1590" s="79">
        <f t="shared" si="386"/>
        <v>1524.3949988416989</v>
      </c>
      <c r="K1590" s="79">
        <f t="shared" si="387"/>
        <v>28.342834362934369</v>
      </c>
      <c r="L1590" s="90">
        <f t="shared" si="391"/>
        <v>672880.70084065013</v>
      </c>
      <c r="M1590" s="79">
        <f t="shared" si="388"/>
        <v>52.125367916896494</v>
      </c>
      <c r="N1590" s="90">
        <f t="shared" si="389"/>
        <v>23008.573317380935</v>
      </c>
      <c r="O1590" s="106">
        <f t="shared" si="378"/>
        <v>21.956233863659083</v>
      </c>
      <c r="P1590" s="91"/>
      <c r="Q1590" s="92">
        <f t="shared" si="379"/>
        <v>23.606572751994381</v>
      </c>
      <c r="R1590" s="92"/>
      <c r="S1590" s="107">
        <f t="shared" si="380"/>
        <v>3.1023120090339092E-2</v>
      </c>
      <c r="T1590" s="82">
        <f t="shared" si="392"/>
        <v>0.99431179749023912</v>
      </c>
      <c r="U1590" s="82">
        <f t="shared" si="393"/>
        <v>37.124594008116681</v>
      </c>
      <c r="V1590" s="95">
        <f t="shared" si="381"/>
        <v>4.8511989709715708E-2</v>
      </c>
      <c r="W1590" s="95">
        <f t="shared" si="382"/>
        <v>3.1196084467564056E-2</v>
      </c>
      <c r="X1590" s="95">
        <f t="shared" si="383"/>
        <v>1.7315905242151652E-2</v>
      </c>
    </row>
    <row r="1591" spans="1:24">
      <c r="A1591" s="1">
        <v>2002.11</v>
      </c>
      <c r="B1591" s="1">
        <f t="shared" si="384"/>
        <v>2002</v>
      </c>
      <c r="C1591" s="1">
        <f t="shared" si="385"/>
        <v>0.10999999999989996</v>
      </c>
      <c r="D1591" s="77">
        <v>909.93</v>
      </c>
      <c r="E1591" s="79">
        <f>E1589/3+E1592*2/3</f>
        <v>15.98</v>
      </c>
      <c r="F1591" s="77">
        <f>(F1589+2*F1592)/3</f>
        <v>28.406666666666666</v>
      </c>
      <c r="G1591" s="77">
        <v>181.3</v>
      </c>
      <c r="H1591" s="79">
        <f t="shared" si="390"/>
        <v>2002.8749999998802</v>
      </c>
      <c r="I1591" s="82">
        <v>4.05</v>
      </c>
      <c r="J1591" s="79">
        <f t="shared" si="386"/>
        <v>1623.0330567567569</v>
      </c>
      <c r="K1591" s="79">
        <f t="shared" si="387"/>
        <v>28.503366464423607</v>
      </c>
      <c r="L1591" s="90">
        <f t="shared" si="391"/>
        <v>717468.83319785818</v>
      </c>
      <c r="M1591" s="79">
        <f t="shared" si="388"/>
        <v>50.668687736716308</v>
      </c>
      <c r="N1591" s="90">
        <f t="shared" si="389"/>
        <v>22398.314143256979</v>
      </c>
      <c r="O1591" s="106">
        <f t="shared" si="378"/>
        <v>23.348396502725134</v>
      </c>
      <c r="P1591" s="91"/>
      <c r="Q1591" s="92">
        <f t="shared" si="379"/>
        <v>25.114358041300317</v>
      </c>
      <c r="R1591" s="92"/>
      <c r="S1591" s="107">
        <f t="shared" si="380"/>
        <v>2.7063021565630264E-2</v>
      </c>
      <c r="T1591" s="82">
        <f t="shared" si="392"/>
        <v>1.0050077075830828</v>
      </c>
      <c r="U1591" s="82">
        <f t="shared" si="393"/>
        <v>36.913421799305858</v>
      </c>
      <c r="V1591" s="95">
        <f t="shared" si="381"/>
        <v>3.9308477859257396E-2</v>
      </c>
      <c r="W1591" s="95">
        <f t="shared" si="382"/>
        <v>3.3363706824877992E-2</v>
      </c>
      <c r="X1591" s="95">
        <f t="shared" si="383"/>
        <v>5.9447710343794036E-3</v>
      </c>
    </row>
    <row r="1592" spans="1:24">
      <c r="A1592" s="1">
        <v>2002.12</v>
      </c>
      <c r="B1592" s="1">
        <f t="shared" si="384"/>
        <v>2002</v>
      </c>
      <c r="C1592" s="1">
        <f t="shared" si="385"/>
        <v>0.11999999999989086</v>
      </c>
      <c r="D1592" s="77">
        <v>899.18</v>
      </c>
      <c r="E1592" s="79">
        <v>16.07</v>
      </c>
      <c r="F1592" s="77">
        <v>27.59</v>
      </c>
      <c r="G1592" s="77">
        <v>180.9</v>
      </c>
      <c r="H1592" s="79">
        <f t="shared" si="390"/>
        <v>2002.9583333332134</v>
      </c>
      <c r="I1592" s="82">
        <v>4.03</v>
      </c>
      <c r="J1592" s="79">
        <f t="shared" si="386"/>
        <v>1607.40478684356</v>
      </c>
      <c r="K1592" s="79">
        <f t="shared" si="387"/>
        <v>28.727279215035935</v>
      </c>
      <c r="L1592" s="90">
        <f t="shared" si="391"/>
        <v>711618.53997777856</v>
      </c>
      <c r="M1592" s="79">
        <f t="shared" si="388"/>
        <v>49.320823493642905</v>
      </c>
      <c r="N1592" s="90">
        <f t="shared" si="389"/>
        <v>21834.955757453361</v>
      </c>
      <c r="O1592" s="106">
        <f t="shared" si="378"/>
        <v>23.101442537685642</v>
      </c>
      <c r="P1592" s="91"/>
      <c r="Q1592" s="92">
        <f t="shared" si="379"/>
        <v>24.860432504266136</v>
      </c>
      <c r="R1592" s="92"/>
      <c r="S1592" s="107">
        <f t="shared" si="380"/>
        <v>2.756673386302394E-2</v>
      </c>
      <c r="T1592" s="82">
        <f t="shared" si="392"/>
        <v>1.0017271449982252</v>
      </c>
      <c r="U1592" s="82">
        <f t="shared" si="393"/>
        <v>37.180303876894627</v>
      </c>
      <c r="V1592" s="95">
        <f t="shared" si="381"/>
        <v>4.2685327215542301E-2</v>
      </c>
      <c r="W1592" s="95">
        <f t="shared" si="382"/>
        <v>3.2380151210893438E-2</v>
      </c>
      <c r="X1592" s="95">
        <f t="shared" si="383"/>
        <v>1.0305176004648864E-2</v>
      </c>
    </row>
    <row r="1593" spans="1:24">
      <c r="A1593" s="1">
        <v>2003.01</v>
      </c>
      <c r="B1593" s="1">
        <f t="shared" si="384"/>
        <v>2003</v>
      </c>
      <c r="C1593" s="1">
        <f t="shared" si="385"/>
        <v>9.9999999999909051E-3</v>
      </c>
      <c r="D1593" s="77">
        <v>895.84</v>
      </c>
      <c r="E1593" s="79">
        <f>E1592*2/3+E1595/3</f>
        <v>16.119999999999997</v>
      </c>
      <c r="F1593" s="77">
        <f>(2*F1592+F1595)/3</f>
        <v>28.5</v>
      </c>
      <c r="G1593" s="77">
        <v>181.7</v>
      </c>
      <c r="H1593" s="79">
        <f t="shared" si="390"/>
        <v>2003.0416666665467</v>
      </c>
      <c r="I1593" s="82">
        <v>4.05</v>
      </c>
      <c r="J1593" s="79">
        <f t="shared" si="386"/>
        <v>1594.3831960374248</v>
      </c>
      <c r="K1593" s="79">
        <f t="shared" si="387"/>
        <v>28.689785140341222</v>
      </c>
      <c r="L1593" s="90">
        <f t="shared" si="391"/>
        <v>706912.1605299369</v>
      </c>
      <c r="M1593" s="79">
        <f t="shared" si="388"/>
        <v>50.723255365987903</v>
      </c>
      <c r="N1593" s="90">
        <f t="shared" si="389"/>
        <v>22489.503231719056</v>
      </c>
      <c r="O1593" s="106">
        <f t="shared" si="378"/>
        <v>22.898348576613223</v>
      </c>
      <c r="P1593" s="91"/>
      <c r="Q1593" s="92">
        <f t="shared" si="379"/>
        <v>24.653867027835638</v>
      </c>
      <c r="R1593" s="92"/>
      <c r="S1593" s="107">
        <f t="shared" si="380"/>
        <v>2.7698583136729474E-2</v>
      </c>
      <c r="T1593" s="82">
        <f t="shared" si="392"/>
        <v>1.0156947309972999</v>
      </c>
      <c r="U1593" s="82">
        <f t="shared" si="393"/>
        <v>37.08053717768712</v>
      </c>
      <c r="V1593" s="95">
        <f t="shared" si="381"/>
        <v>4.7440395385839995E-2</v>
      </c>
      <c r="W1593" s="95">
        <f t="shared" si="382"/>
        <v>3.0718331825776879E-2</v>
      </c>
      <c r="X1593" s="95">
        <f t="shared" si="383"/>
        <v>1.6722063560063116E-2</v>
      </c>
    </row>
    <row r="1594" spans="1:24">
      <c r="A1594" s="1">
        <v>2003.02</v>
      </c>
      <c r="B1594" s="1">
        <f t="shared" si="384"/>
        <v>2003</v>
      </c>
      <c r="C1594" s="1">
        <f t="shared" si="385"/>
        <v>1.999999999998181E-2</v>
      </c>
      <c r="D1594" s="77">
        <v>837.03</v>
      </c>
      <c r="E1594" s="79">
        <f>E1592/3+E1595*2/3</f>
        <v>16.169999999999998</v>
      </c>
      <c r="F1594" s="77">
        <f>(F1592+2*F1595)/3</f>
        <v>29.41</v>
      </c>
      <c r="G1594" s="77">
        <v>183.1</v>
      </c>
      <c r="H1594" s="79">
        <f t="shared" si="390"/>
        <v>2003.1249999998799</v>
      </c>
      <c r="I1594" s="82">
        <v>3.9</v>
      </c>
      <c r="J1594" s="79">
        <f t="shared" si="386"/>
        <v>1478.3248087930094</v>
      </c>
      <c r="K1594" s="79">
        <f t="shared" si="387"/>
        <v>28.558728072091753</v>
      </c>
      <c r="L1594" s="90">
        <f t="shared" si="391"/>
        <v>656509.77955861588</v>
      </c>
      <c r="M1594" s="79">
        <f t="shared" si="388"/>
        <v>51.94262168214091</v>
      </c>
      <c r="N1594" s="90">
        <f t="shared" si="389"/>
        <v>23067.216965722724</v>
      </c>
      <c r="O1594" s="106">
        <f t="shared" si="378"/>
        <v>21.214102123415291</v>
      </c>
      <c r="P1594" s="91"/>
      <c r="Q1594" s="92">
        <f t="shared" si="379"/>
        <v>22.853826114365553</v>
      </c>
      <c r="R1594" s="92"/>
      <c r="S1594" s="107">
        <f t="shared" si="380"/>
        <v>3.3093626579452105E-2</v>
      </c>
      <c r="T1594" s="82">
        <f t="shared" si="392"/>
        <v>1.0106729743502778</v>
      </c>
      <c r="U1594" s="82">
        <f t="shared" si="393"/>
        <v>37.374535132192285</v>
      </c>
      <c r="V1594" s="95">
        <f t="shared" si="381"/>
        <v>5.6792613215519205E-2</v>
      </c>
      <c r="W1594" s="95">
        <f t="shared" si="382"/>
        <v>2.8579602659118741E-2</v>
      </c>
      <c r="X1594" s="95">
        <f t="shared" si="383"/>
        <v>2.8213010556400464E-2</v>
      </c>
    </row>
    <row r="1595" spans="1:24">
      <c r="A1595" s="1">
        <v>2003.03</v>
      </c>
      <c r="B1595" s="1">
        <f t="shared" si="384"/>
        <v>2003</v>
      </c>
      <c r="C1595" s="1">
        <f t="shared" si="385"/>
        <v>2.9999999999972715E-2</v>
      </c>
      <c r="D1595" s="77">
        <v>846.63</v>
      </c>
      <c r="E1595" s="79">
        <v>16.22</v>
      </c>
      <c r="F1595" s="77">
        <v>30.32</v>
      </c>
      <c r="G1595" s="77">
        <v>184.2</v>
      </c>
      <c r="H1595" s="79">
        <f t="shared" si="390"/>
        <v>2003.2083333332132</v>
      </c>
      <c r="I1595" s="82">
        <v>3.81</v>
      </c>
      <c r="J1595" s="79">
        <f t="shared" si="386"/>
        <v>1486.3504304560263</v>
      </c>
      <c r="K1595" s="79">
        <f t="shared" si="387"/>
        <v>28.475962323561351</v>
      </c>
      <c r="L1595" s="90">
        <f t="shared" si="391"/>
        <v>661127.7056827324</v>
      </c>
      <c r="M1595" s="79">
        <f t="shared" si="388"/>
        <v>53.230035613463642</v>
      </c>
      <c r="N1595" s="90">
        <f t="shared" si="389"/>
        <v>23676.68525365325</v>
      </c>
      <c r="O1595" s="106">
        <f t="shared" si="378"/>
        <v>21.30971902699099</v>
      </c>
      <c r="P1595" s="91"/>
      <c r="Q1595" s="92">
        <f t="shared" si="379"/>
        <v>22.969623651201264</v>
      </c>
      <c r="R1595" s="92"/>
      <c r="S1595" s="107">
        <f t="shared" si="380"/>
        <v>3.4038561227224658E-2</v>
      </c>
      <c r="T1595" s="82">
        <f t="shared" si="392"/>
        <v>0.99088969647979586</v>
      </c>
      <c r="U1595" s="82">
        <f t="shared" si="393"/>
        <v>37.54785834246389</v>
      </c>
      <c r="V1595" s="95">
        <f t="shared" si="381"/>
        <v>5.8617724612823441E-2</v>
      </c>
      <c r="W1595" s="95">
        <f t="shared" si="382"/>
        <v>2.8189574612293988E-2</v>
      </c>
      <c r="X1595" s="95">
        <f t="shared" si="383"/>
        <v>3.0428150000529453E-2</v>
      </c>
    </row>
    <row r="1596" spans="1:24">
      <c r="A1596" s="1">
        <v>2003.04</v>
      </c>
      <c r="B1596" s="1">
        <f t="shared" si="384"/>
        <v>2003</v>
      </c>
      <c r="C1596" s="1">
        <f t="shared" si="385"/>
        <v>3.999999999996362E-2</v>
      </c>
      <c r="D1596" s="77">
        <v>890.03</v>
      </c>
      <c r="E1596" s="79">
        <f>E1595*2/3+E1598/3</f>
        <v>16.203333333333333</v>
      </c>
      <c r="F1596" s="77">
        <f>(2*F1595+F1598)/3</f>
        <v>31.73</v>
      </c>
      <c r="G1596" s="77">
        <v>183.8</v>
      </c>
      <c r="H1596" s="79">
        <f t="shared" si="390"/>
        <v>2003.2916666665465</v>
      </c>
      <c r="I1596" s="82">
        <v>3.96</v>
      </c>
      <c r="J1596" s="79">
        <f t="shared" si="386"/>
        <v>1565.944349782372</v>
      </c>
      <c r="K1596" s="79">
        <f t="shared" si="387"/>
        <v>28.508610137830978</v>
      </c>
      <c r="L1596" s="90">
        <f t="shared" si="391"/>
        <v>697587.74688688887</v>
      </c>
      <c r="M1596" s="79">
        <f t="shared" si="388"/>
        <v>55.826673503808486</v>
      </c>
      <c r="N1596" s="90">
        <f t="shared" si="389"/>
        <v>24869.340593823785</v>
      </c>
      <c r="O1596" s="106">
        <f t="shared" si="378"/>
        <v>22.4279395777309</v>
      </c>
      <c r="P1596" s="91"/>
      <c r="Q1596" s="92">
        <f t="shared" si="379"/>
        <v>24.186166302446392</v>
      </c>
      <c r="R1596" s="92"/>
      <c r="S1596" s="107">
        <f t="shared" si="380"/>
        <v>2.9690936600992923E-2</v>
      </c>
      <c r="T1596" s="82">
        <f t="shared" si="392"/>
        <v>1.0358298898509803</v>
      </c>
      <c r="U1596" s="82">
        <f t="shared" si="393"/>
        <v>37.286756110851371</v>
      </c>
      <c r="V1596" s="95">
        <f t="shared" si="381"/>
        <v>5.4582850447928655E-2</v>
      </c>
      <c r="W1596" s="95">
        <f t="shared" si="382"/>
        <v>3.1035894362941185E-2</v>
      </c>
      <c r="X1596" s="95">
        <f t="shared" si="383"/>
        <v>2.3546956084987469E-2</v>
      </c>
    </row>
    <row r="1597" spans="1:24">
      <c r="A1597" s="1">
        <v>2003.05</v>
      </c>
      <c r="B1597" s="1">
        <f t="shared" si="384"/>
        <v>2003</v>
      </c>
      <c r="C1597" s="1">
        <f t="shared" si="385"/>
        <v>4.9999999999954525E-2</v>
      </c>
      <c r="D1597" s="77">
        <v>935.96</v>
      </c>
      <c r="E1597" s="79">
        <f>E1595/3+E1598*2/3</f>
        <v>16.186666666666667</v>
      </c>
      <c r="F1597" s="77">
        <f>(F1595+2*F1598)/3</f>
        <v>33.139999999999993</v>
      </c>
      <c r="G1597" s="77">
        <v>183.5</v>
      </c>
      <c r="H1597" s="79">
        <f t="shared" si="390"/>
        <v>2003.3749999998797</v>
      </c>
      <c r="I1597" s="82">
        <v>3.57</v>
      </c>
      <c r="J1597" s="79">
        <f t="shared" si="386"/>
        <v>1649.4471535694825</v>
      </c>
      <c r="K1597" s="79">
        <f t="shared" si="387"/>
        <v>28.525846466848325</v>
      </c>
      <c r="L1597" s="90">
        <f t="shared" si="391"/>
        <v>735845.04905388586</v>
      </c>
      <c r="M1597" s="79">
        <f t="shared" si="388"/>
        <v>58.402793569482284</v>
      </c>
      <c r="N1597" s="90">
        <f t="shared" si="389"/>
        <v>26054.430665461958</v>
      </c>
      <c r="O1597" s="106">
        <f t="shared" si="378"/>
        <v>23.591080453481478</v>
      </c>
      <c r="P1597" s="91"/>
      <c r="Q1597" s="92">
        <f t="shared" si="379"/>
        <v>25.450023010176352</v>
      </c>
      <c r="R1597" s="92"/>
      <c r="S1597" s="107">
        <f t="shared" si="380"/>
        <v>3.108303120914515E-2</v>
      </c>
      <c r="T1597" s="82">
        <f t="shared" si="392"/>
        <v>1.0232207089359318</v>
      </c>
      <c r="U1597" s="82">
        <f t="shared" si="393"/>
        <v>38.685879913582632</v>
      </c>
      <c r="V1597" s="95">
        <f t="shared" si="381"/>
        <v>5.3484219096966212E-2</v>
      </c>
      <c r="W1597" s="95">
        <f t="shared" si="382"/>
        <v>2.5629169711678612E-2</v>
      </c>
      <c r="X1597" s="95">
        <f t="shared" si="383"/>
        <v>2.78550493852876E-2</v>
      </c>
    </row>
    <row r="1598" spans="1:24">
      <c r="A1598" s="1">
        <v>2003.06</v>
      </c>
      <c r="B1598" s="1">
        <f t="shared" si="384"/>
        <v>2003</v>
      </c>
      <c r="C1598" s="1">
        <f t="shared" si="385"/>
        <v>5.999999999994543E-2</v>
      </c>
      <c r="D1598" s="77">
        <v>988</v>
      </c>
      <c r="E1598" s="79">
        <v>16.170000000000002</v>
      </c>
      <c r="F1598" s="77">
        <v>34.549999999999997</v>
      </c>
      <c r="G1598" s="77">
        <v>183.7</v>
      </c>
      <c r="H1598" s="79">
        <f t="shared" si="390"/>
        <v>2003.458333333213</v>
      </c>
      <c r="I1598" s="82">
        <v>3.33</v>
      </c>
      <c r="J1598" s="79">
        <f t="shared" si="386"/>
        <v>1739.2618617310836</v>
      </c>
      <c r="K1598" s="79">
        <f t="shared" si="387"/>
        <v>28.465449700598811</v>
      </c>
      <c r="L1598" s="90">
        <f t="shared" si="391"/>
        <v>776971.08424618747</v>
      </c>
      <c r="M1598" s="79">
        <f t="shared" si="388"/>
        <v>60.821353565596084</v>
      </c>
      <c r="N1598" s="90">
        <f t="shared" si="389"/>
        <v>27170.395709216373</v>
      </c>
      <c r="O1598" s="106">
        <f t="shared" si="378"/>
        <v>24.832223259531062</v>
      </c>
      <c r="P1598" s="91"/>
      <c r="Q1598" s="92">
        <f t="shared" si="379"/>
        <v>26.79657051690986</v>
      </c>
      <c r="R1598" s="92"/>
      <c r="S1598" s="107">
        <f t="shared" si="380"/>
        <v>3.1333994639806288E-2</v>
      </c>
      <c r="T1598" s="82">
        <f t="shared" si="392"/>
        <v>0.94958828459829892</v>
      </c>
      <c r="U1598" s="82">
        <f t="shared" si="393"/>
        <v>39.541096907599318</v>
      </c>
      <c r="V1598" s="95">
        <f t="shared" si="381"/>
        <v>4.6344699938422274E-2</v>
      </c>
      <c r="W1598" s="95">
        <f t="shared" si="382"/>
        <v>1.9908768324140791E-2</v>
      </c>
      <c r="X1598" s="95">
        <f t="shared" si="383"/>
        <v>2.6435931614281483E-2</v>
      </c>
    </row>
    <row r="1599" spans="1:24">
      <c r="A1599" s="1">
        <v>2003.07</v>
      </c>
      <c r="B1599" s="1">
        <f t="shared" si="384"/>
        <v>2003</v>
      </c>
      <c r="C1599" s="1">
        <f t="shared" si="385"/>
        <v>6.9999999999936335E-2</v>
      </c>
      <c r="D1599" s="77">
        <v>992.54</v>
      </c>
      <c r="E1599" s="79">
        <f>E1598*2/3+E1601/3</f>
        <v>16.310000000000002</v>
      </c>
      <c r="F1599" s="77">
        <f>(2*F1598+F1601)/3</f>
        <v>35.893333333333331</v>
      </c>
      <c r="G1599" s="77">
        <v>183.9</v>
      </c>
      <c r="H1599" s="79">
        <f t="shared" si="390"/>
        <v>2003.5416666665462</v>
      </c>
      <c r="I1599" s="82">
        <v>3.98</v>
      </c>
      <c r="J1599" s="79">
        <f t="shared" si="386"/>
        <v>1745.3537945622622</v>
      </c>
      <c r="K1599" s="79">
        <f t="shared" si="387"/>
        <v>28.680678249048405</v>
      </c>
      <c r="L1599" s="90">
        <f t="shared" si="391"/>
        <v>780760.19766742736</v>
      </c>
      <c r="M1599" s="79">
        <f t="shared" si="388"/>
        <v>63.117421497190499</v>
      </c>
      <c r="N1599" s="90">
        <f t="shared" si="389"/>
        <v>28234.717017224688</v>
      </c>
      <c r="O1599" s="106">
        <f t="shared" si="378"/>
        <v>24.86732910126878</v>
      </c>
      <c r="P1599" s="91"/>
      <c r="Q1599" s="92">
        <f t="shared" si="379"/>
        <v>26.841910907521076</v>
      </c>
      <c r="R1599" s="92"/>
      <c r="S1599" s="107">
        <f t="shared" si="380"/>
        <v>2.4888615211161633E-2</v>
      </c>
      <c r="T1599" s="82">
        <f t="shared" si="392"/>
        <v>0.96568817971770871</v>
      </c>
      <c r="U1599" s="82">
        <f t="shared" si="393"/>
        <v>37.506927405499859</v>
      </c>
      <c r="V1599" s="95">
        <f t="shared" si="381"/>
        <v>4.9151232024462921E-2</v>
      </c>
      <c r="W1599" s="95">
        <f t="shared" si="382"/>
        <v>2.2932504535952747E-2</v>
      </c>
      <c r="X1599" s="95">
        <f t="shared" si="383"/>
        <v>2.6218727488510174E-2</v>
      </c>
    </row>
    <row r="1600" spans="1:24">
      <c r="A1600" s="1">
        <v>2003.08</v>
      </c>
      <c r="B1600" s="1">
        <f t="shared" si="384"/>
        <v>2003</v>
      </c>
      <c r="C1600" s="1">
        <f t="shared" si="385"/>
        <v>7.999999999992724E-2</v>
      </c>
      <c r="D1600" s="77">
        <v>989.53</v>
      </c>
      <c r="E1600" s="79">
        <f>E1598/3+E1601*2/3</f>
        <v>16.450000000000003</v>
      </c>
      <c r="F1600" s="77">
        <f>(F1598+2*F1601)/3</f>
        <v>37.236666666666665</v>
      </c>
      <c r="G1600" s="77">
        <v>184.6</v>
      </c>
      <c r="H1600" s="79">
        <f t="shared" si="390"/>
        <v>2003.6249999998795</v>
      </c>
      <c r="I1600" s="82">
        <v>4.45</v>
      </c>
      <c r="J1600" s="79">
        <f t="shared" si="386"/>
        <v>1733.4625134886244</v>
      </c>
      <c r="K1600" s="79">
        <f t="shared" si="387"/>
        <v>28.817174160346706</v>
      </c>
      <c r="L1600" s="90">
        <f t="shared" si="391"/>
        <v>776515.04284446116</v>
      </c>
      <c r="M1600" s="79">
        <f t="shared" si="388"/>
        <v>65.231337901769606</v>
      </c>
      <c r="N1600" s="90">
        <f t="shared" si="389"/>
        <v>29220.77330859255</v>
      </c>
      <c r="O1600" s="106">
        <f t="shared" si="378"/>
        <v>24.642251409932165</v>
      </c>
      <c r="P1600" s="91"/>
      <c r="Q1600" s="92">
        <f t="shared" si="379"/>
        <v>26.606108883763621</v>
      </c>
      <c r="R1600" s="92"/>
      <c r="S1600" s="107">
        <f t="shared" si="380"/>
        <v>2.0661744197436174E-2</v>
      </c>
      <c r="T1600" s="82">
        <f t="shared" si="392"/>
        <v>1.0182397843694471</v>
      </c>
      <c r="U1600" s="82">
        <f t="shared" si="393"/>
        <v>36.082650854337139</v>
      </c>
      <c r="V1600" s="95">
        <f t="shared" si="381"/>
        <v>4.9863920737949874E-2</v>
      </c>
      <c r="W1600" s="95">
        <f t="shared" si="382"/>
        <v>2.5566053596593363E-2</v>
      </c>
      <c r="X1600" s="95">
        <f t="shared" si="383"/>
        <v>2.4297867141356511E-2</v>
      </c>
    </row>
    <row r="1601" spans="1:24">
      <c r="A1601" s="1">
        <v>2003.09</v>
      </c>
      <c r="B1601" s="1">
        <f t="shared" si="384"/>
        <v>2003</v>
      </c>
      <c r="C1601" s="1">
        <f t="shared" si="385"/>
        <v>8.9999999999918145E-2</v>
      </c>
      <c r="D1601" s="77">
        <v>1019.44</v>
      </c>
      <c r="E1601" s="79">
        <v>16.59</v>
      </c>
      <c r="F1601" s="77">
        <v>38.58</v>
      </c>
      <c r="G1601" s="77">
        <v>185.2</v>
      </c>
      <c r="H1601" s="79">
        <f t="shared" si="390"/>
        <v>2003.7083333332127</v>
      </c>
      <c r="I1601" s="82">
        <v>4.2699999999999996</v>
      </c>
      <c r="J1601" s="79">
        <f t="shared" si="386"/>
        <v>1780.0732479481646</v>
      </c>
      <c r="K1601" s="79">
        <f t="shared" si="387"/>
        <v>28.968271976241905</v>
      </c>
      <c r="L1601" s="90">
        <f t="shared" si="391"/>
        <v>798475.98003377765</v>
      </c>
      <c r="M1601" s="79">
        <f t="shared" si="388"/>
        <v>67.365637904967613</v>
      </c>
      <c r="N1601" s="90">
        <f t="shared" si="389"/>
        <v>30217.769863555615</v>
      </c>
      <c r="O1601" s="106">
        <f t="shared" ref="O1601:O1664" si="394">J1601/AVERAGE(M1481:M1600)</f>
        <v>25.243686752606258</v>
      </c>
      <c r="P1601" s="91"/>
      <c r="Q1601" s="92">
        <f t="shared" ref="Q1601:Q1664" si="395">L1601/AVERAGE(N1481:N1600)</f>
        <v>27.26141054955712</v>
      </c>
      <c r="R1601" s="92"/>
      <c r="S1601" s="107">
        <f t="shared" ref="S1601:S1664" si="396">1/O1601-(I1601/100-(((G1601/G1481)^(1/10))-1))</f>
        <v>2.1615329750958152E-2</v>
      </c>
      <c r="T1601" s="82">
        <f t="shared" si="392"/>
        <v>1.0019452235199675</v>
      </c>
      <c r="U1601" s="82">
        <f t="shared" si="393"/>
        <v>36.621759986223132</v>
      </c>
      <c r="V1601" s="95">
        <f t="shared" si="381"/>
        <v>4.8061961055922309E-2</v>
      </c>
      <c r="W1601" s="95">
        <f t="shared" si="382"/>
        <v>2.3540634193147669E-2</v>
      </c>
      <c r="X1601" s="95">
        <f t="shared" si="383"/>
        <v>2.4521326862774639E-2</v>
      </c>
    </row>
    <row r="1602" spans="1:24">
      <c r="A1602" s="1">
        <v>2003.1</v>
      </c>
      <c r="B1602" s="1">
        <f t="shared" si="384"/>
        <v>2003</v>
      </c>
      <c r="C1602" s="1">
        <f t="shared" si="385"/>
        <v>9.9999999999909051E-2</v>
      </c>
      <c r="D1602" s="77">
        <v>1038.73</v>
      </c>
      <c r="E1602" s="79">
        <f>E1601*2/3+E1604/3</f>
        <v>16.856666666666669</v>
      </c>
      <c r="F1602" s="77">
        <f>(2*F1601+F1604)/3</f>
        <v>41.966666666666669</v>
      </c>
      <c r="G1602" s="77">
        <v>185</v>
      </c>
      <c r="H1602" s="79">
        <f t="shared" si="390"/>
        <v>2003.791666666546</v>
      </c>
      <c r="I1602" s="82">
        <v>4.29</v>
      </c>
      <c r="J1602" s="79">
        <f t="shared" si="386"/>
        <v>1815.7168842702704</v>
      </c>
      <c r="K1602" s="79">
        <f t="shared" si="387"/>
        <v>29.465726684684689</v>
      </c>
      <c r="L1602" s="90">
        <f t="shared" si="391"/>
        <v>815565.85375778866</v>
      </c>
      <c r="M1602" s="79">
        <f t="shared" si="388"/>
        <v>73.358413873873886</v>
      </c>
      <c r="N1602" s="90">
        <f t="shared" si="389"/>
        <v>32950.410914644359</v>
      </c>
      <c r="O1602" s="106">
        <f t="shared" si="394"/>
        <v>25.682756070579682</v>
      </c>
      <c r="P1602" s="91"/>
      <c r="Q1602" s="92">
        <f t="shared" si="395"/>
        <v>27.740905417972616</v>
      </c>
      <c r="R1602" s="92"/>
      <c r="S1602" s="107">
        <f t="shared" si="396"/>
        <v>2.0204667534416576E-2</v>
      </c>
      <c r="T1602" s="82">
        <f t="shared" si="392"/>
        <v>1.0027688186955976</v>
      </c>
      <c r="U1602" s="82">
        <f t="shared" si="393"/>
        <v>36.732665600491032</v>
      </c>
      <c r="V1602" s="95">
        <f t="shared" ref="V1602:V1665" si="397">(($L1722/$L1602)^(1/10)-1)</f>
        <v>4.8309882762154199E-2</v>
      </c>
      <c r="W1602" s="95">
        <f t="shared" ref="W1602:W1665" si="398">(($U1722/$U1602)^(1/10)-1)</f>
        <v>2.5415094467890587E-2</v>
      </c>
      <c r="X1602" s="95">
        <f t="shared" ref="X1602:X1665" si="399">V1602-W1602</f>
        <v>2.2894788294263613E-2</v>
      </c>
    </row>
    <row r="1603" spans="1:24">
      <c r="A1603" s="1">
        <v>2003.11</v>
      </c>
      <c r="B1603" s="1">
        <f t="shared" si="384"/>
        <v>2003</v>
      </c>
      <c r="C1603" s="1">
        <f t="shared" si="385"/>
        <v>0.10999999999989996</v>
      </c>
      <c r="D1603" s="77">
        <v>1049.9000000000001</v>
      </c>
      <c r="E1603" s="79">
        <f>E1601/3+E1604*2/3</f>
        <v>17.123333333333335</v>
      </c>
      <c r="F1603" s="77">
        <f>(F1601+2*F1604)/3</f>
        <v>45.353333333333332</v>
      </c>
      <c r="G1603" s="77">
        <v>184.5</v>
      </c>
      <c r="H1603" s="79">
        <f t="shared" si="390"/>
        <v>2003.8749999998793</v>
      </c>
      <c r="I1603" s="82">
        <v>4.3</v>
      </c>
      <c r="J1603" s="79">
        <f t="shared" si="386"/>
        <v>1840.2157815718163</v>
      </c>
      <c r="K1603" s="79">
        <f t="shared" si="387"/>
        <v>30.012980505871734</v>
      </c>
      <c r="L1603" s="90">
        <f t="shared" si="391"/>
        <v>827693.43880356161</v>
      </c>
      <c r="M1603" s="79">
        <f t="shared" si="388"/>
        <v>79.493208635953025</v>
      </c>
      <c r="N1603" s="90">
        <f t="shared" si="389"/>
        <v>35754.506550977094</v>
      </c>
      <c r="O1603" s="106">
        <f t="shared" si="394"/>
        <v>25.946798218420128</v>
      </c>
      <c r="P1603" s="91"/>
      <c r="Q1603" s="92">
        <f t="shared" si="395"/>
        <v>28.030020810957993</v>
      </c>
      <c r="R1603" s="92"/>
      <c r="S1603" s="107">
        <f t="shared" si="396"/>
        <v>1.9361050279535406E-2</v>
      </c>
      <c r="T1603" s="82">
        <f t="shared" si="392"/>
        <v>1.0060052418393521</v>
      </c>
      <c r="U1603" s="82">
        <f t="shared" si="393"/>
        <v>36.934193837250888</v>
      </c>
      <c r="V1603" s="95">
        <f t="shared" si="397"/>
        <v>5.0951445981842758E-2</v>
      </c>
      <c r="W1603" s="95">
        <f t="shared" si="398"/>
        <v>2.4395523633293781E-2</v>
      </c>
      <c r="X1603" s="95">
        <f t="shared" si="399"/>
        <v>2.6555922348548977E-2</v>
      </c>
    </row>
    <row r="1604" spans="1:24">
      <c r="A1604" s="1">
        <v>2003.12</v>
      </c>
      <c r="B1604" s="1">
        <f t="shared" si="384"/>
        <v>2003</v>
      </c>
      <c r="C1604" s="1">
        <f t="shared" si="385"/>
        <v>0.11999999999989086</v>
      </c>
      <c r="D1604" s="77">
        <v>1080.6400000000001</v>
      </c>
      <c r="E1604" s="79">
        <v>17.39</v>
      </c>
      <c r="F1604" s="77">
        <v>48.74</v>
      </c>
      <c r="G1604" s="77">
        <v>184.3</v>
      </c>
      <c r="H1604" s="79">
        <f t="shared" si="390"/>
        <v>2003.9583333332125</v>
      </c>
      <c r="I1604" s="82">
        <v>4.2699999999999996</v>
      </c>
      <c r="J1604" s="79">
        <f t="shared" si="386"/>
        <v>1896.1508688008685</v>
      </c>
      <c r="K1604" s="79">
        <f t="shared" si="387"/>
        <v>30.513458328811723</v>
      </c>
      <c r="L1604" s="90">
        <f t="shared" si="391"/>
        <v>853995.65525425749</v>
      </c>
      <c r="M1604" s="79">
        <f t="shared" si="388"/>
        <v>85.521906782419975</v>
      </c>
      <c r="N1604" s="90">
        <f t="shared" si="389"/>
        <v>38517.682333702724</v>
      </c>
      <c r="O1604" s="106">
        <f t="shared" si="394"/>
        <v>26.63517051108154</v>
      </c>
      <c r="P1604" s="91"/>
      <c r="Q1604" s="92">
        <f t="shared" si="395"/>
        <v>28.775402120617276</v>
      </c>
      <c r="R1604" s="92"/>
      <c r="S1604" s="107">
        <f t="shared" si="396"/>
        <v>1.8553955987951551E-2</v>
      </c>
      <c r="T1604" s="82">
        <f t="shared" si="392"/>
        <v>1.0133000624235571</v>
      </c>
      <c r="U1604" s="82">
        <f t="shared" si="393"/>
        <v>37.196313810768032</v>
      </c>
      <c r="V1604" s="95">
        <f t="shared" si="397"/>
        <v>4.9262203353877876E-2</v>
      </c>
      <c r="W1604" s="95">
        <f t="shared" si="398"/>
        <v>2.2317682409381812E-2</v>
      </c>
      <c r="X1604" s="95">
        <f t="shared" si="399"/>
        <v>2.6944520944496064E-2</v>
      </c>
    </row>
    <row r="1605" spans="1:24">
      <c r="A1605" s="1">
        <v>2004.01</v>
      </c>
      <c r="B1605" s="1">
        <f t="shared" si="384"/>
        <v>2004</v>
      </c>
      <c r="C1605" s="1">
        <f t="shared" si="385"/>
        <v>9.9999999999909051E-3</v>
      </c>
      <c r="D1605" s="77">
        <v>1132.52</v>
      </c>
      <c r="E1605" s="79">
        <f>E1604*2/3+E1607/3</f>
        <v>17.600000000000001</v>
      </c>
      <c r="F1605" s="77">
        <f>(2*F1604+F1607)/3</f>
        <v>49.826666666666675</v>
      </c>
      <c r="G1605" s="77">
        <v>185.2</v>
      </c>
      <c r="H1605" s="79">
        <f t="shared" si="390"/>
        <v>2004.0416666665458</v>
      </c>
      <c r="I1605" s="82">
        <v>4.1500000000000004</v>
      </c>
      <c r="J1605" s="79">
        <f t="shared" si="386"/>
        <v>1977.525459827214</v>
      </c>
      <c r="K1605" s="79">
        <f t="shared" si="387"/>
        <v>30.731861771058327</v>
      </c>
      <c r="L1605" s="90">
        <f t="shared" si="391"/>
        <v>891798.88146367064</v>
      </c>
      <c r="M1605" s="79">
        <f t="shared" si="388"/>
        <v>87.003763210943163</v>
      </c>
      <c r="N1605" s="90">
        <f t="shared" si="389"/>
        <v>39235.833009921691</v>
      </c>
      <c r="O1605" s="106">
        <f t="shared" si="394"/>
        <v>27.658540355736577</v>
      </c>
      <c r="P1605" s="91"/>
      <c r="Q1605" s="92">
        <f t="shared" si="395"/>
        <v>29.879678114424973</v>
      </c>
      <c r="R1605" s="92"/>
      <c r="S1605" s="107">
        <f t="shared" si="396"/>
        <v>1.8583060527543396E-2</v>
      </c>
      <c r="T1605" s="82">
        <f t="shared" si="392"/>
        <v>1.0091595293478566</v>
      </c>
      <c r="U1605" s="82">
        <f t="shared" si="393"/>
        <v>37.507863367739567</v>
      </c>
      <c r="V1605" s="95">
        <f t="shared" si="397"/>
        <v>4.534764793574686E-2</v>
      </c>
      <c r="W1605" s="95">
        <f t="shared" si="398"/>
        <v>2.1683578182034369E-2</v>
      </c>
      <c r="X1605" s="95">
        <f t="shared" si="399"/>
        <v>2.3664069753712491E-2</v>
      </c>
    </row>
    <row r="1606" spans="1:24">
      <c r="A1606" s="1">
        <v>2004.02</v>
      </c>
      <c r="B1606" s="1">
        <f t="shared" si="384"/>
        <v>2004</v>
      </c>
      <c r="C1606" s="1">
        <f t="shared" si="385"/>
        <v>1.999999999998181E-2</v>
      </c>
      <c r="D1606" s="77">
        <v>1143.3599999999999</v>
      </c>
      <c r="E1606" s="79">
        <f>E1604/3+E1607*2/3</f>
        <v>17.810000000000002</v>
      </c>
      <c r="F1606" s="77">
        <f>(F1604+2*F1607)/3</f>
        <v>50.913333333333334</v>
      </c>
      <c r="G1606" s="77">
        <v>186.2</v>
      </c>
      <c r="H1606" s="79">
        <f t="shared" si="390"/>
        <v>2004.124999999879</v>
      </c>
      <c r="I1606" s="82">
        <v>4.08</v>
      </c>
      <c r="J1606" s="79">
        <f t="shared" si="386"/>
        <v>1985.731401074114</v>
      </c>
      <c r="K1606" s="79">
        <f t="shared" si="387"/>
        <v>30.931531847475842</v>
      </c>
      <c r="L1606" s="90">
        <f t="shared" si="391"/>
        <v>896661.91603861377</v>
      </c>
      <c r="M1606" s="79">
        <f t="shared" si="388"/>
        <v>88.423772681704278</v>
      </c>
      <c r="N1606" s="90">
        <f t="shared" si="389"/>
        <v>39927.972833210268</v>
      </c>
      <c r="O1606" s="106">
        <f t="shared" si="394"/>
        <v>27.650862036740222</v>
      </c>
      <c r="P1606" s="91"/>
      <c r="Q1606" s="92">
        <f t="shared" si="395"/>
        <v>29.869912101543235</v>
      </c>
      <c r="R1606" s="92"/>
      <c r="S1606" s="107">
        <f t="shared" si="396"/>
        <v>1.9494926722588679E-2</v>
      </c>
      <c r="T1606" s="82">
        <f t="shared" si="392"/>
        <v>1.0240001099502261</v>
      </c>
      <c r="U1606" s="82">
        <f t="shared" si="393"/>
        <v>37.648134081683594</v>
      </c>
      <c r="V1606" s="95">
        <f t="shared" si="397"/>
        <v>4.4259838515704253E-2</v>
      </c>
      <c r="W1606" s="95">
        <f t="shared" si="398"/>
        <v>2.2488257235787845E-2</v>
      </c>
      <c r="X1606" s="95">
        <f t="shared" si="399"/>
        <v>2.1771581279916408E-2</v>
      </c>
    </row>
    <row r="1607" spans="1:24">
      <c r="A1607" s="1">
        <v>2004.03</v>
      </c>
      <c r="B1607" s="1">
        <f t="shared" si="384"/>
        <v>2004</v>
      </c>
      <c r="C1607" s="1">
        <f t="shared" si="385"/>
        <v>2.9999999999972715E-2</v>
      </c>
      <c r="D1607" s="77">
        <v>1123.98</v>
      </c>
      <c r="E1607" s="79">
        <v>18.02</v>
      </c>
      <c r="F1607" s="77">
        <v>52</v>
      </c>
      <c r="G1607" s="77">
        <v>187.4</v>
      </c>
      <c r="H1607" s="79">
        <f t="shared" si="390"/>
        <v>2004.2083333332123</v>
      </c>
      <c r="I1607" s="82">
        <v>3.83</v>
      </c>
      <c r="J1607" s="79">
        <f t="shared" si="386"/>
        <v>1939.5732355389543</v>
      </c>
      <c r="K1607" s="79">
        <f t="shared" si="387"/>
        <v>31.095846638207046</v>
      </c>
      <c r="L1607" s="90">
        <f t="shared" si="391"/>
        <v>876989.19963992818</v>
      </c>
      <c r="M1607" s="79">
        <f t="shared" si="388"/>
        <v>89.73274279615795</v>
      </c>
      <c r="N1607" s="90">
        <f t="shared" si="389"/>
        <v>40573.176018502338</v>
      </c>
      <c r="O1607" s="106">
        <f t="shared" si="394"/>
        <v>26.886530384035865</v>
      </c>
      <c r="P1607" s="91"/>
      <c r="Q1607" s="92">
        <f t="shared" si="395"/>
        <v>29.043714557354281</v>
      </c>
      <c r="R1607" s="92"/>
      <c r="S1607" s="107">
        <f t="shared" si="396"/>
        <v>2.3332519821487513E-2</v>
      </c>
      <c r="T1607" s="82">
        <f t="shared" si="392"/>
        <v>0.96136718753835781</v>
      </c>
      <c r="U1607" s="82">
        <f t="shared" si="393"/>
        <v>38.304830941055897</v>
      </c>
      <c r="V1607" s="95">
        <f t="shared" si="397"/>
        <v>4.8722280256294326E-2</v>
      </c>
      <c r="W1607" s="95">
        <f t="shared" si="398"/>
        <v>2.0208304528105625E-2</v>
      </c>
      <c r="X1607" s="95">
        <f t="shared" si="399"/>
        <v>2.8513975728188701E-2</v>
      </c>
    </row>
    <row r="1608" spans="1:24">
      <c r="A1608" s="1">
        <v>2004.04</v>
      </c>
      <c r="B1608" s="1">
        <f t="shared" si="384"/>
        <v>2004</v>
      </c>
      <c r="C1608" s="1">
        <f t="shared" si="385"/>
        <v>3.999999999996362E-2</v>
      </c>
      <c r="D1608" s="77">
        <v>1133.3599999999999</v>
      </c>
      <c r="E1608" s="79">
        <f>E1607*2/3+E1610/3</f>
        <v>18.213333333333335</v>
      </c>
      <c r="F1608" s="77">
        <f>(2*F1607+F1610)/3</f>
        <v>53.383333333333333</v>
      </c>
      <c r="G1608" s="77">
        <v>188</v>
      </c>
      <c r="H1608" s="79">
        <f t="shared" si="390"/>
        <v>2004.2916666665456</v>
      </c>
      <c r="I1608" s="82">
        <v>4.3499999999999996</v>
      </c>
      <c r="J1608" s="79">
        <f t="shared" si="386"/>
        <v>1949.5178557446811</v>
      </c>
      <c r="K1608" s="79">
        <f t="shared" si="387"/>
        <v>31.329161560283694</v>
      </c>
      <c r="L1608" s="90">
        <f t="shared" si="391"/>
        <v>882666.18861532118</v>
      </c>
      <c r="M1608" s="79">
        <f t="shared" si="388"/>
        <v>91.82586427304966</v>
      </c>
      <c r="N1608" s="90">
        <f t="shared" si="389"/>
        <v>41575.195320917068</v>
      </c>
      <c r="O1608" s="106">
        <f t="shared" si="394"/>
        <v>26.900577508444897</v>
      </c>
      <c r="P1608" s="91"/>
      <c r="Q1608" s="92">
        <f t="shared" si="395"/>
        <v>29.058291817756956</v>
      </c>
      <c r="R1608" s="92"/>
      <c r="S1608" s="107">
        <f t="shared" si="396"/>
        <v>1.8301491150888104E-2</v>
      </c>
      <c r="T1608" s="82">
        <f t="shared" si="392"/>
        <v>0.97436889454975573</v>
      </c>
      <c r="U1608" s="82">
        <f t="shared" si="393"/>
        <v>36.707480970964106</v>
      </c>
      <c r="V1608" s="95">
        <f t="shared" si="397"/>
        <v>4.7913877518050763E-2</v>
      </c>
      <c r="W1608" s="95">
        <f t="shared" si="398"/>
        <v>2.4546717452787581E-2</v>
      </c>
      <c r="X1608" s="95">
        <f t="shared" si="399"/>
        <v>2.3367160065263182E-2</v>
      </c>
    </row>
    <row r="1609" spans="1:24">
      <c r="A1609" s="1">
        <v>2004.05</v>
      </c>
      <c r="B1609" s="1">
        <f t="shared" si="384"/>
        <v>2004</v>
      </c>
      <c r="C1609" s="1">
        <f t="shared" si="385"/>
        <v>4.9999999999954525E-2</v>
      </c>
      <c r="D1609" s="77">
        <v>1102.78</v>
      </c>
      <c r="E1609" s="79">
        <f>E1607/3+E1610*2/3</f>
        <v>18.406666666666666</v>
      </c>
      <c r="F1609" s="77">
        <f>(F1607+2*F1610)/3</f>
        <v>54.766666666666673</v>
      </c>
      <c r="G1609" s="77">
        <v>189.1</v>
      </c>
      <c r="H1609" s="79">
        <f t="shared" si="390"/>
        <v>2004.3749999998788</v>
      </c>
      <c r="I1609" s="82">
        <v>4.72</v>
      </c>
      <c r="J1609" s="79">
        <f t="shared" si="386"/>
        <v>1885.8820980433636</v>
      </c>
      <c r="K1609" s="79">
        <f t="shared" si="387"/>
        <v>31.477541441917861</v>
      </c>
      <c r="L1609" s="90">
        <f t="shared" si="391"/>
        <v>855042.03284937888</v>
      </c>
      <c r="M1609" s="79">
        <f t="shared" si="388"/>
        <v>93.657371584699476</v>
      </c>
      <c r="N1609" s="90">
        <f t="shared" si="389"/>
        <v>42463.412465814567</v>
      </c>
      <c r="O1609" s="106">
        <f t="shared" si="394"/>
        <v>25.902814292943756</v>
      </c>
      <c r="P1609" s="91"/>
      <c r="Q1609" s="92">
        <f t="shared" si="395"/>
        <v>27.980644843237343</v>
      </c>
      <c r="R1609" s="92"/>
      <c r="S1609" s="107">
        <f t="shared" si="396"/>
        <v>1.6561827151167781E-2</v>
      </c>
      <c r="T1609" s="82">
        <f t="shared" si="392"/>
        <v>1.003142991174462</v>
      </c>
      <c r="U1609" s="82">
        <f t="shared" si="393"/>
        <v>35.558572179864008</v>
      </c>
      <c r="V1609" s="95">
        <f t="shared" si="397"/>
        <v>5.2485493028402663E-2</v>
      </c>
      <c r="W1609" s="95">
        <f t="shared" si="398"/>
        <v>2.9021302805778193E-2</v>
      </c>
      <c r="X1609" s="95">
        <f t="shared" si="399"/>
        <v>2.346419022262447E-2</v>
      </c>
    </row>
    <row r="1610" spans="1:24">
      <c r="A1610" s="1">
        <v>2004.06</v>
      </c>
      <c r="B1610" s="1">
        <f t="shared" ref="B1610:B1673" si="400">INT(A1610)</f>
        <v>2004</v>
      </c>
      <c r="C1610" s="1">
        <f t="shared" ref="C1610:C1673" si="401">A1610-B1610</f>
        <v>5.999999999994543E-2</v>
      </c>
      <c r="D1610" s="77">
        <v>1132.76</v>
      </c>
      <c r="E1610" s="79">
        <v>18.600000000000001</v>
      </c>
      <c r="F1610" s="77">
        <v>56.15</v>
      </c>
      <c r="G1610" s="77">
        <v>189.7</v>
      </c>
      <c r="H1610" s="79">
        <f t="shared" si="390"/>
        <v>2004.4583333332121</v>
      </c>
      <c r="I1610" s="82">
        <v>4.7300000000000004</v>
      </c>
      <c r="J1610" s="79">
        <f t="shared" ref="J1610:J1673" si="402">D1610*$G$1864/G1610</f>
        <v>1931.0243915656301</v>
      </c>
      <c r="K1610" s="79">
        <f t="shared" ref="K1610:K1673" si="403">E1610*$G$1864/G1610</f>
        <v>31.707558249868221</v>
      </c>
      <c r="L1610" s="90">
        <f t="shared" si="391"/>
        <v>876707.13749813056</v>
      </c>
      <c r="M1610" s="79">
        <f t="shared" ref="M1610:M1673" si="404">F1610*$G$1864/G1610</f>
        <v>95.719322351080663</v>
      </c>
      <c r="N1610" s="90">
        <f t="shared" ref="N1610:N1673" si="405">M1610*(L1610/J1610)</f>
        <v>43457.666028567415</v>
      </c>
      <c r="O1610" s="106">
        <f t="shared" si="394"/>
        <v>26.401285366474909</v>
      </c>
      <c r="P1610" s="91"/>
      <c r="Q1610" s="92">
        <f t="shared" si="395"/>
        <v>28.517933395288178</v>
      </c>
      <c r="R1610" s="92"/>
      <c r="S1610" s="107">
        <f t="shared" si="396"/>
        <v>1.5710763876718457E-2</v>
      </c>
      <c r="T1610" s="82">
        <f t="shared" si="392"/>
        <v>1.0223131387990259</v>
      </c>
      <c r="U1610" s="82">
        <f t="shared" si="393"/>
        <v>35.557511164384714</v>
      </c>
      <c r="V1610" s="95">
        <f t="shared" si="397"/>
        <v>5.2969389762604679E-2</v>
      </c>
      <c r="W1610" s="95">
        <f t="shared" si="398"/>
        <v>2.8692954784053093E-2</v>
      </c>
      <c r="X1610" s="95">
        <f t="shared" si="399"/>
        <v>2.4276434978551586E-2</v>
      </c>
    </row>
    <row r="1611" spans="1:24">
      <c r="A1611" s="1">
        <v>2004.07</v>
      </c>
      <c r="B1611" s="1">
        <f t="shared" si="400"/>
        <v>2004</v>
      </c>
      <c r="C1611" s="1">
        <f t="shared" si="401"/>
        <v>6.9999999999936335E-2</v>
      </c>
      <c r="D1611" s="77">
        <v>1105.8499999999999</v>
      </c>
      <c r="E1611" s="79">
        <f>E1610*2/3+E1613/3</f>
        <v>18.786666666666669</v>
      </c>
      <c r="F1611" s="77">
        <f>(2*F1610+F1613)/3</f>
        <v>56.69</v>
      </c>
      <c r="G1611" s="77">
        <v>189.4</v>
      </c>
      <c r="H1611" s="79">
        <f t="shared" ref="H1611:H1674" si="406">H1610+1/12</f>
        <v>2004.5416666665453</v>
      </c>
      <c r="I1611" s="82">
        <v>4.5</v>
      </c>
      <c r="J1611" s="79">
        <f t="shared" si="402"/>
        <v>1888.1366977296727</v>
      </c>
      <c r="K1611" s="79">
        <f t="shared" si="403"/>
        <v>32.076497500879981</v>
      </c>
      <c r="L1611" s="90">
        <f t="shared" ref="L1611:L1674" si="407">L1610*((J1611+(K1611/12))/J1610)</f>
        <v>858449.22582938173</v>
      </c>
      <c r="M1611" s="79">
        <f t="shared" si="404"/>
        <v>96.792937011615635</v>
      </c>
      <c r="N1611" s="90">
        <f t="shared" si="405"/>
        <v>44007.312576088669</v>
      </c>
      <c r="O1611" s="106">
        <f t="shared" si="394"/>
        <v>25.695888646268561</v>
      </c>
      <c r="P1611" s="91"/>
      <c r="Q1611" s="92">
        <f t="shared" si="395"/>
        <v>27.755514536330772</v>
      </c>
      <c r="R1611" s="92"/>
      <c r="S1611" s="107">
        <f t="shared" si="396"/>
        <v>1.8611708650646736E-2</v>
      </c>
      <c r="T1611" s="82">
        <f t="shared" ref="T1611:T1674" si="408">((I1611/I1612+I1611/1200+((1+I1612/1200)^(-119))*(1-I1611/I1612)))</f>
        <v>1.0215024325059134</v>
      </c>
      <c r="U1611" s="82">
        <f t="shared" ref="U1611:U1674" si="409">U1610*T1610*G1610/G1611</f>
        <v>36.408488846628138</v>
      </c>
      <c r="V1611" s="95">
        <f t="shared" si="397"/>
        <v>5.6798486103662782E-2</v>
      </c>
      <c r="W1611" s="95">
        <f t="shared" si="398"/>
        <v>2.7062114127473391E-2</v>
      </c>
      <c r="X1611" s="95">
        <f t="shared" si="399"/>
        <v>2.9736371976189391E-2</v>
      </c>
    </row>
    <row r="1612" spans="1:24">
      <c r="A1612" s="1">
        <v>2004.08</v>
      </c>
      <c r="B1612" s="1">
        <f t="shared" si="400"/>
        <v>2004</v>
      </c>
      <c r="C1612" s="1">
        <f t="shared" si="401"/>
        <v>7.999999999992724E-2</v>
      </c>
      <c r="D1612" s="77">
        <v>1088.94</v>
      </c>
      <c r="E1612" s="79">
        <f>E1610/3+E1613*2/3</f>
        <v>18.973333333333333</v>
      </c>
      <c r="F1612" s="77">
        <f>(F1610+2*F1613)/3</f>
        <v>57.23</v>
      </c>
      <c r="G1612" s="77">
        <v>189.5</v>
      </c>
      <c r="H1612" s="79">
        <f t="shared" si="406"/>
        <v>2004.6249999998786</v>
      </c>
      <c r="I1612" s="82">
        <v>4.28</v>
      </c>
      <c r="J1612" s="79">
        <f t="shared" si="402"/>
        <v>1858.2832929815306</v>
      </c>
      <c r="K1612" s="79">
        <f t="shared" si="403"/>
        <v>32.37811848724715</v>
      </c>
      <c r="L1612" s="90">
        <f t="shared" si="407"/>
        <v>846102.98804902856</v>
      </c>
      <c r="M1612" s="79">
        <f t="shared" si="404"/>
        <v>97.663372506596303</v>
      </c>
      <c r="N1612" s="90">
        <f t="shared" si="405"/>
        <v>44467.53173365465</v>
      </c>
      <c r="O1612" s="106">
        <f t="shared" si="394"/>
        <v>25.174462226477779</v>
      </c>
      <c r="P1612" s="91"/>
      <c r="Q1612" s="92">
        <f t="shared" si="395"/>
        <v>27.192500070259666</v>
      </c>
      <c r="R1612" s="92"/>
      <c r="S1612" s="107">
        <f t="shared" si="396"/>
        <v>2.1258461039960007E-2</v>
      </c>
      <c r="T1612" s="82">
        <f t="shared" si="408"/>
        <v>1.0157551489126513</v>
      </c>
      <c r="U1612" s="82">
        <f t="shared" si="409"/>
        <v>37.171733873243511</v>
      </c>
      <c r="V1612" s="95">
        <f t="shared" si="397"/>
        <v>5.8056338623077242E-2</v>
      </c>
      <c r="W1612" s="95">
        <f t="shared" si="398"/>
        <v>2.6398072139799389E-2</v>
      </c>
      <c r="X1612" s="95">
        <f t="shared" si="399"/>
        <v>3.1658266483277853E-2</v>
      </c>
    </row>
    <row r="1613" spans="1:24">
      <c r="A1613" s="1">
        <v>2004.09</v>
      </c>
      <c r="B1613" s="1">
        <f t="shared" si="400"/>
        <v>2004</v>
      </c>
      <c r="C1613" s="1">
        <f t="shared" si="401"/>
        <v>8.9999999999918145E-2</v>
      </c>
      <c r="D1613" s="77">
        <v>1117.6600000000001</v>
      </c>
      <c r="E1613" s="79">
        <v>19.16</v>
      </c>
      <c r="F1613" s="77">
        <v>57.77</v>
      </c>
      <c r="G1613" s="77">
        <v>189.9</v>
      </c>
      <c r="H1613" s="79">
        <f t="shared" si="406"/>
        <v>2004.7083333332118</v>
      </c>
      <c r="I1613" s="82">
        <v>4.13</v>
      </c>
      <c r="J1613" s="79">
        <f t="shared" si="402"/>
        <v>1903.2766918378097</v>
      </c>
      <c r="K1613" s="79">
        <f t="shared" si="403"/>
        <v>32.627795050026336</v>
      </c>
      <c r="L1613" s="90">
        <f t="shared" si="407"/>
        <v>867827.11856294039</v>
      </c>
      <c r="M1613" s="79">
        <f t="shared" si="404"/>
        <v>98.37722964718273</v>
      </c>
      <c r="N1613" s="90">
        <f t="shared" si="405"/>
        <v>44856.550864646728</v>
      </c>
      <c r="O1613" s="106">
        <f t="shared" si="394"/>
        <v>25.668406776357696</v>
      </c>
      <c r="P1613" s="91"/>
      <c r="Q1613" s="92">
        <f t="shared" si="395"/>
        <v>27.725340561354148</v>
      </c>
      <c r="R1613" s="92"/>
      <c r="S1613" s="107">
        <f t="shared" si="396"/>
        <v>2.1935435271590698E-2</v>
      </c>
      <c r="T1613" s="82">
        <f t="shared" si="408"/>
        <v>1.005882764876544</v>
      </c>
      <c r="U1613" s="82">
        <f t="shared" si="409"/>
        <v>37.677848996082801</v>
      </c>
      <c r="V1613" s="95">
        <f t="shared" si="397"/>
        <v>5.7161161741678734E-2</v>
      </c>
      <c r="W1613" s="95">
        <f t="shared" si="398"/>
        <v>2.4149939721528568E-2</v>
      </c>
      <c r="X1613" s="95">
        <f t="shared" si="399"/>
        <v>3.3011222020150166E-2</v>
      </c>
    </row>
    <row r="1614" spans="1:24">
      <c r="A1614" s="1">
        <v>2004.1</v>
      </c>
      <c r="B1614" s="1">
        <f t="shared" si="400"/>
        <v>2004</v>
      </c>
      <c r="C1614" s="1">
        <f t="shared" si="401"/>
        <v>9.9999999999909051E-2</v>
      </c>
      <c r="D1614" s="77">
        <v>1117.21</v>
      </c>
      <c r="E1614" s="79">
        <f>E1613*2/3+E1616/3</f>
        <v>19.253333333333334</v>
      </c>
      <c r="F1614" s="77">
        <f>(2*F1613+F1616)/3</f>
        <v>58.03</v>
      </c>
      <c r="G1614" s="77">
        <v>190.9</v>
      </c>
      <c r="H1614" s="79">
        <f t="shared" si="406"/>
        <v>2004.7916666665451</v>
      </c>
      <c r="I1614" s="82">
        <v>4.0999999999999996</v>
      </c>
      <c r="J1614" s="79">
        <f t="shared" si="402"/>
        <v>1892.5443762702987</v>
      </c>
      <c r="K1614" s="79">
        <f t="shared" si="403"/>
        <v>32.614985297712593</v>
      </c>
      <c r="L1614" s="90">
        <f t="shared" si="407"/>
        <v>864172.83445479441</v>
      </c>
      <c r="M1614" s="79">
        <f t="shared" si="404"/>
        <v>98.302333630172882</v>
      </c>
      <c r="N1614" s="90">
        <f t="shared" si="405"/>
        <v>44886.771138292468</v>
      </c>
      <c r="O1614" s="106">
        <f t="shared" si="394"/>
        <v>25.411655665489327</v>
      </c>
      <c r="P1614" s="91"/>
      <c r="Q1614" s="92">
        <f t="shared" si="395"/>
        <v>27.447302225242773</v>
      </c>
      <c r="R1614" s="92"/>
      <c r="S1614" s="107">
        <f t="shared" si="396"/>
        <v>2.3098591273938776E-2</v>
      </c>
      <c r="T1614" s="82">
        <f t="shared" si="408"/>
        <v>0.99612392858819443</v>
      </c>
      <c r="U1614" s="82">
        <f t="shared" si="409"/>
        <v>37.700968284107141</v>
      </c>
      <c r="V1614" s="95">
        <f t="shared" si="397"/>
        <v>5.5041188283035503E-2</v>
      </c>
      <c r="W1614" s="95">
        <f t="shared" si="398"/>
        <v>2.6625031104431818E-2</v>
      </c>
      <c r="X1614" s="95">
        <f t="shared" si="399"/>
        <v>2.8416157178603685E-2</v>
      </c>
    </row>
    <row r="1615" spans="1:24">
      <c r="A1615" s="1">
        <v>2004.11</v>
      </c>
      <c r="B1615" s="1">
        <f t="shared" si="400"/>
        <v>2004</v>
      </c>
      <c r="C1615" s="1">
        <f t="shared" si="401"/>
        <v>0.10999999999989996</v>
      </c>
      <c r="D1615" s="77">
        <v>1168.94</v>
      </c>
      <c r="E1615" s="79">
        <f>E1613/3+E1616*2/3</f>
        <v>19.346666666666668</v>
      </c>
      <c r="F1615" s="77">
        <f>(F1613+2*F1616)/3</f>
        <v>58.29</v>
      </c>
      <c r="G1615" s="77">
        <v>191</v>
      </c>
      <c r="H1615" s="79">
        <f t="shared" si="406"/>
        <v>2004.8749999998784</v>
      </c>
      <c r="I1615" s="82">
        <v>4.1900000000000004</v>
      </c>
      <c r="J1615" s="79">
        <f t="shared" si="402"/>
        <v>1979.1378220942411</v>
      </c>
      <c r="K1615" s="79">
        <f t="shared" si="403"/>
        <v>32.755932495637005</v>
      </c>
      <c r="L1615" s="90">
        <f t="shared" si="407"/>
        <v>904959.51476195315</v>
      </c>
      <c r="M1615" s="79">
        <f t="shared" si="404"/>
        <v>98.691073664921475</v>
      </c>
      <c r="N1615" s="90">
        <f t="shared" si="405"/>
        <v>45126.43088223027</v>
      </c>
      <c r="O1615" s="106">
        <f t="shared" si="394"/>
        <v>26.465310814818043</v>
      </c>
      <c r="P1615" s="91"/>
      <c r="Q1615" s="92">
        <f t="shared" si="395"/>
        <v>28.582705258099498</v>
      </c>
      <c r="R1615" s="92"/>
      <c r="S1615" s="107">
        <f t="shared" si="396"/>
        <v>2.054855243649352E-2</v>
      </c>
      <c r="T1615" s="82">
        <f t="shared" si="408"/>
        <v>1.0002564602904038</v>
      </c>
      <c r="U1615" s="82">
        <f t="shared" si="409"/>
        <v>37.535174420608257</v>
      </c>
      <c r="V1615" s="95">
        <f t="shared" si="397"/>
        <v>5.660356170077252E-2</v>
      </c>
      <c r="W1615" s="95">
        <f t="shared" si="398"/>
        <v>2.7558012304415236E-2</v>
      </c>
      <c r="X1615" s="95">
        <f t="shared" si="399"/>
        <v>2.9045549396357284E-2</v>
      </c>
    </row>
    <row r="1616" spans="1:24">
      <c r="A1616" s="1">
        <v>2004.12</v>
      </c>
      <c r="B1616" s="1">
        <f t="shared" si="400"/>
        <v>2004</v>
      </c>
      <c r="C1616" s="1">
        <f t="shared" si="401"/>
        <v>0.11999999999989086</v>
      </c>
      <c r="D1616" s="77">
        <v>1199.21</v>
      </c>
      <c r="E1616" s="79">
        <v>19.440000000000001</v>
      </c>
      <c r="F1616" s="77">
        <v>58.55</v>
      </c>
      <c r="G1616" s="77">
        <v>190.3</v>
      </c>
      <c r="H1616" s="79">
        <f t="shared" si="406"/>
        <v>2004.9583333332116</v>
      </c>
      <c r="I1616" s="82">
        <v>4.2300000000000004</v>
      </c>
      <c r="J1616" s="79">
        <f t="shared" si="402"/>
        <v>2037.8566864424595</v>
      </c>
      <c r="K1616" s="79">
        <f t="shared" si="403"/>
        <v>33.035026379400946</v>
      </c>
      <c r="L1616" s="90">
        <f t="shared" si="407"/>
        <v>933067.4486749518</v>
      </c>
      <c r="M1616" s="79">
        <f t="shared" si="404"/>
        <v>99.495925643720454</v>
      </c>
      <c r="N1616" s="90">
        <f t="shared" si="405"/>
        <v>45555.906905311356</v>
      </c>
      <c r="O1616" s="106">
        <f t="shared" si="394"/>
        <v>27.144808694741233</v>
      </c>
      <c r="P1616" s="91"/>
      <c r="Q1616" s="92">
        <f t="shared" si="395"/>
        <v>29.312639184857172</v>
      </c>
      <c r="R1616" s="92"/>
      <c r="S1616" s="107">
        <f t="shared" si="396"/>
        <v>1.882654616002602E-2</v>
      </c>
      <c r="T1616" s="82">
        <f t="shared" si="408"/>
        <v>1.0043341768892575</v>
      </c>
      <c r="U1616" s="82">
        <f t="shared" si="409"/>
        <v>37.682905591944504</v>
      </c>
      <c r="V1616" s="95">
        <f t="shared" si="397"/>
        <v>5.4643338171425748E-2</v>
      </c>
      <c r="W1616" s="95">
        <f t="shared" si="398"/>
        <v>2.902830085357011E-2</v>
      </c>
      <c r="X1616" s="95">
        <f t="shared" si="399"/>
        <v>2.5615037317855638E-2</v>
      </c>
    </row>
    <row r="1617" spans="1:24">
      <c r="A1617" s="1">
        <v>2005.01</v>
      </c>
      <c r="B1617" s="1">
        <f t="shared" si="400"/>
        <v>2005</v>
      </c>
      <c r="C1617" s="1">
        <f t="shared" si="401"/>
        <v>9.9999999999909051E-3</v>
      </c>
      <c r="D1617" s="77">
        <v>1181.4100000000001</v>
      </c>
      <c r="E1617" s="79">
        <f>E1616*2/3+E1619/3</f>
        <v>19.703333333333333</v>
      </c>
      <c r="F1617" s="77">
        <f>(2*F1616+F1619)/3</f>
        <v>59.106666666666662</v>
      </c>
      <c r="G1617" s="77">
        <v>190.7</v>
      </c>
      <c r="H1617" s="79">
        <f t="shared" si="406"/>
        <v>2005.0416666665449</v>
      </c>
      <c r="I1617" s="82">
        <v>4.22</v>
      </c>
      <c r="J1617" s="79">
        <f t="shared" si="402"/>
        <v>2003.3975355532255</v>
      </c>
      <c r="K1617" s="79">
        <f t="shared" si="403"/>
        <v>33.412286540814549</v>
      </c>
      <c r="L1617" s="90">
        <f t="shared" si="407"/>
        <v>918564.60403401463</v>
      </c>
      <c r="M1617" s="79">
        <f t="shared" si="404"/>
        <v>100.23120706170252</v>
      </c>
      <c r="N1617" s="90">
        <f t="shared" si="405"/>
        <v>45956.350346143299</v>
      </c>
      <c r="O1617" s="106">
        <f t="shared" si="394"/>
        <v>26.587250697970379</v>
      </c>
      <c r="P1617" s="91"/>
      <c r="Q1617" s="92">
        <f t="shared" si="395"/>
        <v>28.707356524065609</v>
      </c>
      <c r="R1617" s="92"/>
      <c r="S1617" s="107">
        <f t="shared" si="396"/>
        <v>1.9504478510848453E-2</v>
      </c>
      <c r="T1617" s="82">
        <f t="shared" si="408"/>
        <v>1.0075719517031356</v>
      </c>
      <c r="U1617" s="82">
        <f t="shared" si="409"/>
        <v>37.766846163516355</v>
      </c>
      <c r="V1617" s="95">
        <f t="shared" si="397"/>
        <v>5.5618116303462362E-2</v>
      </c>
      <c r="W1617" s="95">
        <f t="shared" si="398"/>
        <v>3.2499554491798088E-2</v>
      </c>
      <c r="X1617" s="95">
        <f t="shared" si="399"/>
        <v>2.3118561811664273E-2</v>
      </c>
    </row>
    <row r="1618" spans="1:24">
      <c r="A1618" s="1">
        <v>2005.02</v>
      </c>
      <c r="B1618" s="1">
        <f t="shared" si="400"/>
        <v>2005</v>
      </c>
      <c r="C1618" s="1">
        <f t="shared" si="401"/>
        <v>1.999999999998181E-2</v>
      </c>
      <c r="D1618" s="77">
        <v>1199.6300000000001</v>
      </c>
      <c r="E1618" s="79">
        <f>E1616/3+E1619*2/3</f>
        <v>19.966666666666669</v>
      </c>
      <c r="F1618" s="77">
        <f>(F1616+2*F1619)/3</f>
        <v>59.663333333333334</v>
      </c>
      <c r="G1618" s="77">
        <v>191.8</v>
      </c>
      <c r="H1618" s="79">
        <f t="shared" si="406"/>
        <v>2005.1249999998781</v>
      </c>
      <c r="I1618" s="82">
        <v>4.17</v>
      </c>
      <c r="J1618" s="79">
        <f t="shared" si="402"/>
        <v>2022.6274676225239</v>
      </c>
      <c r="K1618" s="79">
        <f t="shared" si="403"/>
        <v>33.664653632255828</v>
      </c>
      <c r="L1618" s="90">
        <f t="shared" si="407"/>
        <v>928667.87336212874</v>
      </c>
      <c r="M1618" s="79">
        <f t="shared" si="404"/>
        <v>100.5949307785888</v>
      </c>
      <c r="N1618" s="90">
        <f t="shared" si="405"/>
        <v>46187.091756927104</v>
      </c>
      <c r="O1618" s="106">
        <f t="shared" si="394"/>
        <v>26.744863128101187</v>
      </c>
      <c r="P1618" s="91"/>
      <c r="Q1618" s="92">
        <f t="shared" si="395"/>
        <v>28.874110081209487</v>
      </c>
      <c r="R1618" s="92"/>
      <c r="S1618" s="107">
        <f t="shared" si="396"/>
        <v>1.9963856578660864E-2</v>
      </c>
      <c r="T1618" s="82">
        <f t="shared" si="408"/>
        <v>0.97711593128835439</v>
      </c>
      <c r="U1618" s="82">
        <f t="shared" si="409"/>
        <v>37.834576648445463</v>
      </c>
      <c r="V1618" s="95">
        <f t="shared" si="397"/>
        <v>5.6951922024699453E-2</v>
      </c>
      <c r="W1618" s="95">
        <f t="shared" si="398"/>
        <v>3.1098001625380567E-2</v>
      </c>
      <c r="X1618" s="95">
        <f t="shared" si="399"/>
        <v>2.5853920399318886E-2</v>
      </c>
    </row>
    <row r="1619" spans="1:24">
      <c r="A1619" s="1">
        <v>2005.03</v>
      </c>
      <c r="B1619" s="1">
        <f t="shared" si="400"/>
        <v>2005</v>
      </c>
      <c r="C1619" s="1">
        <f t="shared" si="401"/>
        <v>2.9999999999972715E-2</v>
      </c>
      <c r="D1619" s="77">
        <v>1194.9000000000001</v>
      </c>
      <c r="E1619" s="79">
        <v>20.23</v>
      </c>
      <c r="F1619" s="77">
        <v>60.22</v>
      </c>
      <c r="G1619" s="77">
        <v>193.3</v>
      </c>
      <c r="H1619" s="79">
        <f t="shared" si="406"/>
        <v>2005.2083333332114</v>
      </c>
      <c r="I1619" s="82">
        <v>4.5</v>
      </c>
      <c r="J1619" s="79">
        <f t="shared" si="402"/>
        <v>1999.0188654940509</v>
      </c>
      <c r="K1619" s="79">
        <f t="shared" si="403"/>
        <v>33.843963217796173</v>
      </c>
      <c r="L1619" s="90">
        <f t="shared" si="407"/>
        <v>919123.1596032019</v>
      </c>
      <c r="M1619" s="79">
        <f t="shared" si="404"/>
        <v>100.74559886187274</v>
      </c>
      <c r="N1619" s="90">
        <f t="shared" si="405"/>
        <v>46321.530396941009</v>
      </c>
      <c r="O1619" s="106">
        <f t="shared" si="394"/>
        <v>26.339142131057926</v>
      </c>
      <c r="P1619" s="91"/>
      <c r="Q1619" s="92">
        <f t="shared" si="395"/>
        <v>28.433346549933507</v>
      </c>
      <c r="R1619" s="92"/>
      <c r="S1619" s="107">
        <f t="shared" si="396"/>
        <v>1.769901524712502E-2</v>
      </c>
      <c r="T1619" s="82">
        <f t="shared" si="408"/>
        <v>1.0166250288760423</v>
      </c>
      <c r="U1619" s="82">
        <f t="shared" si="409"/>
        <v>36.681891490201565</v>
      </c>
      <c r="V1619" s="95">
        <f t="shared" si="397"/>
        <v>5.7477220687164543E-2</v>
      </c>
      <c r="W1619" s="95">
        <f t="shared" si="398"/>
        <v>3.3293118542925937E-2</v>
      </c>
      <c r="X1619" s="95">
        <f t="shared" si="399"/>
        <v>2.4184102144238606E-2</v>
      </c>
    </row>
    <row r="1620" spans="1:24">
      <c r="A1620" s="1">
        <v>2005.04</v>
      </c>
      <c r="B1620" s="1">
        <f t="shared" si="400"/>
        <v>2005</v>
      </c>
      <c r="C1620" s="1">
        <f t="shared" si="401"/>
        <v>3.999999999996362E-2</v>
      </c>
      <c r="D1620" s="77">
        <v>1164.43</v>
      </c>
      <c r="E1620" s="79">
        <f>E1619*2/3+E1622/3</f>
        <v>20.463333333333331</v>
      </c>
      <c r="F1620" s="77">
        <f>(2*F1619+F1622)/3</f>
        <v>61.233333333333327</v>
      </c>
      <c r="G1620" s="77">
        <v>194.6</v>
      </c>
      <c r="H1620" s="79">
        <f t="shared" si="406"/>
        <v>2005.2916666665446</v>
      </c>
      <c r="I1620" s="82">
        <v>4.34</v>
      </c>
      <c r="J1620" s="79">
        <f t="shared" si="402"/>
        <v>1935.0301474306273</v>
      </c>
      <c r="K1620" s="79">
        <f t="shared" si="403"/>
        <v>34.005622422062352</v>
      </c>
      <c r="L1620" s="90">
        <f t="shared" si="407"/>
        <v>891004.9158144166</v>
      </c>
      <c r="M1620" s="79">
        <f t="shared" si="404"/>
        <v>101.75652124015073</v>
      </c>
      <c r="N1620" s="90">
        <f t="shared" si="405"/>
        <v>46854.856892816882</v>
      </c>
      <c r="O1620" s="106">
        <f t="shared" si="394"/>
        <v>25.408922569114456</v>
      </c>
      <c r="P1620" s="91"/>
      <c r="Q1620" s="92">
        <f t="shared" si="395"/>
        <v>27.427971644284611</v>
      </c>
      <c r="R1620" s="92"/>
      <c r="S1620" s="107">
        <f t="shared" si="396"/>
        <v>2.1038014357879546E-2</v>
      </c>
      <c r="T1620" s="82">
        <f t="shared" si="408"/>
        <v>1.0198604266323901</v>
      </c>
      <c r="U1620" s="82">
        <f t="shared" si="409"/>
        <v>37.04260644820792</v>
      </c>
      <c r="V1620" s="95">
        <f t="shared" si="397"/>
        <v>6.148177576265268E-2</v>
      </c>
      <c r="W1620" s="95">
        <f t="shared" si="398"/>
        <v>3.3173380546325903E-2</v>
      </c>
      <c r="X1620" s="95">
        <f t="shared" si="399"/>
        <v>2.8308395216326776E-2</v>
      </c>
    </row>
    <row r="1621" spans="1:24">
      <c r="A1621" s="1">
        <v>2005.05</v>
      </c>
      <c r="B1621" s="1">
        <f t="shared" si="400"/>
        <v>2005</v>
      </c>
      <c r="C1621" s="1">
        <f t="shared" si="401"/>
        <v>4.9999999999954525E-2</v>
      </c>
      <c r="D1621" s="77">
        <v>1178.28</v>
      </c>
      <c r="E1621" s="79">
        <f>E1619/3+E1622*2/3</f>
        <v>20.696666666666665</v>
      </c>
      <c r="F1621" s="77">
        <f>(F1619+2*F1622)/3</f>
        <v>62.24666666666667</v>
      </c>
      <c r="G1621" s="77">
        <v>194.4</v>
      </c>
      <c r="H1621" s="79">
        <f t="shared" si="406"/>
        <v>2005.3749999998779</v>
      </c>
      <c r="I1621" s="82">
        <v>4.1399999999999997</v>
      </c>
      <c r="J1621" s="79">
        <f t="shared" si="402"/>
        <v>1960.0602944444447</v>
      </c>
      <c r="K1621" s="79">
        <f t="shared" si="403"/>
        <v>34.428755949931414</v>
      </c>
      <c r="L1621" s="90">
        <f t="shared" si="407"/>
        <v>903851.39952369616</v>
      </c>
      <c r="M1621" s="79">
        <f t="shared" si="404"/>
        <v>103.54688172153637</v>
      </c>
      <c r="N1621" s="90">
        <f t="shared" si="405"/>
        <v>47749.038244179377</v>
      </c>
      <c r="O1621" s="106">
        <f t="shared" si="394"/>
        <v>25.650230187182967</v>
      </c>
      <c r="P1621" s="91"/>
      <c r="Q1621" s="92">
        <f t="shared" si="395"/>
        <v>27.686995391999098</v>
      </c>
      <c r="R1621" s="92"/>
      <c r="S1621" s="107">
        <f t="shared" si="396"/>
        <v>2.2360152666665627E-2</v>
      </c>
      <c r="T1621" s="82">
        <f t="shared" si="408"/>
        <v>1.0148949310235778</v>
      </c>
      <c r="U1621" s="82">
        <f t="shared" si="409"/>
        <v>37.817154967713208</v>
      </c>
      <c r="V1621" s="95">
        <f t="shared" si="397"/>
        <v>6.0458400466879336E-2</v>
      </c>
      <c r="W1621" s="95">
        <f t="shared" si="398"/>
        <v>2.8273076400222363E-2</v>
      </c>
      <c r="X1621" s="95">
        <f t="shared" si="399"/>
        <v>3.2185324066656973E-2</v>
      </c>
    </row>
    <row r="1622" spans="1:24">
      <c r="A1622" s="1">
        <v>2005.06</v>
      </c>
      <c r="B1622" s="1">
        <f t="shared" si="400"/>
        <v>2005</v>
      </c>
      <c r="C1622" s="1">
        <f t="shared" si="401"/>
        <v>5.999999999994543E-2</v>
      </c>
      <c r="D1622" s="77">
        <v>1202.25</v>
      </c>
      <c r="E1622" s="79">
        <v>20.93</v>
      </c>
      <c r="F1622" s="77">
        <v>63.26</v>
      </c>
      <c r="G1622" s="77">
        <v>194.5</v>
      </c>
      <c r="H1622" s="79">
        <f t="shared" si="406"/>
        <v>2005.4583333332112</v>
      </c>
      <c r="I1622" s="82">
        <v>4</v>
      </c>
      <c r="J1622" s="79">
        <f t="shared" si="402"/>
        <v>1998.9059730077124</v>
      </c>
      <c r="K1622" s="79">
        <f t="shared" si="403"/>
        <v>34.799003547557845</v>
      </c>
      <c r="L1622" s="90">
        <f t="shared" si="407"/>
        <v>923101.73332550703</v>
      </c>
      <c r="M1622" s="79">
        <f t="shared" si="404"/>
        <v>105.17845028277637</v>
      </c>
      <c r="N1622" s="90">
        <f t="shared" si="405"/>
        <v>48571.774298333607</v>
      </c>
      <c r="O1622" s="106">
        <f t="shared" si="394"/>
        <v>26.068394871883992</v>
      </c>
      <c r="P1622" s="91"/>
      <c r="Q1622" s="92">
        <f t="shared" si="395"/>
        <v>28.136067840768234</v>
      </c>
      <c r="R1622" s="92"/>
      <c r="S1622" s="107">
        <f t="shared" si="396"/>
        <v>2.2985694371145331E-2</v>
      </c>
      <c r="T1622" s="82">
        <f t="shared" si="408"/>
        <v>0.98874108437880004</v>
      </c>
      <c r="U1622" s="82">
        <f t="shared" si="409"/>
        <v>38.360706009003827</v>
      </c>
      <c r="V1622" s="95">
        <f t="shared" si="397"/>
        <v>5.7395619520778318E-2</v>
      </c>
      <c r="W1622" s="95">
        <f t="shared" si="398"/>
        <v>2.5178020891750252E-2</v>
      </c>
      <c r="X1622" s="95">
        <f t="shared" si="399"/>
        <v>3.2217598629028066E-2</v>
      </c>
    </row>
    <row r="1623" spans="1:24">
      <c r="A1623" s="1">
        <v>2005.07</v>
      </c>
      <c r="B1623" s="1">
        <f t="shared" si="400"/>
        <v>2005</v>
      </c>
      <c r="C1623" s="1">
        <f t="shared" si="401"/>
        <v>6.9999999999936335E-2</v>
      </c>
      <c r="D1623" s="77">
        <v>1222.24</v>
      </c>
      <c r="E1623" s="79">
        <f>E1622*2/3+E1625/3</f>
        <v>21.11</v>
      </c>
      <c r="F1623" s="77">
        <f>(2*F1622+F1625)/3</f>
        <v>64.33</v>
      </c>
      <c r="G1623" s="77">
        <v>195.4</v>
      </c>
      <c r="H1623" s="79">
        <f t="shared" si="406"/>
        <v>2005.5416666665444</v>
      </c>
      <c r="I1623" s="82">
        <v>4.18</v>
      </c>
      <c r="J1623" s="79">
        <f t="shared" si="402"/>
        <v>2022.7821797338795</v>
      </c>
      <c r="K1623" s="79">
        <f t="shared" si="403"/>
        <v>34.936617860798364</v>
      </c>
      <c r="L1623" s="90">
        <f t="shared" si="407"/>
        <v>935472.33630703459</v>
      </c>
      <c r="M1623" s="79">
        <f t="shared" si="404"/>
        <v>106.46483311156602</v>
      </c>
      <c r="N1623" s="90">
        <f t="shared" si="405"/>
        <v>49236.594608776941</v>
      </c>
      <c r="O1623" s="106">
        <f t="shared" si="394"/>
        <v>26.287871091254747</v>
      </c>
      <c r="P1623" s="91"/>
      <c r="Q1623" s="92">
        <f t="shared" si="395"/>
        <v>28.369905062639248</v>
      </c>
      <c r="R1623" s="92"/>
      <c r="S1623" s="107">
        <f t="shared" si="396"/>
        <v>2.1338558472624544E-2</v>
      </c>
      <c r="T1623" s="82">
        <f t="shared" si="408"/>
        <v>0.9970219160367334</v>
      </c>
      <c r="U1623" s="82">
        <f t="shared" si="409"/>
        <v>37.754108383126542</v>
      </c>
      <c r="V1623" s="95">
        <f t="shared" si="397"/>
        <v>5.5898816439845289E-2</v>
      </c>
      <c r="W1623" s="95">
        <f t="shared" si="398"/>
        <v>2.7370579299674125E-2</v>
      </c>
      <c r="X1623" s="95">
        <f t="shared" si="399"/>
        <v>2.8528237140171164E-2</v>
      </c>
    </row>
    <row r="1624" spans="1:24">
      <c r="A1624" s="1">
        <v>2005.08</v>
      </c>
      <c r="B1624" s="1">
        <f t="shared" si="400"/>
        <v>2005</v>
      </c>
      <c r="C1624" s="1">
        <f t="shared" si="401"/>
        <v>7.999999999992724E-2</v>
      </c>
      <c r="D1624" s="77">
        <v>1224.27</v>
      </c>
      <c r="E1624" s="79">
        <f>E1622/3+E1625*2/3</f>
        <v>21.29</v>
      </c>
      <c r="F1624" s="77">
        <f>(F1622+2*F1625)/3</f>
        <v>65.399999999999991</v>
      </c>
      <c r="G1624" s="77">
        <v>196.4</v>
      </c>
      <c r="H1624" s="79">
        <f t="shared" si="406"/>
        <v>2005.6249999998777</v>
      </c>
      <c r="I1624" s="82">
        <v>4.26</v>
      </c>
      <c r="J1624" s="79">
        <f t="shared" si="402"/>
        <v>2015.8253839613035</v>
      </c>
      <c r="K1624" s="79">
        <f t="shared" si="403"/>
        <v>35.055112372708763</v>
      </c>
      <c r="L1624" s="90">
        <f t="shared" si="407"/>
        <v>933606.02924251801</v>
      </c>
      <c r="M1624" s="79">
        <f t="shared" si="404"/>
        <v>107.68456313645621</v>
      </c>
      <c r="N1624" s="90">
        <f t="shared" si="405"/>
        <v>49872.850198453511</v>
      </c>
      <c r="O1624" s="106">
        <f t="shared" si="394"/>
        <v>26.104381410936142</v>
      </c>
      <c r="P1624" s="91"/>
      <c r="Q1624" s="92">
        <f t="shared" si="395"/>
        <v>28.168980742317402</v>
      </c>
      <c r="R1624" s="92"/>
      <c r="S1624" s="107">
        <f t="shared" si="396"/>
        <v>2.1060729884604709E-2</v>
      </c>
      <c r="T1624" s="82">
        <f t="shared" si="408"/>
        <v>1.0084095692450887</v>
      </c>
      <c r="U1624" s="82">
        <f t="shared" si="409"/>
        <v>37.450015263136507</v>
      </c>
      <c r="V1624" s="95">
        <f t="shared" si="397"/>
        <v>5.3671331073348982E-2</v>
      </c>
      <c r="W1624" s="95">
        <f t="shared" si="398"/>
        <v>2.9910745051840548E-2</v>
      </c>
      <c r="X1624" s="95">
        <f t="shared" si="399"/>
        <v>2.3760586021508434E-2</v>
      </c>
    </row>
    <row r="1625" spans="1:24">
      <c r="A1625" s="1">
        <v>2005.09</v>
      </c>
      <c r="B1625" s="1">
        <f t="shared" si="400"/>
        <v>2005</v>
      </c>
      <c r="C1625" s="1">
        <f t="shared" si="401"/>
        <v>8.9999999999918145E-2</v>
      </c>
      <c r="D1625" s="77">
        <v>1225.92</v>
      </c>
      <c r="E1625" s="79">
        <v>21.47</v>
      </c>
      <c r="F1625" s="77">
        <v>66.47</v>
      </c>
      <c r="G1625" s="77">
        <v>198.8</v>
      </c>
      <c r="H1625" s="79">
        <f t="shared" si="406"/>
        <v>2005.7083333332109</v>
      </c>
      <c r="I1625" s="82">
        <v>4.2</v>
      </c>
      <c r="J1625" s="79">
        <f t="shared" si="402"/>
        <v>1994.1734776659964</v>
      </c>
      <c r="K1625" s="79">
        <f t="shared" si="403"/>
        <v>34.92471332997988</v>
      </c>
      <c r="L1625" s="90">
        <f t="shared" si="407"/>
        <v>924926.11571599392</v>
      </c>
      <c r="M1625" s="79">
        <f t="shared" si="404"/>
        <v>108.12509059356138</v>
      </c>
      <c r="N1625" s="90">
        <f t="shared" si="405"/>
        <v>50149.959957943516</v>
      </c>
      <c r="O1625" s="106">
        <f t="shared" si="394"/>
        <v>25.730122990164471</v>
      </c>
      <c r="P1625" s="91"/>
      <c r="Q1625" s="92">
        <f t="shared" si="395"/>
        <v>27.762463408465553</v>
      </c>
      <c r="R1625" s="92"/>
      <c r="S1625" s="107">
        <f t="shared" si="396"/>
        <v>2.3262867961467391E-2</v>
      </c>
      <c r="T1625" s="82">
        <f t="shared" si="408"/>
        <v>0.98269385516983099</v>
      </c>
      <c r="U1625" s="82">
        <f t="shared" si="409"/>
        <v>37.309038824996478</v>
      </c>
      <c r="V1625" s="95">
        <f t="shared" si="397"/>
        <v>4.9968023993407051E-2</v>
      </c>
      <c r="W1625" s="95">
        <f t="shared" si="398"/>
        <v>3.0645968380443867E-2</v>
      </c>
      <c r="X1625" s="95">
        <f t="shared" si="399"/>
        <v>1.9322055612963185E-2</v>
      </c>
    </row>
    <row r="1626" spans="1:24">
      <c r="A1626" s="1">
        <v>2005.1</v>
      </c>
      <c r="B1626" s="1">
        <f t="shared" si="400"/>
        <v>2005</v>
      </c>
      <c r="C1626" s="1">
        <f t="shared" si="401"/>
        <v>9.9999999999909051E-2</v>
      </c>
      <c r="D1626" s="77">
        <v>1191.96</v>
      </c>
      <c r="E1626" s="79">
        <f>E1625*2/3+E1628/3</f>
        <v>21.72</v>
      </c>
      <c r="F1626" s="77">
        <f>(2*F1625+F1628)/3</f>
        <v>67.589999999999989</v>
      </c>
      <c r="G1626" s="77">
        <v>199.2</v>
      </c>
      <c r="H1626" s="79">
        <f t="shared" si="406"/>
        <v>2005.7916666665442</v>
      </c>
      <c r="I1626" s="82">
        <v>4.46</v>
      </c>
      <c r="J1626" s="79">
        <f t="shared" si="402"/>
        <v>1935.0381560240967</v>
      </c>
      <c r="K1626" s="79">
        <f t="shared" si="403"/>
        <v>35.260435542168679</v>
      </c>
      <c r="L1626" s="90">
        <f t="shared" si="407"/>
        <v>898861.16744396358</v>
      </c>
      <c r="M1626" s="79">
        <f t="shared" si="404"/>
        <v>109.72618960843374</v>
      </c>
      <c r="N1626" s="90">
        <f t="shared" si="405"/>
        <v>50969.85327321176</v>
      </c>
      <c r="O1626" s="106">
        <f t="shared" si="394"/>
        <v>24.87653872364795</v>
      </c>
      <c r="P1626" s="91"/>
      <c r="Q1626" s="92">
        <f t="shared" si="395"/>
        <v>26.840542701863448</v>
      </c>
      <c r="R1626" s="92"/>
      <c r="S1626" s="107">
        <f t="shared" si="396"/>
        <v>2.1868312584124666E-2</v>
      </c>
      <c r="T1626" s="82">
        <f t="shared" si="408"/>
        <v>0.99733837244767443</v>
      </c>
      <c r="U1626" s="82">
        <f t="shared" si="409"/>
        <v>36.589741984380517</v>
      </c>
      <c r="V1626" s="95">
        <f t="shared" si="397"/>
        <v>5.7482359500422575E-2</v>
      </c>
      <c r="W1626" s="95">
        <f t="shared" si="398"/>
        <v>3.3807301290092795E-2</v>
      </c>
      <c r="X1626" s="95">
        <f t="shared" si="399"/>
        <v>2.367505821032978E-2</v>
      </c>
    </row>
    <row r="1627" spans="1:24">
      <c r="A1627" s="1">
        <v>2005.11</v>
      </c>
      <c r="B1627" s="1">
        <f t="shared" si="400"/>
        <v>2005</v>
      </c>
      <c r="C1627" s="1">
        <f t="shared" si="401"/>
        <v>0.10999999999989996</v>
      </c>
      <c r="D1627" s="77">
        <v>1237.3699999999999</v>
      </c>
      <c r="E1627" s="79">
        <f>E1625/3+E1628*2/3</f>
        <v>21.97</v>
      </c>
      <c r="F1627" s="77">
        <f>(F1625+2*F1628)/3</f>
        <v>68.709999999999994</v>
      </c>
      <c r="G1627" s="77">
        <v>197.6</v>
      </c>
      <c r="H1627" s="79">
        <f t="shared" si="406"/>
        <v>2005.8749999998774</v>
      </c>
      <c r="I1627" s="82">
        <v>4.54</v>
      </c>
      <c r="J1627" s="79">
        <f t="shared" si="402"/>
        <v>2025.0223821356276</v>
      </c>
      <c r="K1627" s="79">
        <f t="shared" si="403"/>
        <v>35.955083552631585</v>
      </c>
      <c r="L1627" s="90">
        <f t="shared" si="407"/>
        <v>942052.32897503546</v>
      </c>
      <c r="M1627" s="79">
        <f t="shared" si="404"/>
        <v>112.4476008603239</v>
      </c>
      <c r="N1627" s="90">
        <f t="shared" si="405"/>
        <v>52311.285649300284</v>
      </c>
      <c r="O1627" s="106">
        <f t="shared" si="394"/>
        <v>25.931783309069015</v>
      </c>
      <c r="P1627" s="91"/>
      <c r="Q1627" s="92">
        <f t="shared" si="395"/>
        <v>27.977205472367203</v>
      </c>
      <c r="R1627" s="92"/>
      <c r="S1627" s="107">
        <f t="shared" si="396"/>
        <v>1.8671943606583953E-2</v>
      </c>
      <c r="T1627" s="82">
        <f t="shared" si="408"/>
        <v>1.0093824010189034</v>
      </c>
      <c r="U1627" s="82">
        <f t="shared" si="409"/>
        <v>36.787838364480244</v>
      </c>
      <c r="V1627" s="95">
        <f t="shared" si="397"/>
        <v>5.5801809035166405E-2</v>
      </c>
      <c r="W1627" s="95">
        <f t="shared" si="398"/>
        <v>3.1892122594934902E-2</v>
      </c>
      <c r="X1627" s="95">
        <f t="shared" si="399"/>
        <v>2.3909686440231503E-2</v>
      </c>
    </row>
    <row r="1628" spans="1:24">
      <c r="A1628" s="1">
        <v>2005.12</v>
      </c>
      <c r="B1628" s="1">
        <f t="shared" si="400"/>
        <v>2005</v>
      </c>
      <c r="C1628" s="1">
        <f t="shared" si="401"/>
        <v>0.11999999999989086</v>
      </c>
      <c r="D1628" s="77">
        <v>1262.07</v>
      </c>
      <c r="E1628" s="79">
        <v>22.22</v>
      </c>
      <c r="F1628" s="77">
        <v>69.83</v>
      </c>
      <c r="G1628" s="77">
        <v>196.8</v>
      </c>
      <c r="H1628" s="79">
        <f t="shared" si="406"/>
        <v>2005.9583333332107</v>
      </c>
      <c r="I1628" s="82">
        <v>4.47</v>
      </c>
      <c r="J1628" s="79">
        <f t="shared" si="402"/>
        <v>2073.8413760670733</v>
      </c>
      <c r="K1628" s="79">
        <f t="shared" si="403"/>
        <v>36.512044004065039</v>
      </c>
      <c r="L1628" s="90">
        <f t="shared" si="407"/>
        <v>966178.68038550764</v>
      </c>
      <c r="M1628" s="79">
        <f t="shared" si="404"/>
        <v>114.74509598577237</v>
      </c>
      <c r="N1628" s="90">
        <f t="shared" si="405"/>
        <v>53458.411380763355</v>
      </c>
      <c r="O1628" s="106">
        <f t="shared" si="394"/>
        <v>26.443803114292393</v>
      </c>
      <c r="P1628" s="91"/>
      <c r="Q1628" s="92">
        <f t="shared" si="395"/>
        <v>28.527159043907641</v>
      </c>
      <c r="R1628" s="92"/>
      <c r="S1628" s="107">
        <f t="shared" si="396"/>
        <v>1.82760880558126E-2</v>
      </c>
      <c r="T1628" s="82">
        <f t="shared" si="408"/>
        <v>1.0077335841687871</v>
      </c>
      <c r="U1628" s="82">
        <f t="shared" si="409"/>
        <v>37.283943757352425</v>
      </c>
      <c r="V1628" s="95">
        <f t="shared" si="397"/>
        <v>5.2329286893485483E-2</v>
      </c>
      <c r="W1628" s="95">
        <f t="shared" si="398"/>
        <v>3.124029164453046E-2</v>
      </c>
      <c r="X1628" s="95">
        <f t="shared" si="399"/>
        <v>2.1088995248955023E-2</v>
      </c>
    </row>
    <row r="1629" spans="1:24">
      <c r="A1629" s="1">
        <v>2006.01</v>
      </c>
      <c r="B1629" s="1">
        <f t="shared" si="400"/>
        <v>2006</v>
      </c>
      <c r="C1629" s="1">
        <f t="shared" si="401"/>
        <v>9.9999999999909051E-3</v>
      </c>
      <c r="D1629" s="77">
        <v>1278.73</v>
      </c>
      <c r="E1629" s="79">
        <f>E1628*2/3+E1631/3</f>
        <v>22.406666666666666</v>
      </c>
      <c r="F1629" s="77">
        <f>(2*F1628+F1631)/3</f>
        <v>70.776666666666657</v>
      </c>
      <c r="G1629" s="77">
        <v>198.3</v>
      </c>
      <c r="H1629" s="79">
        <f t="shared" si="406"/>
        <v>2006.041666666544</v>
      </c>
      <c r="I1629" s="82">
        <v>4.42</v>
      </c>
      <c r="J1629" s="79">
        <f t="shared" si="402"/>
        <v>2085.3229631366617</v>
      </c>
      <c r="K1629" s="79">
        <f t="shared" si="403"/>
        <v>36.540267708858636</v>
      </c>
      <c r="L1629" s="90">
        <f t="shared" si="407"/>
        <v>972946.45946539403</v>
      </c>
      <c r="M1629" s="79">
        <f t="shared" si="404"/>
        <v>115.42093190452175</v>
      </c>
      <c r="N1629" s="90">
        <f t="shared" si="405"/>
        <v>53851.796114970079</v>
      </c>
      <c r="O1629" s="106">
        <f t="shared" si="394"/>
        <v>26.468702626685708</v>
      </c>
      <c r="P1629" s="91"/>
      <c r="Q1629" s="92">
        <f t="shared" si="395"/>
        <v>28.551311891344476</v>
      </c>
      <c r="R1629" s="92"/>
      <c r="S1629" s="107">
        <f t="shared" si="396"/>
        <v>1.8919623016402418E-2</v>
      </c>
      <c r="T1629" s="82">
        <f t="shared" si="408"/>
        <v>0.99174056426319435</v>
      </c>
      <c r="U1629" s="82">
        <f t="shared" si="409"/>
        <v>37.288074390470527</v>
      </c>
      <c r="V1629" s="95">
        <f t="shared" si="397"/>
        <v>4.4469015754845742E-2</v>
      </c>
      <c r="W1629" s="95">
        <f t="shared" si="398"/>
        <v>3.2624382721495815E-2</v>
      </c>
      <c r="X1629" s="95">
        <f t="shared" si="399"/>
        <v>1.1844633033349927E-2</v>
      </c>
    </row>
    <row r="1630" spans="1:24">
      <c r="A1630" s="1">
        <v>2006.02</v>
      </c>
      <c r="B1630" s="1">
        <f t="shared" si="400"/>
        <v>2006</v>
      </c>
      <c r="C1630" s="1">
        <f t="shared" si="401"/>
        <v>1.999999999998181E-2</v>
      </c>
      <c r="D1630" s="77">
        <v>1276.6500000000001</v>
      </c>
      <c r="E1630" s="79">
        <f>E1628/3+E1631*2/3</f>
        <v>22.593333333333334</v>
      </c>
      <c r="F1630" s="77">
        <f>(F1628+2*F1631)/3</f>
        <v>71.723333333333343</v>
      </c>
      <c r="G1630" s="77">
        <v>198.7</v>
      </c>
      <c r="H1630" s="79">
        <f t="shared" si="406"/>
        <v>2006.1249999998772</v>
      </c>
      <c r="I1630" s="82">
        <v>4.57</v>
      </c>
      <c r="J1630" s="79">
        <f t="shared" si="402"/>
        <v>2077.7398437342736</v>
      </c>
      <c r="K1630" s="79">
        <f t="shared" si="403"/>
        <v>36.770507867807424</v>
      </c>
      <c r="L1630" s="90">
        <f t="shared" si="407"/>
        <v>970838.07723152183</v>
      </c>
      <c r="M1630" s="79">
        <f t="shared" si="404"/>
        <v>116.72927379634292</v>
      </c>
      <c r="N1630" s="90">
        <f t="shared" si="405"/>
        <v>54542.547312081493</v>
      </c>
      <c r="O1630" s="106">
        <f t="shared" si="394"/>
        <v>26.249624763583295</v>
      </c>
      <c r="P1630" s="91"/>
      <c r="Q1630" s="92">
        <f t="shared" si="395"/>
        <v>28.312953220671442</v>
      </c>
      <c r="R1630" s="92"/>
      <c r="S1630" s="107">
        <f t="shared" si="396"/>
        <v>1.7610058371500772E-2</v>
      </c>
      <c r="T1630" s="82">
        <f t="shared" si="408"/>
        <v>0.99194775004269375</v>
      </c>
      <c r="U1630" s="82">
        <f t="shared" si="409"/>
        <v>36.905651857911145</v>
      </c>
      <c r="V1630" s="95">
        <f t="shared" si="397"/>
        <v>4.4034553541299593E-2</v>
      </c>
      <c r="W1630" s="95">
        <f t="shared" si="398"/>
        <v>3.6654461497916957E-2</v>
      </c>
      <c r="X1630" s="95">
        <f t="shared" si="399"/>
        <v>7.3800920433826356E-3</v>
      </c>
    </row>
    <row r="1631" spans="1:24">
      <c r="A1631" s="1">
        <v>2006.03</v>
      </c>
      <c r="B1631" s="1">
        <f t="shared" si="400"/>
        <v>2006</v>
      </c>
      <c r="C1631" s="1">
        <f t="shared" si="401"/>
        <v>2.9999999999972715E-2</v>
      </c>
      <c r="D1631" s="77">
        <v>1293.74</v>
      </c>
      <c r="E1631" s="79">
        <v>22.78</v>
      </c>
      <c r="F1631" s="77">
        <v>72.67</v>
      </c>
      <c r="G1631" s="77">
        <v>199.8</v>
      </c>
      <c r="H1631" s="79">
        <f t="shared" si="406"/>
        <v>2006.2083333332105</v>
      </c>
      <c r="I1631" s="82">
        <v>4.72</v>
      </c>
      <c r="J1631" s="79">
        <f t="shared" si="402"/>
        <v>2093.9615736736737</v>
      </c>
      <c r="K1631" s="79">
        <f t="shared" si="403"/>
        <v>36.870193893893898</v>
      </c>
      <c r="L1631" s="90">
        <f t="shared" si="407"/>
        <v>979853.44498275849</v>
      </c>
      <c r="M1631" s="79">
        <f t="shared" si="404"/>
        <v>117.6188318818819</v>
      </c>
      <c r="N1631" s="90">
        <f t="shared" si="405"/>
        <v>55038.840761588166</v>
      </c>
      <c r="O1631" s="106">
        <f t="shared" si="394"/>
        <v>26.327837778667671</v>
      </c>
      <c r="P1631" s="91"/>
      <c r="Q1631" s="92">
        <f t="shared" si="395"/>
        <v>28.395073733976631</v>
      </c>
      <c r="R1631" s="92"/>
      <c r="S1631" s="107">
        <f t="shared" si="396"/>
        <v>1.6034756518481325E-2</v>
      </c>
      <c r="T1631" s="82">
        <f t="shared" si="408"/>
        <v>0.98284699774077244</v>
      </c>
      <c r="U1631" s="82">
        <f t="shared" si="409"/>
        <v>36.406930145351232</v>
      </c>
      <c r="V1631" s="95">
        <f t="shared" si="397"/>
        <v>4.9073877031978297E-2</v>
      </c>
      <c r="W1631" s="95">
        <f t="shared" si="398"/>
        <v>3.6739079420016418E-2</v>
      </c>
      <c r="X1631" s="95">
        <f t="shared" si="399"/>
        <v>1.2334797611961879E-2</v>
      </c>
    </row>
    <row r="1632" spans="1:24">
      <c r="A1632" s="1">
        <v>2006.04</v>
      </c>
      <c r="B1632" s="1">
        <f t="shared" si="400"/>
        <v>2006</v>
      </c>
      <c r="C1632" s="1">
        <f t="shared" si="401"/>
        <v>3.999999999996362E-2</v>
      </c>
      <c r="D1632" s="77">
        <v>1302.17</v>
      </c>
      <c r="E1632" s="79">
        <f>E1631*2/3+E1634/3</f>
        <v>23</v>
      </c>
      <c r="F1632" s="77">
        <f>(2*F1631+F1634)/3</f>
        <v>73.276666666666657</v>
      </c>
      <c r="G1632" s="77">
        <v>201.5</v>
      </c>
      <c r="H1632" s="79">
        <f t="shared" si="406"/>
        <v>2006.2916666665437</v>
      </c>
      <c r="I1632" s="82">
        <v>4.99</v>
      </c>
      <c r="J1632" s="79">
        <f t="shared" si="402"/>
        <v>2089.8245216377177</v>
      </c>
      <c r="K1632" s="79">
        <f t="shared" si="403"/>
        <v>36.912203473945418</v>
      </c>
      <c r="L1632" s="90">
        <f t="shared" si="407"/>
        <v>979356.94166041736</v>
      </c>
      <c r="M1632" s="79">
        <f t="shared" si="404"/>
        <v>117.60014043010752</v>
      </c>
      <c r="N1632" s="90">
        <f t="shared" si="405"/>
        <v>55111.093145853833</v>
      </c>
      <c r="O1632" s="106">
        <f t="shared" si="394"/>
        <v>26.147280943874517</v>
      </c>
      <c r="P1632" s="91"/>
      <c r="Q1632" s="92">
        <f t="shared" si="395"/>
        <v>28.198403856607371</v>
      </c>
      <c r="R1632" s="92"/>
      <c r="S1632" s="107">
        <f t="shared" si="396"/>
        <v>1.4071468701830257E-2</v>
      </c>
      <c r="T1632" s="82">
        <f t="shared" si="408"/>
        <v>0.9948378771081009</v>
      </c>
      <c r="U1632" s="82">
        <f t="shared" si="409"/>
        <v>35.480555382954016</v>
      </c>
      <c r="V1632" s="95">
        <f t="shared" si="397"/>
        <v>5.1563544330343936E-2</v>
      </c>
      <c r="W1632" s="95">
        <f t="shared" si="398"/>
        <v>3.9837100654124269E-2</v>
      </c>
      <c r="X1632" s="95">
        <f t="shared" si="399"/>
        <v>1.1726443676219667E-2</v>
      </c>
    </row>
    <row r="1633" spans="1:24">
      <c r="A1633" s="1">
        <v>2006.05</v>
      </c>
      <c r="B1633" s="1">
        <f t="shared" si="400"/>
        <v>2006</v>
      </c>
      <c r="C1633" s="1">
        <f t="shared" si="401"/>
        <v>4.9999999999954525E-2</v>
      </c>
      <c r="D1633" s="77">
        <v>1290.01</v>
      </c>
      <c r="E1633" s="79">
        <f>E1631/3+E1634*2/3</f>
        <v>23.22</v>
      </c>
      <c r="F1633" s="77">
        <f>(F1631+2*F1634)/3</f>
        <v>73.883333333333326</v>
      </c>
      <c r="G1633" s="77">
        <v>202.5</v>
      </c>
      <c r="H1633" s="79">
        <f t="shared" si="406"/>
        <v>2006.374999999877</v>
      </c>
      <c r="I1633" s="109">
        <v>5.1100000000000003</v>
      </c>
      <c r="J1633" s="79">
        <f t="shared" si="402"/>
        <v>2060.0854510123459</v>
      </c>
      <c r="K1633" s="79">
        <f t="shared" si="403"/>
        <v>37.081250666666669</v>
      </c>
      <c r="L1633" s="90">
        <f t="shared" si="407"/>
        <v>966868.40496043302</v>
      </c>
      <c r="M1633" s="79">
        <f t="shared" si="404"/>
        <v>117.98821720164609</v>
      </c>
      <c r="N1633" s="90">
        <f t="shared" si="405"/>
        <v>55375.896817202956</v>
      </c>
      <c r="O1633" s="106">
        <f t="shared" si="394"/>
        <v>25.650640708757319</v>
      </c>
      <c r="P1633" s="91"/>
      <c r="Q1633" s="92">
        <f t="shared" si="395"/>
        <v>27.661895284857195</v>
      </c>
      <c r="R1633" s="92"/>
      <c r="S1633" s="107">
        <f t="shared" si="396"/>
        <v>1.392310106001815E-2</v>
      </c>
      <c r="T1633" s="82">
        <f t="shared" si="408"/>
        <v>1.0042583333333333</v>
      </c>
      <c r="U1633" s="82">
        <f t="shared" si="409"/>
        <v>35.123092245691687</v>
      </c>
      <c r="V1633" s="95">
        <f t="shared" si="397"/>
        <v>5.2168960402368292E-2</v>
      </c>
      <c r="W1633" s="95">
        <f t="shared" si="398"/>
        <v>4.0627215816082529E-2</v>
      </c>
      <c r="X1633" s="95">
        <f t="shared" si="399"/>
        <v>1.1541744586285763E-2</v>
      </c>
    </row>
    <row r="1634" spans="1:24">
      <c r="A1634" s="1">
        <v>2006.06</v>
      </c>
      <c r="B1634" s="1">
        <f t="shared" si="400"/>
        <v>2006</v>
      </c>
      <c r="C1634" s="1">
        <f t="shared" si="401"/>
        <v>5.999999999994543E-2</v>
      </c>
      <c r="D1634" s="77">
        <v>1253.17</v>
      </c>
      <c r="E1634" s="79">
        <v>23.44</v>
      </c>
      <c r="F1634" s="77">
        <v>74.489999999999995</v>
      </c>
      <c r="G1634" s="77">
        <v>202.9</v>
      </c>
      <c r="H1634" s="79">
        <f t="shared" si="406"/>
        <v>2006.4583333332102</v>
      </c>
      <c r="I1634" s="109">
        <v>5.1100000000000003</v>
      </c>
      <c r="J1634" s="79">
        <f t="shared" si="402"/>
        <v>1997.3083987678663</v>
      </c>
      <c r="K1634" s="79">
        <f t="shared" si="403"/>
        <v>37.358785214391332</v>
      </c>
      <c r="L1634" s="90">
        <f t="shared" si="407"/>
        <v>938866.13807027473</v>
      </c>
      <c r="M1634" s="79">
        <f t="shared" si="404"/>
        <v>118.72252178413011</v>
      </c>
      <c r="N1634" s="90">
        <f t="shared" si="405"/>
        <v>55807.38337564317</v>
      </c>
      <c r="O1634" s="106">
        <f t="shared" si="394"/>
        <v>24.749582241646362</v>
      </c>
      <c r="P1634" s="91"/>
      <c r="Q1634" s="92">
        <f t="shared" si="395"/>
        <v>26.690943997751575</v>
      </c>
      <c r="R1634" s="92"/>
      <c r="S1634" s="107">
        <f t="shared" si="396"/>
        <v>1.5479427109228193E-2</v>
      </c>
      <c r="T1634" s="82">
        <f t="shared" si="408"/>
        <v>1.0058131617159785</v>
      </c>
      <c r="U1634" s="82">
        <f t="shared" si="409"/>
        <v>35.20312105093484</v>
      </c>
      <c r="V1634" s="95">
        <f t="shared" si="397"/>
        <v>5.6040329891980933E-2</v>
      </c>
      <c r="W1634" s="95">
        <f t="shared" si="398"/>
        <v>4.1809899439735343E-2</v>
      </c>
      <c r="X1634" s="95">
        <f t="shared" si="399"/>
        <v>1.423043045224559E-2</v>
      </c>
    </row>
    <row r="1635" spans="1:24">
      <c r="A1635" s="1">
        <v>2006.07</v>
      </c>
      <c r="B1635" s="1">
        <f t="shared" si="400"/>
        <v>2006</v>
      </c>
      <c r="C1635" s="1">
        <f t="shared" si="401"/>
        <v>6.9999999999936335E-2</v>
      </c>
      <c r="D1635" s="77">
        <v>1260.24</v>
      </c>
      <c r="E1635" s="79">
        <f>E1634*2/3+E1637/3</f>
        <v>23.66</v>
      </c>
      <c r="F1635" s="77">
        <f>(2*F1634+F1637)/3</f>
        <v>75.849999999999994</v>
      </c>
      <c r="G1635" s="77">
        <v>203.5</v>
      </c>
      <c r="H1635" s="79">
        <f t="shared" si="406"/>
        <v>2006.5416666665435</v>
      </c>
      <c r="I1635" s="109">
        <v>5.09</v>
      </c>
      <c r="J1635" s="79">
        <f t="shared" si="402"/>
        <v>2002.6545057493861</v>
      </c>
      <c r="K1635" s="79">
        <f t="shared" si="403"/>
        <v>37.598239705159713</v>
      </c>
      <c r="L1635" s="90">
        <f t="shared" si="407"/>
        <v>942851.96302493848</v>
      </c>
      <c r="M1635" s="79">
        <f t="shared" si="404"/>
        <v>120.53366363636366</v>
      </c>
      <c r="N1635" s="90">
        <f t="shared" si="405"/>
        <v>56747.382558434569</v>
      </c>
      <c r="O1635" s="106">
        <f t="shared" si="394"/>
        <v>24.696786766853297</v>
      </c>
      <c r="P1635" s="91"/>
      <c r="Q1635" s="92">
        <f t="shared" si="395"/>
        <v>26.634874022226963</v>
      </c>
      <c r="R1635" s="92"/>
      <c r="S1635" s="107">
        <f t="shared" si="396"/>
        <v>1.5872540365558532E-2</v>
      </c>
      <c r="T1635" s="82">
        <f t="shared" si="408"/>
        <v>1.020724969466718</v>
      </c>
      <c r="U1635" s="82">
        <f t="shared" si="409"/>
        <v>35.303366135199511</v>
      </c>
      <c r="V1635" s="95">
        <f t="shared" si="397"/>
        <v>5.9195500626261666E-2</v>
      </c>
      <c r="W1635" s="95">
        <f t="shared" si="398"/>
        <v>4.3158297370433418E-2</v>
      </c>
      <c r="X1635" s="95">
        <f t="shared" si="399"/>
        <v>1.6037203255828247E-2</v>
      </c>
    </row>
    <row r="1636" spans="1:24">
      <c r="A1636" s="1">
        <v>2006.08</v>
      </c>
      <c r="B1636" s="1">
        <f t="shared" si="400"/>
        <v>2006</v>
      </c>
      <c r="C1636" s="1">
        <f t="shared" si="401"/>
        <v>7.999999999992724E-2</v>
      </c>
      <c r="D1636" s="77">
        <v>1287.1500000000001</v>
      </c>
      <c r="E1636" s="79">
        <f>E1634/3+E1637*2/3</f>
        <v>23.88</v>
      </c>
      <c r="F1636" s="77">
        <f>(F1634+2*F1637)/3</f>
        <v>77.209999999999994</v>
      </c>
      <c r="G1636" s="77">
        <v>203.9</v>
      </c>
      <c r="H1636" s="79">
        <f t="shared" si="406"/>
        <v>2006.6249999998768</v>
      </c>
      <c r="I1636" s="109">
        <v>4.88</v>
      </c>
      <c r="J1636" s="79">
        <f t="shared" si="402"/>
        <v>2041.404749632173</v>
      </c>
      <c r="K1636" s="79">
        <f t="shared" si="403"/>
        <v>37.873398921039723</v>
      </c>
      <c r="L1636" s="90">
        <f t="shared" si="407"/>
        <v>962581.52401964576</v>
      </c>
      <c r="M1636" s="79">
        <f t="shared" si="404"/>
        <v>122.4541512015694</v>
      </c>
      <c r="N1636" s="90">
        <f t="shared" si="405"/>
        <v>57740.682491983716</v>
      </c>
      <c r="O1636" s="106">
        <f t="shared" si="394"/>
        <v>25.051393562010958</v>
      </c>
      <c r="P1636" s="91"/>
      <c r="Q1636" s="92">
        <f t="shared" si="395"/>
        <v>27.017418909973305</v>
      </c>
      <c r="R1636" s="92"/>
      <c r="S1636" s="107">
        <f t="shared" si="396"/>
        <v>1.7404992388477425E-2</v>
      </c>
      <c r="T1636" s="82">
        <f t="shared" si="408"/>
        <v>1.0167179555100156</v>
      </c>
      <c r="U1636" s="82">
        <f t="shared" si="409"/>
        <v>35.964335751379402</v>
      </c>
      <c r="V1636" s="95">
        <f t="shared" si="397"/>
        <v>5.816868740755532E-2</v>
      </c>
      <c r="W1636" s="95">
        <f t="shared" si="398"/>
        <v>4.0685207513848187E-2</v>
      </c>
      <c r="X1636" s="95">
        <f t="shared" si="399"/>
        <v>1.7483479893707132E-2</v>
      </c>
    </row>
    <row r="1637" spans="1:24">
      <c r="A1637" s="1">
        <v>2006.09</v>
      </c>
      <c r="B1637" s="1">
        <f t="shared" si="400"/>
        <v>2006</v>
      </c>
      <c r="C1637" s="1">
        <f t="shared" si="401"/>
        <v>8.9999999999918145E-2</v>
      </c>
      <c r="D1637" s="77">
        <v>1317.74</v>
      </c>
      <c r="E1637" s="79">
        <v>24.1</v>
      </c>
      <c r="F1637" s="77">
        <v>78.569999999999993</v>
      </c>
      <c r="G1637" s="77">
        <v>202.9</v>
      </c>
      <c r="H1637" s="79">
        <f t="shared" si="406"/>
        <v>2006.70833333321</v>
      </c>
      <c r="I1637" s="109">
        <v>4.72</v>
      </c>
      <c r="J1637" s="79">
        <f t="shared" si="402"/>
        <v>2100.2203766387383</v>
      </c>
      <c r="K1637" s="79">
        <f t="shared" si="403"/>
        <v>38.410696402168561</v>
      </c>
      <c r="L1637" s="90">
        <f t="shared" si="407"/>
        <v>991824.11042051902</v>
      </c>
      <c r="M1637" s="79">
        <f t="shared" si="404"/>
        <v>125.22524549038936</v>
      </c>
      <c r="N1637" s="90">
        <f t="shared" si="405"/>
        <v>59137.326297858584</v>
      </c>
      <c r="O1637" s="106">
        <f t="shared" si="394"/>
        <v>25.644156440797378</v>
      </c>
      <c r="P1637" s="91"/>
      <c r="Q1637" s="92">
        <f t="shared" si="395"/>
        <v>27.65591757527406</v>
      </c>
      <c r="R1637" s="92"/>
      <c r="S1637" s="107">
        <f t="shared" si="396"/>
        <v>1.7252358568579713E-2</v>
      </c>
      <c r="T1637" s="82">
        <f t="shared" si="408"/>
        <v>1.003142991174462</v>
      </c>
      <c r="U1637" s="82">
        <f t="shared" si="409"/>
        <v>36.745800731186186</v>
      </c>
      <c r="V1637" s="95">
        <f t="shared" si="397"/>
        <v>5.429051574434407E-2</v>
      </c>
      <c r="W1637" s="95">
        <f t="shared" si="398"/>
        <v>3.766992760079213E-2</v>
      </c>
      <c r="X1637" s="95">
        <f t="shared" si="399"/>
        <v>1.662058814355194E-2</v>
      </c>
    </row>
    <row r="1638" spans="1:24">
      <c r="A1638" s="1">
        <v>2006.1</v>
      </c>
      <c r="B1638" s="1">
        <f t="shared" si="400"/>
        <v>2006</v>
      </c>
      <c r="C1638" s="1">
        <f t="shared" si="401"/>
        <v>9.9999999999909051E-2</v>
      </c>
      <c r="D1638" s="77">
        <v>1363.38</v>
      </c>
      <c r="E1638" s="79">
        <f>E1637*2/3+E1640/3</f>
        <v>24.36</v>
      </c>
      <c r="F1638" s="77">
        <f>F1637*2/3+F1640/3</f>
        <v>79.55</v>
      </c>
      <c r="G1638" s="77">
        <v>201.8</v>
      </c>
      <c r="H1638" s="79">
        <f t="shared" si="406"/>
        <v>2006.7916666665433</v>
      </c>
      <c r="I1638" s="109">
        <v>4.7300000000000004</v>
      </c>
      <c r="J1638" s="79">
        <f t="shared" si="402"/>
        <v>2184.8063158572845</v>
      </c>
      <c r="K1638" s="79">
        <f t="shared" si="403"/>
        <v>39.036718929633302</v>
      </c>
      <c r="L1638" s="90">
        <f t="shared" si="407"/>
        <v>1033305.8702114255</v>
      </c>
      <c r="M1638" s="79">
        <f t="shared" si="404"/>
        <v>127.47828369672945</v>
      </c>
      <c r="N1638" s="90">
        <f t="shared" si="405"/>
        <v>60290.954814739031</v>
      </c>
      <c r="O1638" s="106">
        <f t="shared" si="394"/>
        <v>26.538040282101704</v>
      </c>
      <c r="P1638" s="91"/>
      <c r="Q1638" s="92">
        <f t="shared" si="395"/>
        <v>28.617660202008302</v>
      </c>
      <c r="R1638" s="92"/>
      <c r="S1638" s="107">
        <f t="shared" si="396"/>
        <v>1.4957394479780756E-2</v>
      </c>
      <c r="T1638" s="82">
        <f t="shared" si="408"/>
        <v>1.0142777659341806</v>
      </c>
      <c r="U1638" s="82">
        <f t="shared" si="409"/>
        <v>37.06222120835708</v>
      </c>
      <c r="V1638" s="95">
        <f t="shared" si="397"/>
        <v>4.9317312443853734E-2</v>
      </c>
      <c r="W1638" s="95">
        <f t="shared" si="398"/>
        <v>3.5561620213159228E-2</v>
      </c>
      <c r="X1638" s="95">
        <f t="shared" si="399"/>
        <v>1.3755692230694505E-2</v>
      </c>
    </row>
    <row r="1639" spans="1:24">
      <c r="A1639" s="1">
        <v>2006.11</v>
      </c>
      <c r="B1639" s="1">
        <f t="shared" si="400"/>
        <v>2006</v>
      </c>
      <c r="C1639" s="1">
        <f t="shared" si="401"/>
        <v>0.10999999999989996</v>
      </c>
      <c r="D1639" s="77">
        <v>1388.64</v>
      </c>
      <c r="E1639" s="79">
        <f>E1637/3+E1640*2/3</f>
        <v>24.619999999999997</v>
      </c>
      <c r="F1639" s="77">
        <f>F1637/3+F1640*2/3</f>
        <v>80.53</v>
      </c>
      <c r="G1639" s="77">
        <v>201.5</v>
      </c>
      <c r="H1639" s="79">
        <f t="shared" si="406"/>
        <v>2006.8749999998765</v>
      </c>
      <c r="I1639" s="109">
        <v>4.5999999999999996</v>
      </c>
      <c r="J1639" s="79">
        <f t="shared" si="402"/>
        <v>2228.5983579156332</v>
      </c>
      <c r="K1639" s="79">
        <f t="shared" si="403"/>
        <v>39.512106501240694</v>
      </c>
      <c r="L1639" s="90">
        <f t="shared" si="407"/>
        <v>1055574.6245354714</v>
      </c>
      <c r="M1639" s="79">
        <f t="shared" si="404"/>
        <v>129.24085851116627</v>
      </c>
      <c r="N1639" s="90">
        <f t="shared" si="405"/>
        <v>61214.875355629614</v>
      </c>
      <c r="O1639" s="106">
        <f t="shared" si="394"/>
        <v>26.928020270856479</v>
      </c>
      <c r="P1639" s="91"/>
      <c r="Q1639" s="92">
        <f t="shared" si="395"/>
        <v>29.034995488566949</v>
      </c>
      <c r="R1639" s="92"/>
      <c r="S1639" s="107">
        <f t="shared" si="396"/>
        <v>1.5365317992929881E-2</v>
      </c>
      <c r="T1639" s="82">
        <f t="shared" si="408"/>
        <v>1.0070195403693385</v>
      </c>
      <c r="U1639" s="82">
        <f t="shared" si="409"/>
        <v>37.647354253221607</v>
      </c>
      <c r="V1639" s="95">
        <f t="shared" si="397"/>
        <v>4.849740791736834E-2</v>
      </c>
      <c r="W1639" s="95">
        <f t="shared" si="398"/>
        <v>3.0694994606734971E-2</v>
      </c>
      <c r="X1639" s="95">
        <f t="shared" si="399"/>
        <v>1.7802413310633369E-2</v>
      </c>
    </row>
    <row r="1640" spans="1:24">
      <c r="A1640" s="1">
        <v>2006.12</v>
      </c>
      <c r="B1640" s="1">
        <f t="shared" si="400"/>
        <v>2006</v>
      </c>
      <c r="C1640" s="1">
        <f t="shared" si="401"/>
        <v>0.11999999999989086</v>
      </c>
      <c r="D1640" s="77">
        <v>1416.42</v>
      </c>
      <c r="E1640" s="79">
        <v>24.88</v>
      </c>
      <c r="F1640" s="77">
        <v>81.510000000000005</v>
      </c>
      <c r="G1640" s="77">
        <v>201.8</v>
      </c>
      <c r="H1640" s="79">
        <f t="shared" si="406"/>
        <v>2006.9583333332098</v>
      </c>
      <c r="I1640" s="109">
        <v>4.5599999999999996</v>
      </c>
      <c r="J1640" s="79">
        <f t="shared" si="402"/>
        <v>2269.8025216055503</v>
      </c>
      <c r="K1640" s="79">
        <f t="shared" si="403"/>
        <v>39.870015064420222</v>
      </c>
      <c r="L1640" s="90">
        <f t="shared" si="407"/>
        <v>1076664.659653058</v>
      </c>
      <c r="M1640" s="79">
        <f t="shared" si="404"/>
        <v>130.61916912784937</v>
      </c>
      <c r="N1640" s="90">
        <f t="shared" si="405"/>
        <v>61958.272552153147</v>
      </c>
      <c r="O1640" s="106">
        <f t="shared" si="394"/>
        <v>27.282689787571677</v>
      </c>
      <c r="P1640" s="91"/>
      <c r="Q1640" s="92">
        <f t="shared" si="395"/>
        <v>29.413282471660676</v>
      </c>
      <c r="R1640" s="92"/>
      <c r="S1640" s="107">
        <f t="shared" si="396"/>
        <v>1.543494555305798E-2</v>
      </c>
      <c r="T1640" s="82">
        <f t="shared" si="408"/>
        <v>0.98801493244040206</v>
      </c>
      <c r="U1640" s="82">
        <f t="shared" si="409"/>
        <v>37.855261185849741</v>
      </c>
      <c r="V1640" s="95">
        <f t="shared" si="397"/>
        <v>5.044935476995116E-2</v>
      </c>
      <c r="W1640" s="95">
        <f t="shared" si="398"/>
        <v>2.7072773311626941E-2</v>
      </c>
      <c r="X1640" s="95">
        <f t="shared" si="399"/>
        <v>2.3376581458324219E-2</v>
      </c>
    </row>
    <row r="1641" spans="1:24">
      <c r="A1641" s="1">
        <v>2007.01</v>
      </c>
      <c r="B1641" s="1">
        <f t="shared" si="400"/>
        <v>2007</v>
      </c>
      <c r="C1641" s="1">
        <f t="shared" si="401"/>
        <v>9.9999999999909051E-3</v>
      </c>
      <c r="D1641" s="77">
        <v>1424.16</v>
      </c>
      <c r="E1641" s="79">
        <f>E1640*2/3+E1643/3</f>
        <v>25.083333333333332</v>
      </c>
      <c r="F1641" s="77">
        <f>F1640*2/3+F1643/3</f>
        <v>82.056666666666672</v>
      </c>
      <c r="G1641" s="77">
        <v>202.416</v>
      </c>
      <c r="H1641" s="79">
        <f t="shared" si="406"/>
        <v>2007.0416666665431</v>
      </c>
      <c r="I1641" s="109">
        <v>4.76</v>
      </c>
      <c r="J1641" s="79">
        <f t="shared" si="402"/>
        <v>2275.2605193265358</v>
      </c>
      <c r="K1641" s="79">
        <f t="shared" si="403"/>
        <v>40.073529678154564</v>
      </c>
      <c r="L1641" s="90">
        <f t="shared" si="407"/>
        <v>1080837.6714464456</v>
      </c>
      <c r="M1641" s="79">
        <f t="shared" si="404"/>
        <v>131.0950272541038</v>
      </c>
      <c r="N1641" s="90">
        <f t="shared" si="405"/>
        <v>62275.261576407975</v>
      </c>
      <c r="O1641" s="106">
        <f t="shared" si="394"/>
        <v>27.207536656807125</v>
      </c>
      <c r="P1641" s="91"/>
      <c r="Q1641" s="92">
        <f t="shared" si="395"/>
        <v>29.327838512792738</v>
      </c>
      <c r="R1641" s="92"/>
      <c r="S1641" s="107">
        <f t="shared" si="396"/>
        <v>1.3525971882152821E-2</v>
      </c>
      <c r="T1641" s="82">
        <f t="shared" si="408"/>
        <v>1.007129488877504</v>
      </c>
      <c r="U1641" s="82">
        <f t="shared" si="409"/>
        <v>37.287741475929344</v>
      </c>
      <c r="V1641" s="95">
        <f t="shared" si="397"/>
        <v>5.093299693814024E-2</v>
      </c>
      <c r="W1641" s="95">
        <f t="shared" si="398"/>
        <v>2.8781727149737479E-2</v>
      </c>
      <c r="X1641" s="95">
        <f t="shared" si="399"/>
        <v>2.2151269788402761E-2</v>
      </c>
    </row>
    <row r="1642" spans="1:24">
      <c r="A1642" s="1">
        <v>2007.02</v>
      </c>
      <c r="B1642" s="1">
        <f t="shared" si="400"/>
        <v>2007</v>
      </c>
      <c r="C1642" s="1">
        <f t="shared" si="401"/>
        <v>1.999999999998181E-2</v>
      </c>
      <c r="D1642" s="77">
        <v>1444.8</v>
      </c>
      <c r="E1642" s="79">
        <f>E1640/3+E1643*2/3</f>
        <v>25.286666666666665</v>
      </c>
      <c r="F1642" s="77">
        <f>F1640/3+F1643*2/3</f>
        <v>82.603333333333339</v>
      </c>
      <c r="G1642" s="77">
        <v>203.499</v>
      </c>
      <c r="H1642" s="79">
        <f t="shared" si="406"/>
        <v>2007.1249999998763</v>
      </c>
      <c r="I1642" s="109">
        <v>4.72</v>
      </c>
      <c r="J1642" s="79">
        <f t="shared" si="402"/>
        <v>2295.9511270325656</v>
      </c>
      <c r="K1642" s="79">
        <f t="shared" si="403"/>
        <v>40.183382358963271</v>
      </c>
      <c r="L1642" s="90">
        <f t="shared" si="407"/>
        <v>1092257.2418581583</v>
      </c>
      <c r="M1642" s="79">
        <f t="shared" si="404"/>
        <v>131.26606884227115</v>
      </c>
      <c r="N1642" s="90">
        <f t="shared" si="405"/>
        <v>62447.459188092973</v>
      </c>
      <c r="O1642" s="106">
        <f t="shared" si="394"/>
        <v>27.315181413516608</v>
      </c>
      <c r="P1642" s="91"/>
      <c r="Q1642" s="92">
        <f t="shared" si="395"/>
        <v>29.439186629440343</v>
      </c>
      <c r="R1642" s="92"/>
      <c r="S1642" s="107">
        <f t="shared" si="396"/>
        <v>1.4006346214000473E-2</v>
      </c>
      <c r="T1642" s="82">
        <f t="shared" si="408"/>
        <v>1.0166781614773537</v>
      </c>
      <c r="U1642" s="82">
        <f t="shared" si="409"/>
        <v>37.35372784037164</v>
      </c>
      <c r="V1642" s="95">
        <f t="shared" si="397"/>
        <v>5.2173303801448689E-2</v>
      </c>
      <c r="W1642" s="95">
        <f t="shared" si="398"/>
        <v>2.8575207773221756E-2</v>
      </c>
      <c r="X1642" s="95">
        <f t="shared" si="399"/>
        <v>2.3598096028226934E-2</v>
      </c>
    </row>
    <row r="1643" spans="1:24">
      <c r="A1643" s="1">
        <v>2007.03</v>
      </c>
      <c r="B1643" s="1">
        <f t="shared" si="400"/>
        <v>2007</v>
      </c>
      <c r="C1643" s="1">
        <f t="shared" si="401"/>
        <v>2.9999999999972715E-2</v>
      </c>
      <c r="D1643" s="77">
        <v>1406.95</v>
      </c>
      <c r="E1643" s="79">
        <v>25.49</v>
      </c>
      <c r="F1643" s="77">
        <v>83.15</v>
      </c>
      <c r="G1643" s="77">
        <v>205.352</v>
      </c>
      <c r="H1643" s="79">
        <f t="shared" si="406"/>
        <v>2007.2083333332096</v>
      </c>
      <c r="I1643" s="109">
        <v>4.5599999999999996</v>
      </c>
      <c r="J1643" s="79">
        <f t="shared" si="402"/>
        <v>2215.628344744634</v>
      </c>
      <c r="K1643" s="79">
        <f t="shared" si="403"/>
        <v>40.140990445673772</v>
      </c>
      <c r="L1643" s="90">
        <f t="shared" si="407"/>
        <v>1055636.4928254664</v>
      </c>
      <c r="M1643" s="79">
        <f t="shared" si="404"/>
        <v>130.94246196774321</v>
      </c>
      <c r="N1643" s="90">
        <f t="shared" si="405"/>
        <v>62387.557751474844</v>
      </c>
      <c r="O1643" s="106">
        <f t="shared" si="394"/>
        <v>26.227605554650893</v>
      </c>
      <c r="P1643" s="91"/>
      <c r="Q1643" s="92">
        <f t="shared" si="395"/>
        <v>28.264070221688105</v>
      </c>
      <c r="R1643" s="92"/>
      <c r="S1643" s="107">
        <f t="shared" si="396"/>
        <v>1.7796929020727575E-2</v>
      </c>
      <c r="T1643" s="82">
        <f t="shared" si="408"/>
        <v>0.99350663721547228</v>
      </c>
      <c r="U1643" s="82">
        <f t="shared" si="409"/>
        <v>37.634035266290617</v>
      </c>
      <c r="V1643" s="95">
        <f t="shared" si="397"/>
        <v>5.7514955366564591E-2</v>
      </c>
      <c r="W1643" s="95">
        <f t="shared" si="398"/>
        <v>2.7388173170267205E-2</v>
      </c>
      <c r="X1643" s="95">
        <f t="shared" si="399"/>
        <v>3.0126782196297386E-2</v>
      </c>
    </row>
    <row r="1644" spans="1:24">
      <c r="A1644" s="1">
        <v>2007.04</v>
      </c>
      <c r="B1644" s="1">
        <f t="shared" si="400"/>
        <v>2007</v>
      </c>
      <c r="C1644" s="1">
        <f t="shared" si="401"/>
        <v>3.999999999996362E-2</v>
      </c>
      <c r="D1644" s="77">
        <v>1463.64</v>
      </c>
      <c r="E1644" s="79">
        <f>E1643*2/3+E1646/3</f>
        <v>25.716666666666669</v>
      </c>
      <c r="F1644" s="77">
        <f>F1643*2/3+F1646/3</f>
        <v>83.740000000000009</v>
      </c>
      <c r="G1644" s="77">
        <v>206.68600000000001</v>
      </c>
      <c r="H1644" s="79">
        <f t="shared" si="406"/>
        <v>2007.2916666665428</v>
      </c>
      <c r="I1644" s="109">
        <v>4.6900000000000004</v>
      </c>
      <c r="J1644" s="79">
        <f t="shared" si="402"/>
        <v>2290.0259046089241</v>
      </c>
      <c r="K1644" s="79">
        <f t="shared" si="403"/>
        <v>40.236556015727572</v>
      </c>
      <c r="L1644" s="90">
        <f t="shared" si="407"/>
        <v>1092680.7820617806</v>
      </c>
      <c r="M1644" s="79">
        <f t="shared" si="404"/>
        <v>131.02044850643006</v>
      </c>
      <c r="N1644" s="90">
        <f t="shared" si="405"/>
        <v>62516.116456132317</v>
      </c>
      <c r="O1644" s="106">
        <f t="shared" si="394"/>
        <v>26.976268314189081</v>
      </c>
      <c r="P1644" s="91"/>
      <c r="Q1644" s="92">
        <f t="shared" si="395"/>
        <v>29.06664244302987</v>
      </c>
      <c r="R1644" s="92"/>
      <c r="S1644" s="107">
        <f t="shared" si="396"/>
        <v>1.5974721669373616E-2</v>
      </c>
      <c r="T1644" s="82">
        <f t="shared" si="408"/>
        <v>0.99917063690325691</v>
      </c>
      <c r="U1644" s="82">
        <f t="shared" si="409"/>
        <v>37.148342148132507</v>
      </c>
      <c r="V1644" s="95">
        <f t="shared" si="397"/>
        <v>5.3400499961718362E-2</v>
      </c>
      <c r="W1644" s="95">
        <f t="shared" si="398"/>
        <v>3.025673094563075E-2</v>
      </c>
      <c r="X1644" s="95">
        <f t="shared" si="399"/>
        <v>2.3143769016087612E-2</v>
      </c>
    </row>
    <row r="1645" spans="1:24">
      <c r="A1645" s="1">
        <v>2007.05</v>
      </c>
      <c r="B1645" s="1">
        <f t="shared" si="400"/>
        <v>2007</v>
      </c>
      <c r="C1645" s="1">
        <f t="shared" si="401"/>
        <v>4.9999999999954525E-2</v>
      </c>
      <c r="D1645" s="77">
        <v>1511.14</v>
      </c>
      <c r="E1645" s="79">
        <f>E1643/3+E1646*2/3</f>
        <v>25.943333333333335</v>
      </c>
      <c r="F1645" s="77">
        <f>F1643/3+F1646*2/3</f>
        <v>84.330000000000013</v>
      </c>
      <c r="G1645" s="77">
        <v>207.94900000000001</v>
      </c>
      <c r="H1645" s="79">
        <f t="shared" si="406"/>
        <v>2007.3749999998761</v>
      </c>
      <c r="I1645" s="109">
        <v>4.75</v>
      </c>
      <c r="J1645" s="79">
        <f t="shared" si="402"/>
        <v>2349.9847877123721</v>
      </c>
      <c r="K1645" s="79">
        <f t="shared" si="403"/>
        <v>40.34466606395479</v>
      </c>
      <c r="L1645" s="90">
        <f t="shared" si="407"/>
        <v>1122894.2274995258</v>
      </c>
      <c r="M1645" s="79">
        <f t="shared" si="404"/>
        <v>131.14219539406301</v>
      </c>
      <c r="N1645" s="90">
        <f t="shared" si="405"/>
        <v>62663.730829066153</v>
      </c>
      <c r="O1645" s="106">
        <f t="shared" si="394"/>
        <v>27.548490451851258</v>
      </c>
      <c r="P1645" s="91"/>
      <c r="Q1645" s="92">
        <f t="shared" si="395"/>
        <v>29.678159305539154</v>
      </c>
      <c r="R1645" s="92"/>
      <c r="S1645" s="107">
        <f t="shared" si="396"/>
        <v>1.529394924756413E-2</v>
      </c>
      <c r="T1645" s="82">
        <f t="shared" si="408"/>
        <v>0.97676125696679006</v>
      </c>
      <c r="U1645" s="82">
        <f t="shared" si="409"/>
        <v>36.892095467328467</v>
      </c>
      <c r="V1645" s="95">
        <f t="shared" si="397"/>
        <v>5.2206843600241193E-2</v>
      </c>
      <c r="W1645" s="95">
        <f t="shared" si="398"/>
        <v>3.107944176870836E-2</v>
      </c>
      <c r="X1645" s="95">
        <f t="shared" si="399"/>
        <v>2.1127401831532833E-2</v>
      </c>
    </row>
    <row r="1646" spans="1:24">
      <c r="A1646" s="1">
        <v>2007.06</v>
      </c>
      <c r="B1646" s="1">
        <f t="shared" si="400"/>
        <v>2007</v>
      </c>
      <c r="C1646" s="1">
        <f t="shared" si="401"/>
        <v>5.999999999994543E-2</v>
      </c>
      <c r="D1646" s="77">
        <v>1514.19</v>
      </c>
      <c r="E1646" s="79">
        <v>26.17</v>
      </c>
      <c r="F1646" s="77">
        <v>84.92</v>
      </c>
      <c r="G1646" s="77">
        <v>208.352</v>
      </c>
      <c r="H1646" s="79">
        <f t="shared" si="406"/>
        <v>2007.4583333332093</v>
      </c>
      <c r="I1646" s="109">
        <v>5.0999999999999996</v>
      </c>
      <c r="J1646" s="79">
        <f t="shared" si="402"/>
        <v>2350.1732873694523</v>
      </c>
      <c r="K1646" s="79">
        <f t="shared" si="403"/>
        <v>40.618439515819389</v>
      </c>
      <c r="L1646" s="90">
        <f t="shared" si="407"/>
        <v>1124601.6922185873</v>
      </c>
      <c r="M1646" s="79">
        <f t="shared" si="404"/>
        <v>131.80427526493628</v>
      </c>
      <c r="N1646" s="90">
        <f t="shared" si="405"/>
        <v>63070.80069423416</v>
      </c>
      <c r="O1646" s="106">
        <f t="shared" si="394"/>
        <v>27.418262740410608</v>
      </c>
      <c r="P1646" s="91"/>
      <c r="Q1646" s="92">
        <f t="shared" si="395"/>
        <v>29.533318152944656</v>
      </c>
      <c r="R1646" s="92"/>
      <c r="S1646" s="107">
        <f t="shared" si="396"/>
        <v>1.2036950871557851E-2</v>
      </c>
      <c r="T1646" s="82">
        <f t="shared" si="408"/>
        <v>1.0120561824406615</v>
      </c>
      <c r="U1646" s="82">
        <f t="shared" si="409"/>
        <v>35.965070127674252</v>
      </c>
      <c r="V1646" s="95">
        <f t="shared" si="397"/>
        <v>5.3806547068823596E-2</v>
      </c>
      <c r="W1646" s="95">
        <f t="shared" si="398"/>
        <v>3.4817484239501928E-2</v>
      </c>
      <c r="X1646" s="95">
        <f t="shared" si="399"/>
        <v>1.8989062829321668E-2</v>
      </c>
    </row>
    <row r="1647" spans="1:24">
      <c r="A1647" s="1">
        <v>2007.07</v>
      </c>
      <c r="B1647" s="1">
        <f t="shared" si="400"/>
        <v>2007</v>
      </c>
      <c r="C1647" s="1">
        <f t="shared" si="401"/>
        <v>6.9999999999936335E-2</v>
      </c>
      <c r="D1647" s="110">
        <v>1520.71</v>
      </c>
      <c r="E1647" s="79">
        <f>E1646*2/3+E1649/3</f>
        <v>26.440000000000005</v>
      </c>
      <c r="F1647" s="77">
        <f>F1646*2/3+F1649/3</f>
        <v>82.813333333333333</v>
      </c>
      <c r="G1647" s="77">
        <v>208.29900000000001</v>
      </c>
      <c r="H1647" s="79">
        <f t="shared" si="406"/>
        <v>2007.5416666665426</v>
      </c>
      <c r="I1647" s="109">
        <v>5</v>
      </c>
      <c r="J1647" s="79">
        <f t="shared" si="402"/>
        <v>2360.8935325181592</v>
      </c>
      <c r="K1647" s="79">
        <f t="shared" si="403"/>
        <v>41.04794799783005</v>
      </c>
      <c r="L1647" s="90">
        <f t="shared" si="407"/>
        <v>1131368.3798365057</v>
      </c>
      <c r="M1647" s="79">
        <f t="shared" si="404"/>
        <v>128.56722391050047</v>
      </c>
      <c r="N1647" s="90">
        <f t="shared" si="405"/>
        <v>61610.949334320052</v>
      </c>
      <c r="O1647" s="106">
        <f t="shared" si="394"/>
        <v>27.410088167204318</v>
      </c>
      <c r="P1647" s="91"/>
      <c r="Q1647" s="92">
        <f t="shared" si="395"/>
        <v>29.52031070899061</v>
      </c>
      <c r="R1647" s="92"/>
      <c r="S1647" s="107">
        <f t="shared" si="396"/>
        <v>1.2893722157572639E-2</v>
      </c>
      <c r="T1647" s="82">
        <f t="shared" si="408"/>
        <v>1.0303200256980465</v>
      </c>
      <c r="U1647" s="82">
        <f t="shared" si="409"/>
        <v>36.407932922943466</v>
      </c>
      <c r="V1647" s="95">
        <f t="shared" si="397"/>
        <v>5.4284274856436721E-2</v>
      </c>
      <c r="W1647" s="95">
        <f t="shared" si="398"/>
        <v>3.2618065999610479E-2</v>
      </c>
      <c r="X1647" s="95">
        <f t="shared" si="399"/>
        <v>2.1666208856826241E-2</v>
      </c>
    </row>
    <row r="1648" spans="1:24">
      <c r="A1648" s="1">
        <v>2007.08</v>
      </c>
      <c r="B1648" s="1">
        <f t="shared" si="400"/>
        <v>2007</v>
      </c>
      <c r="C1648" s="1">
        <f t="shared" si="401"/>
        <v>7.999999999992724E-2</v>
      </c>
      <c r="D1648" s="77">
        <v>1454.62</v>
      </c>
      <c r="E1648" s="79">
        <f>E1646/3+E1649*2/3</f>
        <v>26.71</v>
      </c>
      <c r="F1648" s="77">
        <f>F1646/3+F1649*2/3</f>
        <v>80.706666666666663</v>
      </c>
      <c r="G1648" s="77">
        <v>207.917</v>
      </c>
      <c r="H1648" s="79">
        <f t="shared" si="406"/>
        <v>2007.6249999998759</v>
      </c>
      <c r="I1648" s="109">
        <v>4.67</v>
      </c>
      <c r="J1648" s="79">
        <f t="shared" si="402"/>
        <v>2262.4382780628812</v>
      </c>
      <c r="K1648" s="79">
        <f t="shared" si="403"/>
        <v>41.543307810328166</v>
      </c>
      <c r="L1648" s="90">
        <f t="shared" si="407"/>
        <v>1085846.4500381895</v>
      </c>
      <c r="M1648" s="79">
        <f t="shared" si="404"/>
        <v>125.52683997300207</v>
      </c>
      <c r="N1648" s="90">
        <f t="shared" si="405"/>
        <v>60246.007544523985</v>
      </c>
      <c r="O1648" s="106">
        <f t="shared" si="394"/>
        <v>26.148607189312319</v>
      </c>
      <c r="P1648" s="91"/>
      <c r="Q1648" s="92">
        <f t="shared" si="395"/>
        <v>28.160884339006909</v>
      </c>
      <c r="R1648" s="92"/>
      <c r="S1648" s="107">
        <f t="shared" si="396"/>
        <v>1.7573749248513806E-2</v>
      </c>
      <c r="T1648" s="82">
        <f t="shared" si="408"/>
        <v>1.0158620078148781</v>
      </c>
      <c r="U1648" s="82">
        <f t="shared" si="409"/>
        <v>37.580741790845678</v>
      </c>
      <c r="V1648" s="95">
        <f t="shared" si="397"/>
        <v>5.8569534818487146E-2</v>
      </c>
      <c r="W1648" s="95">
        <f t="shared" si="398"/>
        <v>3.0241430147207815E-2</v>
      </c>
      <c r="X1648" s="95">
        <f t="shared" si="399"/>
        <v>2.8328104671279331E-2</v>
      </c>
    </row>
    <row r="1649" spans="1:24">
      <c r="A1649" s="1">
        <v>2007.09</v>
      </c>
      <c r="B1649" s="1">
        <f t="shared" si="400"/>
        <v>2007</v>
      </c>
      <c r="C1649" s="1">
        <f t="shared" si="401"/>
        <v>8.9999999999918145E-2</v>
      </c>
      <c r="D1649" s="77">
        <v>1497.12</v>
      </c>
      <c r="E1649" s="79">
        <v>26.98</v>
      </c>
      <c r="F1649" s="77">
        <v>78.599999999999994</v>
      </c>
      <c r="G1649" s="77">
        <v>208.49</v>
      </c>
      <c r="H1649" s="79">
        <f t="shared" si="406"/>
        <v>2007.7083333332091</v>
      </c>
      <c r="I1649" s="109">
        <v>4.5199999999999996</v>
      </c>
      <c r="J1649" s="79">
        <f t="shared" si="402"/>
        <v>2322.1409034486064</v>
      </c>
      <c r="K1649" s="79">
        <f t="shared" si="403"/>
        <v>41.84792239435945</v>
      </c>
      <c r="L1649" s="90">
        <f t="shared" si="407"/>
        <v>1116174.1659348549</v>
      </c>
      <c r="M1649" s="79">
        <f t="shared" si="404"/>
        <v>121.91425871744448</v>
      </c>
      <c r="N1649" s="90">
        <f t="shared" si="405"/>
        <v>58600.038368654219</v>
      </c>
      <c r="O1649" s="106">
        <f t="shared" si="394"/>
        <v>26.725743047696916</v>
      </c>
      <c r="P1649" s="91"/>
      <c r="Q1649" s="92">
        <f t="shared" si="395"/>
        <v>28.781596977212025</v>
      </c>
      <c r="R1649" s="92"/>
      <c r="S1649" s="107">
        <f t="shared" si="396"/>
        <v>1.8275363450433908E-2</v>
      </c>
      <c r="T1649" s="82">
        <f t="shared" si="408"/>
        <v>1.0029690120248937</v>
      </c>
      <c r="U1649" s="82">
        <f t="shared" si="409"/>
        <v>38.071925110472762</v>
      </c>
      <c r="V1649" s="95">
        <f t="shared" si="397"/>
        <v>5.6832789146239016E-2</v>
      </c>
      <c r="W1649" s="95">
        <f t="shared" si="398"/>
        <v>2.8641865372378561E-2</v>
      </c>
      <c r="X1649" s="95">
        <f t="shared" si="399"/>
        <v>2.8190923773860455E-2</v>
      </c>
    </row>
    <row r="1650" spans="1:24">
      <c r="A1650" s="1">
        <v>2007.1</v>
      </c>
      <c r="B1650" s="1">
        <f t="shared" si="400"/>
        <v>2007</v>
      </c>
      <c r="C1650" s="1">
        <f t="shared" si="401"/>
        <v>9.9999999999909051E-2</v>
      </c>
      <c r="D1650" s="77">
        <v>1539.66</v>
      </c>
      <c r="E1650" s="79">
        <f>E1649*2/3+E1652/3</f>
        <v>27.230000000000004</v>
      </c>
      <c r="F1650" s="77">
        <f>F1649*2/3+F1652/3</f>
        <v>74.460000000000008</v>
      </c>
      <c r="G1650" s="77">
        <v>208.93600000000001</v>
      </c>
      <c r="H1650" s="79">
        <f t="shared" si="406"/>
        <v>2007.7916666665424</v>
      </c>
      <c r="I1650" s="109">
        <v>4.53</v>
      </c>
      <c r="J1650" s="79">
        <f t="shared" si="402"/>
        <v>2383.0257580311677</v>
      </c>
      <c r="K1650" s="79">
        <f t="shared" si="403"/>
        <v>42.14553303403914</v>
      </c>
      <c r="L1650" s="90">
        <f t="shared" si="407"/>
        <v>1147127.6054699789</v>
      </c>
      <c r="M1650" s="79">
        <f t="shared" si="404"/>
        <v>115.24628680552898</v>
      </c>
      <c r="N1650" s="90">
        <f t="shared" si="405"/>
        <v>55476.612695851443</v>
      </c>
      <c r="O1650" s="106">
        <f t="shared" si="394"/>
        <v>27.320648130462022</v>
      </c>
      <c r="P1650" s="91"/>
      <c r="Q1650" s="92">
        <f t="shared" si="395"/>
        <v>29.421547626362997</v>
      </c>
      <c r="R1650" s="92"/>
      <c r="S1650" s="107">
        <f t="shared" si="396"/>
        <v>1.7325578710255835E-2</v>
      </c>
      <c r="T1650" s="82">
        <f t="shared" si="408"/>
        <v>1.0346238087857089</v>
      </c>
      <c r="U1650" s="82">
        <f t="shared" si="409"/>
        <v>38.103450542963607</v>
      </c>
      <c r="V1650" s="95">
        <f t="shared" si="397"/>
        <v>5.6861010367949438E-2</v>
      </c>
      <c r="W1650" s="95">
        <f t="shared" si="398"/>
        <v>2.7349383691839924E-2</v>
      </c>
      <c r="X1650" s="95">
        <f t="shared" si="399"/>
        <v>2.9511626676109515E-2</v>
      </c>
    </row>
    <row r="1651" spans="1:24">
      <c r="A1651" s="1">
        <v>2007.11</v>
      </c>
      <c r="B1651" s="1">
        <f t="shared" si="400"/>
        <v>2007</v>
      </c>
      <c r="C1651" s="1">
        <f t="shared" si="401"/>
        <v>0.10999999999989996</v>
      </c>
      <c r="D1651" s="77">
        <v>1463.39</v>
      </c>
      <c r="E1651" s="79">
        <f>E1649/3+E1652*2/3</f>
        <v>27.480000000000004</v>
      </c>
      <c r="F1651" s="77">
        <f>F1649/3+F1652*2/3</f>
        <v>70.320000000000007</v>
      </c>
      <c r="G1651" s="77">
        <v>210.17699999999999</v>
      </c>
      <c r="H1651" s="79">
        <f t="shared" si="406"/>
        <v>2007.8749999998756</v>
      </c>
      <c r="I1651" s="109">
        <v>4.1500000000000004</v>
      </c>
      <c r="J1651" s="79">
        <f t="shared" si="402"/>
        <v>2251.6043542823436</v>
      </c>
      <c r="K1651" s="79">
        <f t="shared" si="403"/>
        <v>42.281338300575243</v>
      </c>
      <c r="L1651" s="90">
        <f t="shared" si="407"/>
        <v>1085560.8016567854</v>
      </c>
      <c r="M1651" s="79">
        <f t="shared" si="404"/>
        <v>108.19591372985629</v>
      </c>
      <c r="N1651" s="90">
        <f t="shared" si="405"/>
        <v>52164.245739348466</v>
      </c>
      <c r="O1651" s="106">
        <f t="shared" si="394"/>
        <v>25.729053579498387</v>
      </c>
      <c r="P1651" s="91"/>
      <c r="Q1651" s="92">
        <f t="shared" si="395"/>
        <v>27.711039143379487</v>
      </c>
      <c r="R1651" s="92"/>
      <c r="S1651" s="107">
        <f t="shared" si="396"/>
        <v>2.4061140157559037E-2</v>
      </c>
      <c r="T1651" s="82">
        <f t="shared" si="408"/>
        <v>1.007526830349796</v>
      </c>
      <c r="U1651" s="82">
        <f t="shared" si="409"/>
        <v>39.18996371967102</v>
      </c>
      <c r="V1651" s="95">
        <f t="shared" si="397"/>
        <v>6.4382786384730606E-2</v>
      </c>
      <c r="W1651" s="95">
        <f t="shared" si="398"/>
        <v>2.4754117422086885E-2</v>
      </c>
      <c r="X1651" s="95">
        <f t="shared" si="399"/>
        <v>3.9628668962643721E-2</v>
      </c>
    </row>
    <row r="1652" spans="1:24">
      <c r="A1652" s="1">
        <v>2007.12</v>
      </c>
      <c r="B1652" s="1">
        <f t="shared" si="400"/>
        <v>2007</v>
      </c>
      <c r="C1652" s="1">
        <f t="shared" si="401"/>
        <v>0.11999999999989086</v>
      </c>
      <c r="D1652" s="77">
        <v>1479.22</v>
      </c>
      <c r="E1652" s="79">
        <v>27.73</v>
      </c>
      <c r="F1652" s="77">
        <v>66.180000000000007</v>
      </c>
      <c r="G1652" s="77">
        <v>210.036</v>
      </c>
      <c r="H1652" s="79">
        <f t="shared" si="406"/>
        <v>2007.9583333332089</v>
      </c>
      <c r="I1652" s="109">
        <v>4.0999999999999996</v>
      </c>
      <c r="J1652" s="79">
        <f t="shared" si="402"/>
        <v>2277.4886269972772</v>
      </c>
      <c r="K1652" s="79">
        <f t="shared" si="403"/>
        <v>42.694636110000197</v>
      </c>
      <c r="L1652" s="90">
        <f t="shared" si="407"/>
        <v>1099755.6817333435</v>
      </c>
      <c r="M1652" s="79">
        <f t="shared" si="404"/>
        <v>101.89437496429187</v>
      </c>
      <c r="N1652" s="90">
        <f t="shared" si="405"/>
        <v>49202.844078036185</v>
      </c>
      <c r="O1652" s="106">
        <f t="shared" si="394"/>
        <v>25.955510105240233</v>
      </c>
      <c r="P1652" s="91"/>
      <c r="Q1652" s="92">
        <f t="shared" si="395"/>
        <v>27.959981545763831</v>
      </c>
      <c r="R1652" s="92"/>
      <c r="S1652" s="107">
        <f t="shared" si="396"/>
        <v>2.4280362312110379E-2</v>
      </c>
      <c r="T1652" s="82">
        <f t="shared" si="408"/>
        <v>1.0332059347690226</v>
      </c>
      <c r="U1652" s="82">
        <f t="shared" si="409"/>
        <v>39.511446700794252</v>
      </c>
      <c r="V1652" s="95">
        <f t="shared" si="397"/>
        <v>6.6090525626558039E-2</v>
      </c>
      <c r="W1652" s="95">
        <f t="shared" si="398"/>
        <v>2.3726298391638645E-2</v>
      </c>
      <c r="X1652" s="95">
        <f t="shared" si="399"/>
        <v>4.2364227234919394E-2</v>
      </c>
    </row>
    <row r="1653" spans="1:24">
      <c r="A1653" s="1">
        <v>2008.01</v>
      </c>
      <c r="B1653" s="1">
        <f t="shared" si="400"/>
        <v>2008</v>
      </c>
      <c r="C1653" s="1">
        <f t="shared" si="401"/>
        <v>9.9999999999909051E-3</v>
      </c>
      <c r="D1653" s="77">
        <v>1378.76</v>
      </c>
      <c r="E1653" s="79">
        <f>E1652*2/3+E1655/3</f>
        <v>27.92</v>
      </c>
      <c r="F1653" s="77">
        <f>F1652*2/3+F1655/3</f>
        <v>64.25</v>
      </c>
      <c r="G1653" s="77">
        <v>211.08</v>
      </c>
      <c r="H1653" s="79">
        <f t="shared" si="406"/>
        <v>2008.0416666665421</v>
      </c>
      <c r="I1653" s="82">
        <v>3.74</v>
      </c>
      <c r="J1653" s="79">
        <f t="shared" si="402"/>
        <v>2112.3154494978207</v>
      </c>
      <c r="K1653" s="79">
        <f t="shared" si="403"/>
        <v>42.774556376729201</v>
      </c>
      <c r="L1653" s="90">
        <f t="shared" si="407"/>
        <v>1021717.965891095</v>
      </c>
      <c r="M1653" s="79">
        <f t="shared" si="404"/>
        <v>98.433569025961731</v>
      </c>
      <c r="N1653" s="90">
        <f t="shared" si="405"/>
        <v>47611.897145625677</v>
      </c>
      <c r="O1653" s="106">
        <f t="shared" si="394"/>
        <v>24.022317760836817</v>
      </c>
      <c r="P1653" s="91"/>
      <c r="Q1653" s="92">
        <f t="shared" si="395"/>
        <v>25.886705943137201</v>
      </c>
      <c r="R1653" s="92"/>
      <c r="S1653" s="107">
        <f t="shared" si="396"/>
        <v>3.1299207454085556E-2</v>
      </c>
      <c r="T1653" s="82">
        <f t="shared" si="408"/>
        <v>1.0031166666666667</v>
      </c>
      <c r="U1653" s="82">
        <f t="shared" si="409"/>
        <v>40.621548708280386</v>
      </c>
      <c r="V1653" s="95">
        <f t="shared" si="397"/>
        <v>7.8491894040191079E-2</v>
      </c>
      <c r="W1653" s="95">
        <f t="shared" si="398"/>
        <v>1.8929027834309498E-2</v>
      </c>
      <c r="X1653" s="95">
        <f t="shared" si="399"/>
        <v>5.9562866205881582E-2</v>
      </c>
    </row>
    <row r="1654" spans="1:24">
      <c r="A1654" s="1">
        <v>2008.02</v>
      </c>
      <c r="B1654" s="1">
        <f t="shared" si="400"/>
        <v>2008</v>
      </c>
      <c r="C1654" s="1">
        <f t="shared" si="401"/>
        <v>1.999999999998181E-2</v>
      </c>
      <c r="D1654" s="77">
        <v>1354.87</v>
      </c>
      <c r="E1654" s="79">
        <f>E1652/3+E1655*2/3</f>
        <v>28.11</v>
      </c>
      <c r="F1654" s="77">
        <f>F1652/3+F1655*2/3</f>
        <v>62.32</v>
      </c>
      <c r="G1654" s="77">
        <v>211.69300000000001</v>
      </c>
      <c r="H1654" s="79">
        <f t="shared" si="406"/>
        <v>2008.1249999998754</v>
      </c>
      <c r="I1654" s="109">
        <v>3.74</v>
      </c>
      <c r="J1654" s="79">
        <f t="shared" si="402"/>
        <v>2069.7043606071056</v>
      </c>
      <c r="K1654" s="79">
        <f t="shared" si="403"/>
        <v>42.940938670622081</v>
      </c>
      <c r="L1654" s="90">
        <f t="shared" si="407"/>
        <v>1002838.0264865394</v>
      </c>
      <c r="M1654" s="79">
        <f t="shared" si="404"/>
        <v>95.200259621243987</v>
      </c>
      <c r="N1654" s="90">
        <f t="shared" si="405"/>
        <v>46127.573723413421</v>
      </c>
      <c r="O1654" s="106">
        <f t="shared" si="394"/>
        <v>23.495263401811783</v>
      </c>
      <c r="P1654" s="91"/>
      <c r="Q1654" s="92">
        <f t="shared" si="395"/>
        <v>25.329469431905363</v>
      </c>
      <c r="R1654" s="92"/>
      <c r="S1654" s="107">
        <f t="shared" si="396"/>
        <v>3.2340374978085368E-2</v>
      </c>
      <c r="T1654" s="82">
        <f t="shared" si="408"/>
        <v>1.0223551030241986</v>
      </c>
      <c r="U1654" s="82">
        <f t="shared" si="409"/>
        <v>40.630157998168791</v>
      </c>
      <c r="V1654" s="95">
        <f t="shared" si="397"/>
        <v>7.6858818213123792E-2</v>
      </c>
      <c r="W1654" s="95">
        <f t="shared" si="398"/>
        <v>1.6183304288415634E-2</v>
      </c>
      <c r="X1654" s="95">
        <f t="shared" si="399"/>
        <v>6.0675513924708158E-2</v>
      </c>
    </row>
    <row r="1655" spans="1:24">
      <c r="A1655" s="1">
        <v>2008.03</v>
      </c>
      <c r="B1655" s="1">
        <f t="shared" si="400"/>
        <v>2008</v>
      </c>
      <c r="C1655" s="1">
        <f t="shared" si="401"/>
        <v>2.9999999999972715E-2</v>
      </c>
      <c r="D1655" s="77">
        <v>1316.94</v>
      </c>
      <c r="E1655" s="79">
        <v>28.3</v>
      </c>
      <c r="F1655" s="77">
        <v>60.39</v>
      </c>
      <c r="G1655" s="77">
        <v>213.52799999999999</v>
      </c>
      <c r="H1655" s="79">
        <f t="shared" si="406"/>
        <v>2008.2083333332087</v>
      </c>
      <c r="I1655" s="109">
        <v>3.51</v>
      </c>
      <c r="J1655" s="79">
        <f t="shared" si="402"/>
        <v>1994.4738302236713</v>
      </c>
      <c r="K1655" s="79">
        <f t="shared" si="403"/>
        <v>42.859666647933771</v>
      </c>
      <c r="L1655" s="90">
        <f t="shared" si="407"/>
        <v>968116.9993215343</v>
      </c>
      <c r="M1655" s="79">
        <f t="shared" si="404"/>
        <v>91.459196779813439</v>
      </c>
      <c r="N1655" s="90">
        <f t="shared" si="405"/>
        <v>44394.266700857639</v>
      </c>
      <c r="O1655" s="106">
        <f t="shared" si="394"/>
        <v>22.606810842249338</v>
      </c>
      <c r="P1655" s="91"/>
      <c r="Q1655" s="92">
        <f t="shared" si="395"/>
        <v>24.384051798830328</v>
      </c>
      <c r="R1655" s="92"/>
      <c r="S1655" s="107">
        <f t="shared" si="396"/>
        <v>3.700968168657174E-2</v>
      </c>
      <c r="T1655" s="82">
        <f t="shared" si="408"/>
        <v>0.98881826703656417</v>
      </c>
      <c r="U1655" s="82">
        <f t="shared" si="409"/>
        <v>41.181479532704643</v>
      </c>
      <c r="V1655" s="95">
        <f t="shared" si="397"/>
        <v>8.0486857466501638E-2</v>
      </c>
      <c r="W1655" s="95">
        <f t="shared" si="398"/>
        <v>1.5001668304679638E-2</v>
      </c>
      <c r="X1655" s="95">
        <f t="shared" si="399"/>
        <v>6.5485189161821999E-2</v>
      </c>
    </row>
    <row r="1656" spans="1:24">
      <c r="A1656" s="1">
        <v>2008.04</v>
      </c>
      <c r="B1656" s="1">
        <f t="shared" si="400"/>
        <v>2008</v>
      </c>
      <c r="C1656" s="1">
        <f t="shared" si="401"/>
        <v>3.999999999996362E-2</v>
      </c>
      <c r="D1656" s="77">
        <v>1370.47</v>
      </c>
      <c r="E1656" s="79">
        <f>E1655*2/3+E1658/3</f>
        <v>28.436666666666667</v>
      </c>
      <c r="F1656" s="77">
        <f>F1655*2/3+F1658/3</f>
        <v>57.383333333333326</v>
      </c>
      <c r="G1656" s="77">
        <v>214.82300000000001</v>
      </c>
      <c r="H1656" s="79">
        <f t="shared" si="406"/>
        <v>2008.2916666665419</v>
      </c>
      <c r="I1656" s="109">
        <v>3.68</v>
      </c>
      <c r="J1656" s="79">
        <f t="shared" si="402"/>
        <v>2063.0318914175859</v>
      </c>
      <c r="K1656" s="79">
        <f t="shared" si="403"/>
        <v>42.807029864896535</v>
      </c>
      <c r="L1656" s="90">
        <f t="shared" si="407"/>
        <v>1003126.6049626104</v>
      </c>
      <c r="M1656" s="79">
        <f t="shared" si="404"/>
        <v>86.381786323314216</v>
      </c>
      <c r="N1656" s="90">
        <f t="shared" si="405"/>
        <v>42002.195121457924</v>
      </c>
      <c r="O1656" s="106">
        <f t="shared" si="394"/>
        <v>23.356040643201606</v>
      </c>
      <c r="P1656" s="91"/>
      <c r="Q1656" s="92">
        <f t="shared" si="395"/>
        <v>25.204092441252207</v>
      </c>
      <c r="R1656" s="92"/>
      <c r="S1656" s="107">
        <f t="shared" si="396"/>
        <v>3.4322355344470312E-2</v>
      </c>
      <c r="T1656" s="82">
        <f t="shared" si="408"/>
        <v>0.98662501786302048</v>
      </c>
      <c r="U1656" s="82">
        <f t="shared" si="409"/>
        <v>40.475524141405373</v>
      </c>
      <c r="V1656" s="95">
        <f t="shared" si="397"/>
        <v>7.4425037507496627E-2</v>
      </c>
      <c r="W1656" s="95">
        <f t="shared" si="398"/>
        <v>1.633261635775618E-2</v>
      </c>
      <c r="X1656" s="95">
        <f t="shared" si="399"/>
        <v>5.8092421149740447E-2</v>
      </c>
    </row>
    <row r="1657" spans="1:24">
      <c r="A1657" s="1">
        <v>2008.05</v>
      </c>
      <c r="B1657" s="1">
        <f t="shared" si="400"/>
        <v>2008</v>
      </c>
      <c r="C1657" s="1">
        <f t="shared" si="401"/>
        <v>4.9999999999954525E-2</v>
      </c>
      <c r="D1657" s="77">
        <v>1403.22</v>
      </c>
      <c r="E1657" s="79">
        <f>E1655/3+E1658*2/3</f>
        <v>28.573333333333334</v>
      </c>
      <c r="F1657" s="77">
        <f>F1655/3+F1658*2/3</f>
        <v>54.376666666666665</v>
      </c>
      <c r="G1657" s="77">
        <v>216.63200000000001</v>
      </c>
      <c r="H1657" s="79">
        <f t="shared" si="406"/>
        <v>2008.3749999998752</v>
      </c>
      <c r="I1657" s="109">
        <v>3.88</v>
      </c>
      <c r="J1657" s="79">
        <f t="shared" si="402"/>
        <v>2094.6928120499283</v>
      </c>
      <c r="K1657" s="79">
        <f t="shared" si="403"/>
        <v>42.653579588118717</v>
      </c>
      <c r="L1657" s="90">
        <f t="shared" si="407"/>
        <v>1020249.6995421697</v>
      </c>
      <c r="M1657" s="79">
        <f t="shared" si="404"/>
        <v>81.17217030109434</v>
      </c>
      <c r="N1657" s="90">
        <f t="shared" si="405"/>
        <v>39536.051245543378</v>
      </c>
      <c r="O1657" s="106">
        <f t="shared" si="394"/>
        <v>23.696432116623178</v>
      </c>
      <c r="P1657" s="91"/>
      <c r="Q1657" s="92">
        <f t="shared" si="395"/>
        <v>25.583647878051799</v>
      </c>
      <c r="R1657" s="92"/>
      <c r="S1657" s="107">
        <f t="shared" si="396"/>
        <v>3.2380178781063008E-2</v>
      </c>
      <c r="T1657" s="82">
        <f t="shared" si="408"/>
        <v>0.9853319464608985</v>
      </c>
      <c r="U1657" s="82">
        <f t="shared" si="409"/>
        <v>39.600691816464042</v>
      </c>
      <c r="V1657" s="95">
        <f t="shared" si="397"/>
        <v>7.4248898963235055E-2</v>
      </c>
      <c r="W1657" s="95">
        <f t="shared" si="398"/>
        <v>1.7448841256749503E-2</v>
      </c>
      <c r="X1657" s="95">
        <f t="shared" si="399"/>
        <v>5.6800057706485552E-2</v>
      </c>
    </row>
    <row r="1658" spans="1:24">
      <c r="A1658" s="1">
        <v>2008.06</v>
      </c>
      <c r="B1658" s="1">
        <f t="shared" si="400"/>
        <v>2008</v>
      </c>
      <c r="C1658" s="1">
        <f t="shared" si="401"/>
        <v>5.999999999994543E-2</v>
      </c>
      <c r="D1658" s="77">
        <v>1341.25</v>
      </c>
      <c r="E1658" s="79">
        <v>28.71</v>
      </c>
      <c r="F1658" s="77">
        <v>51.37</v>
      </c>
      <c r="G1658" s="77">
        <v>218.815</v>
      </c>
      <c r="H1658" s="79">
        <f t="shared" si="406"/>
        <v>2008.4583333332084</v>
      </c>
      <c r="I1658" s="109">
        <v>4.0999999999999996</v>
      </c>
      <c r="J1658" s="79">
        <f t="shared" si="402"/>
        <v>1982.2107659438341</v>
      </c>
      <c r="K1658" s="79">
        <f t="shared" si="403"/>
        <v>42.430025043986937</v>
      </c>
      <c r="L1658" s="90">
        <f t="shared" si="407"/>
        <v>967185.9099120188</v>
      </c>
      <c r="M1658" s="79">
        <f t="shared" si="404"/>
        <v>75.918857071041757</v>
      </c>
      <c r="N1658" s="90">
        <f t="shared" si="405"/>
        <v>37043.31048811214</v>
      </c>
      <c r="O1658" s="106">
        <f t="shared" si="394"/>
        <v>22.416812802281939</v>
      </c>
      <c r="P1658" s="91"/>
      <c r="Q1658" s="92">
        <f t="shared" si="395"/>
        <v>24.216735515654364</v>
      </c>
      <c r="R1658" s="92"/>
      <c r="S1658" s="107">
        <f t="shared" si="396"/>
        <v>3.349488625530591E-2</v>
      </c>
      <c r="T1658" s="82">
        <f t="shared" si="408"/>
        <v>1.0107706962630596</v>
      </c>
      <c r="U1658" s="82">
        <f t="shared" si="409"/>
        <v>38.630546846548732</v>
      </c>
      <c r="V1658" s="95">
        <f t="shared" si="397"/>
        <v>8.2091352218717439E-2</v>
      </c>
      <c r="W1658" s="95">
        <f t="shared" si="398"/>
        <v>2.064221025532742E-2</v>
      </c>
      <c r="X1658" s="95">
        <f t="shared" si="399"/>
        <v>6.1449141963390019E-2</v>
      </c>
    </row>
    <row r="1659" spans="1:24">
      <c r="A1659" s="1">
        <v>2008.07</v>
      </c>
      <c r="B1659" s="1">
        <f t="shared" si="400"/>
        <v>2008</v>
      </c>
      <c r="C1659" s="1">
        <f t="shared" si="401"/>
        <v>6.9999999999936335E-2</v>
      </c>
      <c r="D1659" s="77">
        <v>1257.33</v>
      </c>
      <c r="E1659" s="79">
        <f>E1658*2/3+E1661/3</f>
        <v>28.756666666666668</v>
      </c>
      <c r="F1659" s="77">
        <f>F1658*2/3+F1661/3</f>
        <v>49.563333333333333</v>
      </c>
      <c r="G1659" s="77">
        <v>219.964</v>
      </c>
      <c r="H1659" s="79">
        <f t="shared" si="406"/>
        <v>2008.5416666665417</v>
      </c>
      <c r="I1659" s="109">
        <v>4.01</v>
      </c>
      <c r="J1659" s="79">
        <f t="shared" si="402"/>
        <v>1848.4804212962122</v>
      </c>
      <c r="K1659" s="79">
        <f t="shared" si="403"/>
        <v>42.276995947821774</v>
      </c>
      <c r="L1659" s="90">
        <f t="shared" si="407"/>
        <v>903653.49902933999</v>
      </c>
      <c r="M1659" s="79">
        <f t="shared" si="404"/>
        <v>72.866193665023985</v>
      </c>
      <c r="N1659" s="90">
        <f t="shared" si="405"/>
        <v>35621.578734480361</v>
      </c>
      <c r="O1659" s="106">
        <f t="shared" si="394"/>
        <v>20.907206462661581</v>
      </c>
      <c r="P1659" s="91"/>
      <c r="Q1659" s="92">
        <f t="shared" si="395"/>
        <v>22.603177385642244</v>
      </c>
      <c r="R1659" s="92"/>
      <c r="S1659" s="107">
        <f t="shared" si="396"/>
        <v>3.8029082463546776E-2</v>
      </c>
      <c r="T1659" s="82">
        <f t="shared" si="408"/>
        <v>1.0132020522151037</v>
      </c>
      <c r="U1659" s="82">
        <f t="shared" si="409"/>
        <v>38.842661485403084</v>
      </c>
      <c r="V1659" s="95">
        <f t="shared" si="397"/>
        <v>9.1172768943963423E-2</v>
      </c>
      <c r="W1659" s="95">
        <f t="shared" si="398"/>
        <v>2.0498899592648057E-2</v>
      </c>
      <c r="X1659" s="95">
        <f t="shared" si="399"/>
        <v>7.0673869351315366E-2</v>
      </c>
    </row>
    <row r="1660" spans="1:24">
      <c r="A1660" s="1">
        <v>2008.08</v>
      </c>
      <c r="B1660" s="1">
        <f t="shared" si="400"/>
        <v>2008</v>
      </c>
      <c r="C1660" s="1">
        <f t="shared" si="401"/>
        <v>7.999999999992724E-2</v>
      </c>
      <c r="D1660" s="77">
        <v>1281.47</v>
      </c>
      <c r="E1660" s="79">
        <f>E1658/3+E1661*2/3</f>
        <v>28.803333333333335</v>
      </c>
      <c r="F1660" s="77">
        <f>F1658/3+F1661*2/3</f>
        <v>47.756666666666668</v>
      </c>
      <c r="G1660" s="77">
        <v>219.08600000000001</v>
      </c>
      <c r="H1660" s="79">
        <f t="shared" si="406"/>
        <v>2008.6249999998749</v>
      </c>
      <c r="I1660" s="109">
        <v>3.89</v>
      </c>
      <c r="J1660" s="79">
        <f t="shared" si="402"/>
        <v>1891.5202843175739</v>
      </c>
      <c r="K1660" s="79">
        <f t="shared" si="403"/>
        <v>42.515306059416552</v>
      </c>
      <c r="L1660" s="90">
        <f t="shared" si="407"/>
        <v>926426.10425808257</v>
      </c>
      <c r="M1660" s="79">
        <f t="shared" si="404"/>
        <v>70.491469727260835</v>
      </c>
      <c r="N1660" s="90">
        <f t="shared" si="405"/>
        <v>34525.211399683045</v>
      </c>
      <c r="O1660" s="106">
        <f t="shared" si="394"/>
        <v>21.401617360047929</v>
      </c>
      <c r="P1660" s="91"/>
      <c r="Q1660" s="92">
        <f t="shared" si="395"/>
        <v>23.155126607759254</v>
      </c>
      <c r="R1660" s="92"/>
      <c r="S1660" s="107">
        <f t="shared" si="396"/>
        <v>3.7586008022024393E-2</v>
      </c>
      <c r="T1660" s="82">
        <f t="shared" si="408"/>
        <v>1.0198300499840234</v>
      </c>
      <c r="U1660" s="82">
        <f t="shared" si="409"/>
        <v>39.513183663016513</v>
      </c>
      <c r="V1660" s="95">
        <f t="shared" si="397"/>
        <v>9.103986829691868E-2</v>
      </c>
      <c r="W1660" s="95">
        <f t="shared" si="398"/>
        <v>1.8942279635364212E-2</v>
      </c>
      <c r="X1660" s="95">
        <f t="shared" si="399"/>
        <v>7.2097588661554468E-2</v>
      </c>
    </row>
    <row r="1661" spans="1:24">
      <c r="A1661" s="1">
        <v>2008.09</v>
      </c>
      <c r="B1661" s="1">
        <f t="shared" si="400"/>
        <v>2008</v>
      </c>
      <c r="C1661" s="1">
        <f t="shared" si="401"/>
        <v>8.9999999999918145E-2</v>
      </c>
      <c r="D1661" s="77">
        <v>1216.95</v>
      </c>
      <c r="E1661" s="79">
        <v>28.85</v>
      </c>
      <c r="F1661" s="77">
        <f>45.95</f>
        <v>45.95</v>
      </c>
      <c r="G1661" s="77">
        <v>218.78299999999999</v>
      </c>
      <c r="H1661" s="79">
        <f t="shared" si="406"/>
        <v>2008.7083333332082</v>
      </c>
      <c r="I1661" s="109">
        <v>3.69</v>
      </c>
      <c r="J1661" s="79">
        <f t="shared" si="402"/>
        <v>1798.7729478524386</v>
      </c>
      <c r="K1661" s="79">
        <f t="shared" si="403"/>
        <v>42.64316491683541</v>
      </c>
      <c r="L1661" s="90">
        <f t="shared" si="407"/>
        <v>882740.92192554101</v>
      </c>
      <c r="M1661" s="79">
        <f t="shared" si="404"/>
        <v>67.918663013122611</v>
      </c>
      <c r="N1661" s="90">
        <f t="shared" si="405"/>
        <v>33330.823256895201</v>
      </c>
      <c r="O1661" s="106">
        <f t="shared" si="394"/>
        <v>20.362733946097517</v>
      </c>
      <c r="P1661" s="91"/>
      <c r="Q1661" s="92">
        <f t="shared" si="395"/>
        <v>22.050373871028611</v>
      </c>
      <c r="R1661" s="92"/>
      <c r="S1661" s="107">
        <f t="shared" si="396"/>
        <v>4.1701440614025392E-2</v>
      </c>
      <c r="T1661" s="82">
        <f t="shared" si="408"/>
        <v>0.99317770086629609</v>
      </c>
      <c r="U1661" s="82">
        <f t="shared" si="409"/>
        <v>40.352540381592689</v>
      </c>
      <c r="V1661" s="95">
        <f t="shared" si="397"/>
        <v>9.8024277924335657E-2</v>
      </c>
      <c r="W1661" s="95">
        <f t="shared" si="398"/>
        <v>1.5968976270918533E-2</v>
      </c>
      <c r="X1661" s="95">
        <f t="shared" si="399"/>
        <v>8.2055301653417123E-2</v>
      </c>
    </row>
    <row r="1662" spans="1:24">
      <c r="A1662" s="1">
        <v>2008.1</v>
      </c>
      <c r="B1662" s="1">
        <f t="shared" si="400"/>
        <v>2008</v>
      </c>
      <c r="C1662" s="1">
        <f t="shared" si="401"/>
        <v>9.9999999999909051E-2</v>
      </c>
      <c r="D1662" s="77">
        <v>968.8</v>
      </c>
      <c r="E1662" s="79">
        <f>E1661*2/3+E1664/3</f>
        <v>28.696666666666665</v>
      </c>
      <c r="F1662" s="77">
        <f>F1661*2/3+F1664/3</f>
        <v>35.593333333333334</v>
      </c>
      <c r="G1662" s="77">
        <v>216.57300000000001</v>
      </c>
      <c r="H1662" s="79">
        <f t="shared" si="406"/>
        <v>2008.7916666665415</v>
      </c>
      <c r="I1662" s="82">
        <v>3.81</v>
      </c>
      <c r="J1662" s="79">
        <f t="shared" si="402"/>
        <v>1446.5951452858851</v>
      </c>
      <c r="K1662" s="79">
        <f t="shared" si="403"/>
        <v>42.84935867659712</v>
      </c>
      <c r="L1662" s="90">
        <f t="shared" si="407"/>
        <v>711663.36321816302</v>
      </c>
      <c r="M1662" s="79">
        <f t="shared" si="404"/>
        <v>53.147340219387161</v>
      </c>
      <c r="N1662" s="90">
        <f t="shared" si="405"/>
        <v>26146.233802792274</v>
      </c>
      <c r="O1662" s="106">
        <f t="shared" si="394"/>
        <v>16.387356548789832</v>
      </c>
      <c r="P1662" s="91"/>
      <c r="Q1662" s="92">
        <f t="shared" si="395"/>
        <v>17.770107910955758</v>
      </c>
      <c r="R1662" s="92"/>
      <c r="S1662" s="107">
        <f t="shared" si="396"/>
        <v>5.1118977736672816E-2</v>
      </c>
      <c r="T1662" s="82">
        <f t="shared" si="408"/>
        <v>1.0265737057388291</v>
      </c>
      <c r="U1662" s="82">
        <f t="shared" si="409"/>
        <v>40.486207960340771</v>
      </c>
      <c r="V1662" s="95">
        <f t="shared" si="397"/>
        <v>0.11734462068573026</v>
      </c>
      <c r="W1662" s="95">
        <f t="shared" si="398"/>
        <v>1.4406924360982343E-2</v>
      </c>
      <c r="X1662" s="95">
        <f t="shared" si="399"/>
        <v>0.10293769632474792</v>
      </c>
    </row>
    <row r="1663" spans="1:24">
      <c r="A1663" s="1">
        <v>2008.11</v>
      </c>
      <c r="B1663" s="1">
        <f t="shared" si="400"/>
        <v>2008</v>
      </c>
      <c r="C1663" s="1">
        <f t="shared" si="401"/>
        <v>0.10999999999989996</v>
      </c>
      <c r="D1663" s="77">
        <v>883.04</v>
      </c>
      <c r="E1663" s="79">
        <f>E1661/3+E1664*2/3</f>
        <v>28.543333333333333</v>
      </c>
      <c r="F1663" s="77">
        <f>F1661/3+F1664*2/3</f>
        <v>25.236666666666668</v>
      </c>
      <c r="G1663" s="77">
        <v>212.42500000000001</v>
      </c>
      <c r="H1663" s="79">
        <f t="shared" si="406"/>
        <v>2008.8749999998747</v>
      </c>
      <c r="I1663" s="82">
        <v>3.53</v>
      </c>
      <c r="J1663" s="79">
        <f t="shared" si="402"/>
        <v>1344.2868039072614</v>
      </c>
      <c r="K1663" s="79">
        <f t="shared" si="403"/>
        <v>43.452648056176699</v>
      </c>
      <c r="L1663" s="90">
        <f t="shared" si="407"/>
        <v>663113.40985471697</v>
      </c>
      <c r="M1663" s="79">
        <f t="shared" si="404"/>
        <v>38.418778282531093</v>
      </c>
      <c r="N1663" s="90">
        <f t="shared" si="405"/>
        <v>18951.318271765955</v>
      </c>
      <c r="O1663" s="106">
        <f t="shared" si="394"/>
        <v>15.259659405704578</v>
      </c>
      <c r="P1663" s="91"/>
      <c r="Q1663" s="92">
        <f t="shared" si="395"/>
        <v>16.575738507639596</v>
      </c>
      <c r="R1663" s="92"/>
      <c r="S1663" s="107">
        <f t="shared" si="396"/>
        <v>5.6442109765604792E-2</v>
      </c>
      <c r="T1663" s="82">
        <f t="shared" si="408"/>
        <v>1.1007174876584529</v>
      </c>
      <c r="U1663" s="82">
        <f t="shared" si="409"/>
        <v>42.373654710520576</v>
      </c>
      <c r="V1663" s="95">
        <f t="shared" si="397"/>
        <v>0.1232877349303918</v>
      </c>
      <c r="W1663" s="95">
        <f t="shared" si="398"/>
        <v>1.0656217325840434E-2</v>
      </c>
      <c r="X1663" s="95">
        <f t="shared" si="399"/>
        <v>0.11263151760455137</v>
      </c>
    </row>
    <row r="1664" spans="1:24">
      <c r="A1664" s="1">
        <v>2008.12</v>
      </c>
      <c r="B1664" s="1">
        <f t="shared" si="400"/>
        <v>2008</v>
      </c>
      <c r="C1664" s="1">
        <f t="shared" si="401"/>
        <v>0.11999999999989086</v>
      </c>
      <c r="D1664" s="77">
        <v>877.56</v>
      </c>
      <c r="E1664" s="79">
        <v>28.39</v>
      </c>
      <c r="F1664" s="77">
        <v>14.88</v>
      </c>
      <c r="G1664" s="77">
        <v>210.22800000000001</v>
      </c>
      <c r="H1664" s="79">
        <f t="shared" si="406"/>
        <v>2008.958333333208</v>
      </c>
      <c r="I1664" s="82">
        <v>2.42</v>
      </c>
      <c r="J1664" s="79">
        <f t="shared" si="402"/>
        <v>1349.905747474171</v>
      </c>
      <c r="K1664" s="79">
        <f t="shared" si="403"/>
        <v>43.670887655307574</v>
      </c>
      <c r="L1664" s="90">
        <f t="shared" si="407"/>
        <v>667680.31185754726</v>
      </c>
      <c r="M1664" s="79">
        <f t="shared" si="404"/>
        <v>22.88914435755466</v>
      </c>
      <c r="N1664" s="90">
        <f t="shared" si="405"/>
        <v>11321.257851816748</v>
      </c>
      <c r="O1664" s="106">
        <f t="shared" si="394"/>
        <v>15.376080747423769</v>
      </c>
      <c r="P1664" s="91"/>
      <c r="Q1664" s="92">
        <f t="shared" si="395"/>
        <v>16.73284267021203</v>
      </c>
      <c r="R1664" s="92"/>
      <c r="S1664" s="107">
        <f t="shared" si="396"/>
        <v>6.6042129114535067E-2</v>
      </c>
      <c r="T1664" s="82">
        <f t="shared" si="408"/>
        <v>0.99325011039598909</v>
      </c>
      <c r="U1664" s="82">
        <f t="shared" si="409"/>
        <v>47.128851670167116</v>
      </c>
      <c r="V1664" s="95">
        <f t="shared" si="397"/>
        <v>0.11646979702600335</v>
      </c>
      <c r="W1664" s="95">
        <f t="shared" si="398"/>
        <v>3.0158747949355913E-3</v>
      </c>
      <c r="X1664" s="95">
        <f t="shared" si="399"/>
        <v>0.11345392223106776</v>
      </c>
    </row>
    <row r="1665" spans="1:24">
      <c r="A1665" s="1">
        <v>2009.01</v>
      </c>
      <c r="B1665" s="1">
        <f t="shared" si="400"/>
        <v>2009</v>
      </c>
      <c r="C1665" s="1">
        <f t="shared" si="401"/>
        <v>9.9999999999909051E-3</v>
      </c>
      <c r="D1665" s="77">
        <v>865.58</v>
      </c>
      <c r="E1665" s="79">
        <f>E1664*2/3+E1667/3</f>
        <v>28.013333333333335</v>
      </c>
      <c r="F1665" s="77">
        <f>F1664*2/3+F1667/3</f>
        <v>12.206666666666667</v>
      </c>
      <c r="G1665" s="77">
        <v>211.143</v>
      </c>
      <c r="H1665" s="79">
        <f t="shared" si="406"/>
        <v>2009.0416666665412</v>
      </c>
      <c r="I1665" s="82">
        <v>2.52</v>
      </c>
      <c r="J1665" s="79">
        <f t="shared" si="402"/>
        <v>1325.707492741886</v>
      </c>
      <c r="K1665" s="79">
        <f t="shared" si="403"/>
        <v>42.904741210143527</v>
      </c>
      <c r="L1665" s="90">
        <f t="shared" si="407"/>
        <v>657479.98685272504</v>
      </c>
      <c r="M1665" s="79">
        <f t="shared" si="404"/>
        <v>18.695521455443313</v>
      </c>
      <c r="N1665" s="90">
        <f t="shared" si="405"/>
        <v>9271.9783723232958</v>
      </c>
      <c r="O1665" s="106">
        <f t="shared" ref="O1665:O1728" si="410">J1665/AVERAGE(M1545:M1664)</f>
        <v>15.17465193687967</v>
      </c>
      <c r="P1665" s="91"/>
      <c r="Q1665" s="92">
        <f t="shared" ref="Q1665:Q1728" si="411">L1665/AVERAGE(N1545:N1664)</f>
        <v>16.545978292696997</v>
      </c>
      <c r="R1665" s="92"/>
      <c r="S1665" s="107">
        <f t="shared" ref="S1665:S1728" si="412">1/O1665-(I1665/100-(((G1665/G1545)^(1/10))-1))</f>
        <v>6.6100784914300617E-2</v>
      </c>
      <c r="T1665" s="82">
        <f t="shared" si="408"/>
        <v>0.97192494277408814</v>
      </c>
      <c r="U1665" s="82">
        <f t="shared" si="409"/>
        <v>46.607880176717003</v>
      </c>
      <c r="V1665" s="95">
        <f t="shared" si="397"/>
        <v>0.11990380141313706</v>
      </c>
      <c r="W1665" s="95">
        <f t="shared" si="398"/>
        <v>5.216205961303011E-3</v>
      </c>
      <c r="X1665" s="95">
        <f t="shared" si="399"/>
        <v>0.11468759545183405</v>
      </c>
    </row>
    <row r="1666" spans="1:24">
      <c r="A1666" s="1">
        <v>2009.02</v>
      </c>
      <c r="B1666" s="1">
        <f t="shared" si="400"/>
        <v>2009</v>
      </c>
      <c r="C1666" s="1">
        <f t="shared" si="401"/>
        <v>1.999999999998181E-2</v>
      </c>
      <c r="D1666" s="77">
        <v>805.23</v>
      </c>
      <c r="E1666" s="79">
        <f>E1664/3+E1667*2/3</f>
        <v>27.63666666666667</v>
      </c>
      <c r="F1666" s="77">
        <f>F1664/3+F1667*2/3</f>
        <v>9.5333333333333332</v>
      </c>
      <c r="G1666" s="77">
        <v>212.19300000000001</v>
      </c>
      <c r="H1666" s="79">
        <f t="shared" si="406"/>
        <v>2009.1249999998745</v>
      </c>
      <c r="I1666" s="82">
        <v>2.87</v>
      </c>
      <c r="J1666" s="79">
        <f t="shared" si="402"/>
        <v>1227.1738138864148</v>
      </c>
      <c r="K1666" s="79">
        <f t="shared" si="403"/>
        <v>42.11839305098033</v>
      </c>
      <c r="L1666" s="90">
        <f t="shared" si="407"/>
        <v>610353.25979462289</v>
      </c>
      <c r="M1666" s="79">
        <f t="shared" si="404"/>
        <v>14.528838997202232</v>
      </c>
      <c r="N1666" s="90">
        <f t="shared" si="405"/>
        <v>7226.1354851517426</v>
      </c>
      <c r="O1666" s="106">
        <f t="shared" si="410"/>
        <v>14.122181801918897</v>
      </c>
      <c r="P1666" s="91"/>
      <c r="Q1666" s="92">
        <f t="shared" si="411"/>
        <v>15.431495098996702</v>
      </c>
      <c r="R1666" s="92"/>
      <c r="S1666" s="107">
        <f t="shared" si="412"/>
        <v>6.78959919812928E-2</v>
      </c>
      <c r="T1666" s="82">
        <f t="shared" si="408"/>
        <v>1.0067126526027683</v>
      </c>
      <c r="U1666" s="82">
        <f t="shared" si="409"/>
        <v>45.075205296060268</v>
      </c>
      <c r="V1666" s="95">
        <f t="shared" ref="V1666:V1685" si="413">(($L1786/$L1666)^(1/10)-1)</f>
        <v>0.13419728561579247</v>
      </c>
      <c r="W1666" s="95">
        <f t="shared" ref="W1666:W1729" si="414">(($U1786/$U1666)^(1/10)-1)</f>
        <v>8.647385664905638E-3</v>
      </c>
      <c r="X1666" s="95">
        <f t="shared" ref="X1666:X1729" si="415">V1666-W1666</f>
        <v>0.12554989995088683</v>
      </c>
    </row>
    <row r="1667" spans="1:24">
      <c r="A1667" s="1">
        <v>2009.03</v>
      </c>
      <c r="B1667" s="1">
        <f t="shared" si="400"/>
        <v>2009</v>
      </c>
      <c r="C1667" s="1">
        <f t="shared" si="401"/>
        <v>2.9999999999972715E-2</v>
      </c>
      <c r="D1667" s="77">
        <v>757.13</v>
      </c>
      <c r="E1667" s="79">
        <v>27.26</v>
      </c>
      <c r="F1667" s="77">
        <v>6.86</v>
      </c>
      <c r="G1667" s="77">
        <v>212.709</v>
      </c>
      <c r="H1667" s="79">
        <f>H1666+1/12</f>
        <v>2009.2083333332077</v>
      </c>
      <c r="I1667" s="82">
        <v>2.82</v>
      </c>
      <c r="J1667" s="79">
        <f t="shared" si="402"/>
        <v>1151.0701041798891</v>
      </c>
      <c r="K1667" s="79">
        <f t="shared" si="403"/>
        <v>41.443571170002215</v>
      </c>
      <c r="L1667" s="90">
        <f t="shared" si="407"/>
        <v>574219.6559780211</v>
      </c>
      <c r="M1667" s="79">
        <f t="shared" si="404"/>
        <v>10.429306611379868</v>
      </c>
      <c r="N1667" s="90">
        <f t="shared" si="405"/>
        <v>5202.7351181556996</v>
      </c>
      <c r="O1667" s="106">
        <f t="shared" si="410"/>
        <v>13.323667656863931</v>
      </c>
      <c r="P1667" s="91"/>
      <c r="Q1667" s="92">
        <f t="shared" si="411"/>
        <v>14.592703772466315</v>
      </c>
      <c r="R1667" s="92"/>
      <c r="S1667" s="107">
        <f t="shared" si="412"/>
        <v>7.2577640954996608E-2</v>
      </c>
      <c r="T1667" s="82">
        <f t="shared" si="408"/>
        <v>0.99289340879634969</v>
      </c>
      <c r="U1667" s="82">
        <f t="shared" si="409"/>
        <v>45.267699831066764</v>
      </c>
      <c r="V1667" s="95">
        <f t="shared" si="413"/>
        <v>0.14270204314620294</v>
      </c>
      <c r="W1667" s="95">
        <f t="shared" si="414"/>
        <v>8.8387323571454957E-3</v>
      </c>
      <c r="X1667" s="95">
        <f t="shared" si="415"/>
        <v>0.13386331078905744</v>
      </c>
    </row>
    <row r="1668" spans="1:24">
      <c r="A1668" s="1">
        <v>2009.04</v>
      </c>
      <c r="B1668" s="1">
        <f t="shared" si="400"/>
        <v>2009</v>
      </c>
      <c r="C1668" s="1">
        <f t="shared" si="401"/>
        <v>3.999999999996362E-2</v>
      </c>
      <c r="D1668" s="77">
        <v>848.15</v>
      </c>
      <c r="E1668" s="79">
        <f>E1667*2/3+E1670/3</f>
        <v>26.703333333333333</v>
      </c>
      <c r="F1668" s="77">
        <f>F1667*2/3+F1670/3</f>
        <v>7.0766666666666662</v>
      </c>
      <c r="G1668" s="77">
        <v>213.24</v>
      </c>
      <c r="H1668" s="79">
        <f t="shared" si="406"/>
        <v>2009.291666666541</v>
      </c>
      <c r="I1668" s="82">
        <v>2.93</v>
      </c>
      <c r="J1668" s="79">
        <f t="shared" si="402"/>
        <v>1286.2375325923842</v>
      </c>
      <c r="K1668" s="79">
        <f t="shared" si="403"/>
        <v>40.496173529043958</v>
      </c>
      <c r="L1668" s="90">
        <f t="shared" si="407"/>
        <v>643332.39045839373</v>
      </c>
      <c r="M1668" s="79">
        <f t="shared" si="404"/>
        <v>10.731915666228977</v>
      </c>
      <c r="N1668" s="90">
        <f t="shared" si="405"/>
        <v>5367.7402383350818</v>
      </c>
      <c r="O1668" s="106">
        <f t="shared" si="410"/>
        <v>14.981866453039251</v>
      </c>
      <c r="P1668" s="91"/>
      <c r="Q1668" s="92">
        <f t="shared" si="411"/>
        <v>16.441219972398422</v>
      </c>
      <c r="R1668" s="92"/>
      <c r="S1668" s="107">
        <f t="shared" si="412"/>
        <v>6.2683163948465376E-2</v>
      </c>
      <c r="T1668" s="82">
        <f t="shared" si="408"/>
        <v>0.9720157544991832</v>
      </c>
      <c r="U1668" s="82">
        <f t="shared" si="409"/>
        <v>44.834078422500028</v>
      </c>
      <c r="V1668" s="95">
        <f t="shared" si="413"/>
        <v>0.13332895853557458</v>
      </c>
      <c r="W1668" s="95">
        <f t="shared" si="414"/>
        <v>9.8455428084029961E-3</v>
      </c>
      <c r="X1668" s="95">
        <f t="shared" si="415"/>
        <v>0.12348341572717159</v>
      </c>
    </row>
    <row r="1669" spans="1:24">
      <c r="A1669" s="1">
        <v>2009.05</v>
      </c>
      <c r="B1669" s="1">
        <f t="shared" si="400"/>
        <v>2009</v>
      </c>
      <c r="C1669" s="1">
        <f t="shared" si="401"/>
        <v>4.9999999999954525E-2</v>
      </c>
      <c r="D1669" s="77">
        <v>902.41</v>
      </c>
      <c r="E1669" s="79">
        <f>E1667/3+E1670*2/3</f>
        <v>26.146666666666668</v>
      </c>
      <c r="F1669" s="77">
        <f>F1667/3+F1670*2/3</f>
        <v>7.293333333333333</v>
      </c>
      <c r="G1669" s="77">
        <v>213.85599999999999</v>
      </c>
      <c r="H1669" s="79">
        <f t="shared" si="406"/>
        <v>2009.3749999998743</v>
      </c>
      <c r="I1669" s="82">
        <v>3.29</v>
      </c>
      <c r="J1669" s="79">
        <f t="shared" si="402"/>
        <v>1364.5820226226995</v>
      </c>
      <c r="K1669" s="79">
        <f t="shared" si="403"/>
        <v>39.537761422016068</v>
      </c>
      <c r="L1669" s="90">
        <f t="shared" si="407"/>
        <v>684165.60122520628</v>
      </c>
      <c r="M1669" s="79">
        <f t="shared" si="404"/>
        <v>11.028636153922891</v>
      </c>
      <c r="N1669" s="90">
        <f t="shared" si="405"/>
        <v>5529.4686283793826</v>
      </c>
      <c r="O1669" s="106">
        <f t="shared" si="410"/>
        <v>15.996355755263151</v>
      </c>
      <c r="P1669" s="91"/>
      <c r="Q1669" s="92">
        <f t="shared" si="411"/>
        <v>17.585230774696488</v>
      </c>
      <c r="R1669" s="92"/>
      <c r="S1669" s="107">
        <f t="shared" si="412"/>
        <v>5.5145826881175128E-2</v>
      </c>
      <c r="T1669" s="82">
        <f t="shared" si="408"/>
        <v>0.96712671402633488</v>
      </c>
      <c r="U1669" s="82">
        <f t="shared" si="409"/>
        <v>43.453902503117028</v>
      </c>
      <c r="V1669" s="95">
        <f t="shared" si="413"/>
        <v>0.12440077540897709</v>
      </c>
      <c r="W1669" s="95">
        <f t="shared" si="414"/>
        <v>1.4158755547390545E-2</v>
      </c>
      <c r="X1669" s="95">
        <f t="shared" si="415"/>
        <v>0.11024201986158655</v>
      </c>
    </row>
    <row r="1670" spans="1:24">
      <c r="A1670" s="1">
        <v>2009.06</v>
      </c>
      <c r="B1670" s="1">
        <f t="shared" si="400"/>
        <v>2009</v>
      </c>
      <c r="C1670" s="1">
        <f t="shared" si="401"/>
        <v>5.999999999994543E-2</v>
      </c>
      <c r="D1670" s="77">
        <v>926.12</v>
      </c>
      <c r="E1670" s="79">
        <v>25.59</v>
      </c>
      <c r="F1670" s="77">
        <v>7.51</v>
      </c>
      <c r="G1670" s="77">
        <v>215.69300000000001</v>
      </c>
      <c r="H1670" s="79">
        <f t="shared" si="406"/>
        <v>2009.4583333332075</v>
      </c>
      <c r="I1670" s="82">
        <v>3.72</v>
      </c>
      <c r="J1670" s="79">
        <f t="shared" si="402"/>
        <v>1388.5080367003102</v>
      </c>
      <c r="K1670" s="79">
        <f t="shared" si="403"/>
        <v>38.366432707598307</v>
      </c>
      <c r="L1670" s="90">
        <f t="shared" si="407"/>
        <v>697764.4700536899</v>
      </c>
      <c r="M1670" s="79">
        <f t="shared" si="404"/>
        <v>11.25955098218301</v>
      </c>
      <c r="N1670" s="90">
        <f t="shared" si="405"/>
        <v>5658.2420961681109</v>
      </c>
      <c r="O1670" s="106">
        <f t="shared" si="410"/>
        <v>16.38418281621534</v>
      </c>
      <c r="P1670" s="91"/>
      <c r="Q1670" s="92">
        <f t="shared" si="411"/>
        <v>18.040717081299711</v>
      </c>
      <c r="R1670" s="92"/>
      <c r="S1670" s="107">
        <f t="shared" si="412"/>
        <v>5.0243597361463214E-2</v>
      </c>
      <c r="T1670" s="82">
        <f t="shared" si="408"/>
        <v>1.0164518630076158</v>
      </c>
      <c r="U1670" s="82">
        <f t="shared" si="409"/>
        <v>41.667510513244387</v>
      </c>
      <c r="V1670" s="95">
        <f t="shared" si="413"/>
        <v>0.12373531710759567</v>
      </c>
      <c r="W1670" s="95">
        <f t="shared" si="414"/>
        <v>2.1664392570096558E-2</v>
      </c>
      <c r="X1670" s="95">
        <f t="shared" si="415"/>
        <v>0.10207092453749911</v>
      </c>
    </row>
    <row r="1671" spans="1:24">
      <c r="A1671" s="1">
        <v>2009.07</v>
      </c>
      <c r="B1671" s="1">
        <f t="shared" si="400"/>
        <v>2009</v>
      </c>
      <c r="C1671" s="1">
        <f t="shared" si="401"/>
        <v>6.9999999999936335E-2</v>
      </c>
      <c r="D1671" s="77">
        <v>935.82</v>
      </c>
      <c r="E1671" s="79">
        <f>E1670*2/3+E1673/3</f>
        <v>25.026666666666664</v>
      </c>
      <c r="F1671" s="77">
        <f>F1670*2/3+F1673/3</f>
        <v>9.1866666666666674</v>
      </c>
      <c r="G1671" s="77">
        <v>215.351</v>
      </c>
      <c r="H1671" s="79">
        <f t="shared" si="406"/>
        <v>2009.5416666665408</v>
      </c>
      <c r="I1671" s="82">
        <v>3.56</v>
      </c>
      <c r="J1671" s="79">
        <f t="shared" si="402"/>
        <v>1405.2791909951661</v>
      </c>
      <c r="K1671" s="79">
        <f t="shared" si="403"/>
        <v>37.581430068430919</v>
      </c>
      <c r="L1671" s="90">
        <f t="shared" si="407"/>
        <v>707766.25910205441</v>
      </c>
      <c r="M1671" s="79">
        <f t="shared" si="404"/>
        <v>13.795207947335594</v>
      </c>
      <c r="N1671" s="90">
        <f t="shared" si="405"/>
        <v>6947.9309058197177</v>
      </c>
      <c r="O1671" s="106">
        <f t="shared" si="410"/>
        <v>16.694620816995613</v>
      </c>
      <c r="P1671" s="91"/>
      <c r="Q1671" s="92">
        <f t="shared" si="411"/>
        <v>18.410569541960577</v>
      </c>
      <c r="R1671" s="92"/>
      <c r="S1671" s="107">
        <f t="shared" si="412"/>
        <v>5.0237564816960865E-2</v>
      </c>
      <c r="T1671" s="82">
        <f t="shared" si="408"/>
        <v>1.0004667153457725</v>
      </c>
      <c r="U1671" s="82">
        <f t="shared" si="409"/>
        <v>42.420279728848818</v>
      </c>
      <c r="V1671" s="95">
        <f t="shared" si="413"/>
        <v>0.12617285794027766</v>
      </c>
      <c r="W1671" s="95">
        <f t="shared" si="414"/>
        <v>2.3778419341503154E-2</v>
      </c>
      <c r="X1671" s="95">
        <f t="shared" si="415"/>
        <v>0.10239443859877451</v>
      </c>
    </row>
    <row r="1672" spans="1:24">
      <c r="A1672" s="1">
        <v>2009.08</v>
      </c>
      <c r="B1672" s="1">
        <f t="shared" si="400"/>
        <v>2009</v>
      </c>
      <c r="C1672" s="1">
        <f t="shared" si="401"/>
        <v>7.999999999992724E-2</v>
      </c>
      <c r="D1672" s="77">
        <v>1009.73</v>
      </c>
      <c r="E1672" s="79">
        <f>E1670/3+E1673*2/3</f>
        <v>24.463333333333331</v>
      </c>
      <c r="F1672" s="77">
        <f>F1670/3+F1673*2/3</f>
        <v>10.863333333333333</v>
      </c>
      <c r="G1672" s="77">
        <v>215.834</v>
      </c>
      <c r="H1672" s="79">
        <f t="shared" si="406"/>
        <v>2009.624999999874</v>
      </c>
      <c r="I1672" s="82">
        <v>3.59</v>
      </c>
      <c r="J1672" s="79">
        <f t="shared" si="402"/>
        <v>1512.8733961748385</v>
      </c>
      <c r="K1672" s="79">
        <f t="shared" si="403"/>
        <v>36.653289673236536</v>
      </c>
      <c r="L1672" s="90">
        <f t="shared" si="407"/>
        <v>763494.24450586666</v>
      </c>
      <c r="M1672" s="79">
        <f t="shared" si="404"/>
        <v>16.276477864161041</v>
      </c>
      <c r="N1672" s="90">
        <f t="shared" si="405"/>
        <v>8214.168615519724</v>
      </c>
      <c r="O1672" s="106">
        <f t="shared" si="410"/>
        <v>18.094069801576079</v>
      </c>
      <c r="P1672" s="91"/>
      <c r="Q1672" s="92">
        <f t="shared" si="411"/>
        <v>19.979249781377366</v>
      </c>
      <c r="R1672" s="92"/>
      <c r="S1672" s="107">
        <f t="shared" si="412"/>
        <v>4.5288721336082284E-2</v>
      </c>
      <c r="T1672" s="82">
        <f t="shared" si="408"/>
        <v>1.0189667410869547</v>
      </c>
      <c r="U1672" s="82">
        <f t="shared" si="409"/>
        <v>42.345104205505407</v>
      </c>
      <c r="V1672" s="95">
        <f t="shared" si="413"/>
        <v>0.1141228756118684</v>
      </c>
      <c r="W1672" s="95">
        <f t="shared" si="414"/>
        <v>2.4104218349018547E-2</v>
      </c>
      <c r="X1672" s="95">
        <f t="shared" si="415"/>
        <v>9.0018657262849855E-2</v>
      </c>
    </row>
    <row r="1673" spans="1:24">
      <c r="A1673" s="1">
        <v>2009.09</v>
      </c>
      <c r="B1673" s="1">
        <f t="shared" si="400"/>
        <v>2009</v>
      </c>
      <c r="C1673" s="1">
        <f t="shared" si="401"/>
        <v>8.9999999999918145E-2</v>
      </c>
      <c r="D1673" s="77">
        <v>1044.55</v>
      </c>
      <c r="E1673" s="79">
        <v>23.9</v>
      </c>
      <c r="F1673" s="77">
        <v>12.54</v>
      </c>
      <c r="G1673" s="77">
        <v>215.96899999999999</v>
      </c>
      <c r="H1673" s="79">
        <f t="shared" si="406"/>
        <v>2009.7083333332073</v>
      </c>
      <c r="I1673" s="82">
        <v>3.4</v>
      </c>
      <c r="J1673" s="79">
        <f t="shared" si="402"/>
        <v>1564.0657346656233</v>
      </c>
      <c r="K1673" s="79">
        <f t="shared" si="403"/>
        <v>35.786866170607823</v>
      </c>
      <c r="L1673" s="90">
        <f t="shared" si="407"/>
        <v>790834.25729275087</v>
      </c>
      <c r="M1673" s="79">
        <f t="shared" si="404"/>
        <v>18.776874551440255</v>
      </c>
      <c r="N1673" s="90">
        <f t="shared" si="405"/>
        <v>9494.0994556996775</v>
      </c>
      <c r="O1673" s="106">
        <f t="shared" si="410"/>
        <v>18.831902264840075</v>
      </c>
      <c r="P1673" s="91"/>
      <c r="Q1673" s="92">
        <f t="shared" si="411"/>
        <v>20.817180576489946</v>
      </c>
      <c r="R1673" s="92"/>
      <c r="S1673" s="107">
        <f t="shared" si="412"/>
        <v>4.4597619535910037E-2</v>
      </c>
      <c r="T1673" s="82">
        <f t="shared" si="408"/>
        <v>1.0036745227795021</v>
      </c>
      <c r="U1673" s="82">
        <f t="shared" si="409"/>
        <v>43.121281304336676</v>
      </c>
      <c r="V1673" s="95">
        <f t="shared" si="413"/>
        <v>0.11350254571629592</v>
      </c>
      <c r="W1673" s="95">
        <f t="shared" si="414"/>
        <v>2.1650823143270381E-2</v>
      </c>
      <c r="X1673" s="95">
        <f t="shared" si="415"/>
        <v>9.185172257302554E-2</v>
      </c>
    </row>
    <row r="1674" spans="1:24">
      <c r="A1674" s="1">
        <v>2009.1</v>
      </c>
      <c r="B1674" s="1">
        <f t="shared" ref="B1674:B1737" si="416">INT(A1674)</f>
        <v>2009</v>
      </c>
      <c r="C1674" s="1">
        <f t="shared" ref="C1674:C1737" si="417">A1674-B1674</f>
        <v>9.9999999999909051E-2</v>
      </c>
      <c r="D1674" s="77">
        <v>1067.6600000000001</v>
      </c>
      <c r="E1674" s="79">
        <f>E1673*2/3+E1676/3</f>
        <v>23.403333333333332</v>
      </c>
      <c r="F1674" s="77">
        <f>F1673*2/3+F1676/3</f>
        <v>25.349999999999998</v>
      </c>
      <c r="G1674" s="77">
        <v>216.17699999999999</v>
      </c>
      <c r="H1674" s="79">
        <f t="shared" si="406"/>
        <v>2009.7916666665406</v>
      </c>
      <c r="I1674" s="82">
        <v>3.39</v>
      </c>
      <c r="J1674" s="79">
        <f t="shared" ref="J1674:J1737" si="418">D1674*$G$1864/G1674</f>
        <v>1597.1314884562191</v>
      </c>
      <c r="K1674" s="79">
        <f t="shared" ref="K1674:K1737" si="419">E1674*$G$1864/G1674</f>
        <v>35.009460503815554</v>
      </c>
      <c r="L1674" s="90">
        <f t="shared" si="407"/>
        <v>809028.34824520524</v>
      </c>
      <c r="M1674" s="79">
        <f t="shared" ref="M1674:M1737" si="420">F1674*$G$1864/G1674</f>
        <v>37.921513620782974</v>
      </c>
      <c r="N1674" s="90">
        <f t="shared" ref="N1674:N1737" si="421">M1674*(L1674/J1674)</f>
        <v>19209.175793806971</v>
      </c>
      <c r="O1674" s="106">
        <f t="shared" si="410"/>
        <v>19.358008443486842</v>
      </c>
      <c r="P1674" s="91"/>
      <c r="Q1674" s="92">
        <f t="shared" si="411"/>
        <v>21.420018718305062</v>
      </c>
      <c r="R1674" s="92"/>
      <c r="S1674" s="107">
        <f t="shared" si="412"/>
        <v>4.3170097780186531E-2</v>
      </c>
      <c r="T1674" s="82">
        <f t="shared" si="408"/>
        <v>1.0019842066094584</v>
      </c>
      <c r="U1674" s="82">
        <f t="shared" si="409"/>
        <v>43.238088780194055</v>
      </c>
      <c r="V1674" s="95">
        <f t="shared" si="413"/>
        <v>0.11073097359151762</v>
      </c>
      <c r="W1674" s="95">
        <f t="shared" si="414"/>
        <v>2.1192844126104893E-2</v>
      </c>
      <c r="X1674" s="95">
        <f t="shared" si="415"/>
        <v>8.953812946541273E-2</v>
      </c>
    </row>
    <row r="1675" spans="1:24">
      <c r="A1675" s="1">
        <v>2009.11</v>
      </c>
      <c r="B1675" s="1">
        <f t="shared" si="416"/>
        <v>2009</v>
      </c>
      <c r="C1675" s="1">
        <f t="shared" si="417"/>
        <v>0.10999999999989996</v>
      </c>
      <c r="D1675" s="77">
        <v>1088.07</v>
      </c>
      <c r="E1675" s="79">
        <f>E1673/3+E1676*2/3</f>
        <v>22.906666666666666</v>
      </c>
      <c r="F1675" s="77">
        <f>F1673/3+F1676*2/3</f>
        <v>38.159999999999997</v>
      </c>
      <c r="G1675" s="77">
        <v>216.33</v>
      </c>
      <c r="H1675" s="79">
        <f t="shared" ref="H1675:H1738" si="422">H1674+1/12</f>
        <v>2009.8749999998738</v>
      </c>
      <c r="I1675" s="82">
        <v>3.4</v>
      </c>
      <c r="J1675" s="79">
        <f t="shared" si="418"/>
        <v>1626.5119993066148</v>
      </c>
      <c r="K1675" s="79">
        <f t="shared" si="419"/>
        <v>34.242252977703821</v>
      </c>
      <c r="L1675" s="90">
        <f t="shared" ref="L1675:L1738" si="423">L1674*((J1675+(K1675/12))/J1674)</f>
        <v>825356.52522976394</v>
      </c>
      <c r="M1675" s="79">
        <f t="shared" si="420"/>
        <v>57.043846345860487</v>
      </c>
      <c r="N1675" s="90">
        <f t="shared" si="421"/>
        <v>28946.304008719835</v>
      </c>
      <c r="O1675" s="106">
        <f t="shared" si="410"/>
        <v>19.812761079966055</v>
      </c>
      <c r="P1675" s="91"/>
      <c r="Q1675" s="92">
        <f t="shared" si="411"/>
        <v>21.938367056892947</v>
      </c>
      <c r="R1675" s="92"/>
      <c r="S1675" s="107">
        <f t="shared" si="412"/>
        <v>4.1896014709401859E-2</v>
      </c>
      <c r="T1675" s="82">
        <f t="shared" ref="T1675:T1738" si="424">((I1675/I1676+I1675/1200+((1+I1676/1200)^(-119))*(1-I1675/I1676)))</f>
        <v>0.98700030830100394</v>
      </c>
      <c r="U1675" s="82">
        <f t="shared" ref="U1675:U1738" si="425">U1674*T1674*G1674/G1675</f>
        <v>43.29324114446721</v>
      </c>
      <c r="V1675" s="95">
        <f t="shared" si="413"/>
        <v>0.11339393605862647</v>
      </c>
      <c r="W1675" s="95">
        <f t="shared" si="414"/>
        <v>2.0333961691598956E-2</v>
      </c>
      <c r="X1675" s="95">
        <f t="shared" si="415"/>
        <v>9.3059974367027509E-2</v>
      </c>
    </row>
    <row r="1676" spans="1:24">
      <c r="A1676" s="1">
        <v>2009.12</v>
      </c>
      <c r="B1676" s="1">
        <f t="shared" si="416"/>
        <v>2009</v>
      </c>
      <c r="C1676" s="1">
        <f t="shared" si="417"/>
        <v>0.11999999999989086</v>
      </c>
      <c r="D1676" s="77">
        <v>1110.3800000000001</v>
      </c>
      <c r="E1676" s="79">
        <v>22.41</v>
      </c>
      <c r="F1676" s="77">
        <v>50.97</v>
      </c>
      <c r="G1676" s="77">
        <v>215.94900000000001</v>
      </c>
      <c r="H1676" s="79">
        <f t="shared" si="422"/>
        <v>2009.9583333332071</v>
      </c>
      <c r="I1676" s="82">
        <v>3.59</v>
      </c>
      <c r="J1676" s="79">
        <f t="shared" si="418"/>
        <v>1662.7908234814704</v>
      </c>
      <c r="K1676" s="79">
        <f t="shared" si="419"/>
        <v>33.558909881499801</v>
      </c>
      <c r="L1676" s="90">
        <f t="shared" si="423"/>
        <v>845184.92881874472</v>
      </c>
      <c r="M1676" s="79">
        <f t="shared" si="420"/>
        <v>76.327426892460721</v>
      </c>
      <c r="N1676" s="90">
        <f t="shared" si="421"/>
        <v>38796.696465976886</v>
      </c>
      <c r="O1676" s="106">
        <f t="shared" si="410"/>
        <v>20.322376500216542</v>
      </c>
      <c r="P1676" s="91"/>
      <c r="Q1676" s="92">
        <f t="shared" si="411"/>
        <v>22.511278992034359</v>
      </c>
      <c r="R1676" s="92"/>
      <c r="S1676" s="107">
        <f t="shared" si="412"/>
        <v>3.8549596504991013E-2</v>
      </c>
      <c r="T1676" s="82">
        <f t="shared" si="424"/>
        <v>0.99140152775318757</v>
      </c>
      <c r="U1676" s="82">
        <f t="shared" si="425"/>
        <v>42.805831909740633</v>
      </c>
      <c r="V1676" s="95">
        <f t="shared" si="413"/>
        <v>0.11356901199859681</v>
      </c>
      <c r="W1676" s="95">
        <f t="shared" si="414"/>
        <v>2.1274266242021111E-2</v>
      </c>
      <c r="X1676" s="95">
        <f t="shared" si="415"/>
        <v>9.2294745756575702E-2</v>
      </c>
    </row>
    <row r="1677" spans="1:24">
      <c r="A1677" s="1">
        <v>2010.01</v>
      </c>
      <c r="B1677" s="1">
        <f t="shared" si="416"/>
        <v>2010</v>
      </c>
      <c r="C1677" s="1">
        <f t="shared" si="417"/>
        <v>9.9999999999909051E-3</v>
      </c>
      <c r="D1677" s="77">
        <v>1123.58</v>
      </c>
      <c r="E1677" s="79">
        <f>E1676*2/3+E1679/3</f>
        <v>22.24</v>
      </c>
      <c r="F1677" s="77">
        <f>F1676*2/3+F1679/3</f>
        <v>54.289999999999992</v>
      </c>
      <c r="G1677" s="77">
        <v>216.68700000000001</v>
      </c>
      <c r="H1677" s="79">
        <f t="shared" si="422"/>
        <v>2010.0416666665403</v>
      </c>
      <c r="I1677" s="82">
        <v>3.73</v>
      </c>
      <c r="J1677" s="79">
        <f t="shared" si="418"/>
        <v>1676.827272240605</v>
      </c>
      <c r="K1677" s="79">
        <f t="shared" si="419"/>
        <v>33.190906330329</v>
      </c>
      <c r="L1677" s="90">
        <f t="shared" si="423"/>
        <v>853725.44950751611</v>
      </c>
      <c r="M1677" s="79">
        <f t="shared" si="420"/>
        <v>81.022225929566602</v>
      </c>
      <c r="N1677" s="90">
        <f t="shared" si="421"/>
        <v>41250.960905109605</v>
      </c>
      <c r="O1677" s="106">
        <f t="shared" si="410"/>
        <v>20.527859801454412</v>
      </c>
      <c r="P1677" s="91"/>
      <c r="Q1677" s="92">
        <f t="shared" si="411"/>
        <v>22.741430277197438</v>
      </c>
      <c r="R1677" s="92"/>
      <c r="S1677" s="107">
        <f t="shared" si="412"/>
        <v>3.670267875025128E-2</v>
      </c>
      <c r="T1677" s="82">
        <f t="shared" si="424"/>
        <v>1.0064260099968045</v>
      </c>
      <c r="U1677" s="82">
        <f t="shared" si="425"/>
        <v>42.293231152403486</v>
      </c>
      <c r="V1677" s="95">
        <f t="shared" si="413"/>
        <v>0.1156869295242009</v>
      </c>
      <c r="W1677" s="95">
        <f t="shared" si="414"/>
        <v>2.3192198999803626E-2</v>
      </c>
      <c r="X1677" s="95">
        <f t="shared" si="415"/>
        <v>9.2494730524397273E-2</v>
      </c>
    </row>
    <row r="1678" spans="1:24">
      <c r="A1678" s="1">
        <v>2010.02</v>
      </c>
      <c r="B1678" s="1">
        <f t="shared" si="416"/>
        <v>2010</v>
      </c>
      <c r="C1678" s="1">
        <f t="shared" si="417"/>
        <v>1.999999999998181E-2</v>
      </c>
      <c r="D1678" s="77">
        <v>1089.1600000000001</v>
      </c>
      <c r="E1678" s="79">
        <f>E1676/3+E1679*2/3</f>
        <v>22.07</v>
      </c>
      <c r="F1678" s="77">
        <f>F1676/3+F1679*2/3</f>
        <v>57.61</v>
      </c>
      <c r="G1678" s="77">
        <v>216.74100000000001</v>
      </c>
      <c r="H1678" s="79">
        <f t="shared" si="422"/>
        <v>2010.1249999998736</v>
      </c>
      <c r="I1678" s="82">
        <v>3.69</v>
      </c>
      <c r="J1678" s="79">
        <f t="shared" si="418"/>
        <v>1625.0539966134697</v>
      </c>
      <c r="K1678" s="79">
        <f t="shared" si="419"/>
        <v>32.92899271480708</v>
      </c>
      <c r="L1678" s="90">
        <f t="shared" si="423"/>
        <v>828763.14692498359</v>
      </c>
      <c r="M1678" s="79">
        <f t="shared" si="420"/>
        <v>85.955562768465597</v>
      </c>
      <c r="N1678" s="90">
        <f t="shared" si="421"/>
        <v>43836.575796346086</v>
      </c>
      <c r="O1678" s="106">
        <f t="shared" si="410"/>
        <v>19.920539306600443</v>
      </c>
      <c r="P1678" s="91"/>
      <c r="Q1678" s="92">
        <f t="shared" si="411"/>
        <v>22.070377804640163</v>
      </c>
      <c r="R1678" s="92"/>
      <c r="S1678" s="107">
        <f t="shared" si="412"/>
        <v>3.800794407364607E-2</v>
      </c>
      <c r="T1678" s="82">
        <f t="shared" si="424"/>
        <v>0.99976353173900601</v>
      </c>
      <c r="U1678" s="82">
        <f t="shared" si="425"/>
        <v>42.554403007216735</v>
      </c>
      <c r="V1678" s="95">
        <f t="shared" si="413"/>
        <v>0.11883422247401376</v>
      </c>
      <c r="W1678" s="95">
        <f t="shared" si="414"/>
        <v>2.4851064787257959E-2</v>
      </c>
      <c r="X1678" s="95">
        <f t="shared" si="415"/>
        <v>9.3983157686755803E-2</v>
      </c>
    </row>
    <row r="1679" spans="1:24">
      <c r="A1679" s="1">
        <v>2010.03</v>
      </c>
      <c r="B1679" s="1">
        <f t="shared" si="416"/>
        <v>2010</v>
      </c>
      <c r="C1679" s="1">
        <f t="shared" si="417"/>
        <v>2.9999999999972715E-2</v>
      </c>
      <c r="D1679" s="77">
        <v>1152.05</v>
      </c>
      <c r="E1679" s="79">
        <v>21.9</v>
      </c>
      <c r="F1679" s="77">
        <v>60.93</v>
      </c>
      <c r="G1679" s="77">
        <v>217.631</v>
      </c>
      <c r="H1679" s="79">
        <f t="shared" si="422"/>
        <v>2010.2083333332068</v>
      </c>
      <c r="I1679" s="82">
        <v>3.73</v>
      </c>
      <c r="J1679" s="79">
        <f t="shared" si="418"/>
        <v>1711.8580769743282</v>
      </c>
      <c r="K1679" s="79">
        <f t="shared" si="419"/>
        <v>32.541722916312473</v>
      </c>
      <c r="L1679" s="90">
        <f t="shared" si="423"/>
        <v>874415.45838741551</v>
      </c>
      <c r="M1679" s="79">
        <f t="shared" si="420"/>
        <v>90.537314031548817</v>
      </c>
      <c r="N1679" s="90">
        <f t="shared" si="421"/>
        <v>46246.372882726639</v>
      </c>
      <c r="O1679" s="106">
        <f t="shared" si="410"/>
        <v>21.004601209715354</v>
      </c>
      <c r="P1679" s="91"/>
      <c r="Q1679" s="92">
        <f t="shared" si="411"/>
        <v>23.269199472972954</v>
      </c>
      <c r="R1679" s="92"/>
      <c r="S1679" s="107">
        <f t="shared" si="412"/>
        <v>3.4595708150527101E-2</v>
      </c>
      <c r="T1679" s="82">
        <f t="shared" si="424"/>
        <v>0.9932295149287379</v>
      </c>
      <c r="U1679" s="82">
        <f t="shared" si="425"/>
        <v>42.370355548114091</v>
      </c>
      <c r="V1679" s="95">
        <f t="shared" si="413"/>
        <v>8.9995831852773156E-2</v>
      </c>
      <c r="W1679" s="95">
        <f t="shared" si="414"/>
        <v>3.1617360277725215E-2</v>
      </c>
      <c r="X1679" s="95">
        <f t="shared" si="415"/>
        <v>5.8378471575047941E-2</v>
      </c>
    </row>
    <row r="1680" spans="1:24">
      <c r="A1680" s="1">
        <v>2010.04</v>
      </c>
      <c r="B1680" s="1">
        <f t="shared" si="416"/>
        <v>2010</v>
      </c>
      <c r="C1680" s="1">
        <f t="shared" si="417"/>
        <v>3.999999999996362E-2</v>
      </c>
      <c r="D1680" s="77">
        <v>1197.32</v>
      </c>
      <c r="E1680" s="79">
        <f>E1679*2/3+E1682/3</f>
        <v>21.946666666666665</v>
      </c>
      <c r="F1680" s="77">
        <f>F1679*2/3+F1682/3</f>
        <v>62.986666666666665</v>
      </c>
      <c r="G1680" s="77">
        <v>218.00899999999999</v>
      </c>
      <c r="H1680" s="79">
        <f t="shared" si="422"/>
        <v>2010.2916666665401</v>
      </c>
      <c r="I1680" s="82">
        <v>3.85</v>
      </c>
      <c r="J1680" s="79">
        <f t="shared" si="418"/>
        <v>1776.0410513327433</v>
      </c>
      <c r="K1680" s="79">
        <f t="shared" si="419"/>
        <v>32.554522550292269</v>
      </c>
      <c r="L1680" s="90">
        <f t="shared" si="423"/>
        <v>908585.79482531454</v>
      </c>
      <c r="M1680" s="79">
        <f t="shared" si="420"/>
        <v>93.431084160134077</v>
      </c>
      <c r="N1680" s="90">
        <f t="shared" si="421"/>
        <v>47797.406371505094</v>
      </c>
      <c r="O1680" s="106">
        <f t="shared" si="410"/>
        <v>21.804845599625146</v>
      </c>
      <c r="P1680" s="91"/>
      <c r="Q1680" s="92">
        <f t="shared" si="411"/>
        <v>24.150482266532823</v>
      </c>
      <c r="R1680" s="92"/>
      <c r="S1680" s="107">
        <f t="shared" si="412"/>
        <v>3.1766404576117555E-2</v>
      </c>
      <c r="T1680" s="82">
        <f t="shared" si="424"/>
        <v>1.039328421597483</v>
      </c>
      <c r="U1680" s="82">
        <f t="shared" si="425"/>
        <v>42.010520249699262</v>
      </c>
      <c r="V1680" s="95">
        <f t="shared" si="413"/>
        <v>9.1157985758824056E-2</v>
      </c>
      <c r="W1680" s="95">
        <f t="shared" si="414"/>
        <v>3.5327636286682118E-2</v>
      </c>
      <c r="X1680" s="95">
        <f t="shared" si="415"/>
        <v>5.5830349472141938E-2</v>
      </c>
    </row>
    <row r="1681" spans="1:24">
      <c r="A1681" s="1">
        <v>2010.05</v>
      </c>
      <c r="B1681" s="1">
        <f t="shared" si="416"/>
        <v>2010</v>
      </c>
      <c r="C1681" s="1">
        <f t="shared" si="417"/>
        <v>4.9999999999954525E-2</v>
      </c>
      <c r="D1681" s="77">
        <v>1125.06</v>
      </c>
      <c r="E1681" s="79">
        <f>E1679/3+E1682*2/3</f>
        <v>21.993333333333332</v>
      </c>
      <c r="F1681" s="77">
        <f>F1679/3+F1682*2/3</f>
        <v>65.043333333333322</v>
      </c>
      <c r="G1681" s="77">
        <v>218.178</v>
      </c>
      <c r="H1681" s="79">
        <f t="shared" si="422"/>
        <v>2010.3749999998734</v>
      </c>
      <c r="I1681" s="82">
        <v>3.42</v>
      </c>
      <c r="J1681" s="79">
        <f t="shared" si="418"/>
        <v>1667.5617064048622</v>
      </c>
      <c r="K1681" s="79">
        <f t="shared" si="419"/>
        <v>32.598475159426407</v>
      </c>
      <c r="L1681" s="90">
        <f t="shared" si="423"/>
        <v>854479.73546776164</v>
      </c>
      <c r="M1681" s="79">
        <f t="shared" si="420"/>
        <v>96.407099997861067</v>
      </c>
      <c r="N1681" s="90">
        <f t="shared" si="421"/>
        <v>49400.218886644354</v>
      </c>
      <c r="O1681" s="106">
        <f t="shared" si="410"/>
        <v>20.480068638423393</v>
      </c>
      <c r="P1681" s="91"/>
      <c r="Q1681" s="92">
        <f t="shared" si="411"/>
        <v>22.679628014583432</v>
      </c>
      <c r="R1681" s="92"/>
      <c r="S1681" s="107">
        <f t="shared" si="412"/>
        <v>3.8992847915187701E-2</v>
      </c>
      <c r="T1681" s="82">
        <f t="shared" si="424"/>
        <v>1.0215228025568179</v>
      </c>
      <c r="U1681" s="82">
        <f t="shared" si="425"/>
        <v>43.628906688575761</v>
      </c>
      <c r="V1681" s="95">
        <f t="shared" si="413"/>
        <v>0.10417436781651523</v>
      </c>
      <c r="W1681" s="95">
        <f t="shared" si="414"/>
        <v>3.1377276679924737E-2</v>
      </c>
      <c r="X1681" s="95">
        <f t="shared" si="415"/>
        <v>7.2797091136590497E-2</v>
      </c>
    </row>
    <row r="1682" spans="1:24">
      <c r="A1682" s="1">
        <v>2010.06</v>
      </c>
      <c r="B1682" s="1">
        <f t="shared" si="416"/>
        <v>2010</v>
      </c>
      <c r="C1682" s="1">
        <f t="shared" si="417"/>
        <v>5.999999999994543E-2</v>
      </c>
      <c r="D1682" s="77">
        <v>1083.3599999999999</v>
      </c>
      <c r="E1682" s="79">
        <v>22.04</v>
      </c>
      <c r="F1682" s="77">
        <v>67.099999999999994</v>
      </c>
      <c r="G1682" s="77">
        <v>217.965</v>
      </c>
      <c r="H1682" s="79">
        <f t="shared" si="422"/>
        <v>2010.4583333332066</v>
      </c>
      <c r="I1682" s="82">
        <v>3.2</v>
      </c>
      <c r="J1682" s="79">
        <f t="shared" si="418"/>
        <v>1607.3232256554952</v>
      </c>
      <c r="K1682" s="79">
        <f t="shared" si="419"/>
        <v>32.699567912279498</v>
      </c>
      <c r="L1682" s="90">
        <f t="shared" si="423"/>
        <v>825009.08116135094</v>
      </c>
      <c r="M1682" s="79">
        <f t="shared" si="420"/>
        <v>99.55267726469846</v>
      </c>
      <c r="N1682" s="90">
        <f t="shared" si="421"/>
        <v>51098.535432290875</v>
      </c>
      <c r="O1682" s="106">
        <f t="shared" si="410"/>
        <v>19.742039853739438</v>
      </c>
      <c r="P1682" s="91"/>
      <c r="Q1682" s="92">
        <f t="shared" si="411"/>
        <v>21.859418086479781</v>
      </c>
      <c r="R1682" s="92"/>
      <c r="S1682" s="107">
        <f t="shared" si="412"/>
        <v>4.2382194886901668E-2</v>
      </c>
      <c r="T1682" s="82">
        <f t="shared" si="424"/>
        <v>1.0189388850860499</v>
      </c>
      <c r="U1682" s="82">
        <f t="shared" si="425"/>
        <v>44.611475748375675</v>
      </c>
      <c r="V1682" s="95">
        <f t="shared" si="413"/>
        <v>0.11445705377866244</v>
      </c>
      <c r="W1682" s="95">
        <f t="shared" si="414"/>
        <v>2.7987409428008148E-2</v>
      </c>
      <c r="X1682" s="95">
        <f t="shared" si="415"/>
        <v>8.6469644350654296E-2</v>
      </c>
    </row>
    <row r="1683" spans="1:24">
      <c r="A1683" s="1">
        <v>2010.07</v>
      </c>
      <c r="B1683" s="1">
        <f t="shared" si="416"/>
        <v>2010</v>
      </c>
      <c r="C1683" s="1">
        <f t="shared" si="417"/>
        <v>6.9999999999936335E-2</v>
      </c>
      <c r="D1683" s="77">
        <v>1079.8</v>
      </c>
      <c r="E1683" s="79">
        <f>E1682*2/3+E1685/3</f>
        <v>22.143333333333334</v>
      </c>
      <c r="F1683" s="77">
        <f>F1682*2/3+F1685/3</f>
        <v>68.686666666666667</v>
      </c>
      <c r="G1683" s="77">
        <v>218.011</v>
      </c>
      <c r="H1683" s="79">
        <f t="shared" si="422"/>
        <v>2010.5416666665399</v>
      </c>
      <c r="I1683" s="82">
        <v>3.01</v>
      </c>
      <c r="J1683" s="79">
        <f t="shared" si="418"/>
        <v>1601.7034158826848</v>
      </c>
      <c r="K1683" s="79">
        <f t="shared" si="419"/>
        <v>32.845946137274424</v>
      </c>
      <c r="L1683" s="90">
        <f t="shared" si="423"/>
        <v>823529.47182984941</v>
      </c>
      <c r="M1683" s="79">
        <f t="shared" si="420"/>
        <v>101.8852274732315</v>
      </c>
      <c r="N1683" s="90">
        <f t="shared" si="421"/>
        <v>52385.158660634312</v>
      </c>
      <c r="O1683" s="106">
        <f t="shared" si="410"/>
        <v>19.668660470717693</v>
      </c>
      <c r="P1683" s="91"/>
      <c r="Q1683" s="92">
        <f t="shared" si="411"/>
        <v>21.77465601506821</v>
      </c>
      <c r="R1683" s="92"/>
      <c r="S1683" s="107">
        <f t="shared" si="412"/>
        <v>4.425554769011078E-2</v>
      </c>
      <c r="T1683" s="82">
        <f t="shared" si="424"/>
        <v>1.0294520196577643</v>
      </c>
      <c r="U1683" s="82">
        <f t="shared" si="425"/>
        <v>45.446776134510152</v>
      </c>
      <c r="V1683" s="95">
        <f t="shared" si="413"/>
        <v>0.1179078523833712</v>
      </c>
      <c r="W1683" s="95">
        <f t="shared" si="414"/>
        <v>2.6706010440047612E-2</v>
      </c>
      <c r="X1683" s="95">
        <f t="shared" si="415"/>
        <v>9.1201841943323592E-2</v>
      </c>
    </row>
    <row r="1684" spans="1:24">
      <c r="A1684" s="1">
        <v>2010.08</v>
      </c>
      <c r="B1684" s="1">
        <f t="shared" si="416"/>
        <v>2010</v>
      </c>
      <c r="C1684" s="1">
        <f t="shared" si="417"/>
        <v>7.999999999992724E-2</v>
      </c>
      <c r="D1684" s="77">
        <v>1087.28</v>
      </c>
      <c r="E1684" s="79">
        <f>E1682/3+E1685*2/3</f>
        <v>22.246666666666666</v>
      </c>
      <c r="F1684" s="77">
        <f>F1682/3+F1685*2/3</f>
        <v>70.273333333333326</v>
      </c>
      <c r="G1684" s="77">
        <v>218.31200000000001</v>
      </c>
      <c r="H1684" s="79">
        <f t="shared" si="422"/>
        <v>2010.6249999998731</v>
      </c>
      <c r="I1684" s="82">
        <v>2.7</v>
      </c>
      <c r="J1684" s="79">
        <f t="shared" si="418"/>
        <v>1610.5750862985087</v>
      </c>
      <c r="K1684" s="79">
        <f t="shared" si="419"/>
        <v>32.953725890774059</v>
      </c>
      <c r="L1684" s="90">
        <f t="shared" si="423"/>
        <v>829502.87010699383</v>
      </c>
      <c r="M1684" s="79">
        <f t="shared" si="420"/>
        <v>104.09506281529798</v>
      </c>
      <c r="N1684" s="90">
        <f t="shared" si="421"/>
        <v>53612.622040307433</v>
      </c>
      <c r="O1684" s="106">
        <f t="shared" si="410"/>
        <v>19.770299174358559</v>
      </c>
      <c r="P1684" s="91"/>
      <c r="Q1684" s="92">
        <f t="shared" si="411"/>
        <v>21.882717641224705</v>
      </c>
      <c r="R1684" s="92"/>
      <c r="S1684" s="107">
        <f t="shared" si="412"/>
        <v>4.7235393545863293E-2</v>
      </c>
      <c r="T1684" s="82">
        <f t="shared" si="424"/>
        <v>1.006606134301999</v>
      </c>
      <c r="U1684" s="82">
        <f t="shared" si="425"/>
        <v>46.720769780709809</v>
      </c>
      <c r="V1684" s="95">
        <f t="shared" si="413"/>
        <v>0.12316107219014549</v>
      </c>
      <c r="W1684" s="95">
        <f t="shared" si="414"/>
        <v>2.330691784663852E-2</v>
      </c>
      <c r="X1684" s="95">
        <f t="shared" si="415"/>
        <v>9.9854154343506973E-2</v>
      </c>
    </row>
    <row r="1685" spans="1:24">
      <c r="A1685" s="1">
        <v>2010.09</v>
      </c>
      <c r="B1685" s="1">
        <f t="shared" si="416"/>
        <v>2010</v>
      </c>
      <c r="C1685" s="1">
        <f t="shared" si="417"/>
        <v>8.9999999999918145E-2</v>
      </c>
      <c r="D1685" s="77">
        <v>1122.08</v>
      </c>
      <c r="E1685" s="79">
        <v>22.35</v>
      </c>
      <c r="F1685" s="77">
        <v>71.86</v>
      </c>
      <c r="G1685" s="77">
        <v>218.43899999999999</v>
      </c>
      <c r="H1685" s="79">
        <f t="shared" si="422"/>
        <v>2010.7083333332064</v>
      </c>
      <c r="I1685" s="82">
        <v>2.65</v>
      </c>
      <c r="J1685" s="79">
        <f t="shared" si="418"/>
        <v>1661.157561790706</v>
      </c>
      <c r="K1685" s="79">
        <f t="shared" si="419"/>
        <v>33.08754411986871</v>
      </c>
      <c r="L1685" s="90">
        <f t="shared" si="423"/>
        <v>856974.72992608475</v>
      </c>
      <c r="M1685" s="79">
        <f t="shared" si="420"/>
        <v>106.38348637377025</v>
      </c>
      <c r="N1685" s="90">
        <f t="shared" si="421"/>
        <v>54882.186735783944</v>
      </c>
      <c r="O1685" s="106">
        <f t="shared" si="410"/>
        <v>20.381395233204014</v>
      </c>
      <c r="P1685" s="91"/>
      <c r="Q1685" s="92">
        <f t="shared" si="411"/>
        <v>22.552614727121668</v>
      </c>
      <c r="R1685" s="92"/>
      <c r="S1685" s="107">
        <f t="shared" si="412"/>
        <v>4.5746695534279916E-2</v>
      </c>
      <c r="T1685" s="82">
        <f t="shared" si="424"/>
        <v>1.0118423248854442</v>
      </c>
      <c r="U1685" s="82">
        <f t="shared" si="425"/>
        <v>47.002070653156359</v>
      </c>
      <c r="V1685" s="95">
        <f t="shared" si="413"/>
        <v>0.11864716983627455</v>
      </c>
      <c r="W1685" s="95">
        <f t="shared" si="414"/>
        <v>2.2311539911794798E-2</v>
      </c>
      <c r="X1685" s="95">
        <f t="shared" si="415"/>
        <v>9.6335629924479749E-2</v>
      </c>
    </row>
    <row r="1686" spans="1:24">
      <c r="A1686" s="1">
        <v>2010.1</v>
      </c>
      <c r="B1686" s="1">
        <f t="shared" si="416"/>
        <v>2010</v>
      </c>
      <c r="C1686" s="1">
        <f t="shared" si="417"/>
        <v>9.9999999999909051E-2</v>
      </c>
      <c r="D1686" s="77">
        <v>1171.58</v>
      </c>
      <c r="E1686" s="79">
        <f>E1685*2/3+E1688/3</f>
        <v>22.476666666666667</v>
      </c>
      <c r="F1686" s="77">
        <f>F1685*2/3+F1688/3</f>
        <v>73.69</v>
      </c>
      <c r="G1686" s="77">
        <v>218.71100000000001</v>
      </c>
      <c r="H1686" s="79">
        <f t="shared" si="422"/>
        <v>2010.7916666665396</v>
      </c>
      <c r="I1686" s="82">
        <v>2.54</v>
      </c>
      <c r="J1686" s="79">
        <f t="shared" si="418"/>
        <v>1732.281664571055</v>
      </c>
      <c r="K1686" s="79">
        <f t="shared" si="419"/>
        <v>33.233682332697789</v>
      </c>
      <c r="L1686" s="90">
        <f t="shared" si="423"/>
        <v>895095.69391918171</v>
      </c>
      <c r="M1686" s="79">
        <f t="shared" si="420"/>
        <v>108.956994709914</v>
      </c>
      <c r="N1686" s="90">
        <f t="shared" si="421"/>
        <v>56299.699282084453</v>
      </c>
      <c r="O1686" s="106">
        <f t="shared" si="410"/>
        <v>21.240127651759398</v>
      </c>
      <c r="P1686" s="91"/>
      <c r="Q1686" s="92">
        <f t="shared" si="411"/>
        <v>23.493816810047168</v>
      </c>
      <c r="R1686" s="92"/>
      <c r="S1686" s="107">
        <f t="shared" si="412"/>
        <v>4.4813802887339133E-2</v>
      </c>
      <c r="T1686" s="82">
        <f t="shared" si="424"/>
        <v>0.98304994184036232</v>
      </c>
      <c r="U1686" s="82">
        <f t="shared" si="425"/>
        <v>47.499538072109083</v>
      </c>
      <c r="V1686" s="95">
        <f t="shared" ref="V1686:V1739" si="426">(L1806/L1686)^(1/10)-1</f>
        <v>0.1156499808974365</v>
      </c>
      <c r="W1686" s="95">
        <f t="shared" si="414"/>
        <v>2.01756368609185E-2</v>
      </c>
      <c r="X1686" s="95">
        <f t="shared" si="415"/>
        <v>9.5474344036518E-2</v>
      </c>
    </row>
    <row r="1687" spans="1:24">
      <c r="A1687" s="1">
        <v>2010.11</v>
      </c>
      <c r="B1687" s="1">
        <f t="shared" si="416"/>
        <v>2010</v>
      </c>
      <c r="C1687" s="1">
        <f t="shared" si="417"/>
        <v>0.10999999999989996</v>
      </c>
      <c r="D1687" s="77">
        <v>1198.8900000000001</v>
      </c>
      <c r="E1687" s="79">
        <f>E1685/3+E1688*2/3</f>
        <v>22.603333333333335</v>
      </c>
      <c r="F1687" s="77">
        <f>F1685/3+F1688*2/3</f>
        <v>75.52</v>
      </c>
      <c r="G1687" s="77">
        <v>218.803</v>
      </c>
      <c r="H1687" s="79">
        <f t="shared" si="422"/>
        <v>2010.8749999998729</v>
      </c>
      <c r="I1687" s="82">
        <v>2.76</v>
      </c>
      <c r="J1687" s="79">
        <f t="shared" si="418"/>
        <v>1771.9164950663385</v>
      </c>
      <c r="K1687" s="79">
        <f t="shared" si="419"/>
        <v>33.40691737925593</v>
      </c>
      <c r="L1687" s="90">
        <f t="shared" si="423"/>
        <v>917014.08775770373</v>
      </c>
      <c r="M1687" s="79">
        <f t="shared" si="420"/>
        <v>111.61585608972456</v>
      </c>
      <c r="N1687" s="90">
        <f t="shared" si="421"/>
        <v>57764.18512746106</v>
      </c>
      <c r="O1687" s="106">
        <f t="shared" si="410"/>
        <v>21.700723827760598</v>
      </c>
      <c r="P1687" s="91"/>
      <c r="Q1687" s="92">
        <f t="shared" si="411"/>
        <v>23.993185849903483</v>
      </c>
      <c r="R1687" s="92"/>
      <c r="S1687" s="107">
        <f t="shared" si="412"/>
        <v>4.1598763705560968E-2</v>
      </c>
      <c r="T1687" s="82">
        <f t="shared" si="424"/>
        <v>0.95750629597564929</v>
      </c>
      <c r="U1687" s="82">
        <f t="shared" si="425"/>
        <v>46.674784558024029</v>
      </c>
      <c r="V1687" s="95">
        <f t="shared" si="426"/>
        <v>0.11734634061825466</v>
      </c>
      <c r="W1687" s="95">
        <f t="shared" si="414"/>
        <v>2.1315070488141297E-2</v>
      </c>
      <c r="X1687" s="95">
        <f t="shared" si="415"/>
        <v>9.6031270130113366E-2</v>
      </c>
    </row>
    <row r="1688" spans="1:24">
      <c r="A1688" s="1">
        <v>2010.12</v>
      </c>
      <c r="B1688" s="1">
        <f t="shared" si="416"/>
        <v>2010</v>
      </c>
      <c r="C1688" s="1">
        <f t="shared" si="417"/>
        <v>0.11999999999989086</v>
      </c>
      <c r="D1688" s="77">
        <v>1241.53</v>
      </c>
      <c r="E1688" s="79">
        <v>22.73</v>
      </c>
      <c r="F1688" s="77">
        <v>77.349999999999994</v>
      </c>
      <c r="G1688" s="77">
        <v>219.179</v>
      </c>
      <c r="H1688" s="79">
        <f t="shared" si="422"/>
        <v>2010.9583333332062</v>
      </c>
      <c r="I1688" s="82">
        <v>3.29</v>
      </c>
      <c r="J1688" s="79">
        <f t="shared" si="418"/>
        <v>1831.7890673376558</v>
      </c>
      <c r="K1688" s="79">
        <f t="shared" si="419"/>
        <v>33.53649569529928</v>
      </c>
      <c r="L1688" s="90">
        <f t="shared" si="423"/>
        <v>949446.07819685945</v>
      </c>
      <c r="M1688" s="79">
        <f t="shared" si="420"/>
        <v>114.1244145196392</v>
      </c>
      <c r="N1688" s="90">
        <f t="shared" si="421"/>
        <v>59152.540936205383</v>
      </c>
      <c r="O1688" s="106">
        <f t="shared" si="410"/>
        <v>22.396379773044192</v>
      </c>
      <c r="P1688" s="91"/>
      <c r="Q1688" s="92">
        <f t="shared" si="411"/>
        <v>24.750553777970605</v>
      </c>
      <c r="R1688" s="92"/>
      <c r="S1688" s="107">
        <f t="shared" si="412"/>
        <v>3.5101900448263806E-2</v>
      </c>
      <c r="T1688" s="82">
        <f t="shared" si="424"/>
        <v>0.99432977220497754</v>
      </c>
      <c r="U1688" s="82">
        <f t="shared" si="425"/>
        <v>44.614732301828184</v>
      </c>
      <c r="V1688" s="95">
        <f t="shared" si="426"/>
        <v>0.11801886562262798</v>
      </c>
      <c r="W1688" s="95">
        <f t="shared" si="414"/>
        <v>2.5329539767073417E-2</v>
      </c>
      <c r="X1688" s="95">
        <f t="shared" si="415"/>
        <v>9.2689325855554561E-2</v>
      </c>
    </row>
    <row r="1689" spans="1:24">
      <c r="A1689" s="1">
        <v>2011.01</v>
      </c>
      <c r="B1689" s="1">
        <f t="shared" si="416"/>
        <v>2011</v>
      </c>
      <c r="C1689" s="1">
        <f t="shared" si="417"/>
        <v>9.9999999999909051E-3</v>
      </c>
      <c r="D1689" s="77">
        <v>1282.6199999999999</v>
      </c>
      <c r="E1689" s="79">
        <f>E1688*2/3+E1691/3</f>
        <v>22.963333333333335</v>
      </c>
      <c r="F1689" s="77">
        <f>F1688*2/3+F1691/3</f>
        <v>78.67</v>
      </c>
      <c r="G1689" s="77">
        <v>220.22300000000001</v>
      </c>
      <c r="H1689" s="79">
        <f t="shared" si="422"/>
        <v>2011.0416666665394</v>
      </c>
      <c r="I1689" s="82">
        <v>3.39</v>
      </c>
      <c r="J1689" s="79">
        <f t="shared" si="418"/>
        <v>1883.4431619767236</v>
      </c>
      <c r="K1689" s="79">
        <f t="shared" si="419"/>
        <v>33.72014559484402</v>
      </c>
      <c r="L1689" s="90">
        <f t="shared" si="423"/>
        <v>977675.7109090474</v>
      </c>
      <c r="M1689" s="79">
        <f t="shared" si="420"/>
        <v>115.52172393437561</v>
      </c>
      <c r="N1689" s="90">
        <f t="shared" si="421"/>
        <v>59966.122606239391</v>
      </c>
      <c r="O1689" s="106">
        <f t="shared" si="410"/>
        <v>22.978299430554962</v>
      </c>
      <c r="P1689" s="91"/>
      <c r="Q1689" s="92">
        <f t="shared" si="411"/>
        <v>25.380551443716616</v>
      </c>
      <c r="R1689" s="92"/>
      <c r="S1689" s="107">
        <f t="shared" si="412"/>
        <v>3.2812539448880636E-2</v>
      </c>
      <c r="T1689" s="82">
        <f t="shared" si="424"/>
        <v>0.98698454237292954</v>
      </c>
      <c r="U1689" s="82">
        <f t="shared" si="425"/>
        <v>44.151453078433043</v>
      </c>
      <c r="V1689" s="95">
        <f t="shared" si="426"/>
        <v>0.11735056505854025</v>
      </c>
      <c r="W1689" s="95">
        <f t="shared" si="414"/>
        <v>2.4589398477465663E-2</v>
      </c>
      <c r="X1689" s="95">
        <f t="shared" si="415"/>
        <v>9.2761166581074583E-2</v>
      </c>
    </row>
    <row r="1690" spans="1:24">
      <c r="A1690" s="1">
        <v>2011.02</v>
      </c>
      <c r="B1690" s="1">
        <f t="shared" si="416"/>
        <v>2011</v>
      </c>
      <c r="C1690" s="1">
        <f t="shared" si="417"/>
        <v>1.999999999998181E-2</v>
      </c>
      <c r="D1690" s="77">
        <v>1321.12</v>
      </c>
      <c r="E1690" s="79">
        <f>E1688/3+E1691*2/3</f>
        <v>23.196666666666665</v>
      </c>
      <c r="F1690" s="77">
        <f>F1688/3+F1691*2/3</f>
        <v>79.990000000000009</v>
      </c>
      <c r="G1690" s="77">
        <v>221.309</v>
      </c>
      <c r="H1690" s="79">
        <f t="shared" si="422"/>
        <v>2011.1249999998727</v>
      </c>
      <c r="I1690" s="82">
        <v>3.58</v>
      </c>
      <c r="J1690" s="79">
        <f t="shared" si="418"/>
        <v>1930.4580878319455</v>
      </c>
      <c r="K1690" s="79">
        <f t="shared" si="419"/>
        <v>33.895628540487138</v>
      </c>
      <c r="L1690" s="90">
        <f t="shared" si="423"/>
        <v>1003546.9077521751</v>
      </c>
      <c r="M1690" s="79">
        <f t="shared" si="420"/>
        <v>116.88366117058052</v>
      </c>
      <c r="N1690" s="90">
        <f t="shared" si="421"/>
        <v>60761.866561021328</v>
      </c>
      <c r="O1690" s="106">
        <f t="shared" si="410"/>
        <v>23.489828703298507</v>
      </c>
      <c r="P1690" s="91"/>
      <c r="Q1690" s="92">
        <f t="shared" si="411"/>
        <v>25.931891523572453</v>
      </c>
      <c r="R1690" s="92"/>
      <c r="S1690" s="107">
        <f t="shared" si="412"/>
        <v>3.0059945553653135E-2</v>
      </c>
      <c r="T1690" s="82">
        <f t="shared" si="424"/>
        <v>1.0172700924103824</v>
      </c>
      <c r="U1690" s="82">
        <f t="shared" si="425"/>
        <v>43.362963112026527</v>
      </c>
      <c r="V1690" s="95">
        <f t="shared" si="426"/>
        <v>0.11657182162075608</v>
      </c>
      <c r="W1690" s="95">
        <f t="shared" si="414"/>
        <v>2.4237185033735509E-2</v>
      </c>
      <c r="X1690" s="95">
        <f t="shared" si="415"/>
        <v>9.2334636587020569E-2</v>
      </c>
    </row>
    <row r="1691" spans="1:24">
      <c r="A1691" s="1">
        <v>2011.03</v>
      </c>
      <c r="B1691" s="1">
        <f t="shared" si="416"/>
        <v>2011</v>
      </c>
      <c r="C1691" s="1">
        <f t="shared" si="417"/>
        <v>2.9999999999972715E-2</v>
      </c>
      <c r="D1691" s="77">
        <v>1304.49</v>
      </c>
      <c r="E1691" s="79">
        <v>23.43</v>
      </c>
      <c r="F1691" s="77">
        <v>81.31</v>
      </c>
      <c r="G1691" s="77">
        <v>223.46700000000001</v>
      </c>
      <c r="H1691" s="79">
        <f t="shared" si="422"/>
        <v>2011.2083333332059</v>
      </c>
      <c r="I1691" s="82">
        <v>3.41</v>
      </c>
      <c r="J1691" s="79">
        <f t="shared" si="418"/>
        <v>1887.7502703754919</v>
      </c>
      <c r="K1691" s="79">
        <f t="shared" si="419"/>
        <v>33.905962356858062</v>
      </c>
      <c r="L1691" s="90">
        <f t="shared" si="423"/>
        <v>982814.11911628232</v>
      </c>
      <c r="M1691" s="79">
        <f t="shared" si="420"/>
        <v>117.6651216063222</v>
      </c>
      <c r="N1691" s="90">
        <f t="shared" si="421"/>
        <v>61259.661649644622</v>
      </c>
      <c r="O1691" s="106">
        <f t="shared" si="410"/>
        <v>22.899336430143624</v>
      </c>
      <c r="P1691" s="91"/>
      <c r="Q1691" s="92">
        <f t="shared" si="411"/>
        <v>25.267990036105846</v>
      </c>
      <c r="R1691" s="92"/>
      <c r="S1691" s="107">
        <f t="shared" si="412"/>
        <v>3.3618415146610445E-2</v>
      </c>
      <c r="T1691" s="82">
        <f t="shared" si="424"/>
        <v>0.99864955434184033</v>
      </c>
      <c r="U1691" s="82">
        <f t="shared" si="425"/>
        <v>43.685861509861702</v>
      </c>
      <c r="V1691" s="95">
        <f t="shared" si="426"/>
        <v>0.11903020592699298</v>
      </c>
      <c r="W1691" s="95">
        <f t="shared" si="414"/>
        <v>1.953879574426054E-2</v>
      </c>
      <c r="X1691" s="95">
        <f t="shared" si="415"/>
        <v>9.9491410182732443E-2</v>
      </c>
    </row>
    <row r="1692" spans="1:24">
      <c r="A1692" s="1">
        <v>2011.04</v>
      </c>
      <c r="B1692" s="1">
        <f t="shared" si="416"/>
        <v>2011</v>
      </c>
      <c r="C1692" s="1">
        <f t="shared" si="417"/>
        <v>3.999999999996362E-2</v>
      </c>
      <c r="D1692" s="77">
        <v>1331.51</v>
      </c>
      <c r="E1692" s="79">
        <f>E1691*2/3+E1694/3</f>
        <v>23.733333333333334</v>
      </c>
      <c r="F1692" s="77">
        <f>F1691*2/3+F1694/3</f>
        <v>82.163333333333341</v>
      </c>
      <c r="G1692" s="77">
        <v>224.90600000000001</v>
      </c>
      <c r="H1692" s="79">
        <f t="shared" si="422"/>
        <v>2011.2916666665392</v>
      </c>
      <c r="I1692" s="82">
        <v>3.46</v>
      </c>
      <c r="J1692" s="79">
        <f t="shared" si="418"/>
        <v>1914.5229488319567</v>
      </c>
      <c r="K1692" s="79">
        <f t="shared" si="419"/>
        <v>34.125174665563989</v>
      </c>
      <c r="L1692" s="90">
        <f t="shared" si="423"/>
        <v>998233.24462610739</v>
      </c>
      <c r="M1692" s="79">
        <f t="shared" si="420"/>
        <v>118.13924583307399</v>
      </c>
      <c r="N1692" s="90">
        <f t="shared" si="421"/>
        <v>61597.863194891324</v>
      </c>
      <c r="O1692" s="106">
        <f t="shared" si="410"/>
        <v>23.143929447285931</v>
      </c>
      <c r="P1692" s="91"/>
      <c r="Q1692" s="92">
        <f t="shared" si="411"/>
        <v>25.52606103356165</v>
      </c>
      <c r="R1692" s="92"/>
      <c r="S1692" s="107">
        <f t="shared" si="412"/>
        <v>3.2908223969483327E-2</v>
      </c>
      <c r="T1692" s="82">
        <f t="shared" si="424"/>
        <v>1.0275324139969944</v>
      </c>
      <c r="U1692" s="82">
        <f t="shared" si="425"/>
        <v>43.347731465568302</v>
      </c>
      <c r="V1692" s="95">
        <f t="shared" si="426"/>
        <v>0.12292232877039755</v>
      </c>
      <c r="W1692" s="95">
        <f t="shared" si="414"/>
        <v>1.9353414887507636E-2</v>
      </c>
      <c r="X1692" s="95">
        <f t="shared" si="415"/>
        <v>0.10356891388288991</v>
      </c>
    </row>
    <row r="1693" spans="1:24">
      <c r="A1693" s="1">
        <v>2011.05</v>
      </c>
      <c r="B1693" s="1">
        <f t="shared" si="416"/>
        <v>2011</v>
      </c>
      <c r="C1693" s="1">
        <f t="shared" si="417"/>
        <v>4.9999999999954525E-2</v>
      </c>
      <c r="D1693" s="77">
        <v>1338.31</v>
      </c>
      <c r="E1693" s="79">
        <f>E1691/3+E1694*2/3</f>
        <v>24.036666666666665</v>
      </c>
      <c r="F1693" s="77">
        <f>F1691/3+F1694*2/3</f>
        <v>83.016666666666666</v>
      </c>
      <c r="G1693" s="77">
        <v>225.964</v>
      </c>
      <c r="H1693" s="79">
        <f t="shared" si="422"/>
        <v>2011.3749999998724</v>
      </c>
      <c r="I1693" s="82">
        <v>3.17</v>
      </c>
      <c r="J1693" s="79">
        <f t="shared" si="418"/>
        <v>1915.290500831991</v>
      </c>
      <c r="K1693" s="79">
        <f t="shared" si="419"/>
        <v>34.399503357466969</v>
      </c>
      <c r="L1693" s="90">
        <f t="shared" si="423"/>
        <v>1000128.1065183597</v>
      </c>
      <c r="M1693" s="79">
        <f t="shared" si="420"/>
        <v>118.80732646203231</v>
      </c>
      <c r="N1693" s="90">
        <f t="shared" si="421"/>
        <v>62038.915978210694</v>
      </c>
      <c r="O1693" s="106">
        <f t="shared" si="410"/>
        <v>23.059491506095327</v>
      </c>
      <c r="P1693" s="91"/>
      <c r="Q1693" s="92">
        <f t="shared" si="411"/>
        <v>25.422751410495898</v>
      </c>
      <c r="R1693" s="92"/>
      <c r="S1693" s="107">
        <f t="shared" si="412"/>
        <v>3.5984982522714593E-2</v>
      </c>
      <c r="T1693" s="82">
        <f t="shared" si="424"/>
        <v>1.0172079264743594</v>
      </c>
      <c r="U1693" s="82">
        <f t="shared" si="425"/>
        <v>44.33265005467247</v>
      </c>
      <c r="V1693" s="95">
        <f t="shared" si="426"/>
        <v>0.12266336224044849</v>
      </c>
      <c r="W1693" s="95">
        <f t="shared" si="414"/>
        <v>1.6578487443136503E-2</v>
      </c>
      <c r="X1693" s="95">
        <f t="shared" si="415"/>
        <v>0.10608487479731199</v>
      </c>
    </row>
    <row r="1694" spans="1:24">
      <c r="A1694" s="1">
        <v>2011.06</v>
      </c>
      <c r="B1694" s="1">
        <f t="shared" si="416"/>
        <v>2011</v>
      </c>
      <c r="C1694" s="1">
        <f t="shared" si="417"/>
        <v>5.999999999994543E-2</v>
      </c>
      <c r="D1694" s="77">
        <v>1287.29</v>
      </c>
      <c r="E1694" s="79">
        <v>24.34</v>
      </c>
      <c r="F1694" s="77">
        <v>83.87</v>
      </c>
      <c r="G1694" s="77">
        <v>225.72200000000001</v>
      </c>
      <c r="H1694" s="79">
        <f t="shared" si="422"/>
        <v>2011.4583333332057</v>
      </c>
      <c r="I1694" s="82">
        <v>3</v>
      </c>
      <c r="J1694" s="79">
        <f t="shared" si="418"/>
        <v>1844.2495727930821</v>
      </c>
      <c r="K1694" s="79">
        <f t="shared" si="419"/>
        <v>34.870957283738406</v>
      </c>
      <c r="L1694" s="90">
        <f t="shared" si="423"/>
        <v>964549.30348985258</v>
      </c>
      <c r="M1694" s="79">
        <f t="shared" si="420"/>
        <v>120.15723859437716</v>
      </c>
      <c r="N1694" s="90">
        <f t="shared" si="421"/>
        <v>62842.677317227608</v>
      </c>
      <c r="O1694" s="106">
        <f t="shared" si="410"/>
        <v>22.100831286610983</v>
      </c>
      <c r="P1694" s="91"/>
      <c r="Q1694" s="92">
        <f t="shared" si="411"/>
        <v>24.359226657703793</v>
      </c>
      <c r="R1694" s="92"/>
      <c r="S1694" s="107">
        <f t="shared" si="412"/>
        <v>3.9283553984869671E-2</v>
      </c>
      <c r="T1694" s="82">
        <f t="shared" si="424"/>
        <v>1.0024999999999999</v>
      </c>
      <c r="U1694" s="82">
        <f t="shared" si="425"/>
        <v>45.143870635489286</v>
      </c>
      <c r="V1694" s="95">
        <f t="shared" si="426"/>
        <v>0.12771753734754654</v>
      </c>
      <c r="W1694" s="95">
        <f t="shared" si="414"/>
        <v>1.4863335423374924E-2</v>
      </c>
      <c r="X1694" s="95">
        <f t="shared" si="415"/>
        <v>0.11285420192417162</v>
      </c>
    </row>
    <row r="1695" spans="1:24">
      <c r="A1695" s="1">
        <v>2011.07</v>
      </c>
      <c r="B1695" s="1">
        <f t="shared" si="416"/>
        <v>2011</v>
      </c>
      <c r="C1695" s="1">
        <f t="shared" si="417"/>
        <v>6.9999999999936335E-2</v>
      </c>
      <c r="D1695" s="77">
        <v>1325.19</v>
      </c>
      <c r="E1695" s="79">
        <f>E1694*2/3+E1697/3</f>
        <v>24.619999999999997</v>
      </c>
      <c r="F1695" s="77">
        <f>F1694*2/3+F1697/3</f>
        <v>84.906666666666666</v>
      </c>
      <c r="G1695" s="77">
        <v>225.922</v>
      </c>
      <c r="H1695" s="79">
        <f t="shared" si="422"/>
        <v>2011.541666666539</v>
      </c>
      <c r="I1695" s="82">
        <v>3</v>
      </c>
      <c r="J1695" s="79">
        <f t="shared" si="418"/>
        <v>1896.8666963376743</v>
      </c>
      <c r="K1695" s="79">
        <f t="shared" si="419"/>
        <v>35.24087720540718</v>
      </c>
      <c r="L1695" s="90">
        <f t="shared" si="423"/>
        <v>993604.17814129533</v>
      </c>
      <c r="M1695" s="79">
        <f t="shared" si="420"/>
        <v>121.5347446758911</v>
      </c>
      <c r="N1695" s="90">
        <f t="shared" si="421"/>
        <v>63661.526839208149</v>
      </c>
      <c r="O1695" s="106">
        <f t="shared" si="410"/>
        <v>22.610981701156611</v>
      </c>
      <c r="P1695" s="91"/>
      <c r="Q1695" s="92">
        <f t="shared" si="411"/>
        <v>24.915089078411913</v>
      </c>
      <c r="R1695" s="92"/>
      <c r="S1695" s="107">
        <f t="shared" si="412"/>
        <v>3.864150412461094E-2</v>
      </c>
      <c r="T1695" s="82">
        <f t="shared" si="424"/>
        <v>1.0645164336237931</v>
      </c>
      <c r="U1695" s="82">
        <f t="shared" si="425"/>
        <v>45.216666280852998</v>
      </c>
      <c r="V1695" s="95">
        <f t="shared" si="426"/>
        <v>0.12723865357579878</v>
      </c>
      <c r="W1695" s="95">
        <f t="shared" si="414"/>
        <v>1.6208166046813854E-2</v>
      </c>
      <c r="X1695" s="95">
        <f t="shared" si="415"/>
        <v>0.11103048752898492</v>
      </c>
    </row>
    <row r="1696" spans="1:24">
      <c r="A1696" s="1">
        <v>2011.08</v>
      </c>
      <c r="B1696" s="1">
        <f t="shared" si="416"/>
        <v>2011</v>
      </c>
      <c r="C1696" s="1">
        <f t="shared" si="417"/>
        <v>7.999999999992724E-2</v>
      </c>
      <c r="D1696" s="77">
        <v>1185.31</v>
      </c>
      <c r="E1696" s="79">
        <f>E1694/3+E1697*2/3</f>
        <v>24.9</v>
      </c>
      <c r="F1696" s="77">
        <f>F1694/3+F1697*2/3</f>
        <v>85.943333333333342</v>
      </c>
      <c r="G1696" s="77">
        <v>226.54499999999999</v>
      </c>
      <c r="H1696" s="79">
        <f t="shared" si="422"/>
        <v>2011.6249999998722</v>
      </c>
      <c r="I1696" s="82">
        <v>2.2999999999999998</v>
      </c>
      <c r="J1696" s="79">
        <f t="shared" si="418"/>
        <v>1691.9777692290718</v>
      </c>
      <c r="K1696" s="79">
        <f t="shared" si="419"/>
        <v>35.543652254518975</v>
      </c>
      <c r="L1696" s="90">
        <f t="shared" si="423"/>
        <v>887832.13436238409</v>
      </c>
      <c r="M1696" s="79">
        <f t="shared" si="420"/>
        <v>122.6803194214542</v>
      </c>
      <c r="N1696" s="90">
        <f t="shared" si="421"/>
        <v>64374.09037935322</v>
      </c>
      <c r="O1696" s="106">
        <f t="shared" si="410"/>
        <v>20.049852721660486</v>
      </c>
      <c r="P1696" s="91"/>
      <c r="Q1696" s="92">
        <f t="shared" si="411"/>
        <v>22.09261871212076</v>
      </c>
      <c r="R1696" s="92"/>
      <c r="S1696" s="107">
        <f t="shared" si="412"/>
        <v>5.1573026527262582E-2</v>
      </c>
      <c r="T1696" s="82">
        <f t="shared" si="424"/>
        <v>1.0307073647848104</v>
      </c>
      <c r="U1696" s="82">
        <f t="shared" si="425"/>
        <v>48.001515882157548</v>
      </c>
      <c r="V1696" s="95">
        <f t="shared" si="426"/>
        <v>0.1422302518538705</v>
      </c>
      <c r="W1696" s="95">
        <f t="shared" si="414"/>
        <v>1.0430351899859192E-2</v>
      </c>
      <c r="X1696" s="95">
        <f t="shared" si="415"/>
        <v>0.13179989995401131</v>
      </c>
    </row>
    <row r="1697" spans="1:24">
      <c r="A1697" s="1">
        <v>2011.09</v>
      </c>
      <c r="B1697" s="1">
        <f t="shared" si="416"/>
        <v>2011</v>
      </c>
      <c r="C1697" s="1">
        <f t="shared" si="417"/>
        <v>8.9999999999918145E-2</v>
      </c>
      <c r="D1697" s="77">
        <v>1173.8800000000001</v>
      </c>
      <c r="E1697" s="79">
        <v>25.18</v>
      </c>
      <c r="F1697" s="77">
        <v>86.98</v>
      </c>
      <c r="G1697" s="77">
        <v>226.88900000000001</v>
      </c>
      <c r="H1697" s="79">
        <f t="shared" si="422"/>
        <v>2011.7083333332055</v>
      </c>
      <c r="I1697" s="82">
        <v>1.98</v>
      </c>
      <c r="J1697" s="79">
        <f t="shared" si="418"/>
        <v>1673.1213767084348</v>
      </c>
      <c r="K1697" s="79">
        <f t="shared" si="419"/>
        <v>35.888844060311435</v>
      </c>
      <c r="L1697" s="90">
        <f t="shared" si="423"/>
        <v>879506.94294695475</v>
      </c>
      <c r="M1697" s="79">
        <f t="shared" si="420"/>
        <v>123.97186879928073</v>
      </c>
      <c r="N1697" s="90">
        <f t="shared" si="421"/>
        <v>65168.086940339839</v>
      </c>
      <c r="O1697" s="106">
        <f t="shared" si="410"/>
        <v>19.698114568877703</v>
      </c>
      <c r="P1697" s="91"/>
      <c r="Q1697" s="92">
        <f t="shared" si="411"/>
        <v>21.706400031075045</v>
      </c>
      <c r="R1697" s="92"/>
      <c r="S1697" s="107">
        <f t="shared" si="412"/>
        <v>5.5358354551440635E-2</v>
      </c>
      <c r="T1697" s="82">
        <f t="shared" si="424"/>
        <v>0.98647982816789093</v>
      </c>
      <c r="U1697" s="82">
        <f t="shared" si="425"/>
        <v>49.400503148048266</v>
      </c>
      <c r="V1697" s="95">
        <f t="shared" si="426"/>
        <v>0.14290119686247293</v>
      </c>
      <c r="W1697" s="95">
        <f t="shared" si="414"/>
        <v>6.5234102391205084E-3</v>
      </c>
      <c r="X1697" s="95">
        <f t="shared" si="415"/>
        <v>0.13637778662335243</v>
      </c>
    </row>
    <row r="1698" spans="1:24">
      <c r="A1698" s="1">
        <v>2011.1</v>
      </c>
      <c r="B1698" s="1">
        <f t="shared" si="416"/>
        <v>2011</v>
      </c>
      <c r="C1698" s="1">
        <f t="shared" si="417"/>
        <v>9.9999999999909051E-2</v>
      </c>
      <c r="D1698" s="77">
        <v>1207.22</v>
      </c>
      <c r="E1698" s="79">
        <f>E1697*2/3+E1700/3</f>
        <v>25.596666666666664</v>
      </c>
      <c r="F1698" s="77">
        <f>F1697*2/3+F1700/3</f>
        <v>86.97</v>
      </c>
      <c r="G1698" s="77">
        <v>226.42099999999999</v>
      </c>
      <c r="H1698" s="79">
        <f t="shared" si="422"/>
        <v>2011.7916666665387</v>
      </c>
      <c r="I1698" s="82">
        <v>2.15</v>
      </c>
      <c r="J1698" s="79">
        <f t="shared" si="418"/>
        <v>1724.1970720913698</v>
      </c>
      <c r="K1698" s="79">
        <f t="shared" si="419"/>
        <v>36.558123392559295</v>
      </c>
      <c r="L1698" s="90">
        <f t="shared" si="423"/>
        <v>907957.27315801615</v>
      </c>
      <c r="M1698" s="79">
        <f t="shared" si="420"/>
        <v>124.21382959177816</v>
      </c>
      <c r="N1698" s="90">
        <f t="shared" si="421"/>
        <v>65410.649298845834</v>
      </c>
      <c r="O1698" s="106">
        <f t="shared" si="410"/>
        <v>20.155824786688743</v>
      </c>
      <c r="P1698" s="91"/>
      <c r="Q1698" s="92">
        <f t="shared" si="411"/>
        <v>22.212668163493909</v>
      </c>
      <c r="R1698" s="92"/>
      <c r="S1698" s="107">
        <f t="shared" si="412"/>
        <v>5.263931624005206E-2</v>
      </c>
      <c r="T1698" s="82">
        <f t="shared" si="424"/>
        <v>1.0143693635798472</v>
      </c>
      <c r="U1698" s="82">
        <f t="shared" si="425"/>
        <v>48.833327513485166</v>
      </c>
      <c r="V1698" s="95">
        <f t="shared" si="426"/>
        <v>0.13884072918840951</v>
      </c>
      <c r="W1698" s="95">
        <f t="shared" si="414"/>
        <v>5.0132943302627631E-3</v>
      </c>
      <c r="X1698" s="95">
        <f t="shared" si="415"/>
        <v>0.13382743485814674</v>
      </c>
    </row>
    <row r="1699" spans="1:24">
      <c r="A1699" s="1">
        <v>2011.11</v>
      </c>
      <c r="B1699" s="1">
        <f t="shared" si="416"/>
        <v>2011</v>
      </c>
      <c r="C1699" s="1">
        <f t="shared" si="417"/>
        <v>0.10999999999989996</v>
      </c>
      <c r="D1699" s="77">
        <v>1226.42</v>
      </c>
      <c r="E1699" s="79">
        <f>E1697/3+E1700*2/3</f>
        <v>26.013333333333335</v>
      </c>
      <c r="F1699" s="77">
        <f>F1697/3+F1700*2/3</f>
        <v>86.960000000000008</v>
      </c>
      <c r="G1699" s="77">
        <v>226.23</v>
      </c>
      <c r="H1699" s="79">
        <f t="shared" si="422"/>
        <v>2011.874999999872</v>
      </c>
      <c r="I1699" s="82">
        <v>2.0099999999999998</v>
      </c>
      <c r="J1699" s="79">
        <f t="shared" si="418"/>
        <v>1753.0980809795344</v>
      </c>
      <c r="K1699" s="79">
        <f t="shared" si="419"/>
        <v>37.184589901133073</v>
      </c>
      <c r="L1699" s="90">
        <f t="shared" si="423"/>
        <v>924808.23715902574</v>
      </c>
      <c r="M1699" s="79">
        <f t="shared" si="420"/>
        <v>124.30440560491539</v>
      </c>
      <c r="N1699" s="90">
        <f t="shared" si="421"/>
        <v>65574.048289614395</v>
      </c>
      <c r="O1699" s="106">
        <f t="shared" si="410"/>
        <v>20.345246797645814</v>
      </c>
      <c r="P1699" s="91"/>
      <c r="Q1699" s="92">
        <f t="shared" si="411"/>
        <v>22.423888769998175</v>
      </c>
      <c r="R1699" s="92"/>
      <c r="S1699" s="107">
        <f t="shared" si="412"/>
        <v>5.3664048821724611E-2</v>
      </c>
      <c r="T1699" s="82">
        <f t="shared" si="424"/>
        <v>1.0043741279485761</v>
      </c>
      <c r="U1699" s="82">
        <f t="shared" si="425"/>
        <v>49.576852466966351</v>
      </c>
      <c r="V1699" s="95">
        <f t="shared" si="426"/>
        <v>0.14147135410418965</v>
      </c>
      <c r="W1699" s="95">
        <f t="shared" si="414"/>
        <v>3.3198404340519794E-3</v>
      </c>
      <c r="X1699" s="95">
        <f t="shared" si="415"/>
        <v>0.13815151367013767</v>
      </c>
    </row>
    <row r="1700" spans="1:24">
      <c r="A1700" s="1">
        <v>2011.12</v>
      </c>
      <c r="B1700" s="1">
        <f t="shared" si="416"/>
        <v>2011</v>
      </c>
      <c r="C1700" s="1">
        <f t="shared" si="417"/>
        <v>0.11999999999989086</v>
      </c>
      <c r="D1700" s="77">
        <v>1243.32</v>
      </c>
      <c r="E1700" s="79">
        <v>26.43</v>
      </c>
      <c r="F1700" s="77">
        <v>86.95</v>
      </c>
      <c r="G1700" s="77">
        <v>225.672</v>
      </c>
      <c r="H1700" s="79">
        <f t="shared" si="422"/>
        <v>2011.9583333332052</v>
      </c>
      <c r="I1700" s="82">
        <v>1.98</v>
      </c>
      <c r="J1700" s="79">
        <f t="shared" si="418"/>
        <v>1781.6501451664365</v>
      </c>
      <c r="K1700" s="79">
        <f t="shared" si="419"/>
        <v>37.873607226417107</v>
      </c>
      <c r="L1700" s="90">
        <f t="shared" si="423"/>
        <v>941535.19791909656</v>
      </c>
      <c r="M1700" s="79">
        <f t="shared" si="420"/>
        <v>124.59743277854588</v>
      </c>
      <c r="N1700" s="90">
        <f t="shared" si="421"/>
        <v>65845.064391359789</v>
      </c>
      <c r="O1700" s="106">
        <f t="shared" si="410"/>
        <v>20.523575499431693</v>
      </c>
      <c r="P1700" s="91"/>
      <c r="Q1700" s="92">
        <f t="shared" si="411"/>
        <v>22.623608815264792</v>
      </c>
      <c r="R1700" s="92"/>
      <c r="S1700" s="107">
        <f t="shared" si="412"/>
        <v>5.3689049554547078E-2</v>
      </c>
      <c r="T1700" s="82">
        <f t="shared" si="424"/>
        <v>1.0025501440208808</v>
      </c>
      <c r="U1700" s="82">
        <f t="shared" si="425"/>
        <v>49.916828638275653</v>
      </c>
      <c r="V1700" s="95">
        <f t="shared" si="426"/>
        <v>0.13938028915548362</v>
      </c>
      <c r="W1700" s="95">
        <f t="shared" si="414"/>
        <v>3.2849756444806033E-3</v>
      </c>
      <c r="X1700" s="95">
        <f t="shared" si="415"/>
        <v>0.13609531351100301</v>
      </c>
    </row>
    <row r="1701" spans="1:24">
      <c r="A1701" s="1">
        <v>2012.01</v>
      </c>
      <c r="B1701" s="1">
        <f t="shared" si="416"/>
        <v>2012</v>
      </c>
      <c r="C1701" s="1">
        <f t="shared" si="417"/>
        <v>9.9999999999909051E-3</v>
      </c>
      <c r="D1701" s="77">
        <v>1300.58</v>
      </c>
      <c r="E1701" s="79">
        <f>E1700*2/3+E1703/3</f>
        <v>26.736666666666668</v>
      </c>
      <c r="F1701" s="77">
        <f>F1700*2/3+F1703/3</f>
        <v>87.48</v>
      </c>
      <c r="G1701" s="77">
        <v>226.66499999999999</v>
      </c>
      <c r="H1701" s="79">
        <f t="shared" si="422"/>
        <v>2012.0416666665385</v>
      </c>
      <c r="I1701" s="82">
        <v>1.97</v>
      </c>
      <c r="J1701" s="79">
        <f t="shared" si="418"/>
        <v>1855.5377413363335</v>
      </c>
      <c r="K1701" s="79">
        <f t="shared" si="419"/>
        <v>38.145207582408702</v>
      </c>
      <c r="L1701" s="90">
        <f t="shared" si="423"/>
        <v>982261.87704743678</v>
      </c>
      <c r="M1701" s="79">
        <f t="shared" si="420"/>
        <v>124.80773317450867</v>
      </c>
      <c r="N1701" s="90">
        <f t="shared" si="421"/>
        <v>66069.191440826238</v>
      </c>
      <c r="O1701" s="106">
        <f t="shared" si="410"/>
        <v>21.213008091803449</v>
      </c>
      <c r="P1701" s="91"/>
      <c r="Q1701" s="92">
        <f t="shared" si="411"/>
        <v>23.386046013731406</v>
      </c>
      <c r="R1701" s="92"/>
      <c r="S1701" s="107">
        <f t="shared" si="412"/>
        <v>5.2423716122966438E-2</v>
      </c>
      <c r="T1701" s="82">
        <f t="shared" si="424"/>
        <v>1.0016416666666668</v>
      </c>
      <c r="U1701" s="82">
        <f t="shared" si="425"/>
        <v>49.824884709754606</v>
      </c>
      <c r="V1701" s="95">
        <f t="shared" si="426"/>
        <v>0.13126854152476009</v>
      </c>
      <c r="W1701" s="95">
        <f t="shared" si="414"/>
        <v>7.9281946645526347E-5</v>
      </c>
      <c r="X1701" s="95">
        <f t="shared" si="415"/>
        <v>0.13118925957811456</v>
      </c>
    </row>
    <row r="1702" spans="1:24">
      <c r="A1702" s="1">
        <v>2012.02</v>
      </c>
      <c r="B1702" s="1">
        <f t="shared" si="416"/>
        <v>2012</v>
      </c>
      <c r="C1702" s="1">
        <f t="shared" si="417"/>
        <v>1.999999999998181E-2</v>
      </c>
      <c r="D1702" s="77">
        <v>1352.49</v>
      </c>
      <c r="E1702" s="79">
        <f>E1700/3+E1703*2/3</f>
        <v>27.043333333333337</v>
      </c>
      <c r="F1702" s="77">
        <f>F1700/3+F1703*2/3</f>
        <v>88.01</v>
      </c>
      <c r="G1702" s="77">
        <v>227.66300000000001</v>
      </c>
      <c r="H1702" s="79">
        <f t="shared" si="422"/>
        <v>2012.1249999998718</v>
      </c>
      <c r="I1702" s="82">
        <v>1.97</v>
      </c>
      <c r="J1702" s="79">
        <f t="shared" si="418"/>
        <v>1921.1390242156172</v>
      </c>
      <c r="K1702" s="79">
        <f t="shared" si="419"/>
        <v>38.413594933446952</v>
      </c>
      <c r="L1702" s="90">
        <f t="shared" si="423"/>
        <v>1018683.6584933959</v>
      </c>
      <c r="M1702" s="79">
        <f t="shared" si="420"/>
        <v>125.01345334990756</v>
      </c>
      <c r="N1702" s="90">
        <f t="shared" si="421"/>
        <v>66288.363525056586</v>
      </c>
      <c r="O1702" s="106">
        <f t="shared" si="410"/>
        <v>21.797435963717533</v>
      </c>
      <c r="P1702" s="91"/>
      <c r="Q1702" s="92">
        <f t="shared" si="411"/>
        <v>24.031932260644197</v>
      </c>
      <c r="R1702" s="92"/>
      <c r="S1702" s="107">
        <f t="shared" si="412"/>
        <v>5.1205760095649283E-2</v>
      </c>
      <c r="T1702" s="82">
        <f t="shared" si="424"/>
        <v>0.98381158299933291</v>
      </c>
      <c r="U1702" s="82">
        <f t="shared" si="425"/>
        <v>49.687906026101899</v>
      </c>
      <c r="V1702" s="95">
        <f t="shared" si="426"/>
        <v>0.12282176668922729</v>
      </c>
      <c r="W1702" s="95">
        <f t="shared" si="414"/>
        <v>-1.9490135365755057E-3</v>
      </c>
      <c r="X1702" s="95">
        <f t="shared" si="415"/>
        <v>0.12477078022580279</v>
      </c>
    </row>
    <row r="1703" spans="1:24">
      <c r="A1703" s="1">
        <v>2012.03</v>
      </c>
      <c r="B1703" s="1">
        <f t="shared" si="416"/>
        <v>2012</v>
      </c>
      <c r="C1703" s="1">
        <f t="shared" si="417"/>
        <v>2.9999999999972715E-2</v>
      </c>
      <c r="D1703" s="77">
        <v>1389.24</v>
      </c>
      <c r="E1703" s="79">
        <v>27.35</v>
      </c>
      <c r="F1703" s="77">
        <v>88.54</v>
      </c>
      <c r="G1703" s="77">
        <v>229.392</v>
      </c>
      <c r="H1703" s="79">
        <f t="shared" si="422"/>
        <v>2012.208333333205</v>
      </c>
      <c r="I1703" s="82">
        <v>2.17</v>
      </c>
      <c r="J1703" s="79">
        <f t="shared" si="418"/>
        <v>1958.4667247332081</v>
      </c>
      <c r="K1703" s="79">
        <f t="shared" si="419"/>
        <v>38.556379690660535</v>
      </c>
      <c r="L1703" s="90">
        <f t="shared" si="423"/>
        <v>1040180.3751977282</v>
      </c>
      <c r="M1703" s="79">
        <f t="shared" si="420"/>
        <v>124.81834946292813</v>
      </c>
      <c r="N1703" s="90">
        <f t="shared" si="421"/>
        <v>66293.491707701236</v>
      </c>
      <c r="O1703" s="106">
        <f t="shared" si="410"/>
        <v>22.053943972904708</v>
      </c>
      <c r="P1703" s="91"/>
      <c r="Q1703" s="92">
        <f t="shared" si="411"/>
        <v>24.315942005487788</v>
      </c>
      <c r="R1703" s="92"/>
      <c r="S1703" s="107">
        <f t="shared" si="412"/>
        <v>4.8872819302674703E-2</v>
      </c>
      <c r="T1703" s="82">
        <f t="shared" si="424"/>
        <v>1.0125684261707941</v>
      </c>
      <c r="U1703" s="82">
        <f t="shared" si="425"/>
        <v>48.515086812518632</v>
      </c>
      <c r="V1703" s="95">
        <f t="shared" si="426"/>
        <v>0.11799260850579563</v>
      </c>
      <c r="W1703" s="95">
        <f t="shared" si="414"/>
        <v>-2.5243235935009656E-3</v>
      </c>
      <c r="X1703" s="95">
        <f t="shared" si="415"/>
        <v>0.12051693209929659</v>
      </c>
    </row>
    <row r="1704" spans="1:24">
      <c r="A1704" s="1">
        <v>2012.04</v>
      </c>
      <c r="B1704" s="1">
        <f t="shared" si="416"/>
        <v>2012</v>
      </c>
      <c r="C1704" s="1">
        <f t="shared" si="417"/>
        <v>3.999999999996362E-2</v>
      </c>
      <c r="D1704" s="77">
        <v>1386.43</v>
      </c>
      <c r="E1704" s="79">
        <f>E1703*2/3+E1706/3</f>
        <v>27.673333333333332</v>
      </c>
      <c r="F1704" s="77">
        <f>F1703*2/3+F1706/3</f>
        <v>88.333333333333343</v>
      </c>
      <c r="G1704" s="77">
        <v>230.08500000000001</v>
      </c>
      <c r="H1704" s="79">
        <f t="shared" si="422"/>
        <v>2012.2916666665383</v>
      </c>
      <c r="I1704" s="82">
        <v>2.0499999999999998</v>
      </c>
      <c r="J1704" s="79">
        <f t="shared" si="418"/>
        <v>1948.6185222417805</v>
      </c>
      <c r="K1704" s="79">
        <f t="shared" si="419"/>
        <v>38.894693497330699</v>
      </c>
      <c r="L1704" s="90">
        <f t="shared" si="423"/>
        <v>1036671.278615781</v>
      </c>
      <c r="M1704" s="79">
        <f t="shared" si="420"/>
        <v>124.15193660313945</v>
      </c>
      <c r="N1704" s="90">
        <f t="shared" si="421"/>
        <v>66049.226871216466</v>
      </c>
      <c r="O1704" s="106">
        <f t="shared" si="410"/>
        <v>21.779246906824891</v>
      </c>
      <c r="P1704" s="91"/>
      <c r="Q1704" s="92">
        <f t="shared" si="411"/>
        <v>24.015130965765486</v>
      </c>
      <c r="R1704" s="92"/>
      <c r="S1704" s="107">
        <f t="shared" si="412"/>
        <v>5.0382220122844455E-2</v>
      </c>
      <c r="T1704" s="82">
        <f t="shared" si="424"/>
        <v>1.0243977858120352</v>
      </c>
      <c r="U1704" s="82">
        <f t="shared" si="425"/>
        <v>48.976884486240564</v>
      </c>
      <c r="V1704" s="95">
        <f t="shared" si="426"/>
        <v>0.11788165486930313</v>
      </c>
      <c r="W1704" s="95">
        <f t="shared" si="414"/>
        <v>-9.3262172199778393E-3</v>
      </c>
      <c r="X1704" s="95">
        <f t="shared" si="415"/>
        <v>0.12720787208928097</v>
      </c>
    </row>
    <row r="1705" spans="1:24">
      <c r="A1705" s="1">
        <v>2012.05</v>
      </c>
      <c r="B1705" s="1">
        <f t="shared" si="416"/>
        <v>2012</v>
      </c>
      <c r="C1705" s="1">
        <f t="shared" si="417"/>
        <v>4.9999999999954525E-2</v>
      </c>
      <c r="D1705" s="77">
        <v>1341.27</v>
      </c>
      <c r="E1705" s="79">
        <f>E1703/3+E1706*2/3</f>
        <v>27.996666666666666</v>
      </c>
      <c r="F1705" s="77">
        <f>F1703/3+F1706*2/3</f>
        <v>88.126666666666665</v>
      </c>
      <c r="G1705" s="77">
        <v>229.815</v>
      </c>
      <c r="H1705" s="79">
        <f t="shared" si="422"/>
        <v>2012.3749999998715</v>
      </c>
      <c r="I1705" s="82">
        <v>1.8</v>
      </c>
      <c r="J1705" s="79">
        <f t="shared" si="418"/>
        <v>1887.3612097121602</v>
      </c>
      <c r="K1705" s="79">
        <f t="shared" si="419"/>
        <v>39.395366084314205</v>
      </c>
      <c r="L1705" s="90">
        <f t="shared" si="423"/>
        <v>1005828.7310496594</v>
      </c>
      <c r="M1705" s="79">
        <f t="shared" si="420"/>
        <v>124.00698756245967</v>
      </c>
      <c r="N1705" s="90">
        <f t="shared" si="421"/>
        <v>66086.867897566961</v>
      </c>
      <c r="O1705" s="106">
        <f t="shared" si="410"/>
        <v>20.941467419743475</v>
      </c>
      <c r="P1705" s="91"/>
      <c r="Q1705" s="92">
        <f t="shared" si="411"/>
        <v>23.09523798959686</v>
      </c>
      <c r="R1705" s="92"/>
      <c r="S1705" s="107">
        <f t="shared" si="412"/>
        <v>5.459875443949011E-2</v>
      </c>
      <c r="T1705" s="82">
        <f t="shared" si="424"/>
        <v>1.0179797396872907</v>
      </c>
      <c r="U1705" s="82">
        <f t="shared" si="425"/>
        <v>50.230756780313044</v>
      </c>
      <c r="V1705" s="95">
        <f t="shared" si="426"/>
        <v>0.11088943740564572</v>
      </c>
      <c r="W1705" s="95">
        <f t="shared" si="414"/>
        <v>-1.3963687404937475E-2</v>
      </c>
      <c r="X1705" s="95">
        <f t="shared" si="415"/>
        <v>0.12485312481058319</v>
      </c>
    </row>
    <row r="1706" spans="1:24">
      <c r="A1706" s="1">
        <v>2012.06</v>
      </c>
      <c r="B1706" s="1">
        <f t="shared" si="416"/>
        <v>2012</v>
      </c>
      <c r="C1706" s="1">
        <f t="shared" si="417"/>
        <v>5.999999999994543E-2</v>
      </c>
      <c r="D1706" s="77">
        <v>1323.48</v>
      </c>
      <c r="E1706" s="79">
        <v>28.32</v>
      </c>
      <c r="F1706" s="77">
        <v>87.92</v>
      </c>
      <c r="G1706" s="77">
        <v>229.47800000000001</v>
      </c>
      <c r="H1706" s="79">
        <f t="shared" si="422"/>
        <v>2012.4583333332048</v>
      </c>
      <c r="I1706" s="82">
        <v>1.62</v>
      </c>
      <c r="J1706" s="79">
        <f t="shared" si="418"/>
        <v>1865.0630249522833</v>
      </c>
      <c r="K1706" s="79">
        <f t="shared" si="419"/>
        <v>39.908865163545087</v>
      </c>
      <c r="L1706" s="90">
        <f t="shared" si="423"/>
        <v>995717.77232956118</v>
      </c>
      <c r="M1706" s="79">
        <f t="shared" si="420"/>
        <v>123.89786105857644</v>
      </c>
      <c r="N1706" s="90">
        <f t="shared" si="421"/>
        <v>66146.452189088639</v>
      </c>
      <c r="O1706" s="106">
        <f t="shared" si="410"/>
        <v>20.547504086856094</v>
      </c>
      <c r="P1706" s="91"/>
      <c r="Q1706" s="92">
        <f t="shared" si="411"/>
        <v>22.665536337915739</v>
      </c>
      <c r="R1706" s="92"/>
      <c r="S1706" s="107">
        <f t="shared" si="412"/>
        <v>5.710696444269775E-2</v>
      </c>
      <c r="T1706" s="82">
        <f t="shared" si="424"/>
        <v>1.009626024902085</v>
      </c>
      <c r="U1706" s="82">
        <f t="shared" si="425"/>
        <v>51.208985408177099</v>
      </c>
      <c r="V1706" s="95">
        <f t="shared" si="426"/>
        <v>0.1066982746530154</v>
      </c>
      <c r="W1706" s="95">
        <f t="shared" si="414"/>
        <v>-1.8990050147513204E-2</v>
      </c>
      <c r="X1706" s="95">
        <f t="shared" si="415"/>
        <v>0.12568832480052861</v>
      </c>
    </row>
    <row r="1707" spans="1:24">
      <c r="A1707" s="1">
        <v>2012.07</v>
      </c>
      <c r="B1707" s="1">
        <f t="shared" si="416"/>
        <v>2012</v>
      </c>
      <c r="C1707" s="1">
        <f t="shared" si="417"/>
        <v>6.9999999999936335E-2</v>
      </c>
      <c r="D1707" s="77">
        <v>1359.78</v>
      </c>
      <c r="E1707" s="79">
        <f>E1706*2/3+E1709/3</f>
        <v>28.743333333333332</v>
      </c>
      <c r="F1707" s="77">
        <f>F1706*2/3+F1709/3</f>
        <v>87.446666666666673</v>
      </c>
      <c r="G1707" s="77">
        <v>229.10400000000001</v>
      </c>
      <c r="H1707" s="79">
        <f t="shared" si="422"/>
        <v>2012.541666666538</v>
      </c>
      <c r="I1707" s="82">
        <v>1.53</v>
      </c>
      <c r="J1707" s="79">
        <f t="shared" si="418"/>
        <v>1919.3455188036874</v>
      </c>
      <c r="K1707" s="79">
        <f t="shared" si="419"/>
        <v>40.571554243196687</v>
      </c>
      <c r="L1707" s="90">
        <f t="shared" si="423"/>
        <v>1026503.0744276484</v>
      </c>
      <c r="M1707" s="79">
        <f t="shared" si="420"/>
        <v>123.43200208929862</v>
      </c>
      <c r="N1707" s="90">
        <f t="shared" si="421"/>
        <v>66013.820016313752</v>
      </c>
      <c r="O1707" s="106">
        <f t="shared" si="410"/>
        <v>20.999341293380567</v>
      </c>
      <c r="P1707" s="91"/>
      <c r="Q1707" s="92">
        <f t="shared" si="411"/>
        <v>23.168289603671148</v>
      </c>
      <c r="R1707" s="92"/>
      <c r="S1707" s="107">
        <f t="shared" si="412"/>
        <v>5.6678853537401978E-2</v>
      </c>
      <c r="T1707" s="82">
        <f t="shared" si="424"/>
        <v>0.98758185677390697</v>
      </c>
      <c r="U1707" s="82">
        <f t="shared" si="425"/>
        <v>51.786324997243128</v>
      </c>
      <c r="V1707" s="95">
        <f t="shared" si="426"/>
        <v>0.10385926245499966</v>
      </c>
      <c r="W1707" s="95">
        <f t="shared" si="414"/>
        <v>-1.7820101163145141E-2</v>
      </c>
      <c r="X1707" s="95">
        <f t="shared" si="415"/>
        <v>0.1216793636181448</v>
      </c>
    </row>
    <row r="1708" spans="1:24">
      <c r="A1708" s="1">
        <v>2012.08</v>
      </c>
      <c r="B1708" s="1">
        <f t="shared" si="416"/>
        <v>2012</v>
      </c>
      <c r="C1708" s="1">
        <f t="shared" si="417"/>
        <v>7.999999999992724E-2</v>
      </c>
      <c r="D1708" s="77">
        <v>1403.45</v>
      </c>
      <c r="E1708" s="79">
        <f>E1706/3+E1709*2/3</f>
        <v>29.166666666666664</v>
      </c>
      <c r="F1708" s="77">
        <f>F1706/3+F1709*2/3</f>
        <v>86.973333333333329</v>
      </c>
      <c r="G1708" s="77">
        <v>230.37899999999999</v>
      </c>
      <c r="H1708" s="79">
        <f t="shared" si="422"/>
        <v>2012.6249999998713</v>
      </c>
      <c r="I1708" s="82">
        <v>1.68</v>
      </c>
      <c r="J1708" s="79">
        <f t="shared" si="418"/>
        <v>1970.0227509885888</v>
      </c>
      <c r="K1708" s="79">
        <f t="shared" si="419"/>
        <v>40.941249708813167</v>
      </c>
      <c r="L1708" s="90">
        <f t="shared" si="423"/>
        <v>1055430.9184880771</v>
      </c>
      <c r="M1708" s="79">
        <f t="shared" si="420"/>
        <v>122.08446713169748</v>
      </c>
      <c r="N1708" s="90">
        <f t="shared" si="421"/>
        <v>65406.209757361983</v>
      </c>
      <c r="O1708" s="106">
        <f t="shared" si="410"/>
        <v>21.410428453442933</v>
      </c>
      <c r="P1708" s="91"/>
      <c r="Q1708" s="92">
        <f t="shared" si="411"/>
        <v>23.625464836831117</v>
      </c>
      <c r="R1708" s="92"/>
      <c r="S1708" s="107">
        <f t="shared" si="412"/>
        <v>5.4492344264520584E-2</v>
      </c>
      <c r="T1708" s="82">
        <f t="shared" si="424"/>
        <v>0.99775557799757064</v>
      </c>
      <c r="U1708" s="82">
        <f t="shared" si="425"/>
        <v>50.860189993820796</v>
      </c>
      <c r="V1708" s="95">
        <f t="shared" si="426"/>
        <v>0.10773537236902442</v>
      </c>
      <c r="W1708" s="95">
        <f t="shared" si="414"/>
        <v>-1.5773679081037995E-2</v>
      </c>
      <c r="X1708" s="95">
        <f t="shared" si="415"/>
        <v>0.12350905145006241</v>
      </c>
    </row>
    <row r="1709" spans="1:24">
      <c r="A1709" s="1">
        <v>2012.09</v>
      </c>
      <c r="B1709" s="1">
        <f t="shared" si="416"/>
        <v>2012</v>
      </c>
      <c r="C1709" s="1">
        <f t="shared" si="417"/>
        <v>8.9999999999918145E-2</v>
      </c>
      <c r="D1709" s="77">
        <v>1443.42</v>
      </c>
      <c r="E1709" s="79">
        <v>29.59</v>
      </c>
      <c r="F1709" s="77">
        <v>86.5</v>
      </c>
      <c r="G1709" s="77">
        <v>231.40700000000001</v>
      </c>
      <c r="H1709" s="79">
        <f t="shared" si="422"/>
        <v>2012.7083333332046</v>
      </c>
      <c r="I1709" s="82">
        <v>1.72</v>
      </c>
      <c r="J1709" s="79">
        <f t="shared" si="418"/>
        <v>2017.12778723202</v>
      </c>
      <c r="K1709" s="79">
        <f t="shared" si="419"/>
        <v>41.35096591719352</v>
      </c>
      <c r="L1709" s="90">
        <f t="shared" si="423"/>
        <v>1082513.3649399814</v>
      </c>
      <c r="M1709" s="79">
        <f t="shared" si="420"/>
        <v>120.8806539992308</v>
      </c>
      <c r="N1709" s="90">
        <f t="shared" si="421"/>
        <v>64871.905659689059</v>
      </c>
      <c r="O1709" s="106">
        <f t="shared" si="410"/>
        <v>21.783690301727681</v>
      </c>
      <c r="P1709" s="91"/>
      <c r="Q1709" s="92">
        <f t="shared" si="411"/>
        <v>24.040589108752901</v>
      </c>
      <c r="R1709" s="92"/>
      <c r="S1709" s="107">
        <f t="shared" si="412"/>
        <v>5.3578290187035284E-2</v>
      </c>
      <c r="T1709" s="82">
        <f t="shared" si="424"/>
        <v>0.99870399172195323</v>
      </c>
      <c r="U1709" s="82">
        <f t="shared" si="425"/>
        <v>50.520604602725506</v>
      </c>
      <c r="V1709" s="95">
        <f t="shared" si="426"/>
        <v>9.638058344793432E-2</v>
      </c>
      <c r="W1709" s="95">
        <f t="shared" si="414"/>
        <v>-2.0303581951340743E-2</v>
      </c>
      <c r="X1709" s="95">
        <f t="shared" si="415"/>
        <v>0.11668416539927506</v>
      </c>
    </row>
    <row r="1710" spans="1:24">
      <c r="A1710" s="1">
        <v>2012.1</v>
      </c>
      <c r="B1710" s="1">
        <f t="shared" si="416"/>
        <v>2012</v>
      </c>
      <c r="C1710" s="1">
        <f t="shared" si="417"/>
        <v>9.9999999999909051E-2</v>
      </c>
      <c r="D1710" s="111">
        <v>1437.82</v>
      </c>
      <c r="E1710" s="79">
        <f>E1709*2/3+E1712/3</f>
        <v>30.143333333333331</v>
      </c>
      <c r="F1710" s="77">
        <f>F1709*2/3+F1712/3</f>
        <v>86.50333333333333</v>
      </c>
      <c r="G1710" s="77">
        <v>231.31700000000001</v>
      </c>
      <c r="H1710" s="112">
        <f t="shared" si="422"/>
        <v>2012.7916666665378</v>
      </c>
      <c r="I1710" s="82">
        <v>1.75</v>
      </c>
      <c r="J1710" s="79">
        <f t="shared" si="418"/>
        <v>2010.0837597755462</v>
      </c>
      <c r="K1710" s="79">
        <f t="shared" si="419"/>
        <v>42.140618991830834</v>
      </c>
      <c r="L1710" s="90">
        <f t="shared" si="423"/>
        <v>1080617.7131374287</v>
      </c>
      <c r="M1710" s="79">
        <f t="shared" si="420"/>
        <v>120.93234584286212</v>
      </c>
      <c r="N1710" s="90">
        <f t="shared" si="421"/>
        <v>65013.029618054687</v>
      </c>
      <c r="O1710" s="106">
        <f t="shared" si="410"/>
        <v>21.577109654528787</v>
      </c>
      <c r="P1710" s="91"/>
      <c r="Q1710" s="92">
        <f t="shared" si="411"/>
        <v>23.816813659366229</v>
      </c>
      <c r="R1710" s="92"/>
      <c r="S1710" s="107">
        <f t="shared" si="412"/>
        <v>5.3508222372874677E-2</v>
      </c>
      <c r="T1710" s="82">
        <f t="shared" si="424"/>
        <v>1.0106004066436509</v>
      </c>
      <c r="U1710" s="82">
        <f t="shared" si="425"/>
        <v>50.47476038422527</v>
      </c>
      <c r="V1710" s="95">
        <f t="shared" si="426"/>
        <v>9.2693827456812317E-2</v>
      </c>
      <c r="W1710" s="95">
        <f t="shared" si="414"/>
        <v>-2.4064601069763936E-2</v>
      </c>
      <c r="X1710" s="95">
        <f t="shared" si="415"/>
        <v>0.11675842852657625</v>
      </c>
    </row>
    <row r="1711" spans="1:24">
      <c r="A1711" s="1">
        <v>2012.11</v>
      </c>
      <c r="B1711" s="1">
        <f t="shared" si="416"/>
        <v>2012</v>
      </c>
      <c r="C1711" s="1">
        <f t="shared" si="417"/>
        <v>0.10999999999989996</v>
      </c>
      <c r="D1711" s="111">
        <v>1394.51</v>
      </c>
      <c r="E1711" s="79">
        <f>E1709/3+E1712*2/3</f>
        <v>30.696666666666665</v>
      </c>
      <c r="F1711" s="77">
        <f>F1709/3+F1712*2/3</f>
        <v>86.506666666666675</v>
      </c>
      <c r="G1711" s="77">
        <v>230.221</v>
      </c>
      <c r="H1711" s="112">
        <f t="shared" si="422"/>
        <v>2012.8749999998711</v>
      </c>
      <c r="I1711" s="82">
        <v>1.65</v>
      </c>
      <c r="J1711" s="79">
        <f t="shared" si="418"/>
        <v>1958.8170815433868</v>
      </c>
      <c r="K1711" s="79">
        <f t="shared" si="419"/>
        <v>43.118482487117454</v>
      </c>
      <c r="L1711" s="90">
        <f t="shared" si="423"/>
        <v>1054988.5335841305</v>
      </c>
      <c r="M1711" s="79">
        <f t="shared" si="420"/>
        <v>121.51274378387147</v>
      </c>
      <c r="N1711" s="90">
        <f t="shared" si="421"/>
        <v>65444.881293011786</v>
      </c>
      <c r="O1711" s="106">
        <f t="shared" si="410"/>
        <v>20.898162059573696</v>
      </c>
      <c r="P1711" s="91"/>
      <c r="Q1711" s="92">
        <f t="shared" si="411"/>
        <v>23.073935342391604</v>
      </c>
      <c r="R1711" s="92"/>
      <c r="S1711" s="107">
        <f t="shared" si="412"/>
        <v>5.5527377657510549E-2</v>
      </c>
      <c r="T1711" s="82">
        <f t="shared" si="424"/>
        <v>0.99499726149574863</v>
      </c>
      <c r="U1711" s="82">
        <f t="shared" si="425"/>
        <v>51.252652882237626</v>
      </c>
      <c r="V1711" s="95">
        <f t="shared" si="426"/>
        <v>0.10108790636910037</v>
      </c>
      <c r="W1711" s="95">
        <f t="shared" si="414"/>
        <v>-2.4418648856516456E-2</v>
      </c>
      <c r="X1711" s="95">
        <f t="shared" si="415"/>
        <v>0.12550655522561682</v>
      </c>
    </row>
    <row r="1712" spans="1:24">
      <c r="A1712" s="1">
        <v>2012.12</v>
      </c>
      <c r="B1712" s="1">
        <f t="shared" si="416"/>
        <v>2012</v>
      </c>
      <c r="C1712" s="1">
        <f t="shared" si="417"/>
        <v>0.11999999999989086</v>
      </c>
      <c r="D1712" s="77">
        <v>1422.29</v>
      </c>
      <c r="E1712" s="79">
        <v>31.25</v>
      </c>
      <c r="F1712" s="77">
        <v>86.51</v>
      </c>
      <c r="G1712" s="77">
        <v>229.601</v>
      </c>
      <c r="H1712" s="112">
        <f t="shared" si="422"/>
        <v>2012.9583333332043</v>
      </c>
      <c r="I1712" s="82">
        <v>1.72</v>
      </c>
      <c r="J1712" s="79">
        <f t="shared" si="418"/>
        <v>2003.2334661869941</v>
      </c>
      <c r="K1712" s="79">
        <f t="shared" si="419"/>
        <v>44.014262786311917</v>
      </c>
      <c r="L1712" s="90">
        <f t="shared" si="423"/>
        <v>1080885.9602469141</v>
      </c>
      <c r="M1712" s="79">
        <f t="shared" si="420"/>
        <v>121.84556395660299</v>
      </c>
      <c r="N1712" s="90">
        <f t="shared" si="421"/>
        <v>65744.288732227971</v>
      </c>
      <c r="O1712" s="106">
        <f t="shared" si="410"/>
        <v>21.238261139845612</v>
      </c>
      <c r="P1712" s="91"/>
      <c r="Q1712" s="92">
        <f t="shared" si="411"/>
        <v>23.456313867189614</v>
      </c>
      <c r="R1712" s="92"/>
      <c r="S1712" s="107">
        <f t="shared" si="412"/>
        <v>5.4011137971734798E-2</v>
      </c>
      <c r="T1712" s="82">
        <f t="shared" si="424"/>
        <v>0.98428092591792593</v>
      </c>
      <c r="U1712" s="82">
        <f t="shared" si="425"/>
        <v>51.133956304185233</v>
      </c>
      <c r="V1712" s="95">
        <f t="shared" si="426"/>
        <v>9.8771828705218834E-2</v>
      </c>
      <c r="W1712" s="95">
        <f t="shared" si="414"/>
        <v>-2.1411373169075598E-2</v>
      </c>
      <c r="X1712" s="95">
        <f t="shared" si="415"/>
        <v>0.12018320187429443</v>
      </c>
    </row>
    <row r="1713" spans="1:24">
      <c r="A1713" s="1">
        <v>2013.01</v>
      </c>
      <c r="B1713" s="1">
        <f t="shared" si="416"/>
        <v>2013</v>
      </c>
      <c r="C1713" s="1">
        <f t="shared" si="417"/>
        <v>9.9999999999909051E-3</v>
      </c>
      <c r="D1713" s="77">
        <v>1480.4</v>
      </c>
      <c r="E1713" s="79">
        <f>E1712*2/3+E1715/3</f>
        <v>31.536666666666665</v>
      </c>
      <c r="F1713" s="77">
        <f>F1712*2/3+F1715/3</f>
        <v>86.906666666666666</v>
      </c>
      <c r="G1713" s="77">
        <v>230.28</v>
      </c>
      <c r="H1713" s="112">
        <f t="shared" si="422"/>
        <v>2013.0416666665376</v>
      </c>
      <c r="I1713" s="82">
        <v>1.91</v>
      </c>
      <c r="J1713" s="79">
        <f t="shared" si="418"/>
        <v>2078.9308372416194</v>
      </c>
      <c r="K1713" s="79">
        <f t="shared" si="419"/>
        <v>44.287050011580106</v>
      </c>
      <c r="L1713" s="90">
        <f t="shared" si="423"/>
        <v>1123721.3717273008</v>
      </c>
      <c r="M1713" s="79">
        <f t="shared" si="420"/>
        <v>122.04333240692492</v>
      </c>
      <c r="N1713" s="90">
        <f t="shared" si="421"/>
        <v>65967.899675029679</v>
      </c>
      <c r="O1713" s="106">
        <f t="shared" si="410"/>
        <v>21.900475413821809</v>
      </c>
      <c r="P1713" s="91"/>
      <c r="Q1713" s="92">
        <f t="shared" si="411"/>
        <v>24.193771416596853</v>
      </c>
      <c r="R1713" s="92"/>
      <c r="S1713" s="107">
        <f t="shared" si="412"/>
        <v>5.0537938236435126E-2</v>
      </c>
      <c r="T1713" s="82">
        <f t="shared" si="424"/>
        <v>0.99529370145332274</v>
      </c>
      <c r="U1713" s="82">
        <f t="shared" si="425"/>
        <v>50.18177508306858</v>
      </c>
      <c r="V1713" s="95">
        <f t="shared" si="426"/>
        <v>9.5135580101542105E-2</v>
      </c>
      <c r="W1713" s="95">
        <f t="shared" si="414"/>
        <v>-1.9323204210377476E-2</v>
      </c>
      <c r="X1713" s="95">
        <f t="shared" si="415"/>
        <v>0.11445878431191958</v>
      </c>
    </row>
    <row r="1714" spans="1:24">
      <c r="A1714" s="1">
        <v>2013.02</v>
      </c>
      <c r="B1714" s="1">
        <f t="shared" si="416"/>
        <v>2013</v>
      </c>
      <c r="C1714" s="1">
        <f t="shared" si="417"/>
        <v>1.999999999998181E-2</v>
      </c>
      <c r="D1714" s="77">
        <v>1512.31</v>
      </c>
      <c r="E1714" s="79">
        <f>E1712/3+E1715*2/3</f>
        <v>31.823333333333331</v>
      </c>
      <c r="F1714" s="77">
        <f>F1712/3+F1715*2/3</f>
        <v>87.303333333333342</v>
      </c>
      <c r="G1714" s="77">
        <v>232.166</v>
      </c>
      <c r="H1714" s="112">
        <f t="shared" si="422"/>
        <v>2013.1249999998709</v>
      </c>
      <c r="I1714" s="82">
        <v>1.98</v>
      </c>
      <c r="J1714" s="79">
        <f t="shared" si="418"/>
        <v>2106.489945685415</v>
      </c>
      <c r="K1714" s="79">
        <f t="shared" si="419"/>
        <v>44.326580995207458</v>
      </c>
      <c r="L1714" s="90">
        <f t="shared" si="423"/>
        <v>1140614.5037072473</v>
      </c>
      <c r="M1714" s="79">
        <f t="shared" si="420"/>
        <v>121.60442891436877</v>
      </c>
      <c r="N1714" s="90">
        <f t="shared" si="421"/>
        <v>65845.923271014806</v>
      </c>
      <c r="O1714" s="106">
        <f t="shared" si="410"/>
        <v>22.052724336861942</v>
      </c>
      <c r="P1714" s="91"/>
      <c r="Q1714" s="92">
        <f t="shared" si="411"/>
        <v>24.367396962422955</v>
      </c>
      <c r="R1714" s="92"/>
      <c r="S1714" s="107">
        <f t="shared" si="412"/>
        <v>4.9571974966961668E-2</v>
      </c>
      <c r="T1714" s="82">
        <f t="shared" si="424"/>
        <v>1.0034511580252754</v>
      </c>
      <c r="U1714" s="82">
        <f t="shared" si="425"/>
        <v>49.539871656185113</v>
      </c>
      <c r="V1714" s="95">
        <f t="shared" si="426"/>
        <v>9.6286685089266522E-2</v>
      </c>
      <c r="W1714" s="95">
        <f t="shared" si="414"/>
        <v>-2.0113744427384672E-2</v>
      </c>
      <c r="X1714" s="95">
        <f t="shared" si="415"/>
        <v>0.11640042951665119</v>
      </c>
    </row>
    <row r="1715" spans="1:24">
      <c r="A1715" s="1">
        <v>2013.03</v>
      </c>
      <c r="B1715" s="1">
        <f t="shared" si="416"/>
        <v>2013</v>
      </c>
      <c r="C1715" s="1">
        <f t="shared" si="417"/>
        <v>2.9999999999972715E-2</v>
      </c>
      <c r="D1715" s="77">
        <v>1550.83</v>
      </c>
      <c r="E1715" s="79">
        <v>32.11</v>
      </c>
      <c r="F1715" s="77">
        <v>87.7</v>
      </c>
      <c r="G1715" s="77">
        <v>232.773</v>
      </c>
      <c r="H1715" s="112">
        <f t="shared" si="422"/>
        <v>2013.2083333332041</v>
      </c>
      <c r="I1715" s="82">
        <v>1.96</v>
      </c>
      <c r="J1715" s="79">
        <f t="shared" si="418"/>
        <v>2154.5112959406806</v>
      </c>
      <c r="K1715" s="79">
        <f t="shared" si="419"/>
        <v>44.609246476180665</v>
      </c>
      <c r="L1715" s="90">
        <f t="shared" si="423"/>
        <v>1168629.8339032531</v>
      </c>
      <c r="M1715" s="79">
        <f t="shared" si="420"/>
        <v>121.83839663534862</v>
      </c>
      <c r="N1715" s="90">
        <f t="shared" si="421"/>
        <v>66086.441733339758</v>
      </c>
      <c r="O1715" s="106">
        <f t="shared" si="410"/>
        <v>22.419207114602571</v>
      </c>
      <c r="P1715" s="91"/>
      <c r="Q1715" s="92">
        <f t="shared" si="411"/>
        <v>24.77720080536967</v>
      </c>
      <c r="R1715" s="92"/>
      <c r="S1715" s="107">
        <f t="shared" si="412"/>
        <v>4.8684797595349029E-2</v>
      </c>
      <c r="T1715" s="82">
        <f t="shared" si="424"/>
        <v>1.019820122666715</v>
      </c>
      <c r="U1715" s="82">
        <f t="shared" si="425"/>
        <v>49.581211079830545</v>
      </c>
      <c r="V1715" s="95">
        <f t="shared" si="426"/>
        <v>9.0409359165969372E-2</v>
      </c>
      <c r="W1715" s="95">
        <f t="shared" si="414"/>
        <v>-1.9485916171135154E-2</v>
      </c>
      <c r="X1715" s="95">
        <f t="shared" si="415"/>
        <v>0.10989527533710453</v>
      </c>
    </row>
    <row r="1716" spans="1:24">
      <c r="A1716" s="1">
        <v>2013.04</v>
      </c>
      <c r="B1716" s="1">
        <f t="shared" si="416"/>
        <v>2013</v>
      </c>
      <c r="C1716" s="1">
        <f t="shared" si="417"/>
        <v>3.999999999996362E-2</v>
      </c>
      <c r="D1716" s="77">
        <v>1570.7</v>
      </c>
      <c r="E1716" s="79">
        <f>E1715*2/3+E1718/3</f>
        <v>32.49666666666667</v>
      </c>
      <c r="F1716" s="77">
        <f>F1715*2/3+F1718/3</f>
        <v>88.783333333333331</v>
      </c>
      <c r="G1716" s="77">
        <v>232.53100000000001</v>
      </c>
      <c r="H1716" s="112">
        <f t="shared" si="422"/>
        <v>2013.2916666665374</v>
      </c>
      <c r="I1716" s="82">
        <v>1.76</v>
      </c>
      <c r="J1716" s="79">
        <f t="shared" si="418"/>
        <v>2184.3869337851729</v>
      </c>
      <c r="K1716" s="79">
        <f t="shared" si="419"/>
        <v>45.193413164983028</v>
      </c>
      <c r="L1716" s="90">
        <f t="shared" si="423"/>
        <v>1186877.4798277584</v>
      </c>
      <c r="M1716" s="79">
        <f t="shared" si="420"/>
        <v>123.47179809717129</v>
      </c>
      <c r="N1716" s="90">
        <f t="shared" si="421"/>
        <v>67087.883693496202</v>
      </c>
      <c r="O1716" s="106">
        <f t="shared" si="410"/>
        <v>22.595655396105595</v>
      </c>
      <c r="P1716" s="91"/>
      <c r="Q1716" s="92">
        <f t="shared" si="411"/>
        <v>24.976932098870414</v>
      </c>
      <c r="R1716" s="92"/>
      <c r="S1716" s="107">
        <f t="shared" si="412"/>
        <v>5.0452547188244726E-2</v>
      </c>
      <c r="T1716" s="82">
        <f t="shared" si="424"/>
        <v>0.98613460955449705</v>
      </c>
      <c r="U1716" s="82">
        <f t="shared" si="425"/>
        <v>50.616539718281743</v>
      </c>
      <c r="V1716" s="95">
        <f t="shared" si="426"/>
        <v>9.2444602239405649E-2</v>
      </c>
      <c r="W1716" s="95">
        <f t="shared" si="414"/>
        <v>-2.0082681848827222E-2</v>
      </c>
      <c r="X1716" s="95">
        <f t="shared" si="415"/>
        <v>0.11252728408823287</v>
      </c>
    </row>
    <row r="1717" spans="1:24">
      <c r="A1717" s="1">
        <v>2013.05</v>
      </c>
      <c r="B1717" s="1">
        <f t="shared" si="416"/>
        <v>2013</v>
      </c>
      <c r="C1717" s="1">
        <f t="shared" si="417"/>
        <v>4.9999999999954525E-2</v>
      </c>
      <c r="D1717" s="77">
        <v>1639.84</v>
      </c>
      <c r="E1717" s="79">
        <f>E1715/3+E1718*2/3</f>
        <v>32.88333333333334</v>
      </c>
      <c r="F1717" s="77">
        <f>F1715/3+F1718*2/3</f>
        <v>89.866666666666674</v>
      </c>
      <c r="G1717" s="77">
        <v>232.94499999999999</v>
      </c>
      <c r="H1717" s="112">
        <f t="shared" si="422"/>
        <v>2013.3749999998706</v>
      </c>
      <c r="I1717" s="82">
        <v>1.93</v>
      </c>
      <c r="J1717" s="79">
        <f t="shared" si="418"/>
        <v>2276.4874915538003</v>
      </c>
      <c r="K1717" s="79">
        <f t="shared" si="419"/>
        <v>45.649878655190442</v>
      </c>
      <c r="L1717" s="90">
        <f t="shared" si="423"/>
        <v>1238986.9041605203</v>
      </c>
      <c r="M1717" s="79">
        <f t="shared" si="420"/>
        <v>124.75628267044441</v>
      </c>
      <c r="N1717" s="90">
        <f t="shared" si="421"/>
        <v>67899.07742252828</v>
      </c>
      <c r="O1717" s="106">
        <f t="shared" si="410"/>
        <v>23.411841781842401</v>
      </c>
      <c r="P1717" s="91"/>
      <c r="Q1717" s="92">
        <f t="shared" si="411"/>
        <v>25.881910504712476</v>
      </c>
      <c r="R1717" s="92"/>
      <c r="S1717" s="107">
        <f t="shared" si="412"/>
        <v>4.755909548888481E-2</v>
      </c>
      <c r="T1717" s="82">
        <f t="shared" si="424"/>
        <v>0.96882821841789979</v>
      </c>
      <c r="U1717" s="82">
        <f t="shared" si="425"/>
        <v>49.826011014749959</v>
      </c>
      <c r="V1717" s="95">
        <f t="shared" si="426"/>
        <v>8.828702183228887E-2</v>
      </c>
      <c r="W1717" s="95">
        <f t="shared" si="414"/>
        <v>-1.9404900566528327E-2</v>
      </c>
      <c r="X1717" s="95">
        <f t="shared" si="415"/>
        <v>0.1076919223988172</v>
      </c>
    </row>
    <row r="1718" spans="1:24">
      <c r="A1718" s="1">
        <v>2013.06</v>
      </c>
      <c r="B1718" s="1">
        <f t="shared" si="416"/>
        <v>2013</v>
      </c>
      <c r="C1718" s="1">
        <f t="shared" si="417"/>
        <v>5.999999999994543E-2</v>
      </c>
      <c r="D1718" s="77">
        <v>1618.77</v>
      </c>
      <c r="E1718" s="79">
        <v>33.270000000000003</v>
      </c>
      <c r="F1718" s="77">
        <v>90.95</v>
      </c>
      <c r="G1718" s="77">
        <v>233.50399999999999</v>
      </c>
      <c r="H1718" s="112">
        <f t="shared" si="422"/>
        <v>2013.4583333332039</v>
      </c>
      <c r="I1718" s="82">
        <v>2.2999999999999998</v>
      </c>
      <c r="J1718" s="79">
        <f t="shared" si="418"/>
        <v>2241.8575223979033</v>
      </c>
      <c r="K1718" s="79">
        <f t="shared" si="419"/>
        <v>46.076094670755111</v>
      </c>
      <c r="L1718" s="90">
        <f t="shared" si="423"/>
        <v>1222229.1701838635</v>
      </c>
      <c r="M1718" s="79">
        <f t="shared" si="420"/>
        <v>125.95794440352202</v>
      </c>
      <c r="N1718" s="90">
        <f t="shared" si="421"/>
        <v>68670.49860586891</v>
      </c>
      <c r="O1718" s="106">
        <f t="shared" si="410"/>
        <v>22.925333173915323</v>
      </c>
      <c r="P1718" s="91"/>
      <c r="Q1718" s="92">
        <f t="shared" si="411"/>
        <v>25.347211669351623</v>
      </c>
      <c r="R1718" s="92"/>
      <c r="S1718" s="107">
        <f t="shared" si="412"/>
        <v>4.4899452656777167E-2</v>
      </c>
      <c r="T1718" s="82">
        <f t="shared" si="424"/>
        <v>0.97744062666193965</v>
      </c>
      <c r="U1718" s="82">
        <f t="shared" si="425"/>
        <v>48.157282063143434</v>
      </c>
      <c r="V1718" s="95">
        <f t="shared" si="426"/>
        <v>9.4687106207306915E-2</v>
      </c>
      <c r="W1718" s="95">
        <f t="shared" si="414"/>
        <v>-1.7554058565415032E-2</v>
      </c>
      <c r="X1718" s="95">
        <f t="shared" si="415"/>
        <v>0.11224116477272195</v>
      </c>
    </row>
    <row r="1719" spans="1:24">
      <c r="A1719" s="1">
        <v>2013.07</v>
      </c>
      <c r="B1719" s="1">
        <f t="shared" si="416"/>
        <v>2013</v>
      </c>
      <c r="C1719" s="1">
        <f t="shared" si="417"/>
        <v>6.9999999999936335E-2</v>
      </c>
      <c r="D1719" s="77">
        <v>1668.68</v>
      </c>
      <c r="E1719" s="79">
        <f>E1718*2/3+E1721/3</f>
        <v>33.646666666666668</v>
      </c>
      <c r="F1719" s="77">
        <f>F1718*2/3+F1721/3</f>
        <v>92.09</v>
      </c>
      <c r="G1719" s="77">
        <v>233.596</v>
      </c>
      <c r="H1719" s="112">
        <f t="shared" si="422"/>
        <v>2013.5416666665371</v>
      </c>
      <c r="I1719" s="82">
        <v>2.58</v>
      </c>
      <c r="J1719" s="79">
        <f t="shared" si="418"/>
        <v>2310.0684277128034</v>
      </c>
      <c r="K1719" s="79">
        <f t="shared" si="419"/>
        <v>46.579393511304424</v>
      </c>
      <c r="L1719" s="90">
        <f t="shared" si="423"/>
        <v>1261532.9982714113</v>
      </c>
      <c r="M1719" s="79">
        <f t="shared" si="420"/>
        <v>127.48651719207521</v>
      </c>
      <c r="N1719" s="90">
        <f t="shared" si="421"/>
        <v>69620.642550287812</v>
      </c>
      <c r="O1719" s="106">
        <f t="shared" si="410"/>
        <v>23.492460177159636</v>
      </c>
      <c r="P1719" s="91"/>
      <c r="Q1719" s="92">
        <f t="shared" si="411"/>
        <v>25.976012306614155</v>
      </c>
      <c r="R1719" s="92"/>
      <c r="S1719" s="107">
        <f t="shared" si="412"/>
        <v>4.097532873190432E-2</v>
      </c>
      <c r="T1719" s="82">
        <f t="shared" si="424"/>
        <v>0.98827007178827742</v>
      </c>
      <c r="U1719" s="82">
        <f t="shared" si="425"/>
        <v>47.052345450094542</v>
      </c>
      <c r="V1719" s="95">
        <f t="shared" si="426"/>
        <v>9.5177071372000599E-2</v>
      </c>
      <c r="W1719" s="95">
        <f t="shared" si="414"/>
        <v>-1.6367659498454534E-2</v>
      </c>
      <c r="X1719" s="95">
        <f t="shared" si="415"/>
        <v>0.11154473087045513</v>
      </c>
    </row>
    <row r="1720" spans="1:24">
      <c r="A1720" s="1">
        <v>2013.08</v>
      </c>
      <c r="B1720" s="1">
        <f t="shared" si="416"/>
        <v>2013</v>
      </c>
      <c r="C1720" s="1">
        <f t="shared" si="417"/>
        <v>7.999999999992724E-2</v>
      </c>
      <c r="D1720" s="77">
        <v>1670.09</v>
      </c>
      <c r="E1720" s="79">
        <f>E1718/3+E1721*2/3</f>
        <v>34.023333333333333</v>
      </c>
      <c r="F1720" s="77">
        <f>F1718/3+F1721*2/3</f>
        <v>93.23</v>
      </c>
      <c r="G1720" s="77">
        <v>233.87700000000001</v>
      </c>
      <c r="H1720" s="112">
        <f t="shared" si="422"/>
        <v>2013.6249999998704</v>
      </c>
      <c r="I1720" s="82">
        <v>2.74</v>
      </c>
      <c r="J1720" s="79">
        <f t="shared" si="418"/>
        <v>2309.2425269265468</v>
      </c>
      <c r="K1720" s="79">
        <f t="shared" si="419"/>
        <v>47.044248059165007</v>
      </c>
      <c r="L1720" s="90">
        <f t="shared" si="423"/>
        <v>1263222.8853761102</v>
      </c>
      <c r="M1720" s="79">
        <f t="shared" si="420"/>
        <v>128.90962809510984</v>
      </c>
      <c r="N1720" s="90">
        <f t="shared" si="421"/>
        <v>70517.319188555572</v>
      </c>
      <c r="O1720" s="106">
        <f t="shared" si="410"/>
        <v>23.356649094916094</v>
      </c>
      <c r="P1720" s="91"/>
      <c r="Q1720" s="92">
        <f t="shared" si="411"/>
        <v>25.827397250944149</v>
      </c>
      <c r="R1720" s="92"/>
      <c r="S1720" s="107">
        <f t="shared" si="412"/>
        <v>3.9356890135809064E-2</v>
      </c>
      <c r="T1720" s="82">
        <f t="shared" si="424"/>
        <v>0.99623107360015073</v>
      </c>
      <c r="U1720" s="82">
        <f t="shared" si="425"/>
        <v>46.444555194675061</v>
      </c>
      <c r="V1720" s="95">
        <f t="shared" si="426"/>
        <v>9.3456913563226385E-2</v>
      </c>
      <c r="W1720" s="95">
        <f t="shared" si="414"/>
        <v>-1.7368565067377606E-2</v>
      </c>
      <c r="X1720" s="95">
        <f t="shared" si="415"/>
        <v>0.11082547863060399</v>
      </c>
    </row>
    <row r="1721" spans="1:24">
      <c r="A1721" s="1">
        <v>2013.09</v>
      </c>
      <c r="B1721" s="1">
        <f t="shared" si="416"/>
        <v>2013</v>
      </c>
      <c r="C1721" s="1">
        <f t="shared" si="417"/>
        <v>8.9999999999918145E-2</v>
      </c>
      <c r="D1721" s="77">
        <v>1687.17</v>
      </c>
      <c r="E1721" s="79">
        <v>34.4</v>
      </c>
      <c r="F1721" s="77">
        <v>94.37</v>
      </c>
      <c r="G1721" s="77">
        <v>234.149</v>
      </c>
      <c r="H1721" s="112">
        <f t="shared" si="422"/>
        <v>2013.7083333332037</v>
      </c>
      <c r="I1721" s="82">
        <v>2.81</v>
      </c>
      <c r="J1721" s="79">
        <f t="shared" si="418"/>
        <v>2330.1491619011827</v>
      </c>
      <c r="K1721" s="79">
        <f t="shared" si="419"/>
        <v>47.509812982331766</v>
      </c>
      <c r="L1721" s="90">
        <f t="shared" si="423"/>
        <v>1276825.194203862</v>
      </c>
      <c r="M1721" s="79">
        <f t="shared" si="420"/>
        <v>130.33433288205376</v>
      </c>
      <c r="N1721" s="90">
        <f t="shared" si="421"/>
        <v>71417.814195972242</v>
      </c>
      <c r="O1721" s="106">
        <f t="shared" si="410"/>
        <v>23.442287167960593</v>
      </c>
      <c r="P1721" s="91"/>
      <c r="Q1721" s="92">
        <f t="shared" si="411"/>
        <v>25.923107076121394</v>
      </c>
      <c r="R1721" s="92"/>
      <c r="S1721" s="107">
        <f t="shared" si="412"/>
        <v>3.8287251690726415E-2</v>
      </c>
      <c r="T1721" s="82">
        <f t="shared" si="424"/>
        <v>1.0189187020214248</v>
      </c>
      <c r="U1721" s="82">
        <f t="shared" si="425"/>
        <v>46.215759948362788</v>
      </c>
      <c r="V1721" s="95">
        <f t="shared" si="426"/>
        <v>9.0969927078267787E-2</v>
      </c>
      <c r="W1721" s="95">
        <f t="shared" si="414"/>
        <v>-1.8451454905172304E-2</v>
      </c>
      <c r="X1721" s="95">
        <f t="shared" si="415"/>
        <v>0.10942138198344009</v>
      </c>
    </row>
    <row r="1722" spans="1:24">
      <c r="A1722" s="1">
        <v>2013.1</v>
      </c>
      <c r="B1722" s="1">
        <f t="shared" si="416"/>
        <v>2013</v>
      </c>
      <c r="C1722" s="1">
        <f t="shared" si="417"/>
        <v>9.9999999999909051E-2</v>
      </c>
      <c r="D1722" s="77">
        <v>1720.03</v>
      </c>
      <c r="E1722" s="79">
        <f>E1721*2/3+E1724/3</f>
        <v>34.596666666666664</v>
      </c>
      <c r="F1722" s="77">
        <f>F1721*2/3+F1724/3</f>
        <v>96.313333333333333</v>
      </c>
      <c r="G1722" s="77">
        <v>233.54599999999999</v>
      </c>
      <c r="H1722" s="112">
        <f t="shared" si="422"/>
        <v>2013.7916666665369</v>
      </c>
      <c r="I1722" s="82">
        <v>2.62</v>
      </c>
      <c r="J1722" s="79">
        <f t="shared" si="418"/>
        <v>2381.6655455028131</v>
      </c>
      <c r="K1722" s="79">
        <f t="shared" si="419"/>
        <v>47.904797584487284</v>
      </c>
      <c r="L1722" s="90">
        <f t="shared" si="423"/>
        <v>1307241.5249244804</v>
      </c>
      <c r="M1722" s="79">
        <f t="shared" si="420"/>
        <v>133.36171320996007</v>
      </c>
      <c r="N1722" s="90">
        <f t="shared" si="421"/>
        <v>73199.181838239136</v>
      </c>
      <c r="O1722" s="106">
        <f t="shared" si="410"/>
        <v>23.834737887631427</v>
      </c>
      <c r="P1722" s="91"/>
      <c r="Q1722" s="92">
        <f t="shared" si="411"/>
        <v>26.356918954589538</v>
      </c>
      <c r="R1722" s="92"/>
      <c r="S1722" s="107">
        <f t="shared" si="412"/>
        <v>3.9331513230855576E-2</v>
      </c>
      <c r="T1722" s="82">
        <f t="shared" si="424"/>
        <v>0.99350010533486743</v>
      </c>
      <c r="U1722" s="82">
        <f t="shared" si="425"/>
        <v>47.211685603120436</v>
      </c>
      <c r="V1722" s="95">
        <f t="shared" si="426"/>
        <v>8.5094937339579513E-2</v>
      </c>
      <c r="W1722" s="95">
        <f t="shared" si="414"/>
        <v>-2.3426729790562928E-2</v>
      </c>
      <c r="X1722" s="95">
        <f t="shared" si="415"/>
        <v>0.10852166713014244</v>
      </c>
    </row>
    <row r="1723" spans="1:24">
      <c r="A1723" s="1">
        <v>2013.11</v>
      </c>
      <c r="B1723" s="1">
        <f t="shared" si="416"/>
        <v>2013</v>
      </c>
      <c r="C1723" s="1">
        <f t="shared" si="417"/>
        <v>0.10999999999989996</v>
      </c>
      <c r="D1723" s="77">
        <v>1783.54</v>
      </c>
      <c r="E1723" s="79">
        <f>E1721/3+E1724*2/3</f>
        <v>34.793333333333337</v>
      </c>
      <c r="F1723" s="77">
        <f>F1721/3+F1724*2/3</f>
        <v>98.256666666666661</v>
      </c>
      <c r="G1723" s="77">
        <v>233.06899999999999</v>
      </c>
      <c r="H1723" s="112">
        <f t="shared" si="422"/>
        <v>2013.8749999998702</v>
      </c>
      <c r="I1723" s="82">
        <v>2.72</v>
      </c>
      <c r="J1723" s="79">
        <f t="shared" si="418"/>
        <v>2474.6599325521634</v>
      </c>
      <c r="K1723" s="79">
        <f t="shared" si="419"/>
        <v>48.275714545191924</v>
      </c>
      <c r="L1723" s="90">
        <f t="shared" si="423"/>
        <v>1360492.1276942638</v>
      </c>
      <c r="M1723" s="79">
        <f t="shared" si="420"/>
        <v>136.33102487532307</v>
      </c>
      <c r="N1723" s="90">
        <f t="shared" si="421"/>
        <v>74950.615906275925</v>
      </c>
      <c r="O1723" s="106">
        <f t="shared" si="410"/>
        <v>24.642077092412052</v>
      </c>
      <c r="P1723" s="91"/>
      <c r="Q1723" s="92">
        <f t="shared" si="411"/>
        <v>27.246316008132858</v>
      </c>
      <c r="R1723" s="92"/>
      <c r="S1723" s="107">
        <f t="shared" si="412"/>
        <v>3.7024686012149401E-2</v>
      </c>
      <c r="T1723" s="82">
        <f t="shared" si="424"/>
        <v>0.98677017693488689</v>
      </c>
      <c r="U1723" s="82">
        <f t="shared" si="425"/>
        <v>47.000810211486936</v>
      </c>
      <c r="V1723" s="95">
        <f t="shared" si="426"/>
        <v>8.5864096873947693E-2</v>
      </c>
      <c r="W1723" s="95">
        <f t="shared" si="414"/>
        <v>-2.0093601815271867E-2</v>
      </c>
      <c r="X1723" s="95">
        <f t="shared" si="415"/>
        <v>0.10595769868921956</v>
      </c>
    </row>
    <row r="1724" spans="1:24">
      <c r="A1724" s="1">
        <v>2013.12</v>
      </c>
      <c r="B1724" s="1">
        <f t="shared" si="416"/>
        <v>2013</v>
      </c>
      <c r="C1724" s="1">
        <f t="shared" si="417"/>
        <v>0.11999999999989086</v>
      </c>
      <c r="D1724" s="77">
        <v>1807.78</v>
      </c>
      <c r="E1724" s="79">
        <v>34.99</v>
      </c>
      <c r="F1724" s="77">
        <v>100.2</v>
      </c>
      <c r="G1724" s="77">
        <v>233.04900000000001</v>
      </c>
      <c r="H1724" s="112">
        <f t="shared" si="422"/>
        <v>2013.9583333332034</v>
      </c>
      <c r="I1724" s="82">
        <v>2.9</v>
      </c>
      <c r="J1724" s="79">
        <f t="shared" si="418"/>
        <v>2508.508166694558</v>
      </c>
      <c r="K1724" s="79">
        <f t="shared" si="419"/>
        <v>48.552755729481788</v>
      </c>
      <c r="L1724" s="90">
        <f t="shared" si="423"/>
        <v>1381325.2499499333</v>
      </c>
      <c r="M1724" s="79">
        <f t="shared" si="420"/>
        <v>139.03932906813591</v>
      </c>
      <c r="N1724" s="90">
        <f t="shared" si="421"/>
        <v>76562.85059298329</v>
      </c>
      <c r="O1724" s="106">
        <f t="shared" si="410"/>
        <v>24.861869296461936</v>
      </c>
      <c r="P1724" s="91"/>
      <c r="Q1724" s="92">
        <f t="shared" si="411"/>
        <v>27.483753598662691</v>
      </c>
      <c r="R1724" s="92"/>
      <c r="S1724" s="107">
        <f t="shared" si="412"/>
        <v>3.4968173305041081E-2</v>
      </c>
      <c r="T1724" s="82">
        <f t="shared" si="424"/>
        <v>1.0058668846418555</v>
      </c>
      <c r="U1724" s="82">
        <f t="shared" si="425"/>
        <v>46.382978001290546</v>
      </c>
      <c r="V1724" s="95">
        <f t="shared" si="426"/>
        <v>8.9808652495178221E-2</v>
      </c>
      <c r="W1724" s="95">
        <f t="shared" si="414"/>
        <v>-1.456289910728148E-2</v>
      </c>
      <c r="X1724" s="95">
        <f t="shared" si="415"/>
        <v>0.1043715516024597</v>
      </c>
    </row>
    <row r="1725" spans="1:24">
      <c r="A1725" s="1">
        <v>2014.01</v>
      </c>
      <c r="B1725" s="1">
        <f t="shared" si="416"/>
        <v>2014</v>
      </c>
      <c r="C1725" s="1">
        <f t="shared" si="417"/>
        <v>9.9999999999909051E-3</v>
      </c>
      <c r="D1725" s="77">
        <v>1822.36</v>
      </c>
      <c r="E1725" s="79">
        <f>E1724*2/3+E1727/3</f>
        <v>35.403333333333336</v>
      </c>
      <c r="F1725" s="77">
        <f>F1724*2/3+F1727/3</f>
        <v>100.41666666666666</v>
      </c>
      <c r="G1725" s="77">
        <v>233.916</v>
      </c>
      <c r="H1725" s="112">
        <f t="shared" si="422"/>
        <v>2014.0416666665367</v>
      </c>
      <c r="I1725" s="82">
        <v>2.86</v>
      </c>
      <c r="J1725" s="79">
        <f t="shared" si="418"/>
        <v>2519.3669688264167</v>
      </c>
      <c r="K1725" s="79">
        <f t="shared" si="419"/>
        <v>48.944219905151151</v>
      </c>
      <c r="L1725" s="90">
        <f t="shared" si="423"/>
        <v>1389550.667913116</v>
      </c>
      <c r="M1725" s="79">
        <f t="shared" si="420"/>
        <v>138.82352176279807</v>
      </c>
      <c r="N1725" s="90">
        <f t="shared" si="421"/>
        <v>76567.772688313722</v>
      </c>
      <c r="O1725" s="106">
        <f t="shared" si="410"/>
        <v>24.859609093632709</v>
      </c>
      <c r="P1725" s="91"/>
      <c r="Q1725" s="92">
        <f t="shared" si="411"/>
        <v>27.474102609349288</v>
      </c>
      <c r="R1725" s="92"/>
      <c r="S1725" s="107">
        <f t="shared" si="412"/>
        <v>3.5253275788467715E-2</v>
      </c>
      <c r="T1725" s="82">
        <f t="shared" si="424"/>
        <v>1.0154143860838949</v>
      </c>
      <c r="U1725" s="82">
        <f t="shared" si="425"/>
        <v>46.482176374067258</v>
      </c>
      <c r="V1725" s="95">
        <f t="shared" si="426"/>
        <v>9.1699550059707979E-2</v>
      </c>
      <c r="W1725" s="95">
        <f t="shared" si="414"/>
        <v>-1.529972843184757E-2</v>
      </c>
      <c r="X1725" s="95">
        <f t="shared" si="415"/>
        <v>0.10699927849155555</v>
      </c>
    </row>
    <row r="1726" spans="1:24">
      <c r="A1726" s="1">
        <v>2014.02</v>
      </c>
      <c r="B1726" s="1">
        <f t="shared" si="416"/>
        <v>2014</v>
      </c>
      <c r="C1726" s="1">
        <f t="shared" si="417"/>
        <v>1.999999999998181E-2</v>
      </c>
      <c r="D1726" s="77">
        <v>1817.04</v>
      </c>
      <c r="E1726" s="79">
        <f>E1724/3+E1727*2/3</f>
        <v>35.816666666666663</v>
      </c>
      <c r="F1726" s="77">
        <f>F1724/3+F1727*2/3</f>
        <v>100.63333333333333</v>
      </c>
      <c r="G1726" s="77">
        <v>234.78100000000001</v>
      </c>
      <c r="H1726" s="112">
        <f t="shared" si="422"/>
        <v>2014.1249999998699</v>
      </c>
      <c r="I1726" s="82">
        <v>2.71</v>
      </c>
      <c r="J1726" s="79">
        <f t="shared" si="418"/>
        <v>2502.7572346995712</v>
      </c>
      <c r="K1726" s="79">
        <f t="shared" si="419"/>
        <v>49.33321315041109</v>
      </c>
      <c r="L1726" s="90">
        <f t="shared" si="423"/>
        <v>1382657.0775425609</v>
      </c>
      <c r="M1726" s="79">
        <f t="shared" si="420"/>
        <v>138.6104890656967</v>
      </c>
      <c r="N1726" s="90">
        <f t="shared" si="421"/>
        <v>76575.854450112849</v>
      </c>
      <c r="O1726" s="106">
        <f t="shared" si="410"/>
        <v>24.590930877894127</v>
      </c>
      <c r="P1726" s="91"/>
      <c r="Q1726" s="92">
        <f t="shared" si="411"/>
        <v>27.170675136889411</v>
      </c>
      <c r="R1726" s="92"/>
      <c r="S1726" s="107">
        <f t="shared" si="412"/>
        <v>3.7019397023219054E-2</v>
      </c>
      <c r="T1726" s="82">
        <f t="shared" si="424"/>
        <v>1.0013900105334868</v>
      </c>
      <c r="U1726" s="82">
        <f t="shared" si="425"/>
        <v>47.024777256091646</v>
      </c>
      <c r="V1726" s="95">
        <f t="shared" si="426"/>
        <v>9.6068584008855984E-2</v>
      </c>
      <c r="W1726" s="95">
        <f t="shared" si="414"/>
        <v>-1.7913080091109368E-2</v>
      </c>
      <c r="X1726" s="95">
        <f t="shared" si="415"/>
        <v>0.11398166409996535</v>
      </c>
    </row>
    <row r="1727" spans="1:24">
      <c r="A1727" s="1">
        <v>2014.03</v>
      </c>
      <c r="B1727" s="1">
        <f t="shared" si="416"/>
        <v>2014</v>
      </c>
      <c r="C1727" s="1">
        <f t="shared" si="417"/>
        <v>2.9999999999972715E-2</v>
      </c>
      <c r="D1727" s="77">
        <v>1863.52</v>
      </c>
      <c r="E1727" s="79">
        <v>36.229999999999997</v>
      </c>
      <c r="F1727" s="77">
        <v>100.85</v>
      </c>
      <c r="G1727" s="77">
        <v>236.29300000000001</v>
      </c>
      <c r="H1727" s="112">
        <f t="shared" si="422"/>
        <v>2014.2083333332032</v>
      </c>
      <c r="I1727" s="82">
        <v>2.72</v>
      </c>
      <c r="J1727" s="79">
        <f t="shared" si="418"/>
        <v>2550.3535363298956</v>
      </c>
      <c r="K1727" s="79">
        <f t="shared" si="419"/>
        <v>49.583212748579093</v>
      </c>
      <c r="L1727" s="90">
        <f t="shared" si="423"/>
        <v>1411234.5243114964</v>
      </c>
      <c r="M1727" s="79">
        <f t="shared" si="420"/>
        <v>138.02006640061282</v>
      </c>
      <c r="N1727" s="90">
        <f t="shared" si="421"/>
        <v>76373.208646440296</v>
      </c>
      <c r="O1727" s="106">
        <f t="shared" si="410"/>
        <v>24.956039153965374</v>
      </c>
      <c r="P1727" s="91"/>
      <c r="Q1727" s="92">
        <f t="shared" si="411"/>
        <v>27.566812365082843</v>
      </c>
      <c r="R1727" s="92"/>
      <c r="S1727" s="107">
        <f t="shared" si="412"/>
        <v>3.6323988184061087E-2</v>
      </c>
      <c r="T1727" s="82">
        <f t="shared" si="424"/>
        <v>1.0031354035167042</v>
      </c>
      <c r="U1727" s="82">
        <f t="shared" si="425"/>
        <v>46.788820125589524</v>
      </c>
      <c r="V1727" s="95">
        <f t="shared" si="426"/>
        <v>9.6660150754855456E-2</v>
      </c>
      <c r="W1727" s="95">
        <f t="shared" si="414"/>
        <v>-1.7707883318866635E-2</v>
      </c>
      <c r="X1727" s="95">
        <f t="shared" si="415"/>
        <v>0.11436803407372209</v>
      </c>
    </row>
    <row r="1728" spans="1:24">
      <c r="A1728" s="1">
        <v>2014.04</v>
      </c>
      <c r="B1728" s="1">
        <f t="shared" si="416"/>
        <v>2014</v>
      </c>
      <c r="C1728" s="1">
        <f t="shared" si="417"/>
        <v>3.999999999996362E-2</v>
      </c>
      <c r="D1728" s="77">
        <v>1864.26</v>
      </c>
      <c r="E1728" s="79">
        <f>E1727*2/3+E1730/3</f>
        <v>36.61333333333333</v>
      </c>
      <c r="F1728" s="77">
        <f>F1727*2/3+F1730/3</f>
        <v>101.60666666666667</v>
      </c>
      <c r="G1728" s="77">
        <v>237.072</v>
      </c>
      <c r="H1728" s="112">
        <f t="shared" si="422"/>
        <v>2014.2916666665365</v>
      </c>
      <c r="I1728" s="82">
        <v>2.71</v>
      </c>
      <c r="J1728" s="79">
        <f t="shared" si="418"/>
        <v>2542.9826870317879</v>
      </c>
      <c r="K1728" s="79">
        <f t="shared" si="419"/>
        <v>49.943180018447279</v>
      </c>
      <c r="L1728" s="90">
        <f t="shared" si="423"/>
        <v>1409458.87427691</v>
      </c>
      <c r="M1728" s="79">
        <f t="shared" si="420"/>
        <v>138.59869021506827</v>
      </c>
      <c r="N1728" s="90">
        <f t="shared" si="421"/>
        <v>76818.908316988629</v>
      </c>
      <c r="O1728" s="106">
        <f t="shared" si="410"/>
        <v>24.786315396962618</v>
      </c>
      <c r="P1728" s="91"/>
      <c r="Q1728" s="92">
        <f t="shared" si="411"/>
        <v>27.372610571113668</v>
      </c>
      <c r="R1728" s="92"/>
      <c r="S1728" s="107">
        <f t="shared" si="412"/>
        <v>3.6708065945364923E-2</v>
      </c>
      <c r="T1728" s="82">
        <f t="shared" si="424"/>
        <v>1.0153830378430897</v>
      </c>
      <c r="U1728" s="82">
        <f t="shared" si="425"/>
        <v>46.781295512448587</v>
      </c>
      <c r="V1728" s="95">
        <f t="shared" si="426"/>
        <v>9.5261374639840524E-2</v>
      </c>
      <c r="W1728" s="95">
        <f t="shared" si="414"/>
        <v>-2.0336021968586415E-2</v>
      </c>
      <c r="X1728" s="95">
        <f t="shared" si="415"/>
        <v>0.11559739660842694</v>
      </c>
    </row>
    <row r="1729" spans="1:24">
      <c r="A1729" s="1">
        <v>2014.05</v>
      </c>
      <c r="B1729" s="1">
        <f t="shared" si="416"/>
        <v>2014</v>
      </c>
      <c r="C1729" s="1">
        <f t="shared" si="417"/>
        <v>4.9999999999954525E-2</v>
      </c>
      <c r="D1729" s="77">
        <v>1889.77</v>
      </c>
      <c r="E1729" s="79">
        <f>E1727/3+E1730*2/3</f>
        <v>36.99666666666667</v>
      </c>
      <c r="F1729" s="77">
        <f>F1727/3+F1730*2/3</f>
        <v>102.36333333333334</v>
      </c>
      <c r="G1729" s="77">
        <v>237.9</v>
      </c>
      <c r="H1729" s="112">
        <f t="shared" si="422"/>
        <v>2014.3749999998697</v>
      </c>
      <c r="I1729" s="82">
        <v>2.56</v>
      </c>
      <c r="J1729" s="79">
        <f t="shared" si="418"/>
        <v>2568.8082888188319</v>
      </c>
      <c r="K1729" s="79">
        <f t="shared" si="419"/>
        <v>50.29042898977162</v>
      </c>
      <c r="L1729" s="90">
        <f t="shared" si="423"/>
        <v>1426095.6297913205</v>
      </c>
      <c r="M1729" s="79">
        <f t="shared" si="420"/>
        <v>139.14485844192239</v>
      </c>
      <c r="N1729" s="90">
        <f t="shared" si="421"/>
        <v>77247.444036861038</v>
      </c>
      <c r="O1729" s="106">
        <f t="shared" ref="O1729:O1792" si="427">J1729/AVERAGE(M1609:M1728)</f>
        <v>24.943274109902571</v>
      </c>
      <c r="P1729" s="91"/>
      <c r="Q1729" s="92">
        <f t="shared" ref="Q1729:Q1792" si="428">L1729/AVERAGE(N1609:N1728)</f>
        <v>27.538632386895767</v>
      </c>
      <c r="R1729" s="92"/>
      <c r="S1729" s="107">
        <f t="shared" ref="S1729:S1792" si="429">1/O1729-(I1729/100-(((G1729/G1609)^(1/10))-1))</f>
        <v>3.7713962344599727E-2</v>
      </c>
      <c r="T1729" s="82">
        <f t="shared" si="424"/>
        <v>0.99864009586182401</v>
      </c>
      <c r="U1729" s="82">
        <f t="shared" si="425"/>
        <v>47.335609137407339</v>
      </c>
      <c r="V1729" s="95">
        <f t="shared" si="426"/>
        <v>9.651802864250314E-2</v>
      </c>
      <c r="W1729" s="95">
        <f t="shared" si="414"/>
        <v>-2.0815540757668116E-2</v>
      </c>
      <c r="X1729" s="95">
        <f t="shared" si="415"/>
        <v>0.11733356940017126</v>
      </c>
    </row>
    <row r="1730" spans="1:24">
      <c r="A1730" s="1">
        <v>2014.06</v>
      </c>
      <c r="B1730" s="1">
        <f t="shared" si="416"/>
        <v>2014</v>
      </c>
      <c r="C1730" s="1">
        <f t="shared" si="417"/>
        <v>5.999999999994543E-2</v>
      </c>
      <c r="D1730" s="77">
        <v>1947.09</v>
      </c>
      <c r="E1730" s="79">
        <v>37.380000000000003</v>
      </c>
      <c r="F1730" s="77">
        <v>103.12</v>
      </c>
      <c r="G1730" s="77">
        <v>238.34299999999999</v>
      </c>
      <c r="H1730" s="112">
        <f t="shared" si="422"/>
        <v>2014.458333333203</v>
      </c>
      <c r="I1730" s="82">
        <v>2.6</v>
      </c>
      <c r="J1730" s="79">
        <f t="shared" si="418"/>
        <v>2641.805320357636</v>
      </c>
      <c r="K1730" s="79">
        <f t="shared" si="419"/>
        <v>50.717061294017455</v>
      </c>
      <c r="L1730" s="90">
        <f t="shared" si="423"/>
        <v>1468966.8824912007</v>
      </c>
      <c r="M1730" s="79">
        <f t="shared" si="420"/>
        <v>139.9128774916822</v>
      </c>
      <c r="N1730" s="90">
        <f t="shared" si="421"/>
        <v>77798.080685788867</v>
      </c>
      <c r="O1730" s="106">
        <f t="shared" si="427"/>
        <v>25.558007623511273</v>
      </c>
      <c r="P1730" s="91"/>
      <c r="Q1730" s="92">
        <f t="shared" si="428"/>
        <v>28.208601072722153</v>
      </c>
      <c r="R1730" s="92"/>
      <c r="S1730" s="107">
        <f t="shared" si="429"/>
        <v>3.6215896801316899E-2</v>
      </c>
      <c r="T1730" s="82">
        <f t="shared" si="424"/>
        <v>1.0074215711496362</v>
      </c>
      <c r="U1730" s="82">
        <f t="shared" si="425"/>
        <v>47.183375811246862</v>
      </c>
      <c r="V1730" s="95">
        <f t="shared" si="426"/>
        <v>9.70597897578096E-2</v>
      </c>
      <c r="W1730" s="95">
        <f t="shared" ref="W1730:W1744" si="430">(($U1850/$U1730)^(1/10)-1)</f>
        <v>-1.8838959434372637E-2</v>
      </c>
      <c r="X1730" s="95">
        <f t="shared" ref="X1730:X1741" si="431">V1730-W1730</f>
        <v>0.11589874919218224</v>
      </c>
    </row>
    <row r="1731" spans="1:24">
      <c r="A1731" s="1">
        <v>2014.07</v>
      </c>
      <c r="B1731" s="1">
        <f t="shared" si="416"/>
        <v>2014</v>
      </c>
      <c r="C1731" s="1">
        <f t="shared" si="417"/>
        <v>6.9999999999936335E-2</v>
      </c>
      <c r="D1731" s="77">
        <v>1973.1</v>
      </c>
      <c r="E1731" s="79">
        <f>E1730*2/3+E1733/3</f>
        <v>37.75</v>
      </c>
      <c r="F1731" s="77">
        <f>F1730*2/3+F1733/3</f>
        <v>104.06666666666666</v>
      </c>
      <c r="G1731" s="77">
        <v>238.25</v>
      </c>
      <c r="H1731" s="112">
        <f t="shared" si="422"/>
        <v>2014.5416666665362</v>
      </c>
      <c r="I1731" s="82">
        <v>2.54</v>
      </c>
      <c r="J1731" s="79">
        <f t="shared" si="418"/>
        <v>2678.1405972717735</v>
      </c>
      <c r="K1731" s="79">
        <f t="shared" si="419"/>
        <v>51.239069254984265</v>
      </c>
      <c r="L1731" s="90">
        <f t="shared" si="423"/>
        <v>1491545.2657829127</v>
      </c>
      <c r="M1731" s="79">
        <f t="shared" si="420"/>
        <v>141.25242756208465</v>
      </c>
      <c r="N1731" s="90">
        <f t="shared" si="421"/>
        <v>78668.158731171818</v>
      </c>
      <c r="O1731" s="106">
        <f t="shared" si="427"/>
        <v>25.817545976158712</v>
      </c>
      <c r="P1731" s="91"/>
      <c r="Q1731" s="92">
        <f t="shared" si="428"/>
        <v>28.485636237139374</v>
      </c>
      <c r="R1731" s="92"/>
      <c r="S1731" s="107">
        <f t="shared" si="429"/>
        <v>3.6544567621686598E-2</v>
      </c>
      <c r="T1731" s="82">
        <f t="shared" si="424"/>
        <v>1.0126870256928058</v>
      </c>
      <c r="U1731" s="82">
        <f t="shared" si="425"/>
        <v>47.55210513631738</v>
      </c>
      <c r="V1731" s="95">
        <f t="shared" si="426"/>
        <v>9.7840142810726283E-2</v>
      </c>
      <c r="W1731" s="95">
        <f t="shared" si="430"/>
        <v>-1.8892036444462246E-2</v>
      </c>
      <c r="X1731" s="95">
        <f t="shared" si="431"/>
        <v>0.11673217925518853</v>
      </c>
    </row>
    <row r="1732" spans="1:24">
      <c r="A1732" s="1">
        <v>2014.08</v>
      </c>
      <c r="B1732" s="1">
        <f t="shared" si="416"/>
        <v>2014</v>
      </c>
      <c r="C1732" s="1">
        <f t="shared" si="417"/>
        <v>7.999999999992724E-2</v>
      </c>
      <c r="D1732" s="77">
        <v>1961.53</v>
      </c>
      <c r="E1732" s="79">
        <f>E1730/3+E1733*2/3</f>
        <v>38.120000000000005</v>
      </c>
      <c r="F1732" s="77">
        <f>F1730/3+F1733*2/3</f>
        <v>105.01333333333334</v>
      </c>
      <c r="G1732" s="77">
        <v>237.852</v>
      </c>
      <c r="H1732" s="112">
        <f t="shared" si="422"/>
        <v>2014.6249999998695</v>
      </c>
      <c r="I1732" s="82">
        <v>2.42</v>
      </c>
      <c r="J1732" s="79">
        <f t="shared" si="418"/>
        <v>2666.891411423911</v>
      </c>
      <c r="K1732" s="79">
        <f t="shared" si="419"/>
        <v>51.827859172931078</v>
      </c>
      <c r="L1732" s="90">
        <f t="shared" si="423"/>
        <v>1487685.6090467924</v>
      </c>
      <c r="M1732" s="79">
        <f t="shared" si="420"/>
        <v>142.77587227912036</v>
      </c>
      <c r="N1732" s="90">
        <f t="shared" si="421"/>
        <v>79645.391484215812</v>
      </c>
      <c r="O1732" s="106">
        <f t="shared" si="427"/>
        <v>25.61760642179938</v>
      </c>
      <c r="P1732" s="91"/>
      <c r="Q1732" s="92">
        <f t="shared" si="428"/>
        <v>28.256055533515131</v>
      </c>
      <c r="R1732" s="92"/>
      <c r="S1732" s="107">
        <f t="shared" si="429"/>
        <v>3.7821815914264721E-2</v>
      </c>
      <c r="T1732" s="82">
        <f t="shared" si="424"/>
        <v>0.99237806645546012</v>
      </c>
      <c r="U1732" s="82">
        <f t="shared" si="425"/>
        <v>48.235978801818128</v>
      </c>
      <c r="V1732" s="95">
        <f t="shared" si="426"/>
        <v>9.6965642776506433E-2</v>
      </c>
      <c r="W1732" s="95">
        <f t="shared" si="430"/>
        <v>-1.7015245552202574E-2</v>
      </c>
      <c r="X1732" s="95">
        <f t="shared" si="431"/>
        <v>0.11398088832870901</v>
      </c>
    </row>
    <row r="1733" spans="1:24">
      <c r="A1733" s="1">
        <v>2014.09</v>
      </c>
      <c r="B1733" s="1">
        <f t="shared" si="416"/>
        <v>2014</v>
      </c>
      <c r="C1733" s="1">
        <f t="shared" si="417"/>
        <v>8.9999999999918145E-2</v>
      </c>
      <c r="D1733" s="77">
        <v>1993.23</v>
      </c>
      <c r="E1733" s="79">
        <v>38.49</v>
      </c>
      <c r="F1733" s="77">
        <v>105.96</v>
      </c>
      <c r="G1733" s="77">
        <v>238.03100000000001</v>
      </c>
      <c r="H1733" s="112">
        <f t="shared" si="422"/>
        <v>2014.7083333332027</v>
      </c>
      <c r="I1733" s="82">
        <v>2.5299999999999998</v>
      </c>
      <c r="J1733" s="79">
        <f t="shared" si="418"/>
        <v>2707.9527334254781</v>
      </c>
      <c r="K1733" s="79">
        <f t="shared" si="419"/>
        <v>52.291557276153114</v>
      </c>
      <c r="L1733" s="90">
        <f t="shared" si="423"/>
        <v>1513021.8940727192</v>
      </c>
      <c r="M1733" s="79">
        <f t="shared" si="420"/>
        <v>143.95462221307309</v>
      </c>
      <c r="N1733" s="90">
        <f t="shared" si="421"/>
        <v>80432.162819115372</v>
      </c>
      <c r="O1733" s="106">
        <f t="shared" si="427"/>
        <v>25.91843689260617</v>
      </c>
      <c r="P1733" s="91"/>
      <c r="Q1733" s="92">
        <f t="shared" si="428"/>
        <v>28.578155878854133</v>
      </c>
      <c r="R1733" s="92"/>
      <c r="S1733" s="107">
        <f t="shared" si="429"/>
        <v>3.612999738374495E-2</v>
      </c>
      <c r="T1733" s="82">
        <f t="shared" si="424"/>
        <v>1.0224851615240083</v>
      </c>
      <c r="U1733" s="82">
        <f t="shared" si="425"/>
        <v>47.832330256389731</v>
      </c>
      <c r="V1733" s="95">
        <f t="shared" si="426"/>
        <v>9.7884629559263914E-2</v>
      </c>
      <c r="W1733" s="95">
        <f t="shared" si="430"/>
        <v>-1.4817972567779281E-2</v>
      </c>
      <c r="X1733" s="95">
        <f t="shared" si="431"/>
        <v>0.11270260212704319</v>
      </c>
    </row>
    <row r="1734" spans="1:24">
      <c r="A1734" s="1">
        <v>2014.1</v>
      </c>
      <c r="B1734" s="1">
        <f t="shared" si="416"/>
        <v>2014</v>
      </c>
      <c r="C1734" s="1">
        <f t="shared" si="417"/>
        <v>9.9999999999909051E-2</v>
      </c>
      <c r="D1734" s="77">
        <v>1937.27</v>
      </c>
      <c r="E1734" s="79">
        <f>E1733*2/3+E1736/3</f>
        <v>38.806666666666665</v>
      </c>
      <c r="F1734" s="77">
        <f>F1733*2/3+F1736/3</f>
        <v>104.74333333333334</v>
      </c>
      <c r="G1734" s="77">
        <v>237.43299999999999</v>
      </c>
      <c r="H1734" s="112">
        <f t="shared" si="422"/>
        <v>2014.791666666536</v>
      </c>
      <c r="I1734" s="82">
        <v>2.2999999999999998</v>
      </c>
      <c r="J1734" s="79">
        <f t="shared" si="418"/>
        <v>2638.5556532158553</v>
      </c>
      <c r="K1734" s="79">
        <f t="shared" si="419"/>
        <v>52.854558071820975</v>
      </c>
      <c r="L1734" s="90">
        <f t="shared" si="423"/>
        <v>1476708.4365920667</v>
      </c>
      <c r="M1734" s="79">
        <f t="shared" si="420"/>
        <v>142.66009090283717</v>
      </c>
      <c r="N1734" s="90">
        <f t="shared" si="421"/>
        <v>79841.923949737698</v>
      </c>
      <c r="O1734" s="106">
        <f t="shared" si="427"/>
        <v>25.162748283083239</v>
      </c>
      <c r="P1734" s="91"/>
      <c r="Q1734" s="92">
        <f t="shared" si="428"/>
        <v>27.736945618288242</v>
      </c>
      <c r="R1734" s="92"/>
      <c r="S1734" s="107">
        <f t="shared" si="429"/>
        <v>3.8794517149685952E-2</v>
      </c>
      <c r="T1734" s="82">
        <f t="shared" si="424"/>
        <v>0.99926264515940255</v>
      </c>
      <c r="U1734" s="82">
        <f t="shared" si="425"/>
        <v>49.031027490766135</v>
      </c>
      <c r="V1734" s="95">
        <f t="shared" si="426"/>
        <v>0.10384932199804964</v>
      </c>
      <c r="W1734" s="95">
        <f t="shared" si="430"/>
        <v>-2.0135087228841497E-2</v>
      </c>
      <c r="X1734" s="95">
        <f t="shared" si="431"/>
        <v>0.12398440922689113</v>
      </c>
    </row>
    <row r="1735" spans="1:24">
      <c r="A1735" s="1">
        <v>2014.11</v>
      </c>
      <c r="B1735" s="1">
        <f t="shared" si="416"/>
        <v>2014</v>
      </c>
      <c r="C1735" s="1">
        <f t="shared" si="417"/>
        <v>0.10999999999989996</v>
      </c>
      <c r="D1735" s="77">
        <v>2044.57</v>
      </c>
      <c r="E1735" s="79">
        <f>E1733/3+E1736*2/3</f>
        <v>39.123333333333335</v>
      </c>
      <c r="F1735" s="77">
        <f>F1733/3+F1736*2/3</f>
        <v>103.52666666666667</v>
      </c>
      <c r="G1735" s="77">
        <v>236.15100000000001</v>
      </c>
      <c r="H1735" s="112">
        <f t="shared" si="422"/>
        <v>2014.8749999998693</v>
      </c>
      <c r="I1735" s="82">
        <v>2.33</v>
      </c>
      <c r="J1735" s="79">
        <f t="shared" si="418"/>
        <v>2799.8152889888252</v>
      </c>
      <c r="K1735" s="79">
        <f t="shared" si="419"/>
        <v>53.575131603649083</v>
      </c>
      <c r="L1735" s="90">
        <f t="shared" si="423"/>
        <v>1569458.5623658616</v>
      </c>
      <c r="M1735" s="79">
        <f t="shared" si="420"/>
        <v>141.76846190220101</v>
      </c>
      <c r="N1735" s="90">
        <f t="shared" si="421"/>
        <v>79469.430458823335</v>
      </c>
      <c r="O1735" s="106">
        <f t="shared" si="427"/>
        <v>26.606817147143399</v>
      </c>
      <c r="P1735" s="91"/>
      <c r="Q1735" s="92">
        <f t="shared" si="428"/>
        <v>29.318654523381454</v>
      </c>
      <c r="R1735" s="92"/>
      <c r="S1735" s="107">
        <f t="shared" si="429"/>
        <v>3.5730893913858919E-2</v>
      </c>
      <c r="T1735" s="82">
        <f t="shared" si="424"/>
        <v>1.0126191447923387</v>
      </c>
      <c r="U1735" s="82">
        <f t="shared" si="425"/>
        <v>49.260854165077269</v>
      </c>
      <c r="V1735" s="95">
        <f t="shared" si="426"/>
        <v>9.9898924015714874E-2</v>
      </c>
      <c r="W1735" s="95">
        <f t="shared" si="430"/>
        <v>-2.2266435389391215E-2</v>
      </c>
      <c r="X1735" s="95">
        <f t="shared" si="431"/>
        <v>0.12216535940510609</v>
      </c>
    </row>
    <row r="1736" spans="1:24">
      <c r="A1736" s="1">
        <v>2014.12</v>
      </c>
      <c r="B1736" s="1">
        <f t="shared" si="416"/>
        <v>2014</v>
      </c>
      <c r="C1736" s="1">
        <f t="shared" si="417"/>
        <v>0.11999999999989086</v>
      </c>
      <c r="D1736" s="77">
        <v>2054.27</v>
      </c>
      <c r="E1736" s="79">
        <v>39.44</v>
      </c>
      <c r="F1736" s="77">
        <v>102.31</v>
      </c>
      <c r="G1736" s="77">
        <v>234.81200000000001</v>
      </c>
      <c r="H1736" s="112">
        <f t="shared" si="422"/>
        <v>2014.9583333332025</v>
      </c>
      <c r="I1736" s="82">
        <v>2.21</v>
      </c>
      <c r="J1736" s="79">
        <f t="shared" si="418"/>
        <v>2829.1398881232649</v>
      </c>
      <c r="K1736" s="79">
        <f t="shared" si="419"/>
        <v>54.316753487896698</v>
      </c>
      <c r="L1736" s="90">
        <f t="shared" si="423"/>
        <v>1588434.0049823418</v>
      </c>
      <c r="M1736" s="79">
        <f t="shared" si="420"/>
        <v>140.90129435463265</v>
      </c>
      <c r="N1736" s="90">
        <f t="shared" si="421"/>
        <v>79109.699820249225</v>
      </c>
      <c r="O1736" s="106">
        <f t="shared" si="427"/>
        <v>26.794085482572534</v>
      </c>
      <c r="P1736" s="91"/>
      <c r="Q1736" s="92">
        <f t="shared" si="428"/>
        <v>29.515332882231384</v>
      </c>
      <c r="R1736" s="92"/>
      <c r="S1736" s="107">
        <f t="shared" si="429"/>
        <v>3.6462452421064565E-2</v>
      </c>
      <c r="T1736" s="82">
        <f t="shared" si="424"/>
        <v>1.0316759538025049</v>
      </c>
      <c r="U1736" s="82">
        <f t="shared" si="425"/>
        <v>50.166935603599093</v>
      </c>
      <c r="V1736" s="95">
        <f t="shared" si="426"/>
        <v>0.10014421879394297</v>
      </c>
      <c r="W1736" s="95">
        <f t="shared" si="430"/>
        <v>-2.3962041581859439E-2</v>
      </c>
      <c r="X1736" s="95">
        <f t="shared" si="431"/>
        <v>0.12410626037580241</v>
      </c>
    </row>
    <row r="1737" spans="1:24">
      <c r="A1737" s="1">
        <v>2015.01</v>
      </c>
      <c r="B1737" s="1">
        <f t="shared" si="416"/>
        <v>2015</v>
      </c>
      <c r="C1737" s="1">
        <f t="shared" si="417"/>
        <v>9.9999999999909051E-3</v>
      </c>
      <c r="D1737" s="77">
        <v>2028.18</v>
      </c>
      <c r="E1737" s="79">
        <f>E1736*2/3+E1739/3</f>
        <v>39.896666666666668</v>
      </c>
      <c r="F1737" s="77">
        <f>F1736*2/3+F1739/3</f>
        <v>101.28999999999999</v>
      </c>
      <c r="G1737" s="77">
        <v>233.70699999999999</v>
      </c>
      <c r="H1737" s="112">
        <f t="shared" si="422"/>
        <v>2015.0416666665358</v>
      </c>
      <c r="I1737" s="82">
        <v>1.88</v>
      </c>
      <c r="J1737" s="79">
        <f t="shared" si="418"/>
        <v>2806.415438733115</v>
      </c>
      <c r="K1737" s="79">
        <f t="shared" si="419"/>
        <v>55.20546563289362</v>
      </c>
      <c r="L1737" s="90">
        <f t="shared" si="423"/>
        <v>1578258.2026578772</v>
      </c>
      <c r="M1737" s="79">
        <f t="shared" si="420"/>
        <v>140.15611030050448</v>
      </c>
      <c r="N1737" s="90">
        <f t="shared" si="421"/>
        <v>78820.308526470224</v>
      </c>
      <c r="O1737" s="106">
        <f t="shared" si="427"/>
        <v>26.492295420383108</v>
      </c>
      <c r="P1737" s="91"/>
      <c r="Q1737" s="92">
        <f t="shared" si="428"/>
        <v>29.17467116535154</v>
      </c>
      <c r="R1737" s="92"/>
      <c r="S1737" s="107">
        <f t="shared" si="429"/>
        <v>3.9491690665337358E-2</v>
      </c>
      <c r="T1737" s="82">
        <f t="shared" si="424"/>
        <v>0.99256957350474684</v>
      </c>
      <c r="U1737" s="82">
        <f t="shared" si="425"/>
        <v>52.000730981532968</v>
      </c>
      <c r="V1737" s="95">
        <f t="shared" si="426"/>
        <v>9.9672803148299849E-2</v>
      </c>
      <c r="W1737" s="95">
        <f t="shared" si="430"/>
        <v>-2.9601199546678281E-2</v>
      </c>
      <c r="X1737" s="95">
        <f t="shared" si="431"/>
        <v>0.12927400269497813</v>
      </c>
    </row>
    <row r="1738" spans="1:24">
      <c r="A1738" s="1">
        <v>2015.02</v>
      </c>
      <c r="B1738" s="1">
        <f t="shared" ref="B1738:B1801" si="432">INT(A1738)</f>
        <v>2015</v>
      </c>
      <c r="C1738" s="1">
        <f t="shared" ref="C1738:C1801" si="433">A1738-B1738</f>
        <v>1.999999999998181E-2</v>
      </c>
      <c r="D1738" s="77">
        <v>2082.1999999999998</v>
      </c>
      <c r="E1738" s="79">
        <f>E1736/3+E1739*2/3</f>
        <v>40.353333333333332</v>
      </c>
      <c r="F1738" s="77">
        <f>F1736/3+F1739*2/3</f>
        <v>100.27000000000001</v>
      </c>
      <c r="G1738" s="77">
        <v>234.72200000000001</v>
      </c>
      <c r="H1738" s="112">
        <f t="shared" si="422"/>
        <v>2015.124999999869</v>
      </c>
      <c r="I1738" s="82">
        <v>1.98</v>
      </c>
      <c r="J1738" s="79">
        <f t="shared" ref="J1738:J1801" si="434">D1738*$G$1864/G1738</f>
        <v>2868.7046063002185</v>
      </c>
      <c r="K1738" s="79">
        <f t="shared" ref="K1738:K1801" si="435">E1738*$G$1864/G1738</f>
        <v>55.595904914466196</v>
      </c>
      <c r="L1738" s="90">
        <f t="shared" si="423"/>
        <v>1615893.559825208</v>
      </c>
      <c r="M1738" s="79">
        <f t="shared" ref="M1738:M1801" si="436">F1738*$G$1864/G1738</f>
        <v>138.14475596663289</v>
      </c>
      <c r="N1738" s="90">
        <f t="shared" ref="N1738:N1801" si="437">M1738*(L1738/J1738)</f>
        <v>77814.641842125478</v>
      </c>
      <c r="O1738" s="106">
        <f t="shared" si="427"/>
        <v>26.995513699383221</v>
      </c>
      <c r="P1738" s="91"/>
      <c r="Q1738" s="92">
        <f t="shared" si="428"/>
        <v>29.719916695619276</v>
      </c>
      <c r="R1738" s="92"/>
      <c r="S1738" s="107">
        <f t="shared" si="429"/>
        <v>3.7643355355397125E-2</v>
      </c>
      <c r="T1738" s="82">
        <f t="shared" si="424"/>
        <v>0.99626735737370631</v>
      </c>
      <c r="U1738" s="82">
        <f t="shared" si="425"/>
        <v>51.391149302171641</v>
      </c>
      <c r="V1738" s="95">
        <f t="shared" si="426"/>
        <v>9.7793271959327743E-2</v>
      </c>
      <c r="W1738" s="95">
        <f t="shared" si="430"/>
        <v>-2.712699715789979E-2</v>
      </c>
      <c r="X1738" s="95">
        <f t="shared" si="431"/>
        <v>0.12492026911722753</v>
      </c>
    </row>
    <row r="1739" spans="1:24">
      <c r="A1739" s="1">
        <v>2015.03</v>
      </c>
      <c r="B1739" s="1">
        <f t="shared" si="432"/>
        <v>2015</v>
      </c>
      <c r="C1739" s="1">
        <f t="shared" si="433"/>
        <v>2.9999999999972715E-2</v>
      </c>
      <c r="D1739" s="77">
        <v>2079.9899999999998</v>
      </c>
      <c r="E1739" s="79">
        <v>40.81</v>
      </c>
      <c r="F1739" s="77">
        <v>99.25</v>
      </c>
      <c r="G1739" s="77">
        <v>236.119</v>
      </c>
      <c r="H1739" s="112">
        <f t="shared" ref="H1739:H1802" si="438">H1738+1/12</f>
        <v>2015.2083333332023</v>
      </c>
      <c r="I1739" s="82">
        <v>2.04</v>
      </c>
      <c r="J1739" s="79">
        <f t="shared" si="434"/>
        <v>2848.7051282192451</v>
      </c>
      <c r="K1739" s="79">
        <f t="shared" si="435"/>
        <v>55.892411157086052</v>
      </c>
      <c r="L1739" s="90">
        <f t="shared" ref="L1739:L1802" si="439">L1738*((J1739+(K1739/12))/J1738)</f>
        <v>1607251.7920947562</v>
      </c>
      <c r="M1739" s="79">
        <f t="shared" si="436"/>
        <v>135.93045350014191</v>
      </c>
      <c r="N1739" s="90">
        <f t="shared" si="437"/>
        <v>76692.551582173284</v>
      </c>
      <c r="O1739" s="106">
        <f t="shared" si="427"/>
        <v>26.728605452928456</v>
      </c>
      <c r="P1739" s="91"/>
      <c r="Q1739" s="92">
        <f t="shared" si="428"/>
        <v>29.418369171807669</v>
      </c>
      <c r="R1739" s="92"/>
      <c r="S1739" s="107">
        <f t="shared" si="429"/>
        <v>3.7223880316747816E-2</v>
      </c>
      <c r="T1739" s="82">
        <f t="shared" ref="T1739:T1802" si="440">((I1739/I1740+I1739/1200+((1+I1740/1200)^(-119))*(1-I1739/I1740)))</f>
        <v>1.0107144985822074</v>
      </c>
      <c r="U1739" s="82">
        <f t="shared" ref="U1739:U1802" si="441">U1738*T1738*G1738/G1739</f>
        <v>50.896403284317735</v>
      </c>
      <c r="V1739" s="95">
        <f t="shared" si="426"/>
        <v>9.1629920594461067E-2</v>
      </c>
      <c r="W1739" s="95">
        <f t="shared" si="430"/>
        <v>-2.4720525070040411E-2</v>
      </c>
      <c r="X1739" s="95">
        <f t="shared" si="431"/>
        <v>0.11635044566450148</v>
      </c>
    </row>
    <row r="1740" spans="1:24">
      <c r="A1740" s="1">
        <v>2015.04</v>
      </c>
      <c r="B1740" s="1">
        <f t="shared" si="432"/>
        <v>2015</v>
      </c>
      <c r="C1740" s="1">
        <f t="shared" si="433"/>
        <v>3.999999999996362E-2</v>
      </c>
      <c r="D1740" s="77">
        <v>2094.86</v>
      </c>
      <c r="E1740" s="79">
        <f>E1739*2/3+E1742/3</f>
        <v>41.120000000000005</v>
      </c>
      <c r="F1740" s="77">
        <f>F1739*2/3+F1742/3</f>
        <v>97.803333333333342</v>
      </c>
      <c r="G1740" s="77">
        <v>236.59899999999999</v>
      </c>
      <c r="H1740" s="112">
        <f t="shared" si="438"/>
        <v>2015.2916666665355</v>
      </c>
      <c r="I1740" s="82">
        <v>1.94</v>
      </c>
      <c r="J1740" s="79">
        <f t="shared" si="434"/>
        <v>2863.2501041001869</v>
      </c>
      <c r="K1740" s="79">
        <f t="shared" si="435"/>
        <v>56.202726807805625</v>
      </c>
      <c r="L1740" s="90">
        <f t="shared" si="439"/>
        <v>1618100.6157794816</v>
      </c>
      <c r="M1740" s="79">
        <f t="shared" si="436"/>
        <v>133.6773838576382</v>
      </c>
      <c r="N1740" s="90">
        <f t="shared" si="437"/>
        <v>75544.730383869362</v>
      </c>
      <c r="O1740" s="106">
        <f t="shared" si="427"/>
        <v>26.791371680192306</v>
      </c>
      <c r="P1740" s="91"/>
      <c r="Q1740" s="92">
        <f t="shared" si="428"/>
        <v>29.480373846198766</v>
      </c>
      <c r="R1740" s="92"/>
      <c r="S1740" s="107">
        <f t="shared" si="429"/>
        <v>3.7659701264943571E-2</v>
      </c>
      <c r="T1740" s="82">
        <f t="shared" si="440"/>
        <v>0.97847099852944608</v>
      </c>
      <c r="U1740" s="82">
        <f t="shared" si="441"/>
        <v>51.337370357985399</v>
      </c>
      <c r="V1740" s="95">
        <f>(L1860/L1740)^(1/10)-1</f>
        <v>8.449575135376497E-2</v>
      </c>
      <c r="W1740" s="95">
        <f t="shared" si="430"/>
        <v>-2.5517586761542477E-2</v>
      </c>
      <c r="X1740" s="95">
        <f t="shared" si="431"/>
        <v>0.11001333811530745</v>
      </c>
    </row>
    <row r="1741" spans="1:24">
      <c r="A1741" s="1">
        <v>2015.05</v>
      </c>
      <c r="B1741" s="1">
        <f t="shared" si="432"/>
        <v>2015</v>
      </c>
      <c r="C1741" s="1">
        <f t="shared" si="433"/>
        <v>4.9999999999954525E-2</v>
      </c>
      <c r="D1741" s="77">
        <v>2111.94</v>
      </c>
      <c r="E1741" s="79">
        <f>E1739/3+E1742*2/3</f>
        <v>41.43</v>
      </c>
      <c r="F1741" s="77">
        <f>F1739/3+F1742*2/3</f>
        <v>96.356666666666669</v>
      </c>
      <c r="G1741" s="77">
        <v>237.80500000000001</v>
      </c>
      <c r="H1741" s="112">
        <f t="shared" si="438"/>
        <v>2015.3749999998688</v>
      </c>
      <c r="I1741" s="82">
        <v>2.2000000000000002</v>
      </c>
      <c r="J1741" s="79">
        <f t="shared" si="434"/>
        <v>2871.9559850297514</v>
      </c>
      <c r="K1741" s="79">
        <f t="shared" si="435"/>
        <v>56.339259855764183</v>
      </c>
      <c r="L1741" s="90">
        <f t="shared" si="439"/>
        <v>1625673.7837157175</v>
      </c>
      <c r="M1741" s="79">
        <f t="shared" si="436"/>
        <v>131.03218156332571</v>
      </c>
      <c r="N1741" s="90">
        <f t="shared" si="437"/>
        <v>74170.90773707311</v>
      </c>
      <c r="O1741" s="106">
        <f t="shared" si="427"/>
        <v>26.806111379650805</v>
      </c>
      <c r="P1741" s="91"/>
      <c r="Q1741" s="92">
        <f t="shared" si="428"/>
        <v>29.489896186353263</v>
      </c>
      <c r="R1741" s="92"/>
      <c r="S1741" s="107">
        <f t="shared" si="429"/>
        <v>3.5662686878219982E-2</v>
      </c>
      <c r="T1741" s="82">
        <f t="shared" si="440"/>
        <v>0.98769891518516217</v>
      </c>
      <c r="U1741" s="82">
        <f t="shared" si="441"/>
        <v>49.977381725373014</v>
      </c>
      <c r="V1741" s="95">
        <f>(L1861/L1741)^(1/10)-1</f>
        <v>9.2479989132623786E-2</v>
      </c>
      <c r="W1741" s="95">
        <f t="shared" si="430"/>
        <v>-2.3852217520445085E-2</v>
      </c>
      <c r="X1741" s="95">
        <f t="shared" si="431"/>
        <v>0.11633220665306887</v>
      </c>
    </row>
    <row r="1742" spans="1:24">
      <c r="A1742" s="1">
        <v>2015.06</v>
      </c>
      <c r="B1742" s="1">
        <f t="shared" si="432"/>
        <v>2015</v>
      </c>
      <c r="C1742" s="1">
        <f t="shared" si="433"/>
        <v>5.999999999994543E-2</v>
      </c>
      <c r="D1742" s="77">
        <v>2099.29</v>
      </c>
      <c r="E1742" s="79">
        <v>41.74</v>
      </c>
      <c r="F1742" s="77">
        <v>94.91</v>
      </c>
      <c r="G1742" s="77">
        <v>238.63800000000001</v>
      </c>
      <c r="H1742" s="112">
        <f t="shared" si="438"/>
        <v>2015.4583333332021</v>
      </c>
      <c r="I1742" s="82">
        <v>2.36</v>
      </c>
      <c r="J1742" s="79">
        <f t="shared" si="434"/>
        <v>2844.7887514561808</v>
      </c>
      <c r="K1742" s="79">
        <f t="shared" si="435"/>
        <v>56.562686663481934</v>
      </c>
      <c r="L1742" s="90">
        <f t="shared" si="439"/>
        <v>1612963.8559928949</v>
      </c>
      <c r="M1742" s="79">
        <f t="shared" si="436"/>
        <v>128.61438886514304</v>
      </c>
      <c r="N1742" s="90">
        <f t="shared" si="437"/>
        <v>72922.940409512579</v>
      </c>
      <c r="O1742" s="106">
        <f t="shared" si="427"/>
        <v>26.495895292784827</v>
      </c>
      <c r="P1742" s="91"/>
      <c r="Q1742" s="92">
        <f t="shared" si="428"/>
        <v>29.142936079173261</v>
      </c>
      <c r="R1742" s="92"/>
      <c r="S1742" s="107">
        <f t="shared" si="429"/>
        <v>3.4803820835284618E-2</v>
      </c>
      <c r="T1742" s="82">
        <f t="shared" si="440"/>
        <v>1.0055070611790184</v>
      </c>
      <c r="U1742" s="82">
        <f t="shared" si="441"/>
        <v>49.19029849313543</v>
      </c>
      <c r="V1742" s="95">
        <f>(L1862/L1742)^(1/10)-1</f>
        <v>9.71344372296854E-2</v>
      </c>
      <c r="W1742" s="95">
        <f t="shared" si="430"/>
        <v>-2.1962228099202341E-2</v>
      </c>
      <c r="X1742" s="95">
        <f>V1742-W1742</f>
        <v>0.11909666532888774</v>
      </c>
    </row>
    <row r="1743" spans="1:24">
      <c r="A1743" s="1">
        <v>2015.07</v>
      </c>
      <c r="B1743" s="1">
        <f t="shared" si="432"/>
        <v>2015</v>
      </c>
      <c r="C1743" s="1">
        <f t="shared" si="433"/>
        <v>6.9999999999936335E-2</v>
      </c>
      <c r="D1743" s="77">
        <v>2094.14</v>
      </c>
      <c r="E1743" s="79">
        <f>E1742*2/3+E1745/3</f>
        <v>41.99666666666667</v>
      </c>
      <c r="F1743" s="77">
        <f>F1742*2/3+F1745/3</f>
        <v>93.493333333333339</v>
      </c>
      <c r="G1743" s="77">
        <v>238.654</v>
      </c>
      <c r="H1743" s="112">
        <f t="shared" si="438"/>
        <v>2015.5416666665353</v>
      </c>
      <c r="I1743" s="82">
        <v>2.3199999999999998</v>
      </c>
      <c r="J1743" s="79">
        <f t="shared" si="434"/>
        <v>2837.6196318519701</v>
      </c>
      <c r="K1743" s="79">
        <f t="shared" si="435"/>
        <v>56.906685229104347</v>
      </c>
      <c r="L1743" s="90">
        <f t="shared" si="439"/>
        <v>1611587.8328128601</v>
      </c>
      <c r="M1743" s="79">
        <f t="shared" si="436"/>
        <v>126.68614233716318</v>
      </c>
      <c r="N1743" s="90">
        <f t="shared" si="437"/>
        <v>71949.687436903478</v>
      </c>
      <c r="O1743" s="106">
        <f t="shared" si="427"/>
        <v>26.381136336399678</v>
      </c>
      <c r="P1743" s="91"/>
      <c r="Q1743" s="92">
        <f t="shared" si="428"/>
        <v>29.011703864238928</v>
      </c>
      <c r="R1743" s="92"/>
      <c r="S1743" s="107">
        <f t="shared" si="429"/>
        <v>3.4903750808582532E-2</v>
      </c>
      <c r="T1743" s="82">
        <f t="shared" si="440"/>
        <v>1.0153058960838337</v>
      </c>
      <c r="U1743" s="82">
        <f t="shared" si="441"/>
        <v>49.45787646622945</v>
      </c>
      <c r="V1743" s="95">
        <f>(L1863/L1743)^(1/10)-1</f>
        <v>0.10179733890717912</v>
      </c>
      <c r="W1743" s="95">
        <f t="shared" si="430"/>
        <v>-2.2380664890955471E-2</v>
      </c>
      <c r="X1743" s="95">
        <f>V1743-W1743</f>
        <v>0.1241780037981346</v>
      </c>
    </row>
    <row r="1744" spans="1:24">
      <c r="A1744" s="1">
        <v>2015.08</v>
      </c>
      <c r="B1744" s="1">
        <f t="shared" si="432"/>
        <v>2015</v>
      </c>
      <c r="C1744" s="1">
        <f t="shared" si="433"/>
        <v>7.999999999992724E-2</v>
      </c>
      <c r="D1744" s="77">
        <v>2039.87</v>
      </c>
      <c r="E1744" s="79">
        <f>E1742/3+E1745*2/3</f>
        <v>42.25333333333333</v>
      </c>
      <c r="F1744" s="77">
        <f>F1742/3+F1745*2/3</f>
        <v>92.076666666666668</v>
      </c>
      <c r="G1744" s="77">
        <v>238.316</v>
      </c>
      <c r="H1744" s="112">
        <f t="shared" si="438"/>
        <v>2015.6249999998686</v>
      </c>
      <c r="I1744" s="82">
        <v>2.17</v>
      </c>
      <c r="J1744" s="79">
        <f t="shared" si="434"/>
        <v>2768.0024849779284</v>
      </c>
      <c r="K1744" s="79">
        <f t="shared" si="435"/>
        <v>57.335679070365956</v>
      </c>
      <c r="L1744" s="90">
        <f t="shared" si="439"/>
        <v>1574763.2978682318</v>
      </c>
      <c r="M1744" s="79">
        <f t="shared" si="436"/>
        <v>124.94347293789201</v>
      </c>
      <c r="N1744" s="90">
        <f t="shared" si="437"/>
        <v>71082.449007394549</v>
      </c>
      <c r="O1744" s="106">
        <f t="shared" si="427"/>
        <v>25.693658417057687</v>
      </c>
      <c r="P1744" s="91"/>
      <c r="Q1744" s="92">
        <f t="shared" si="428"/>
        <v>28.252525181771915</v>
      </c>
      <c r="R1744" s="92"/>
      <c r="S1744" s="107">
        <f t="shared" si="429"/>
        <v>3.6752837833655252E-2</v>
      </c>
      <c r="T1744" s="82">
        <f t="shared" si="440"/>
        <v>1.0018083333333334</v>
      </c>
      <c r="U1744" s="82">
        <f t="shared" si="441"/>
        <v>50.286092584231355</v>
      </c>
      <c r="V1744" s="95">
        <f>(L1864/L1744)^(1/10)-1</f>
        <v>0.10483856911532685</v>
      </c>
      <c r="W1744" s="95">
        <f t="shared" si="430"/>
        <v>-2.2477637550604057E-2</v>
      </c>
      <c r="X1744" s="95">
        <f>V1744-W1744</f>
        <v>0.12731620666593091</v>
      </c>
    </row>
    <row r="1745" spans="1:23">
      <c r="A1745" s="1">
        <v>2015.09</v>
      </c>
      <c r="B1745" s="1">
        <f t="shared" si="432"/>
        <v>2015</v>
      </c>
      <c r="C1745" s="1">
        <f t="shared" si="433"/>
        <v>8.9999999999918145E-2</v>
      </c>
      <c r="D1745" s="77">
        <v>1944.41</v>
      </c>
      <c r="E1745" s="79">
        <v>42.51</v>
      </c>
      <c r="F1745" s="77">
        <v>90.66</v>
      </c>
      <c r="G1745" s="77">
        <v>237.94499999999999</v>
      </c>
      <c r="H1745" s="112">
        <f t="shared" si="438"/>
        <v>2015.7083333332018</v>
      </c>
      <c r="I1745" s="82">
        <v>2.17</v>
      </c>
      <c r="J1745" s="79">
        <f t="shared" si="434"/>
        <v>2642.5818530752908</v>
      </c>
      <c r="K1745" s="79">
        <f t="shared" si="435"/>
        <v>57.773902918741733</v>
      </c>
      <c r="L1745" s="90">
        <f t="shared" si="439"/>
        <v>1506148.4307252772</v>
      </c>
      <c r="M1745" s="79">
        <f t="shared" si="436"/>
        <v>123.21293904053459</v>
      </c>
      <c r="N1745" s="90">
        <f t="shared" si="437"/>
        <v>70225.629743497324</v>
      </c>
      <c r="O1745" s="106">
        <f t="shared" si="427"/>
        <v>24.496752170486424</v>
      </c>
      <c r="P1745" s="91"/>
      <c r="Q1745" s="92">
        <f t="shared" si="428"/>
        <v>26.936105268538263</v>
      </c>
      <c r="R1745" s="92"/>
      <c r="S1745" s="107">
        <f t="shared" si="429"/>
        <v>3.7258269041931802E-2</v>
      </c>
      <c r="T1745" s="82">
        <f t="shared" si="440"/>
        <v>1.0107664318974605</v>
      </c>
      <c r="U1745" s="82">
        <f t="shared" si="441"/>
        <v>50.45557364769126</v>
      </c>
      <c r="V1745" s="95"/>
      <c r="W1745" s="95"/>
    </row>
    <row r="1746" spans="1:23">
      <c r="A1746" s="1">
        <v>2015.1</v>
      </c>
      <c r="B1746" s="1">
        <f t="shared" si="432"/>
        <v>2015</v>
      </c>
      <c r="C1746" s="1">
        <f t="shared" si="433"/>
        <v>9.9999999999909051E-2</v>
      </c>
      <c r="D1746" s="77">
        <v>2024.81</v>
      </c>
      <c r="E1746" s="79">
        <f>E1745*2/3+E1748/3</f>
        <v>42.803333333333335</v>
      </c>
      <c r="F1746" s="77">
        <f>F1745*2/3+F1748/3</f>
        <v>89.283333333333331</v>
      </c>
      <c r="G1746" s="77">
        <v>237.83799999999999</v>
      </c>
      <c r="H1746" s="112">
        <f t="shared" si="438"/>
        <v>2015.7916666665351</v>
      </c>
      <c r="I1746" s="82">
        <v>2.0699999999999998</v>
      </c>
      <c r="J1746" s="79">
        <f t="shared" si="434"/>
        <v>2753.0887924974149</v>
      </c>
      <c r="K1746" s="79">
        <f t="shared" si="435"/>
        <v>58.198733353515152</v>
      </c>
      <c r="L1746" s="90">
        <f t="shared" si="439"/>
        <v>1571896.4468565118</v>
      </c>
      <c r="M1746" s="79">
        <f t="shared" si="436"/>
        <v>121.39654800045972</v>
      </c>
      <c r="N1746" s="90">
        <f t="shared" si="437"/>
        <v>69312.258646575341</v>
      </c>
      <c r="O1746" s="106">
        <f t="shared" si="427"/>
        <v>25.491441046066747</v>
      </c>
      <c r="P1746" s="91"/>
      <c r="Q1746" s="92">
        <f t="shared" si="428"/>
        <v>28.028090261451567</v>
      </c>
      <c r="R1746" s="92"/>
      <c r="S1746" s="107">
        <f t="shared" si="429"/>
        <v>3.6414970181741113E-2</v>
      </c>
      <c r="T1746" s="82">
        <f t="shared" si="440"/>
        <v>0.98485958803942653</v>
      </c>
      <c r="U1746" s="82">
        <f t="shared" si="441"/>
        <v>51.02174379432018</v>
      </c>
      <c r="V1746" s="95"/>
      <c r="W1746" s="95"/>
    </row>
    <row r="1747" spans="1:23">
      <c r="A1747" s="1">
        <v>2015.11</v>
      </c>
      <c r="B1747" s="1">
        <f t="shared" si="432"/>
        <v>2015</v>
      </c>
      <c r="C1747" s="1">
        <f t="shared" si="433"/>
        <v>0.10999999999989996</v>
      </c>
      <c r="D1747" s="77">
        <v>2080.62</v>
      </c>
      <c r="E1747" s="79">
        <f>E1745/3+E1748*2/3</f>
        <v>43.096666666666664</v>
      </c>
      <c r="F1747" s="77">
        <f>F1745/3+F1748*2/3</f>
        <v>87.906666666666666</v>
      </c>
      <c r="G1747" s="77">
        <v>237.33600000000001</v>
      </c>
      <c r="H1747" s="112">
        <f t="shared" si="438"/>
        <v>2015.8749999998684</v>
      </c>
      <c r="I1747" s="82">
        <v>2.2599999999999998</v>
      </c>
      <c r="J1747" s="79">
        <f t="shared" si="434"/>
        <v>2834.9560852967943</v>
      </c>
      <c r="K1747" s="79">
        <f t="shared" si="435"/>
        <v>58.721514463320631</v>
      </c>
      <c r="L1747" s="90">
        <f t="shared" si="439"/>
        <v>1621433.1413134201</v>
      </c>
      <c r="M1747" s="79">
        <f t="shared" si="436"/>
        <v>119.77753727486208</v>
      </c>
      <c r="N1747" s="90">
        <f t="shared" si="437"/>
        <v>68505.917791679909</v>
      </c>
      <c r="O1747" s="106">
        <f t="shared" si="427"/>
        <v>26.225851890971928</v>
      </c>
      <c r="P1747" s="91"/>
      <c r="Q1747" s="92">
        <f t="shared" si="428"/>
        <v>28.832783137035239</v>
      </c>
      <c r="R1747" s="92"/>
      <c r="S1747" s="107">
        <f t="shared" si="429"/>
        <v>3.4022422553502671E-2</v>
      </c>
      <c r="T1747" s="82">
        <f t="shared" si="440"/>
        <v>1.0036603474335184</v>
      </c>
      <c r="U1747" s="82">
        <f t="shared" si="441"/>
        <v>50.355538020405099</v>
      </c>
      <c r="V1747" s="95"/>
      <c r="W1747" s="95"/>
    </row>
    <row r="1748" spans="1:23">
      <c r="A1748" s="1">
        <v>2015.12</v>
      </c>
      <c r="B1748" s="1">
        <f t="shared" si="432"/>
        <v>2015</v>
      </c>
      <c r="C1748" s="1">
        <f t="shared" si="433"/>
        <v>0.11999999999989086</v>
      </c>
      <c r="D1748" s="77">
        <v>2054.08</v>
      </c>
      <c r="E1748" s="79">
        <v>43.39</v>
      </c>
      <c r="F1748" s="77">
        <v>86.53</v>
      </c>
      <c r="G1748" s="77">
        <v>236.52500000000001</v>
      </c>
      <c r="H1748" s="112">
        <f t="shared" si="438"/>
        <v>2015.9583333332016</v>
      </c>
      <c r="I1748" s="82">
        <v>2.2400000000000002</v>
      </c>
      <c r="J1748" s="79">
        <f t="shared" si="434"/>
        <v>2808.3904561462846</v>
      </c>
      <c r="K1748" s="79">
        <f t="shared" si="435"/>
        <v>59.323912355987744</v>
      </c>
      <c r="L1748" s="90">
        <f t="shared" si="439"/>
        <v>1609066.608168242</v>
      </c>
      <c r="M1748" s="79">
        <f t="shared" si="436"/>
        <v>118.30601834901174</v>
      </c>
      <c r="N1748" s="90">
        <f t="shared" si="437"/>
        <v>67783.403569869712</v>
      </c>
      <c r="O1748" s="106">
        <f t="shared" si="427"/>
        <v>25.965424037124158</v>
      </c>
      <c r="P1748" s="91"/>
      <c r="Q1748" s="92">
        <f t="shared" si="428"/>
        <v>28.544376783609174</v>
      </c>
      <c r="R1748" s="92"/>
      <c r="S1748" s="107">
        <f t="shared" si="429"/>
        <v>3.4669421198152729E-2</v>
      </c>
      <c r="T1748" s="82">
        <f t="shared" si="440"/>
        <v>1.0152908634069941</v>
      </c>
      <c r="U1748" s="82">
        <f t="shared" si="441"/>
        <v>50.713148503829032</v>
      </c>
      <c r="V1748" s="95"/>
      <c r="W1748" s="95"/>
    </row>
    <row r="1749" spans="1:23">
      <c r="A1749" s="1">
        <v>2016.01</v>
      </c>
      <c r="B1749" s="1">
        <f t="shared" si="432"/>
        <v>2016</v>
      </c>
      <c r="C1749" s="1">
        <f t="shared" si="433"/>
        <v>9.9999999999909051E-3</v>
      </c>
      <c r="D1749" s="77">
        <v>1918.6</v>
      </c>
      <c r="E1749" s="79">
        <f>E1748*2/3+E1751/3</f>
        <v>43.553333333333335</v>
      </c>
      <c r="F1749" s="77">
        <f>F1748*2/3+F1751/3</f>
        <v>86.5</v>
      </c>
      <c r="G1749" s="77">
        <v>236.916</v>
      </c>
      <c r="H1749" s="112">
        <f t="shared" si="438"/>
        <v>2016.0416666665349</v>
      </c>
      <c r="I1749" s="82">
        <v>2.09</v>
      </c>
      <c r="J1749" s="79">
        <f t="shared" si="434"/>
        <v>2618.8295589998147</v>
      </c>
      <c r="K1749" s="79">
        <f t="shared" si="435"/>
        <v>59.44895065480312</v>
      </c>
      <c r="L1749" s="90">
        <f t="shared" si="439"/>
        <v>1503296.1780937498</v>
      </c>
      <c r="M1749" s="79">
        <f t="shared" si="436"/>
        <v>118.06982010501613</v>
      </c>
      <c r="N1749" s="90">
        <f t="shared" si="437"/>
        <v>67776.044722771476</v>
      </c>
      <c r="O1749" s="106">
        <f t="shared" si="427"/>
        <v>24.206167203878465</v>
      </c>
      <c r="P1749" s="91"/>
      <c r="Q1749" s="92">
        <f t="shared" si="428"/>
        <v>26.611684960823304</v>
      </c>
      <c r="R1749" s="92"/>
      <c r="S1749" s="107">
        <f t="shared" si="429"/>
        <v>3.8363476058954793E-2</v>
      </c>
      <c r="T1749" s="82">
        <f t="shared" si="440"/>
        <v>1.0299038708817461</v>
      </c>
      <c r="U1749" s="82">
        <f t="shared" si="441"/>
        <v>51.403620891290167</v>
      </c>
      <c r="V1749" s="95"/>
      <c r="W1749" s="95"/>
    </row>
    <row r="1750" spans="1:23">
      <c r="A1750" s="1">
        <v>2016.02</v>
      </c>
      <c r="B1750" s="1">
        <f t="shared" si="432"/>
        <v>2016</v>
      </c>
      <c r="C1750" s="1">
        <f t="shared" si="433"/>
        <v>1.999999999998181E-2</v>
      </c>
      <c r="D1750" s="77">
        <v>1904.42</v>
      </c>
      <c r="E1750" s="79">
        <f>E1748/3+E1751*2/3</f>
        <v>43.716666666666669</v>
      </c>
      <c r="F1750" s="77">
        <f>F1748/3+F1751*2/3</f>
        <v>86.47</v>
      </c>
      <c r="G1750" s="77">
        <v>237.11099999999999</v>
      </c>
      <c r="H1750" s="112">
        <f t="shared" si="438"/>
        <v>2016.1249999998681</v>
      </c>
      <c r="I1750" s="82">
        <v>1.78</v>
      </c>
      <c r="J1750" s="79">
        <f t="shared" si="434"/>
        <v>2597.3364916009805</v>
      </c>
      <c r="K1750" s="79">
        <f t="shared" si="435"/>
        <v>59.62282144930716</v>
      </c>
      <c r="L1750" s="90">
        <f t="shared" si="439"/>
        <v>1493810.5603592354</v>
      </c>
      <c r="M1750" s="79">
        <f t="shared" si="436"/>
        <v>117.93180413392885</v>
      </c>
      <c r="N1750" s="90">
        <f t="shared" si="437"/>
        <v>67826.319380316883</v>
      </c>
      <c r="O1750" s="106">
        <f t="shared" si="427"/>
        <v>24.002606777289749</v>
      </c>
      <c r="P1750" s="91"/>
      <c r="Q1750" s="92">
        <f t="shared" si="428"/>
        <v>26.389562040454297</v>
      </c>
      <c r="R1750" s="92"/>
      <c r="S1750" s="107">
        <f t="shared" si="429"/>
        <v>4.169246065319604E-2</v>
      </c>
      <c r="T1750" s="82">
        <f t="shared" si="440"/>
        <v>0.99154338121189667</v>
      </c>
      <c r="U1750" s="82">
        <f t="shared" si="441"/>
        <v>52.89724964840763</v>
      </c>
      <c r="V1750" s="95"/>
      <c r="W1750" s="95"/>
    </row>
    <row r="1751" spans="1:23">
      <c r="A1751" s="1">
        <v>2016.03</v>
      </c>
      <c r="B1751" s="1">
        <f t="shared" si="432"/>
        <v>2016</v>
      </c>
      <c r="C1751" s="1">
        <f t="shared" si="433"/>
        <v>2.9999999999972715E-2</v>
      </c>
      <c r="D1751" s="77">
        <v>2021.95</v>
      </c>
      <c r="E1751" s="79">
        <v>43.88</v>
      </c>
      <c r="F1751" s="77">
        <v>86.44</v>
      </c>
      <c r="G1751" s="77">
        <v>238.13200000000001</v>
      </c>
      <c r="H1751" s="112">
        <f t="shared" si="438"/>
        <v>2016.2083333332014</v>
      </c>
      <c r="I1751" s="82">
        <v>1.89</v>
      </c>
      <c r="J1751" s="79">
        <f t="shared" si="434"/>
        <v>2745.8059263349742</v>
      </c>
      <c r="K1751" s="79">
        <f t="shared" si="435"/>
        <v>59.588992827507447</v>
      </c>
      <c r="L1751" s="90">
        <f t="shared" si="439"/>
        <v>1582055.9991518687</v>
      </c>
      <c r="M1751" s="79">
        <f t="shared" si="436"/>
        <v>117.38542707405978</v>
      </c>
      <c r="N1751" s="90">
        <f t="shared" si="437"/>
        <v>67634.175210409521</v>
      </c>
      <c r="O1751" s="106">
        <f t="shared" si="427"/>
        <v>25.372298620187902</v>
      </c>
      <c r="P1751" s="91"/>
      <c r="Q1751" s="92">
        <f t="shared" si="428"/>
        <v>27.893951322288942</v>
      </c>
      <c r="R1751" s="92"/>
      <c r="S1751" s="107">
        <f t="shared" si="429"/>
        <v>3.8218811175538915E-2</v>
      </c>
      <c r="T1751" s="82">
        <f t="shared" si="440"/>
        <v>1.0088321078779696</v>
      </c>
      <c r="U1751" s="82">
        <f t="shared" si="441"/>
        <v>52.225036757425741</v>
      </c>
      <c r="V1751" s="95"/>
      <c r="W1751" s="95"/>
    </row>
    <row r="1752" spans="1:23">
      <c r="A1752" s="1">
        <v>2016.04</v>
      </c>
      <c r="B1752" s="1">
        <f t="shared" si="432"/>
        <v>2016</v>
      </c>
      <c r="C1752" s="1">
        <f t="shared" si="433"/>
        <v>3.999999999996362E-2</v>
      </c>
      <c r="D1752" s="77">
        <v>2075.54</v>
      </c>
      <c r="E1752" s="79">
        <f>E1751*2/3+E1754/3</f>
        <v>44.073333333333338</v>
      </c>
      <c r="F1752" s="77">
        <f>F1751*2/3+F1754/3</f>
        <v>86.6</v>
      </c>
      <c r="G1752" s="77">
        <v>239.261</v>
      </c>
      <c r="H1752" s="112">
        <f t="shared" si="438"/>
        <v>2016.2916666665346</v>
      </c>
      <c r="I1752" s="82">
        <v>1.81</v>
      </c>
      <c r="J1752" s="79">
        <f t="shared" si="434"/>
        <v>2805.2810605155046</v>
      </c>
      <c r="K1752" s="79">
        <f t="shared" si="435"/>
        <v>59.569118048212353</v>
      </c>
      <c r="L1752" s="90">
        <f t="shared" si="439"/>
        <v>1619184.0660825772</v>
      </c>
      <c r="M1752" s="79">
        <f t="shared" si="436"/>
        <v>117.04777544188147</v>
      </c>
      <c r="N1752" s="90">
        <f t="shared" si="437"/>
        <v>67558.96784583827</v>
      </c>
      <c r="O1752" s="106">
        <f t="shared" si="427"/>
        <v>25.922337543673873</v>
      </c>
      <c r="P1752" s="91"/>
      <c r="Q1752" s="92">
        <f t="shared" si="428"/>
        <v>28.495838319794849</v>
      </c>
      <c r="R1752" s="92"/>
      <c r="S1752" s="107">
        <f t="shared" si="429"/>
        <v>3.7801695835920898E-2</v>
      </c>
      <c r="T1752" s="82">
        <f t="shared" si="440"/>
        <v>1.0015083333333332</v>
      </c>
      <c r="U1752" s="82">
        <f t="shared" si="441"/>
        <v>52.437683294830734</v>
      </c>
      <c r="V1752" s="95"/>
      <c r="W1752" s="95"/>
    </row>
    <row r="1753" spans="1:23">
      <c r="A1753" s="1">
        <v>2016.05</v>
      </c>
      <c r="B1753" s="1">
        <f t="shared" si="432"/>
        <v>2016</v>
      </c>
      <c r="C1753" s="1">
        <f t="shared" si="433"/>
        <v>4.9999999999954525E-2</v>
      </c>
      <c r="D1753" s="77">
        <v>2065.5500000000002</v>
      </c>
      <c r="E1753" s="79">
        <f>E1751/3+E1754*2/3</f>
        <v>44.266666666666666</v>
      </c>
      <c r="F1753" s="77">
        <f>F1751/3+F1754*2/3</f>
        <v>86.759999999999991</v>
      </c>
      <c r="G1753" s="77">
        <v>240.22900000000001</v>
      </c>
      <c r="H1753" s="112">
        <f t="shared" si="438"/>
        <v>2016.3749999998679</v>
      </c>
      <c r="I1753" s="82">
        <v>1.81</v>
      </c>
      <c r="J1753" s="79">
        <f t="shared" si="434"/>
        <v>2780.5292269043293</v>
      </c>
      <c r="K1753" s="79">
        <f t="shared" si="435"/>
        <v>59.589339616227292</v>
      </c>
      <c r="L1753" s="90">
        <f t="shared" si="439"/>
        <v>1607763.7253761787</v>
      </c>
      <c r="M1753" s="79">
        <f t="shared" si="436"/>
        <v>116.7915159285515</v>
      </c>
      <c r="N1753" s="90">
        <f t="shared" si="437"/>
        <v>67531.447224050367</v>
      </c>
      <c r="O1753" s="106">
        <f t="shared" si="427"/>
        <v>25.694709923449963</v>
      </c>
      <c r="P1753" s="91"/>
      <c r="Q1753" s="92">
        <f t="shared" si="428"/>
        <v>28.24329283796466</v>
      </c>
      <c r="R1753" s="92"/>
      <c r="S1753" s="107">
        <f t="shared" si="429"/>
        <v>3.8050579748610758E-2</v>
      </c>
      <c r="T1753" s="82">
        <f t="shared" si="440"/>
        <v>1.0170574109450992</v>
      </c>
      <c r="U1753" s="82">
        <f t="shared" si="441"/>
        <v>52.305161050733084</v>
      </c>
      <c r="V1753" s="95"/>
      <c r="W1753" s="95"/>
    </row>
    <row r="1754" spans="1:23">
      <c r="A1754" s="1">
        <v>2016.06</v>
      </c>
      <c r="B1754" s="1">
        <f t="shared" si="432"/>
        <v>2016</v>
      </c>
      <c r="C1754" s="1">
        <f t="shared" si="433"/>
        <v>5.999999999994543E-2</v>
      </c>
      <c r="D1754" s="77">
        <v>2083.89</v>
      </c>
      <c r="E1754" s="79">
        <v>44.46</v>
      </c>
      <c r="F1754" s="77">
        <v>86.92</v>
      </c>
      <c r="G1754" s="77">
        <v>241.018</v>
      </c>
      <c r="H1754" s="112">
        <f t="shared" si="438"/>
        <v>2016.4583333332012</v>
      </c>
      <c r="I1754" s="82">
        <v>1.64</v>
      </c>
      <c r="J1754" s="79">
        <f t="shared" si="434"/>
        <v>2796.0343205486729</v>
      </c>
      <c r="K1754" s="79">
        <f t="shared" si="435"/>
        <v>59.653669767403272</v>
      </c>
      <c r="L1754" s="90">
        <f t="shared" si="439"/>
        <v>1619603.5377385861</v>
      </c>
      <c r="M1754" s="79">
        <f t="shared" si="436"/>
        <v>116.62386361184643</v>
      </c>
      <c r="N1754" s="90">
        <f t="shared" si="437"/>
        <v>67554.400424320818</v>
      </c>
      <c r="O1754" s="106">
        <f t="shared" si="427"/>
        <v>25.840372927670508</v>
      </c>
      <c r="P1754" s="91"/>
      <c r="Q1754" s="92">
        <f t="shared" si="428"/>
        <v>28.400742884581792</v>
      </c>
      <c r="R1754" s="92"/>
      <c r="S1754" s="107">
        <f t="shared" si="429"/>
        <v>3.9664015774759073E-2</v>
      </c>
      <c r="T1754" s="82">
        <f t="shared" si="440"/>
        <v>1.0142593049193578</v>
      </c>
      <c r="U1754" s="82">
        <f t="shared" si="441"/>
        <v>53.023204059830036</v>
      </c>
      <c r="V1754" s="95"/>
      <c r="W1754" s="95"/>
    </row>
    <row r="1755" spans="1:23">
      <c r="A1755" s="1">
        <v>2016.07</v>
      </c>
      <c r="B1755" s="1">
        <f t="shared" si="432"/>
        <v>2016</v>
      </c>
      <c r="C1755" s="1">
        <f t="shared" si="433"/>
        <v>6.9999999999936335E-2</v>
      </c>
      <c r="D1755" s="77">
        <v>2148.9</v>
      </c>
      <c r="E1755" s="79">
        <f>E1754*2/3+E1757/3</f>
        <v>44.65</v>
      </c>
      <c r="F1755" s="77">
        <f>F1754*2/3+F1757/3</f>
        <v>87.643333333333331</v>
      </c>
      <c r="G1755" s="77">
        <v>240.62799999999999</v>
      </c>
      <c r="H1755" s="112">
        <f t="shared" si="438"/>
        <v>2016.5416666665344</v>
      </c>
      <c r="I1755" s="82">
        <v>1.5</v>
      </c>
      <c r="J1755" s="79">
        <f t="shared" si="434"/>
        <v>2887.9337762022715</v>
      </c>
      <c r="K1755" s="79">
        <f t="shared" si="435"/>
        <v>60.005697383513144</v>
      </c>
      <c r="L1755" s="90">
        <f t="shared" si="439"/>
        <v>1675732.8452319419</v>
      </c>
      <c r="M1755" s="79">
        <f t="shared" si="436"/>
        <v>117.78497956735433</v>
      </c>
      <c r="N1755" s="90">
        <f t="shared" si="437"/>
        <v>68345.112537706809</v>
      </c>
      <c r="O1755" s="106">
        <f t="shared" si="427"/>
        <v>26.694003256096295</v>
      </c>
      <c r="P1755" s="91"/>
      <c r="Q1755" s="92">
        <f t="shared" si="428"/>
        <v>29.334649115975488</v>
      </c>
      <c r="R1755" s="92"/>
      <c r="S1755" s="107">
        <f t="shared" si="429"/>
        <v>3.9361427411852355E-2</v>
      </c>
      <c r="T1755" s="82">
        <f t="shared" si="440"/>
        <v>0.99574070049945806</v>
      </c>
      <c r="U1755" s="82">
        <f t="shared" si="441"/>
        <v>53.866441344053619</v>
      </c>
      <c r="V1755" s="95"/>
      <c r="W1755" s="95"/>
    </row>
    <row r="1756" spans="1:23">
      <c r="A1756" s="1">
        <v>2016.08</v>
      </c>
      <c r="B1756" s="1">
        <f t="shared" si="432"/>
        <v>2016</v>
      </c>
      <c r="C1756" s="1">
        <f t="shared" si="433"/>
        <v>7.999999999992724E-2</v>
      </c>
      <c r="D1756" s="77">
        <v>2170.9499999999998</v>
      </c>
      <c r="E1756" s="79">
        <f>E1754/3+E1757*2/3</f>
        <v>44.84</v>
      </c>
      <c r="F1756" s="77">
        <f>F1754/3+F1757*2/3</f>
        <v>88.366666666666674</v>
      </c>
      <c r="G1756" s="77">
        <v>240.84899999999999</v>
      </c>
      <c r="H1756" s="112">
        <f t="shared" si="438"/>
        <v>2016.6249999998677</v>
      </c>
      <c r="I1756" s="82">
        <v>1.56</v>
      </c>
      <c r="J1756" s="79">
        <f t="shared" si="434"/>
        <v>2914.8899262608525</v>
      </c>
      <c r="K1756" s="79">
        <f t="shared" si="435"/>
        <v>60.205746006834168</v>
      </c>
      <c r="L1756" s="90">
        <f t="shared" si="439"/>
        <v>1694285.4526290668</v>
      </c>
      <c r="M1756" s="79">
        <f t="shared" si="436"/>
        <v>118.64810635155916</v>
      </c>
      <c r="N1756" s="90">
        <f t="shared" si="437"/>
        <v>68964.443138098635</v>
      </c>
      <c r="O1756" s="106">
        <f t="shared" si="427"/>
        <v>26.94887243372386</v>
      </c>
      <c r="P1756" s="91"/>
      <c r="Q1756" s="92">
        <f t="shared" si="428"/>
        <v>29.609327744137765</v>
      </c>
      <c r="R1756" s="92"/>
      <c r="S1756" s="107">
        <f t="shared" si="429"/>
        <v>3.8300806050264369E-2</v>
      </c>
      <c r="T1756" s="82">
        <f t="shared" si="440"/>
        <v>0.99489432651798682</v>
      </c>
      <c r="U1756" s="82">
        <f t="shared" si="441"/>
        <v>53.587791396307523</v>
      </c>
      <c r="V1756" s="95"/>
      <c r="W1756" s="95"/>
    </row>
    <row r="1757" spans="1:23">
      <c r="A1757" s="1">
        <v>2016.09</v>
      </c>
      <c r="B1757" s="1">
        <f t="shared" si="432"/>
        <v>2016</v>
      </c>
      <c r="C1757" s="1">
        <f t="shared" si="433"/>
        <v>8.9999999999918145E-2</v>
      </c>
      <c r="D1757" s="77">
        <v>2157.69</v>
      </c>
      <c r="E1757" s="79">
        <v>45.03</v>
      </c>
      <c r="F1757" s="77">
        <v>89.09</v>
      </c>
      <c r="G1757" s="77">
        <v>241.428</v>
      </c>
      <c r="H1757" s="112">
        <f t="shared" si="438"/>
        <v>2016.7083333332009</v>
      </c>
      <c r="I1757" s="82">
        <v>1.63</v>
      </c>
      <c r="J1757" s="79">
        <f t="shared" si="434"/>
        <v>2890.1381168298626</v>
      </c>
      <c r="K1757" s="79">
        <f t="shared" si="435"/>
        <v>60.315856031611915</v>
      </c>
      <c r="L1757" s="90">
        <f t="shared" si="439"/>
        <v>1682819.9742162076</v>
      </c>
      <c r="M1757" s="79">
        <f t="shared" si="436"/>
        <v>119.3324364613881</v>
      </c>
      <c r="N1757" s="90">
        <f t="shared" si="437"/>
        <v>69482.841141647761</v>
      </c>
      <c r="O1757" s="106">
        <f t="shared" si="427"/>
        <v>26.727873346478539</v>
      </c>
      <c r="P1757" s="91"/>
      <c r="Q1757" s="92">
        <f t="shared" si="428"/>
        <v>29.360965010602918</v>
      </c>
      <c r="R1757" s="92"/>
      <c r="S1757" s="107">
        <f t="shared" si="429"/>
        <v>3.8651942503325015E-2</v>
      </c>
      <c r="T1757" s="82">
        <f t="shared" si="440"/>
        <v>0.98953692026663531</v>
      </c>
      <c r="U1757" s="82">
        <f t="shared" si="441"/>
        <v>53.186329913648542</v>
      </c>
      <c r="V1757" s="95"/>
      <c r="W1757" s="95"/>
    </row>
    <row r="1758" spans="1:23">
      <c r="A1758" s="1">
        <v>2016.1</v>
      </c>
      <c r="B1758" s="1">
        <f t="shared" si="432"/>
        <v>2016</v>
      </c>
      <c r="C1758" s="1">
        <f t="shared" si="433"/>
        <v>9.9999999999909051E-2</v>
      </c>
      <c r="D1758" s="77">
        <v>2143.02</v>
      </c>
      <c r="E1758" s="79">
        <f>E1757*2/3+E1760/3</f>
        <v>45.25333333333333</v>
      </c>
      <c r="F1758" s="77">
        <f>F1757*2/3+F1760/3</f>
        <v>90.91</v>
      </c>
      <c r="G1758" s="77">
        <v>241.72900000000001</v>
      </c>
      <c r="H1758" s="112">
        <f t="shared" si="438"/>
        <v>2016.7916666665342</v>
      </c>
      <c r="I1758" s="82">
        <v>1.76</v>
      </c>
      <c r="J1758" s="79">
        <f t="shared" si="434"/>
        <v>2866.9139270008977</v>
      </c>
      <c r="K1758" s="79">
        <f t="shared" si="435"/>
        <v>60.539524398534446</v>
      </c>
      <c r="L1758" s="90">
        <f t="shared" si="439"/>
        <v>1672234.8847780682</v>
      </c>
      <c r="M1758" s="79">
        <f t="shared" si="436"/>
        <v>121.61862469956024</v>
      </c>
      <c r="N1758" s="90">
        <f t="shared" si="437"/>
        <v>70938.616240247022</v>
      </c>
      <c r="O1758" s="106">
        <f t="shared" si="427"/>
        <v>26.525143085070599</v>
      </c>
      <c r="P1758" s="91"/>
      <c r="Q1758" s="92">
        <f t="shared" si="428"/>
        <v>29.132461051587654</v>
      </c>
      <c r="R1758" s="92"/>
      <c r="S1758" s="107">
        <f t="shared" si="429"/>
        <v>3.8318053948397796E-2</v>
      </c>
      <c r="T1758" s="82">
        <f t="shared" si="440"/>
        <v>0.96754053622219582</v>
      </c>
      <c r="U1758" s="82">
        <f t="shared" si="441"/>
        <v>52.564302636886822</v>
      </c>
      <c r="V1758" s="95"/>
      <c r="W1758" s="95"/>
    </row>
    <row r="1759" spans="1:23">
      <c r="A1759" s="1">
        <v>2016.11</v>
      </c>
      <c r="B1759" s="1">
        <f t="shared" si="432"/>
        <v>2016</v>
      </c>
      <c r="C1759" s="1">
        <f t="shared" si="433"/>
        <v>0.10999999999989996</v>
      </c>
      <c r="D1759" s="77">
        <v>2164.9899999999998</v>
      </c>
      <c r="E1759" s="79">
        <f>E1757/3+E1760*2/3</f>
        <v>45.476666666666667</v>
      </c>
      <c r="F1759" s="77">
        <f>F1757/3+F1760*2/3</f>
        <v>92.73</v>
      </c>
      <c r="G1759" s="77">
        <v>241.35300000000001</v>
      </c>
      <c r="H1759" s="112">
        <f t="shared" si="438"/>
        <v>2016.8749999998674</v>
      </c>
      <c r="I1759" s="82">
        <v>2.14</v>
      </c>
      <c r="J1759" s="79">
        <f t="shared" si="434"/>
        <v>2900.8173139343617</v>
      </c>
      <c r="K1759" s="79">
        <f t="shared" si="435"/>
        <v>60.933076848709845</v>
      </c>
      <c r="L1759" s="90">
        <f t="shared" si="439"/>
        <v>1694972.0960782105</v>
      </c>
      <c r="M1759" s="79">
        <f t="shared" si="436"/>
        <v>124.24666604517036</v>
      </c>
      <c r="N1759" s="90">
        <f t="shared" si="437"/>
        <v>72598.378038389317</v>
      </c>
      <c r="O1759" s="106">
        <f t="shared" si="427"/>
        <v>26.85095353105627</v>
      </c>
      <c r="P1759" s="91"/>
      <c r="Q1759" s="92">
        <f t="shared" si="428"/>
        <v>29.482997451792812</v>
      </c>
      <c r="R1759" s="92"/>
      <c r="S1759" s="107">
        <f t="shared" si="429"/>
        <v>3.4053579702832924E-2</v>
      </c>
      <c r="T1759" s="82">
        <f t="shared" si="440"/>
        <v>0.97105630787266772</v>
      </c>
      <c r="U1759" s="82">
        <f t="shared" si="441"/>
        <v>50.937324574501631</v>
      </c>
      <c r="V1759" s="95"/>
      <c r="W1759" s="95"/>
    </row>
    <row r="1760" spans="1:23">
      <c r="A1760" s="1">
        <v>2016.12</v>
      </c>
      <c r="B1760" s="1">
        <f t="shared" si="432"/>
        <v>2016</v>
      </c>
      <c r="C1760" s="1">
        <f t="shared" si="433"/>
        <v>0.11999999999989086</v>
      </c>
      <c r="D1760" s="77">
        <v>2246.63</v>
      </c>
      <c r="E1760" s="79">
        <v>45.7</v>
      </c>
      <c r="F1760" s="77">
        <v>94.55</v>
      </c>
      <c r="G1760" s="77">
        <v>241.43199999999999</v>
      </c>
      <c r="H1760" s="112">
        <f t="shared" si="438"/>
        <v>2016.9583333332007</v>
      </c>
      <c r="I1760" s="82">
        <v>2.4900000000000002</v>
      </c>
      <c r="J1760" s="79">
        <f t="shared" si="434"/>
        <v>3009.2197773700263</v>
      </c>
      <c r="K1760" s="79">
        <f t="shared" si="435"/>
        <v>61.212279648099681</v>
      </c>
      <c r="L1760" s="90">
        <f t="shared" si="439"/>
        <v>1761293.1435661677</v>
      </c>
      <c r="M1760" s="79">
        <f t="shared" si="436"/>
        <v>126.64378644918654</v>
      </c>
      <c r="N1760" s="90">
        <f t="shared" si="437"/>
        <v>74124.473867161534</v>
      </c>
      <c r="O1760" s="106">
        <f t="shared" si="427"/>
        <v>27.865098223923535</v>
      </c>
      <c r="P1760" s="91"/>
      <c r="Q1760" s="92">
        <f t="shared" si="428"/>
        <v>30.586141859448873</v>
      </c>
      <c r="R1760" s="92"/>
      <c r="S1760" s="107">
        <f t="shared" si="429"/>
        <v>2.9079989463697938E-2</v>
      </c>
      <c r="T1760" s="82">
        <f t="shared" si="440"/>
        <v>1.007357647465936</v>
      </c>
      <c r="U1760" s="82">
        <f t="shared" si="441"/>
        <v>49.4468253305144</v>
      </c>
      <c r="V1760" s="95"/>
      <c r="W1760" s="95"/>
    </row>
    <row r="1761" spans="1:23">
      <c r="A1761" s="1">
        <v>2017.01</v>
      </c>
      <c r="B1761" s="1">
        <f t="shared" si="432"/>
        <v>2017</v>
      </c>
      <c r="C1761" s="1">
        <f t="shared" si="433"/>
        <v>9.9999999999909051E-3</v>
      </c>
      <c r="D1761" s="77">
        <v>2275.12</v>
      </c>
      <c r="E1761" s="79">
        <f>E1760*2/3+E1763/3</f>
        <v>45.926666666666669</v>
      </c>
      <c r="F1761" s="77">
        <f>F1760*2/3+F1763/3</f>
        <v>96.463333333333338</v>
      </c>
      <c r="G1761" s="77">
        <v>242.839</v>
      </c>
      <c r="H1761" s="112">
        <f t="shared" si="438"/>
        <v>2017.041666666534</v>
      </c>
      <c r="I1761" s="82">
        <v>2.4300000000000002</v>
      </c>
      <c r="J1761" s="79">
        <f t="shared" si="434"/>
        <v>3029.7239362705336</v>
      </c>
      <c r="K1761" s="79">
        <f t="shared" si="435"/>
        <v>61.159464693342784</v>
      </c>
      <c r="L1761" s="90">
        <f t="shared" si="439"/>
        <v>1776277.2535041848</v>
      </c>
      <c r="M1761" s="79">
        <f t="shared" si="436"/>
        <v>128.45795824943002</v>
      </c>
      <c r="N1761" s="90">
        <f t="shared" si="437"/>
        <v>75312.785610074192</v>
      </c>
      <c r="O1761" s="106">
        <f t="shared" si="427"/>
        <v>28.063573742124468</v>
      </c>
      <c r="P1761" s="91"/>
      <c r="Q1761" s="92">
        <f t="shared" si="428"/>
        <v>30.792138471115784</v>
      </c>
      <c r="R1761" s="92"/>
      <c r="S1761" s="107">
        <f t="shared" si="429"/>
        <v>2.9707513831380629E-2</v>
      </c>
      <c r="T1761" s="82">
        <f t="shared" si="440"/>
        <v>1.0029058632521781</v>
      </c>
      <c r="U1761" s="82">
        <f t="shared" si="441"/>
        <v>49.522036685233282</v>
      </c>
      <c r="V1761" s="95"/>
      <c r="W1761" s="95"/>
    </row>
    <row r="1762" spans="1:23">
      <c r="A1762" s="1">
        <v>2017.02</v>
      </c>
      <c r="B1762" s="1">
        <f t="shared" si="432"/>
        <v>2017</v>
      </c>
      <c r="C1762" s="1">
        <f t="shared" si="433"/>
        <v>1.999999999998181E-2</v>
      </c>
      <c r="D1762" s="77">
        <v>2329.91</v>
      </c>
      <c r="E1762" s="79">
        <f>E1760/3+E1763*2/3</f>
        <v>46.153333333333336</v>
      </c>
      <c r="F1762" s="77">
        <f>F1760/3+F1763*2/3</f>
        <v>98.376666666666665</v>
      </c>
      <c r="G1762" s="77">
        <v>243.60300000000001</v>
      </c>
      <c r="H1762" s="112">
        <f t="shared" si="438"/>
        <v>2017.1249999998672</v>
      </c>
      <c r="I1762" s="82">
        <v>2.42</v>
      </c>
      <c r="J1762" s="79">
        <f t="shared" si="434"/>
        <v>3092.9556923765304</v>
      </c>
      <c r="K1762" s="79">
        <f t="shared" si="435"/>
        <v>61.268553315572206</v>
      </c>
      <c r="L1762" s="90">
        <f t="shared" si="439"/>
        <v>1816342.3861997703</v>
      </c>
      <c r="M1762" s="79">
        <f t="shared" si="436"/>
        <v>130.59503206720225</v>
      </c>
      <c r="N1762" s="90">
        <f t="shared" si="437"/>
        <v>76692.108055552686</v>
      </c>
      <c r="O1762" s="106">
        <f t="shared" si="427"/>
        <v>28.655106525184134</v>
      </c>
      <c r="P1762" s="91"/>
      <c r="Q1762" s="92">
        <f t="shared" si="428"/>
        <v>31.427485362109685</v>
      </c>
      <c r="R1762" s="92"/>
      <c r="S1762" s="107">
        <f t="shared" si="429"/>
        <v>2.8848426114245394E-2</v>
      </c>
      <c r="T1762" s="82">
        <f t="shared" si="440"/>
        <v>0.99674665450456046</v>
      </c>
      <c r="U1762" s="82">
        <f t="shared" si="441"/>
        <v>49.510176125895683</v>
      </c>
      <c r="V1762" s="95"/>
      <c r="W1762" s="95"/>
    </row>
    <row r="1763" spans="1:23">
      <c r="A1763" s="1">
        <v>2017.03</v>
      </c>
      <c r="B1763" s="1">
        <f t="shared" si="432"/>
        <v>2017</v>
      </c>
      <c r="C1763" s="1">
        <f t="shared" si="433"/>
        <v>2.9999999999972715E-2</v>
      </c>
      <c r="D1763" s="77">
        <v>2366.8200000000002</v>
      </c>
      <c r="E1763" s="79">
        <v>46.38</v>
      </c>
      <c r="F1763" s="77">
        <v>100.29</v>
      </c>
      <c r="G1763" s="77">
        <v>243.80099999999999</v>
      </c>
      <c r="H1763" s="112">
        <f t="shared" si="438"/>
        <v>2017.2083333332005</v>
      </c>
      <c r="I1763" s="82">
        <v>2.48</v>
      </c>
      <c r="J1763" s="79">
        <f t="shared" si="434"/>
        <v>3139.4020207464291</v>
      </c>
      <c r="K1763" s="79">
        <f t="shared" si="435"/>
        <v>61.519450453443604</v>
      </c>
      <c r="L1763" s="90">
        <f t="shared" si="439"/>
        <v>1846628.6699375808</v>
      </c>
      <c r="M1763" s="79">
        <f t="shared" si="436"/>
        <v>133.02685825734926</v>
      </c>
      <c r="N1763" s="90">
        <f t="shared" si="437"/>
        <v>78247.770978798551</v>
      </c>
      <c r="O1763" s="106">
        <f t="shared" si="427"/>
        <v>29.086921742464654</v>
      </c>
      <c r="P1763" s="91"/>
      <c r="Q1763" s="92">
        <f t="shared" si="428"/>
        <v>31.88602629500566</v>
      </c>
      <c r="R1763" s="92"/>
      <c r="S1763" s="107">
        <f t="shared" si="429"/>
        <v>2.6890511033075316E-2</v>
      </c>
      <c r="T1763" s="82">
        <f t="shared" si="440"/>
        <v>1.0180137495984991</v>
      </c>
      <c r="U1763" s="82">
        <f t="shared" si="441"/>
        <v>49.309024147523175</v>
      </c>
      <c r="V1763" s="95"/>
      <c r="W1763" s="95"/>
    </row>
    <row r="1764" spans="1:23">
      <c r="A1764" s="1">
        <v>2017.04</v>
      </c>
      <c r="B1764" s="1">
        <f t="shared" si="432"/>
        <v>2017</v>
      </c>
      <c r="C1764" s="1">
        <f t="shared" si="433"/>
        <v>3.999999999996362E-2</v>
      </c>
      <c r="D1764" s="77">
        <v>2359.31</v>
      </c>
      <c r="E1764" s="79">
        <f>E1763*2/3+E1766/3</f>
        <v>46.660000000000004</v>
      </c>
      <c r="F1764" s="77">
        <f>F1763*2/3+F1766/3</f>
        <v>101.53333333333333</v>
      </c>
      <c r="G1764" s="77">
        <v>244.524</v>
      </c>
      <c r="H1764" s="112">
        <f t="shared" si="438"/>
        <v>2017.2916666665337</v>
      </c>
      <c r="I1764" s="82">
        <v>2.2999999999999998</v>
      </c>
      <c r="J1764" s="79">
        <f t="shared" si="434"/>
        <v>3120.1875714858256</v>
      </c>
      <c r="K1764" s="79">
        <f t="shared" si="435"/>
        <v>61.707851908197163</v>
      </c>
      <c r="L1764" s="90">
        <f t="shared" si="439"/>
        <v>1838351.2988537021</v>
      </c>
      <c r="M1764" s="79">
        <f t="shared" si="436"/>
        <v>134.27783748561833</v>
      </c>
      <c r="N1764" s="90">
        <f t="shared" si="437"/>
        <v>79113.781237005416</v>
      </c>
      <c r="O1764" s="106">
        <f t="shared" si="427"/>
        <v>28.904245956275165</v>
      </c>
      <c r="P1764" s="91"/>
      <c r="Q1764" s="92">
        <f t="shared" si="428"/>
        <v>31.670821333081481</v>
      </c>
      <c r="R1764" s="92"/>
      <c r="S1764" s="107">
        <f t="shared" si="429"/>
        <v>2.8550370848229589E-2</v>
      </c>
      <c r="T1764" s="82">
        <f t="shared" si="440"/>
        <v>1.0019166666666666</v>
      </c>
      <c r="U1764" s="82">
        <f t="shared" si="441"/>
        <v>50.048843047509614</v>
      </c>
      <c r="V1764" s="95"/>
      <c r="W1764" s="95"/>
    </row>
    <row r="1765" spans="1:23">
      <c r="A1765" s="1">
        <v>2017.05</v>
      </c>
      <c r="B1765" s="1">
        <f t="shared" si="432"/>
        <v>2017</v>
      </c>
      <c r="C1765" s="1">
        <f t="shared" si="433"/>
        <v>4.9999999999954525E-2</v>
      </c>
      <c r="D1765" s="77">
        <v>2395.35</v>
      </c>
      <c r="E1765" s="79">
        <f>E1763/3+E1766*2/3</f>
        <v>46.94</v>
      </c>
      <c r="F1765" s="77">
        <f>F1763/3+F1766*2/3</f>
        <v>102.77666666666667</v>
      </c>
      <c r="G1765" s="77">
        <v>244.733</v>
      </c>
      <c r="H1765" s="112">
        <f t="shared" si="438"/>
        <v>2017.374999999867</v>
      </c>
      <c r="I1765" s="82">
        <v>2.2999999999999998</v>
      </c>
      <c r="J1765" s="79">
        <f t="shared" si="434"/>
        <v>3165.1451543110247</v>
      </c>
      <c r="K1765" s="79">
        <f t="shared" si="435"/>
        <v>62.025137680656066</v>
      </c>
      <c r="L1765" s="90">
        <f t="shared" si="439"/>
        <v>1867884.7253022324</v>
      </c>
      <c r="M1765" s="79">
        <f t="shared" si="436"/>
        <v>135.80606945800798</v>
      </c>
      <c r="N1765" s="90">
        <f t="shared" si="437"/>
        <v>80144.849723065854</v>
      </c>
      <c r="O1765" s="106">
        <f t="shared" si="427"/>
        <v>29.313344980271442</v>
      </c>
      <c r="P1765" s="91"/>
      <c r="Q1765" s="92">
        <f t="shared" si="428"/>
        <v>32.103121568918986</v>
      </c>
      <c r="R1765" s="92"/>
      <c r="S1765" s="107">
        <f t="shared" si="429"/>
        <v>2.7535015841958339E-2</v>
      </c>
      <c r="T1765" s="82">
        <f t="shared" si="440"/>
        <v>1.0117137776044203</v>
      </c>
      <c r="U1765" s="82">
        <f t="shared" si="441"/>
        <v>50.101946769210365</v>
      </c>
      <c r="V1765" s="95"/>
      <c r="W1765" s="95"/>
    </row>
    <row r="1766" spans="1:23">
      <c r="A1766" s="1">
        <v>2017.06</v>
      </c>
      <c r="B1766" s="1">
        <f t="shared" si="432"/>
        <v>2017</v>
      </c>
      <c r="C1766" s="1">
        <f t="shared" si="433"/>
        <v>5.999999999994543E-2</v>
      </c>
      <c r="D1766" s="77">
        <v>2433.9899999999998</v>
      </c>
      <c r="E1766" s="79">
        <v>47.22</v>
      </c>
      <c r="F1766" s="77">
        <v>104.02</v>
      </c>
      <c r="G1766" s="77">
        <v>244.95500000000001</v>
      </c>
      <c r="H1766" s="112">
        <f t="shared" si="438"/>
        <v>2017.4583333332002</v>
      </c>
      <c r="I1766" s="82">
        <v>2.19</v>
      </c>
      <c r="J1766" s="79">
        <f t="shared" si="434"/>
        <v>3213.2881066726541</v>
      </c>
      <c r="K1766" s="79">
        <f t="shared" si="435"/>
        <v>62.338573452266743</v>
      </c>
      <c r="L1766" s="90">
        <f t="shared" si="439"/>
        <v>1899361.6148557053</v>
      </c>
      <c r="M1766" s="79">
        <f t="shared" si="436"/>
        <v>137.32440513563716</v>
      </c>
      <c r="N1766" s="90">
        <f t="shared" si="437"/>
        <v>81171.90094342643</v>
      </c>
      <c r="O1766" s="106">
        <f t="shared" si="427"/>
        <v>29.748503240632772</v>
      </c>
      <c r="P1766" s="91"/>
      <c r="Q1766" s="92">
        <f t="shared" si="428"/>
        <v>32.562583794402144</v>
      </c>
      <c r="R1766" s="92"/>
      <c r="S1766" s="107">
        <f t="shared" si="429"/>
        <v>2.803137227551725E-2</v>
      </c>
      <c r="T1766" s="82">
        <f t="shared" si="440"/>
        <v>0.9903187178348567</v>
      </c>
      <c r="U1766" s="82">
        <f t="shared" si="441"/>
        <v>50.642891106865946</v>
      </c>
      <c r="V1766" s="95"/>
      <c r="W1766" s="95"/>
    </row>
    <row r="1767" spans="1:23">
      <c r="A1767" s="1">
        <v>2017.07</v>
      </c>
      <c r="B1767" s="1">
        <f t="shared" si="432"/>
        <v>2017</v>
      </c>
      <c r="C1767" s="1">
        <f t="shared" si="433"/>
        <v>6.9999999999936335E-2</v>
      </c>
      <c r="D1767" s="77">
        <v>2454.1</v>
      </c>
      <c r="E1767" s="79">
        <f>E1766*2/3+E1769/3</f>
        <v>47.536666666666669</v>
      </c>
      <c r="F1767" s="77">
        <f>F1766*2/3+F1769/3</f>
        <v>105.03999999999999</v>
      </c>
      <c r="G1767" s="77">
        <v>244.786</v>
      </c>
      <c r="H1767" s="112">
        <f t="shared" si="438"/>
        <v>2017.5416666665335</v>
      </c>
      <c r="I1767" s="82">
        <v>2.3199999999999998</v>
      </c>
      <c r="J1767" s="79">
        <f t="shared" si="434"/>
        <v>3242.0735675242868</v>
      </c>
      <c r="K1767" s="79">
        <f t="shared" si="435"/>
        <v>62.79995537598829</v>
      </c>
      <c r="L1767" s="90">
        <f t="shared" si="439"/>
        <v>1919469.9844293299</v>
      </c>
      <c r="M1767" s="79">
        <f t="shared" si="436"/>
        <v>138.76671999215642</v>
      </c>
      <c r="N1767" s="90">
        <f t="shared" si="437"/>
        <v>82156.850643599202</v>
      </c>
      <c r="O1767" s="106">
        <f t="shared" si="427"/>
        <v>30.002220744018576</v>
      </c>
      <c r="P1767" s="91"/>
      <c r="Q1767" s="92">
        <f t="shared" si="428"/>
        <v>32.822440838488497</v>
      </c>
      <c r="R1767" s="92"/>
      <c r="S1767" s="107">
        <f t="shared" si="429"/>
        <v>2.640281656600614E-2</v>
      </c>
      <c r="T1767" s="82">
        <f t="shared" si="440"/>
        <v>1.0117210216151993</v>
      </c>
      <c r="U1767" s="82">
        <f t="shared" si="441"/>
        <v>50.187228293382596</v>
      </c>
      <c r="V1767" s="95"/>
      <c r="W1767" s="95"/>
    </row>
    <row r="1768" spans="1:23">
      <c r="A1768" s="1">
        <v>2017.08</v>
      </c>
      <c r="B1768" s="1">
        <f t="shared" si="432"/>
        <v>2017</v>
      </c>
      <c r="C1768" s="1">
        <f t="shared" si="433"/>
        <v>7.999999999992724E-2</v>
      </c>
      <c r="D1768" s="77">
        <v>2456.2199999999998</v>
      </c>
      <c r="E1768" s="79">
        <f>E1766/3+E1769*2/3</f>
        <v>47.853333333333339</v>
      </c>
      <c r="F1768" s="77">
        <f>F1766/3+F1769*2/3</f>
        <v>106.06</v>
      </c>
      <c r="G1768" s="77">
        <v>245.51900000000001</v>
      </c>
      <c r="H1768" s="112">
        <f t="shared" si="438"/>
        <v>2017.6249999998668</v>
      </c>
      <c r="I1768" s="82">
        <v>2.21</v>
      </c>
      <c r="J1768" s="79">
        <f t="shared" si="434"/>
        <v>3235.1866546377264</v>
      </c>
      <c r="K1768" s="79">
        <f t="shared" si="435"/>
        <v>63.029559803246741</v>
      </c>
      <c r="L1768" s="90">
        <f t="shared" si="439"/>
        <v>1918502.3083958861</v>
      </c>
      <c r="M1768" s="79">
        <f t="shared" si="436"/>
        <v>139.69591347309171</v>
      </c>
      <c r="N1768" s="90">
        <f t="shared" si="437"/>
        <v>82841.258042222471</v>
      </c>
      <c r="O1768" s="106">
        <f t="shared" si="427"/>
        <v>29.914959397497501</v>
      </c>
      <c r="P1768" s="91"/>
      <c r="Q1768" s="92">
        <f t="shared" si="428"/>
        <v>32.710126862242035</v>
      </c>
      <c r="R1768" s="92"/>
      <c r="S1768" s="107">
        <f t="shared" si="429"/>
        <v>2.8090568896086628E-2</v>
      </c>
      <c r="T1768" s="82">
        <f t="shared" si="440"/>
        <v>1.0027318846719444</v>
      </c>
      <c r="U1768" s="82">
        <f t="shared" si="441"/>
        <v>50.62388307804467</v>
      </c>
      <c r="V1768" s="95"/>
      <c r="W1768" s="95"/>
    </row>
    <row r="1769" spans="1:23">
      <c r="A1769" s="1">
        <v>2017.09</v>
      </c>
      <c r="B1769" s="1">
        <f t="shared" si="432"/>
        <v>2017</v>
      </c>
      <c r="C1769" s="1">
        <f t="shared" si="433"/>
        <v>8.9999999999918145E-2</v>
      </c>
      <c r="D1769" s="77">
        <v>2492.84</v>
      </c>
      <c r="E1769" s="79">
        <v>48.17</v>
      </c>
      <c r="F1769" s="77">
        <v>107.08</v>
      </c>
      <c r="G1769" s="77">
        <v>246.81899999999999</v>
      </c>
      <c r="H1769" s="112">
        <f t="shared" si="438"/>
        <v>2017.7083333332</v>
      </c>
      <c r="I1769" s="82">
        <v>2.2000000000000002</v>
      </c>
      <c r="J1769" s="79">
        <f t="shared" si="434"/>
        <v>3266.1265045235587</v>
      </c>
      <c r="K1769" s="79">
        <f t="shared" si="435"/>
        <v>63.112479630822605</v>
      </c>
      <c r="L1769" s="90">
        <f t="shared" si="439"/>
        <v>1939968.857520503</v>
      </c>
      <c r="M1769" s="79">
        <f t="shared" si="436"/>
        <v>140.29653973154419</v>
      </c>
      <c r="N1769" s="90">
        <f t="shared" si="437"/>
        <v>83331.40725569849</v>
      </c>
      <c r="O1769" s="106">
        <f t="shared" si="427"/>
        <v>30.168114410678928</v>
      </c>
      <c r="P1769" s="91"/>
      <c r="Q1769" s="92">
        <f t="shared" si="428"/>
        <v>32.970280770701351</v>
      </c>
      <c r="R1769" s="92"/>
      <c r="S1769" s="107">
        <f t="shared" si="429"/>
        <v>2.8167211336622009E-2</v>
      </c>
      <c r="T1769" s="82">
        <f t="shared" si="440"/>
        <v>0.98769891518516217</v>
      </c>
      <c r="U1769" s="82">
        <f t="shared" si="441"/>
        <v>50.494816387392703</v>
      </c>
      <c r="V1769" s="95"/>
      <c r="W1769" s="95"/>
    </row>
    <row r="1770" spans="1:23">
      <c r="A1770" s="1">
        <v>2017.1</v>
      </c>
      <c r="B1770" s="1">
        <f t="shared" si="432"/>
        <v>2017</v>
      </c>
      <c r="C1770" s="1">
        <f t="shared" si="433"/>
        <v>9.9999999999909051E-2</v>
      </c>
      <c r="D1770" s="77">
        <v>2557</v>
      </c>
      <c r="E1770" s="79">
        <f>E1769*2/3+E1772/3</f>
        <v>48.423333333333332</v>
      </c>
      <c r="F1770" s="77">
        <f>F1769*2/3+F1772/3</f>
        <v>108.01333333333334</v>
      </c>
      <c r="G1770" s="77">
        <v>246.66300000000001</v>
      </c>
      <c r="H1770" s="112">
        <f t="shared" si="438"/>
        <v>2017.7916666665333</v>
      </c>
      <c r="I1770" s="82">
        <v>2.36</v>
      </c>
      <c r="J1770" s="79">
        <f t="shared" si="434"/>
        <v>3352.3079302530177</v>
      </c>
      <c r="K1770" s="79">
        <f t="shared" si="435"/>
        <v>63.484522621282217</v>
      </c>
      <c r="L1770" s="90">
        <f t="shared" si="439"/>
        <v>1994300.0195767647</v>
      </c>
      <c r="M1770" s="79">
        <f t="shared" si="436"/>
        <v>141.60889867281813</v>
      </c>
      <c r="N1770" s="90">
        <f t="shared" si="437"/>
        <v>84243.642073217939</v>
      </c>
      <c r="O1770" s="106">
        <f t="shared" si="427"/>
        <v>30.920393290333859</v>
      </c>
      <c r="P1770" s="91"/>
      <c r="Q1770" s="92">
        <f t="shared" si="428"/>
        <v>33.775350452959337</v>
      </c>
      <c r="R1770" s="92"/>
      <c r="S1770" s="107">
        <f t="shared" si="429"/>
        <v>2.5479157179329259E-2</v>
      </c>
      <c r="T1770" s="82">
        <f t="shared" si="440"/>
        <v>1.0028504917557177</v>
      </c>
      <c r="U1770" s="82">
        <f t="shared" si="441"/>
        <v>49.905217566999767</v>
      </c>
      <c r="V1770" s="95"/>
      <c r="W1770" s="95"/>
    </row>
    <row r="1771" spans="1:23">
      <c r="A1771" s="1">
        <v>2017.11</v>
      </c>
      <c r="B1771" s="1">
        <f t="shared" si="432"/>
        <v>2017</v>
      </c>
      <c r="C1771" s="1">
        <f t="shared" si="433"/>
        <v>0.10999999999989996</v>
      </c>
      <c r="D1771" s="77">
        <v>2593.61</v>
      </c>
      <c r="E1771" s="79">
        <f>E1769/3+E1772*2/3</f>
        <v>48.676666666666662</v>
      </c>
      <c r="F1771" s="77">
        <f>F1769/3+F1772*2/3</f>
        <v>108.94666666666666</v>
      </c>
      <c r="G1771" s="77">
        <v>246.66900000000001</v>
      </c>
      <c r="H1771" s="112">
        <f t="shared" si="438"/>
        <v>2017.8749999998665</v>
      </c>
      <c r="I1771" s="82">
        <v>2.35</v>
      </c>
      <c r="J1771" s="79">
        <f t="shared" si="434"/>
        <v>3400.2220896423955</v>
      </c>
      <c r="K1771" s="79">
        <f t="shared" si="435"/>
        <v>63.815098357177703</v>
      </c>
      <c r="L1771" s="90">
        <f t="shared" si="439"/>
        <v>2025967.9775554377</v>
      </c>
      <c r="M1771" s="79">
        <f t="shared" si="436"/>
        <v>142.82905394138166</v>
      </c>
      <c r="N1771" s="90">
        <f t="shared" si="437"/>
        <v>85102.408584202378</v>
      </c>
      <c r="O1771" s="106">
        <f t="shared" si="427"/>
        <v>31.298913333880297</v>
      </c>
      <c r="P1771" s="91"/>
      <c r="Q1771" s="92">
        <f t="shared" si="428"/>
        <v>34.172935972227108</v>
      </c>
      <c r="R1771" s="92"/>
      <c r="S1771" s="107">
        <f t="shared" si="429"/>
        <v>2.4588565855586046E-2</v>
      </c>
      <c r="T1771" s="82">
        <f t="shared" si="440"/>
        <v>0.99754979283024348</v>
      </c>
      <c r="U1771" s="82">
        <f t="shared" si="441"/>
        <v>50.04625461881735</v>
      </c>
      <c r="V1771" s="95"/>
      <c r="W1771" s="95"/>
    </row>
    <row r="1772" spans="1:23">
      <c r="A1772" s="1">
        <v>2017.12</v>
      </c>
      <c r="B1772" s="1">
        <f t="shared" si="432"/>
        <v>2017</v>
      </c>
      <c r="C1772" s="1">
        <f t="shared" si="433"/>
        <v>0.11999999999989086</v>
      </c>
      <c r="D1772" s="77">
        <v>2664.34</v>
      </c>
      <c r="E1772" s="79">
        <v>48.93</v>
      </c>
      <c r="F1772" s="77">
        <v>109.88</v>
      </c>
      <c r="G1772" s="77">
        <v>246.524</v>
      </c>
      <c r="H1772" s="112">
        <f t="shared" si="438"/>
        <v>2017.9583333331998</v>
      </c>
      <c r="I1772" s="82">
        <v>2.4</v>
      </c>
      <c r="J1772" s="79">
        <f t="shared" si="434"/>
        <v>3495.0035786373746</v>
      </c>
      <c r="K1772" s="79">
        <f t="shared" si="435"/>
        <v>64.184948280897601</v>
      </c>
      <c r="L1772" s="90">
        <f t="shared" si="439"/>
        <v>2085628.9772515972</v>
      </c>
      <c r="M1772" s="79">
        <f t="shared" si="436"/>
        <v>144.13738232383054</v>
      </c>
      <c r="N1772" s="90">
        <f t="shared" si="437"/>
        <v>86013.388689283442</v>
      </c>
      <c r="O1772" s="106">
        <f t="shared" si="427"/>
        <v>32.086132007706027</v>
      </c>
      <c r="P1772" s="91"/>
      <c r="Q1772" s="92">
        <f t="shared" si="428"/>
        <v>35.017141106605784</v>
      </c>
      <c r="R1772" s="92"/>
      <c r="S1772" s="107">
        <f t="shared" si="429"/>
        <v>2.331312977249678E-2</v>
      </c>
      <c r="T1772" s="82">
        <f t="shared" si="440"/>
        <v>0.98626540285410402</v>
      </c>
      <c r="U1772" s="82">
        <f t="shared" si="441"/>
        <v>49.952994909684698</v>
      </c>
      <c r="V1772" s="95"/>
      <c r="W1772" s="95"/>
    </row>
    <row r="1773" spans="1:23">
      <c r="A1773" s="1">
        <v>2018.01</v>
      </c>
      <c r="B1773" s="1">
        <f t="shared" si="432"/>
        <v>2018</v>
      </c>
      <c r="C1773" s="1">
        <f t="shared" si="433"/>
        <v>9.9999999999909051E-3</v>
      </c>
      <c r="D1773" s="77">
        <v>2789.8</v>
      </c>
      <c r="E1773" s="79">
        <f>E1772*2/3+E1775/3</f>
        <v>49.286666666666662</v>
      </c>
      <c r="F1773" s="77">
        <f>F1772*2/3+F1775/3</f>
        <v>111.73333333333332</v>
      </c>
      <c r="G1773" s="77">
        <v>247.86699999999999</v>
      </c>
      <c r="H1773" s="112">
        <f t="shared" si="438"/>
        <v>2018.041666666533</v>
      </c>
      <c r="I1773" s="82">
        <v>2.58</v>
      </c>
      <c r="J1773" s="79">
        <f t="shared" si="434"/>
        <v>3639.7499199167305</v>
      </c>
      <c r="K1773" s="79">
        <f t="shared" si="435"/>
        <v>64.302509517873162</v>
      </c>
      <c r="L1773" s="90">
        <f t="shared" si="439"/>
        <v>2175203.4478092124</v>
      </c>
      <c r="M1773" s="79">
        <f t="shared" si="436"/>
        <v>145.77438922217695</v>
      </c>
      <c r="N1773" s="90">
        <f t="shared" si="437"/>
        <v>87118.335329372203</v>
      </c>
      <c r="O1773" s="106">
        <f t="shared" si="427"/>
        <v>33.307343828030696</v>
      </c>
      <c r="P1773" s="91"/>
      <c r="Q1773" s="92">
        <f t="shared" si="428"/>
        <v>36.333940411695856</v>
      </c>
      <c r="R1773" s="92"/>
      <c r="S1773" s="107">
        <f t="shared" si="429"/>
        <v>2.0418663333554868E-2</v>
      </c>
      <c r="T1773" s="82">
        <f t="shared" si="440"/>
        <v>0.97799847417367836</v>
      </c>
      <c r="U1773" s="82">
        <f t="shared" si="441"/>
        <v>48.999971277655213</v>
      </c>
      <c r="V1773" s="95"/>
      <c r="W1773" s="95"/>
    </row>
    <row r="1774" spans="1:23">
      <c r="A1774" s="1">
        <v>2018.02</v>
      </c>
      <c r="B1774" s="1">
        <f t="shared" si="432"/>
        <v>2018</v>
      </c>
      <c r="C1774" s="1">
        <f t="shared" si="433"/>
        <v>1.999999999998181E-2</v>
      </c>
      <c r="D1774" s="77">
        <v>2705.16</v>
      </c>
      <c r="E1774" s="79">
        <f>E1772/3+E1775*2/3</f>
        <v>49.643333333333331</v>
      </c>
      <c r="F1774" s="77">
        <f>F1772/3+F1775*2/3</f>
        <v>113.58666666666666</v>
      </c>
      <c r="G1774" s="77">
        <v>248.99100000000001</v>
      </c>
      <c r="H1774" s="112">
        <f t="shared" si="438"/>
        <v>2018.1249999998663</v>
      </c>
      <c r="I1774" s="82">
        <v>2.86</v>
      </c>
      <c r="J1774" s="79">
        <f t="shared" si="434"/>
        <v>3513.3910714845115</v>
      </c>
      <c r="K1774" s="79">
        <f t="shared" si="435"/>
        <v>64.475463222900956</v>
      </c>
      <c r="L1774" s="90">
        <f t="shared" si="439"/>
        <v>2102899.323147852</v>
      </c>
      <c r="M1774" s="79">
        <f t="shared" si="436"/>
        <v>147.52339251887284</v>
      </c>
      <c r="N1774" s="90">
        <f t="shared" si="437"/>
        <v>88298.409133638677</v>
      </c>
      <c r="O1774" s="106">
        <f t="shared" si="427"/>
        <v>32.035382339250319</v>
      </c>
      <c r="P1774" s="91"/>
      <c r="Q1774" s="92">
        <f t="shared" si="428"/>
        <v>34.934084784156305</v>
      </c>
      <c r="R1774" s="92"/>
      <c r="S1774" s="107">
        <f t="shared" si="429"/>
        <v>1.8975837596655415E-2</v>
      </c>
      <c r="T1774" s="82">
        <f t="shared" si="440"/>
        <v>1.0041100839387809</v>
      </c>
      <c r="U1774" s="82">
        <f t="shared" si="441"/>
        <v>47.705567186833449</v>
      </c>
      <c r="V1774" s="95"/>
      <c r="W1774" s="95"/>
    </row>
    <row r="1775" spans="1:23">
      <c r="A1775" s="1">
        <v>2018.03</v>
      </c>
      <c r="B1775" s="1">
        <f t="shared" si="432"/>
        <v>2018</v>
      </c>
      <c r="C1775" s="1">
        <f t="shared" si="433"/>
        <v>2.9999999999972715E-2</v>
      </c>
      <c r="D1775" s="77">
        <v>2702.77</v>
      </c>
      <c r="E1775" s="79">
        <v>50</v>
      </c>
      <c r="F1775" s="77">
        <v>115.44</v>
      </c>
      <c r="G1775" s="77">
        <v>249.554</v>
      </c>
      <c r="H1775" s="112">
        <f t="shared" si="438"/>
        <v>2018.2083333331996</v>
      </c>
      <c r="I1775" s="82">
        <v>2.84</v>
      </c>
      <c r="J1775" s="79">
        <f t="shared" si="434"/>
        <v>3502.367707630413</v>
      </c>
      <c r="K1775" s="79">
        <f t="shared" si="435"/>
        <v>64.792189265649924</v>
      </c>
      <c r="L1775" s="90">
        <f t="shared" si="439"/>
        <v>2099533.1345945047</v>
      </c>
      <c r="M1775" s="79">
        <f t="shared" si="436"/>
        <v>149.59220657653253</v>
      </c>
      <c r="N1775" s="90">
        <f t="shared" si="437"/>
        <v>89674.705971129471</v>
      </c>
      <c r="O1775" s="106">
        <f t="shared" si="427"/>
        <v>31.808409057643143</v>
      </c>
      <c r="P1775" s="91"/>
      <c r="Q1775" s="92">
        <f t="shared" si="428"/>
        <v>34.675728647302471</v>
      </c>
      <c r="R1775" s="92"/>
      <c r="S1775" s="107">
        <f t="shared" si="429"/>
        <v>1.8751132383798604E-2</v>
      </c>
      <c r="T1775" s="82">
        <f t="shared" si="440"/>
        <v>0.99978023319015985</v>
      </c>
      <c r="U1775" s="82">
        <f t="shared" si="441"/>
        <v>47.793573784582307</v>
      </c>
      <c r="V1775" s="95"/>
      <c r="W1775" s="95"/>
    </row>
    <row r="1776" spans="1:23">
      <c r="A1776" s="1">
        <v>2018.04</v>
      </c>
      <c r="B1776" s="1">
        <f t="shared" si="432"/>
        <v>2018</v>
      </c>
      <c r="C1776" s="1">
        <f t="shared" si="433"/>
        <v>3.999999999996362E-2</v>
      </c>
      <c r="D1776" s="77">
        <v>2653.63</v>
      </c>
      <c r="E1776" s="79">
        <f>E1775*2/3+E1778/3</f>
        <v>50.33</v>
      </c>
      <c r="F1776" s="77">
        <f>F1775*2/3+F1778/3</f>
        <v>117.78666666666666</v>
      </c>
      <c r="G1776" s="77">
        <v>250.54599999999999</v>
      </c>
      <c r="H1776" s="112">
        <f t="shared" si="438"/>
        <v>2018.2916666665328</v>
      </c>
      <c r="I1776" s="82">
        <v>2.87</v>
      </c>
      <c r="J1776" s="79">
        <f t="shared" si="434"/>
        <v>3425.0749574529236</v>
      </c>
      <c r="K1776" s="79">
        <f t="shared" si="435"/>
        <v>64.961589448644162</v>
      </c>
      <c r="L1776" s="90">
        <f t="shared" si="439"/>
        <v>2056444.3010208122</v>
      </c>
      <c r="M1776" s="79">
        <f t="shared" si="436"/>
        <v>152.02879162575604</v>
      </c>
      <c r="N1776" s="90">
        <f t="shared" si="437"/>
        <v>91279.386878692487</v>
      </c>
      <c r="O1776" s="106">
        <f t="shared" si="427"/>
        <v>30.970179293325256</v>
      </c>
      <c r="P1776" s="91"/>
      <c r="Q1776" s="92">
        <f t="shared" si="428"/>
        <v>33.753721250693467</v>
      </c>
      <c r="R1776" s="92"/>
      <c r="S1776" s="107">
        <f t="shared" si="429"/>
        <v>1.9090860063881356E-2</v>
      </c>
      <c r="T1776" s="82">
        <f t="shared" si="440"/>
        <v>0.993298828410901</v>
      </c>
      <c r="U1776" s="82">
        <f t="shared" si="441"/>
        <v>47.593880311248526</v>
      </c>
      <c r="V1776" s="95"/>
      <c r="W1776" s="95"/>
    </row>
    <row r="1777" spans="1:23">
      <c r="A1777" s="1">
        <v>2018.05</v>
      </c>
      <c r="B1777" s="1">
        <f t="shared" si="432"/>
        <v>2018</v>
      </c>
      <c r="C1777" s="1">
        <f t="shared" si="433"/>
        <v>4.9999999999954525E-2</v>
      </c>
      <c r="D1777" s="77">
        <v>2701.49</v>
      </c>
      <c r="E1777" s="79">
        <f>E1775/3+E1778*2/3</f>
        <v>50.66</v>
      </c>
      <c r="F1777" s="77">
        <f>F1775/3+F1778*2/3</f>
        <v>120.13333333333333</v>
      </c>
      <c r="G1777" s="77">
        <v>251.58799999999999</v>
      </c>
      <c r="H1777" s="112">
        <f t="shared" si="438"/>
        <v>2018.3749999998661</v>
      </c>
      <c r="I1777" s="82">
        <v>2.976</v>
      </c>
      <c r="J1777" s="79">
        <f t="shared" si="434"/>
        <v>3472.4070332050815</v>
      </c>
      <c r="K1777" s="79">
        <f t="shared" si="435"/>
        <v>65.116709779480743</v>
      </c>
      <c r="L1777" s="90">
        <f t="shared" si="439"/>
        <v>2088120.9366208196</v>
      </c>
      <c r="M1777" s="79">
        <f t="shared" si="436"/>
        <v>154.41546390659863</v>
      </c>
      <c r="N1777" s="90">
        <f t="shared" si="437"/>
        <v>92857.248599617669</v>
      </c>
      <c r="O1777" s="106">
        <f t="shared" si="427"/>
        <v>31.243615074864632</v>
      </c>
      <c r="P1777" s="91"/>
      <c r="Q1777" s="92">
        <f t="shared" si="428"/>
        <v>34.044187061418889</v>
      </c>
      <c r="R1777" s="92"/>
      <c r="S1777" s="107">
        <f t="shared" si="429"/>
        <v>1.7318266255325263E-2</v>
      </c>
      <c r="T1777" s="82">
        <f t="shared" si="440"/>
        <v>1.0081593472990933</v>
      </c>
      <c r="U1777" s="82">
        <f t="shared" si="441"/>
        <v>47.079147290191592</v>
      </c>
      <c r="V1777" s="95"/>
      <c r="W1777" s="95"/>
    </row>
    <row r="1778" spans="1:23">
      <c r="A1778" s="1">
        <v>2018.06</v>
      </c>
      <c r="B1778" s="1">
        <f t="shared" si="432"/>
        <v>2018</v>
      </c>
      <c r="C1778" s="1">
        <f t="shared" si="433"/>
        <v>5.999999999994543E-2</v>
      </c>
      <c r="D1778" s="77">
        <v>2754.35</v>
      </c>
      <c r="E1778" s="79">
        <v>50.99</v>
      </c>
      <c r="F1778" s="77">
        <v>122.48</v>
      </c>
      <c r="G1778" s="77">
        <v>251.989</v>
      </c>
      <c r="H1778" s="112">
        <f t="shared" si="438"/>
        <v>2018.4583333331993</v>
      </c>
      <c r="I1778" s="82">
        <v>2.91</v>
      </c>
      <c r="J1778" s="79">
        <f t="shared" si="434"/>
        <v>3534.717650572049</v>
      </c>
      <c r="K1778" s="79">
        <f t="shared" si="435"/>
        <v>65.436583223870883</v>
      </c>
      <c r="L1778" s="90">
        <f t="shared" si="439"/>
        <v>2128870.4018473523</v>
      </c>
      <c r="M1778" s="79">
        <f t="shared" si="436"/>
        <v>157.18126521395777</v>
      </c>
      <c r="N1778" s="90">
        <f t="shared" si="437"/>
        <v>94666.272194261343</v>
      </c>
      <c r="O1778" s="106">
        <f t="shared" si="427"/>
        <v>31.630556496454634</v>
      </c>
      <c r="P1778" s="91"/>
      <c r="Q1778" s="92">
        <f t="shared" si="428"/>
        <v>34.458919633674277</v>
      </c>
      <c r="R1778" s="92"/>
      <c r="S1778" s="107">
        <f t="shared" si="429"/>
        <v>1.673097929501368E-2</v>
      </c>
      <c r="T1778" s="82">
        <f t="shared" si="440"/>
        <v>1.0041476505871525</v>
      </c>
      <c r="U1778" s="82">
        <f t="shared" si="441"/>
        <v>47.387752216668503</v>
      </c>
      <c r="V1778" s="95"/>
      <c r="W1778" s="95"/>
    </row>
    <row r="1779" spans="1:23">
      <c r="A1779" s="1">
        <v>2018.07</v>
      </c>
      <c r="B1779" s="1">
        <f t="shared" si="432"/>
        <v>2018</v>
      </c>
      <c r="C1779" s="1">
        <f t="shared" si="433"/>
        <v>6.9999999999936335E-2</v>
      </c>
      <c r="D1779" s="77">
        <v>2793.64</v>
      </c>
      <c r="E1779" s="79">
        <f>E1778*2/3+E1781/3</f>
        <v>51.44</v>
      </c>
      <c r="F1779" s="77">
        <f>F1778*2/3+F1781/3</f>
        <v>125.11666666666667</v>
      </c>
      <c r="G1779" s="77">
        <v>252.006</v>
      </c>
      <c r="H1779" s="112">
        <f t="shared" si="438"/>
        <v>2018.5416666665326</v>
      </c>
      <c r="I1779" s="82">
        <v>2.89</v>
      </c>
      <c r="J1779" s="79">
        <f t="shared" si="434"/>
        <v>3584.8975187892356</v>
      </c>
      <c r="K1779" s="79">
        <f t="shared" si="435"/>
        <v>66.009624850201988</v>
      </c>
      <c r="L1779" s="90">
        <f t="shared" si="439"/>
        <v>2162405.4512202605</v>
      </c>
      <c r="M1779" s="79">
        <f t="shared" si="436"/>
        <v>160.55412576155598</v>
      </c>
      <c r="N1779" s="90">
        <f t="shared" si="437"/>
        <v>96846.036725744285</v>
      </c>
      <c r="O1779" s="106">
        <f t="shared" si="427"/>
        <v>31.886366962159013</v>
      </c>
      <c r="P1779" s="91"/>
      <c r="Q1779" s="92">
        <f t="shared" si="428"/>
        <v>34.731777571325324</v>
      </c>
      <c r="R1779" s="92"/>
      <c r="S1779" s="107">
        <f t="shared" si="429"/>
        <v>1.6153150850947907E-2</v>
      </c>
      <c r="T1779" s="82">
        <f t="shared" si="440"/>
        <v>1.0024083333333333</v>
      </c>
      <c r="U1779" s="82">
        <f t="shared" si="441"/>
        <v>47.581090079413954</v>
      </c>
      <c r="V1779" s="95"/>
      <c r="W1779" s="95"/>
    </row>
    <row r="1780" spans="1:23">
      <c r="A1780" s="1">
        <v>2018.08</v>
      </c>
      <c r="B1780" s="1">
        <f t="shared" si="432"/>
        <v>2018</v>
      </c>
      <c r="C1780" s="1">
        <f t="shared" si="433"/>
        <v>7.999999999992724E-2</v>
      </c>
      <c r="D1780" s="77">
        <v>2857.82</v>
      </c>
      <c r="E1780" s="79">
        <f>E1778/3+E1781*2/3</f>
        <v>51.89</v>
      </c>
      <c r="F1780" s="77">
        <f>F1778/3+F1781*2/3</f>
        <v>127.75333333333333</v>
      </c>
      <c r="G1780" s="77">
        <v>252.14599999999999</v>
      </c>
      <c r="H1780" s="112">
        <f>H1779+1/12</f>
        <v>2018.6249999998658</v>
      </c>
      <c r="I1780" s="82">
        <v>2.89</v>
      </c>
      <c r="J1780" s="79">
        <f t="shared" si="434"/>
        <v>3665.2193771069151</v>
      </c>
      <c r="K1780" s="79">
        <f t="shared" si="435"/>
        <v>66.550109341413318</v>
      </c>
      <c r="L1780" s="90">
        <f t="shared" si="439"/>
        <v>2214200.7349738483</v>
      </c>
      <c r="M1780" s="79">
        <f t="shared" si="436"/>
        <v>163.84656585205926</v>
      </c>
      <c r="N1780" s="90">
        <f t="shared" si="437"/>
        <v>98981.574963442647</v>
      </c>
      <c r="O1780" s="106">
        <f t="shared" si="427"/>
        <v>32.390276880301137</v>
      </c>
      <c r="P1780" s="91"/>
      <c r="Q1780" s="92">
        <f t="shared" si="428"/>
        <v>35.274629408295603</v>
      </c>
      <c r="R1780" s="92"/>
      <c r="S1780" s="107">
        <f t="shared" si="429"/>
        <v>1.6127083652587585E-2</v>
      </c>
      <c r="T1780" s="82">
        <f t="shared" si="440"/>
        <v>0.99298310639894383</v>
      </c>
      <c r="U1780" s="82">
        <f t="shared" si="441"/>
        <v>47.669198946914648</v>
      </c>
      <c r="V1780" s="95"/>
      <c r="W1780" s="95"/>
    </row>
    <row r="1781" spans="1:23">
      <c r="A1781" s="1">
        <v>2018.09</v>
      </c>
      <c r="B1781" s="1">
        <f t="shared" si="432"/>
        <v>2018</v>
      </c>
      <c r="C1781" s="1">
        <f t="shared" si="433"/>
        <v>8.9999999999918145E-2</v>
      </c>
      <c r="D1781" s="77">
        <v>2901.5</v>
      </c>
      <c r="E1781" s="79">
        <v>52.34</v>
      </c>
      <c r="F1781" s="77">
        <v>130.38999999999999</v>
      </c>
      <c r="G1781" s="77">
        <v>252.43899999999999</v>
      </c>
      <c r="H1781" s="112">
        <f t="shared" si="438"/>
        <v>2018.7083333331991</v>
      </c>
      <c r="I1781" s="82">
        <v>3</v>
      </c>
      <c r="J1781" s="79">
        <f t="shared" si="434"/>
        <v>3716.9208184947656</v>
      </c>
      <c r="K1781" s="79">
        <f t="shared" si="435"/>
        <v>67.049331600901624</v>
      </c>
      <c r="L1781" s="90">
        <f t="shared" si="439"/>
        <v>2248809.6027508611</v>
      </c>
      <c r="M1781" s="79">
        <f t="shared" si="436"/>
        <v>167.03405325643027</v>
      </c>
      <c r="N1781" s="90">
        <f t="shared" si="437"/>
        <v>101058.86062474056</v>
      </c>
      <c r="O1781" s="106">
        <f t="shared" si="427"/>
        <v>32.622891120500213</v>
      </c>
      <c r="P1781" s="91"/>
      <c r="Q1781" s="92">
        <f t="shared" si="428"/>
        <v>35.522018512241381</v>
      </c>
      <c r="R1781" s="92"/>
      <c r="S1781" s="107">
        <f t="shared" si="429"/>
        <v>1.5065111583944892E-2</v>
      </c>
      <c r="T1781" s="82">
        <f t="shared" si="440"/>
        <v>0.98973841038753507</v>
      </c>
      <c r="U1781" s="82">
        <f t="shared" si="441"/>
        <v>47.27976896800547</v>
      </c>
      <c r="V1781" s="95"/>
      <c r="W1781" s="95"/>
    </row>
    <row r="1782" spans="1:23">
      <c r="A1782" s="1">
        <v>2018.1</v>
      </c>
      <c r="B1782" s="1">
        <f t="shared" si="432"/>
        <v>2018</v>
      </c>
      <c r="C1782" s="1">
        <f t="shared" si="433"/>
        <v>9.9999999999909051E-2</v>
      </c>
      <c r="D1782" s="77">
        <v>2785.46</v>
      </c>
      <c r="E1782" s="79">
        <f>E1781*2/3+E1784/3</f>
        <v>52.81</v>
      </c>
      <c r="F1782" s="77">
        <f>F1781*2/3+F1784/3</f>
        <v>131.05666666666667</v>
      </c>
      <c r="G1782" s="77">
        <v>252.88499999999999</v>
      </c>
      <c r="H1782" s="112">
        <f t="shared" si="438"/>
        <v>2018.7916666665324</v>
      </c>
      <c r="I1782" s="82">
        <v>3.15</v>
      </c>
      <c r="J1782" s="79">
        <f t="shared" si="434"/>
        <v>3561.9764366411619</v>
      </c>
      <c r="K1782" s="79">
        <f t="shared" si="435"/>
        <v>67.532104434822159</v>
      </c>
      <c r="L1782" s="90">
        <f t="shared" si="439"/>
        <v>2158470.0825432679</v>
      </c>
      <c r="M1782" s="79">
        <f t="shared" si="436"/>
        <v>167.59198068950974</v>
      </c>
      <c r="N1782" s="90">
        <f t="shared" si="437"/>
        <v>101556.61690271822</v>
      </c>
      <c r="O1782" s="106">
        <f t="shared" si="427"/>
        <v>31.037961078006525</v>
      </c>
      <c r="P1782" s="91"/>
      <c r="Q1782" s="92">
        <f t="shared" si="428"/>
        <v>33.793743849936064</v>
      </c>
      <c r="R1782" s="92"/>
      <c r="S1782" s="107">
        <f t="shared" si="429"/>
        <v>1.634008712831668E-2</v>
      </c>
      <c r="T1782" s="82">
        <f t="shared" si="440"/>
        <v>1.0051809433745449</v>
      </c>
      <c r="U1782" s="82">
        <f t="shared" si="441"/>
        <v>46.712074196252551</v>
      </c>
      <c r="V1782" s="95"/>
      <c r="W1782" s="95"/>
    </row>
    <row r="1783" spans="1:23">
      <c r="A1783" s="1">
        <v>2018.11</v>
      </c>
      <c r="B1783" s="1">
        <f t="shared" si="432"/>
        <v>2018</v>
      </c>
      <c r="C1783" s="1">
        <f t="shared" si="433"/>
        <v>0.10999999999989996</v>
      </c>
      <c r="D1783" s="77">
        <v>2723.23</v>
      </c>
      <c r="E1783" s="79">
        <f>E1781/3+E1784*2/3</f>
        <v>53.28</v>
      </c>
      <c r="F1783" s="77">
        <f>F1781/3+F1784*2/3</f>
        <v>131.72333333333333</v>
      </c>
      <c r="G1783" s="77">
        <v>252.03800000000001</v>
      </c>
      <c r="H1783" s="112">
        <f t="shared" si="438"/>
        <v>2018.8749999998656</v>
      </c>
      <c r="I1783" s="82">
        <v>3.12</v>
      </c>
      <c r="J1783" s="79">
        <f t="shared" si="434"/>
        <v>3494.1012350915339</v>
      </c>
      <c r="K1783" s="79">
        <f t="shared" si="435"/>
        <v>68.36209714408146</v>
      </c>
      <c r="L1783" s="90">
        <f t="shared" si="439"/>
        <v>2120791.5261322553</v>
      </c>
      <c r="M1783" s="79">
        <f t="shared" si="436"/>
        <v>169.01057262529196</v>
      </c>
      <c r="N1783" s="90">
        <f t="shared" si="437"/>
        <v>102583.2298877538</v>
      </c>
      <c r="O1783" s="106">
        <f t="shared" si="427"/>
        <v>30.195583406705264</v>
      </c>
      <c r="P1783" s="91"/>
      <c r="Q1783" s="92">
        <f t="shared" si="428"/>
        <v>32.880333947031971</v>
      </c>
      <c r="R1783" s="92"/>
      <c r="S1783" s="107">
        <f t="shared" si="429"/>
        <v>1.9163540746558311E-2</v>
      </c>
      <c r="T1783" s="82">
        <f t="shared" si="440"/>
        <v>1.0276497972023233</v>
      </c>
      <c r="U1783" s="82">
        <f t="shared" si="441"/>
        <v>47.111880916102173</v>
      </c>
      <c r="V1783" s="95"/>
      <c r="W1783" s="95"/>
    </row>
    <row r="1784" spans="1:23">
      <c r="A1784" s="1">
        <v>2018.12</v>
      </c>
      <c r="B1784" s="1">
        <f t="shared" si="432"/>
        <v>2018</v>
      </c>
      <c r="C1784" s="1">
        <f t="shared" si="433"/>
        <v>0.11999999999989086</v>
      </c>
      <c r="D1784" s="77">
        <v>2567.31</v>
      </c>
      <c r="E1784" s="79">
        <v>53.75</v>
      </c>
      <c r="F1784" s="77">
        <v>132.38999999999999</v>
      </c>
      <c r="G1784" s="77">
        <v>251.233</v>
      </c>
      <c r="H1784" s="112">
        <f t="shared" si="438"/>
        <v>2018.9583333331989</v>
      </c>
      <c r="I1784" s="82">
        <v>2.83</v>
      </c>
      <c r="J1784" s="79">
        <f t="shared" si="434"/>
        <v>3304.5993549016252</v>
      </c>
      <c r="K1784" s="79">
        <f t="shared" si="435"/>
        <v>69.18611906079218</v>
      </c>
      <c r="L1784" s="90">
        <f t="shared" si="439"/>
        <v>2009270.2762057807</v>
      </c>
      <c r="M1784" s="79">
        <f t="shared" si="436"/>
        <v>170.41023818527023</v>
      </c>
      <c r="N1784" s="90">
        <f t="shared" si="437"/>
        <v>103613.2340336318</v>
      </c>
      <c r="O1784" s="106">
        <f t="shared" si="427"/>
        <v>28.291857012072892</v>
      </c>
      <c r="P1784" s="91"/>
      <c r="Q1784" s="92">
        <f t="shared" si="428"/>
        <v>30.818335095022299</v>
      </c>
      <c r="R1784" s="92"/>
      <c r="S1784" s="107">
        <f t="shared" si="429"/>
        <v>2.5024375553964851E-2</v>
      </c>
      <c r="T1784" s="82">
        <f t="shared" si="440"/>
        <v>1.0127831755337824</v>
      </c>
      <c r="U1784" s="82">
        <f t="shared" si="441"/>
        <v>48.569644507754305</v>
      </c>
      <c r="V1784" s="95"/>
      <c r="W1784" s="95"/>
    </row>
    <row r="1785" spans="1:23">
      <c r="A1785" s="1">
        <v>2019.01</v>
      </c>
      <c r="B1785" s="1">
        <f t="shared" si="432"/>
        <v>2019</v>
      </c>
      <c r="C1785" s="1">
        <f t="shared" si="433"/>
        <v>9.9999999999909051E-3</v>
      </c>
      <c r="D1785" s="77">
        <v>2607.39</v>
      </c>
      <c r="E1785" s="79">
        <f>E1784*2/3+E1787/3</f>
        <v>54.146666666666668</v>
      </c>
      <c r="F1785" s="77">
        <f>F1784*2/3+F1787/3</f>
        <v>133.05666666666664</v>
      </c>
      <c r="G1785" s="77">
        <v>251.71199999999999</v>
      </c>
      <c r="H1785" s="112">
        <f t="shared" si="438"/>
        <v>2019.0416666665321</v>
      </c>
      <c r="I1785" s="82">
        <v>2.71</v>
      </c>
      <c r="J1785" s="79">
        <f t="shared" si="434"/>
        <v>3349.8029508724262</v>
      </c>
      <c r="K1785" s="79">
        <f t="shared" si="435"/>
        <v>69.56407126663278</v>
      </c>
      <c r="L1785" s="90">
        <f t="shared" si="439"/>
        <v>2040279.7821943788</v>
      </c>
      <c r="M1785" s="79">
        <f t="shared" si="436"/>
        <v>170.94244230178407</v>
      </c>
      <c r="N1785" s="90">
        <f t="shared" si="437"/>
        <v>104116.69404507063</v>
      </c>
      <c r="O1785" s="106">
        <f t="shared" si="427"/>
        <v>28.380164463547608</v>
      </c>
      <c r="P1785" s="91"/>
      <c r="Q1785" s="92">
        <f t="shared" si="428"/>
        <v>30.929105694293316</v>
      </c>
      <c r="R1785" s="92"/>
      <c r="S1785" s="107">
        <f t="shared" si="429"/>
        <v>2.5866221302712551E-2</v>
      </c>
      <c r="T1785" s="82">
        <f t="shared" si="440"/>
        <v>1.0048682752251044</v>
      </c>
      <c r="U1785" s="82">
        <f t="shared" si="441"/>
        <v>49.096910792719015</v>
      </c>
      <c r="V1785" s="95"/>
      <c r="W1785" s="95"/>
    </row>
    <row r="1786" spans="1:23">
      <c r="A1786" s="1">
        <v>2019.02</v>
      </c>
      <c r="B1786" s="1">
        <f t="shared" si="432"/>
        <v>2019</v>
      </c>
      <c r="C1786" s="1">
        <f t="shared" si="433"/>
        <v>1.999999999998181E-2</v>
      </c>
      <c r="D1786" s="77">
        <v>2754.86</v>
      </c>
      <c r="E1786" s="79">
        <f>E1784/3+E1787*2/3</f>
        <v>54.543333333333337</v>
      </c>
      <c r="F1786" s="77">
        <f>F1784/3+F1787*2/3</f>
        <v>133.7233333333333</v>
      </c>
      <c r="G1786" s="77">
        <v>252.77600000000001</v>
      </c>
      <c r="H1786" s="112">
        <f t="shared" si="438"/>
        <v>2019.1249999998654</v>
      </c>
      <c r="I1786" s="82">
        <v>2.68</v>
      </c>
      <c r="J1786" s="79">
        <f t="shared" si="434"/>
        <v>3524.3650163781376</v>
      </c>
      <c r="K1786" s="79">
        <f t="shared" si="435"/>
        <v>69.778724100916762</v>
      </c>
      <c r="L1786" s="90">
        <f t="shared" si="439"/>
        <v>2150142.8005233863</v>
      </c>
      <c r="M1786" s="79">
        <f t="shared" si="436"/>
        <v>171.07578529343502</v>
      </c>
      <c r="N1786" s="90">
        <f t="shared" si="437"/>
        <v>104369.8272974509</v>
      </c>
      <c r="O1786" s="106">
        <f t="shared" si="427"/>
        <v>29.541548965131234</v>
      </c>
      <c r="P1786" s="91"/>
      <c r="Q1786" s="92">
        <f t="shared" si="428"/>
        <v>32.208640010689493</v>
      </c>
      <c r="R1786" s="92"/>
      <c r="S1786" s="107">
        <f t="shared" si="429"/>
        <v>2.4705412201290338E-2</v>
      </c>
      <c r="T1786" s="82">
        <f t="shared" si="440"/>
        <v>1.0118535170500875</v>
      </c>
      <c r="U1786" s="82">
        <f t="shared" si="441"/>
        <v>49.128260300190959</v>
      </c>
      <c r="V1786" s="95"/>
      <c r="W1786" s="95"/>
    </row>
    <row r="1787" spans="1:23">
      <c r="A1787" s="1">
        <v>2019.03</v>
      </c>
      <c r="B1787" s="1">
        <f t="shared" si="432"/>
        <v>2019</v>
      </c>
      <c r="C1787" s="1">
        <f t="shared" si="433"/>
        <v>2.9999999999972715E-2</v>
      </c>
      <c r="D1787" s="77">
        <v>2803.98</v>
      </c>
      <c r="E1787" s="80">
        <v>54.94</v>
      </c>
      <c r="F1787" s="77">
        <v>134.38999999999999</v>
      </c>
      <c r="G1787" s="77">
        <v>254.202</v>
      </c>
      <c r="H1787" s="112">
        <f t="shared" si="438"/>
        <v>2019.2083333331987</v>
      </c>
      <c r="I1787" s="82">
        <v>2.57</v>
      </c>
      <c r="J1787" s="79">
        <f t="shared" si="434"/>
        <v>3567.0823374324359</v>
      </c>
      <c r="K1787" s="79">
        <f t="shared" si="435"/>
        <v>69.891904941739242</v>
      </c>
      <c r="L1787" s="90">
        <f t="shared" si="439"/>
        <v>2179757.0632883473</v>
      </c>
      <c r="M1787" s="79">
        <f t="shared" si="436"/>
        <v>170.96419921951835</v>
      </c>
      <c r="N1787" s="90">
        <f t="shared" si="437"/>
        <v>104472.05462782223</v>
      </c>
      <c r="O1787" s="106">
        <f t="shared" si="427"/>
        <v>29.576196014784845</v>
      </c>
      <c r="P1787" s="91"/>
      <c r="Q1787" s="92">
        <f t="shared" si="428"/>
        <v>32.261038631649427</v>
      </c>
      <c r="R1787" s="92"/>
      <c r="S1787" s="107">
        <f t="shared" si="429"/>
        <v>2.6091124483199824E-2</v>
      </c>
      <c r="T1787" s="82">
        <f t="shared" si="440"/>
        <v>1.0056466121980145</v>
      </c>
      <c r="U1787" s="82">
        <f t="shared" si="441"/>
        <v>49.431740807206211</v>
      </c>
      <c r="V1787" s="95"/>
      <c r="W1787" s="95"/>
    </row>
    <row r="1788" spans="1:23">
      <c r="A1788" s="1">
        <v>2019.04</v>
      </c>
      <c r="B1788" s="1">
        <f t="shared" si="432"/>
        <v>2019</v>
      </c>
      <c r="C1788" s="1">
        <f t="shared" si="433"/>
        <v>3.999999999996362E-2</v>
      </c>
      <c r="D1788" s="77">
        <v>2903.8</v>
      </c>
      <c r="E1788" s="79">
        <f>E1787*2/3+E1790/3</f>
        <v>55.319091580592705</v>
      </c>
      <c r="F1788" s="77">
        <f>F1787*2/3+F1790/3</f>
        <v>134.68333333333334</v>
      </c>
      <c r="G1788" s="77">
        <v>255.548</v>
      </c>
      <c r="H1788" s="112">
        <f t="shared" si="438"/>
        <v>2019.2916666665319</v>
      </c>
      <c r="I1788" s="82">
        <v>2.5299999999999998</v>
      </c>
      <c r="J1788" s="79">
        <f t="shared" si="434"/>
        <v>3674.6112487673554</v>
      </c>
      <c r="K1788" s="79">
        <f t="shared" si="435"/>
        <v>70.003497552736917</v>
      </c>
      <c r="L1788" s="90">
        <f t="shared" si="439"/>
        <v>2249030.1457318687</v>
      </c>
      <c r="M1788" s="79">
        <f t="shared" si="436"/>
        <v>170.43491001038294</v>
      </c>
      <c r="N1788" s="90">
        <f t="shared" si="437"/>
        <v>104313.95991263879</v>
      </c>
      <c r="O1788" s="106">
        <f t="shared" si="427"/>
        <v>30.133517171387542</v>
      </c>
      <c r="P1788" s="91"/>
      <c r="Q1788" s="92">
        <f t="shared" si="428"/>
        <v>32.883690363719694</v>
      </c>
      <c r="R1788" s="92"/>
      <c r="S1788" s="107">
        <f t="shared" si="429"/>
        <v>2.6149618052130157E-2</v>
      </c>
      <c r="T1788" s="82">
        <f t="shared" si="440"/>
        <v>1.0135705386413667</v>
      </c>
      <c r="U1788" s="82">
        <f t="shared" si="441"/>
        <v>49.449029984294569</v>
      </c>
      <c r="V1788" s="95"/>
      <c r="W1788" s="95"/>
    </row>
    <row r="1789" spans="1:23">
      <c r="A1789" s="1">
        <v>2019.05</v>
      </c>
      <c r="B1789" s="1">
        <f t="shared" si="432"/>
        <v>2019</v>
      </c>
      <c r="C1789" s="1">
        <f t="shared" si="433"/>
        <v>4.9999999999954525E-2</v>
      </c>
      <c r="D1789" s="77">
        <v>2854.71</v>
      </c>
      <c r="E1789" s="79">
        <f>E1787/3+E1790*2/3</f>
        <v>55.698183161185412</v>
      </c>
      <c r="F1789" s="77">
        <f>F1787/3+F1790*2/3</f>
        <v>134.97666666666666</v>
      </c>
      <c r="G1789" s="77">
        <v>256.09199999999998</v>
      </c>
      <c r="H1789" s="112">
        <f t="shared" si="438"/>
        <v>2019.3749999998652</v>
      </c>
      <c r="I1789" s="82">
        <v>2.4</v>
      </c>
      <c r="J1789" s="79">
        <f t="shared" si="434"/>
        <v>3604.8165656482834</v>
      </c>
      <c r="K1789" s="79">
        <f t="shared" si="435"/>
        <v>70.333495639120414</v>
      </c>
      <c r="L1789" s="90">
        <f t="shared" si="439"/>
        <v>2209899.8838846488</v>
      </c>
      <c r="M1789" s="79">
        <f t="shared" si="436"/>
        <v>170.44327584097383</v>
      </c>
      <c r="N1789" s="90">
        <f t="shared" si="437"/>
        <v>104488.69412087518</v>
      </c>
      <c r="O1789" s="106">
        <f t="shared" si="427"/>
        <v>29.242030936939877</v>
      </c>
      <c r="P1789" s="91"/>
      <c r="Q1789" s="92">
        <f t="shared" si="428"/>
        <v>31.926648340129919</v>
      </c>
      <c r="R1789" s="92"/>
      <c r="S1789" s="107">
        <f t="shared" si="429"/>
        <v>2.8384138933322721E-2</v>
      </c>
      <c r="T1789" s="82">
        <f t="shared" si="440"/>
        <v>1.0324722275649159</v>
      </c>
      <c r="U1789" s="82">
        <f t="shared" si="441"/>
        <v>50.013613048112227</v>
      </c>
      <c r="V1789" s="95"/>
      <c r="W1789" s="95"/>
    </row>
    <row r="1790" spans="1:23">
      <c r="A1790" s="1">
        <v>2019.06</v>
      </c>
      <c r="B1790" s="1">
        <f t="shared" si="432"/>
        <v>2019</v>
      </c>
      <c r="C1790" s="1">
        <f t="shared" si="433"/>
        <v>5.999999999994543E-2</v>
      </c>
      <c r="D1790" s="77">
        <v>2890.17</v>
      </c>
      <c r="E1790" s="80">
        <v>56.077274741778119</v>
      </c>
      <c r="F1790" s="77">
        <v>135.27000000000001</v>
      </c>
      <c r="G1790" s="77">
        <v>256.14299999999997</v>
      </c>
      <c r="H1790" s="112">
        <f t="shared" si="438"/>
        <v>2019.4583333331984</v>
      </c>
      <c r="I1790" s="82">
        <v>2.06</v>
      </c>
      <c r="J1790" s="79">
        <f t="shared" si="434"/>
        <v>3648.867410430893</v>
      </c>
      <c r="K1790" s="79">
        <f t="shared" si="435"/>
        <v>70.798098475540769</v>
      </c>
      <c r="L1790" s="90">
        <f t="shared" si="439"/>
        <v>2240521.6960887383</v>
      </c>
      <c r="M1790" s="79">
        <f t="shared" si="436"/>
        <v>170.77967545472652</v>
      </c>
      <c r="N1790" s="90">
        <f t="shared" si="437"/>
        <v>104864.2017009116</v>
      </c>
      <c r="O1790" s="106">
        <f t="shared" si="427"/>
        <v>29.28379627530629</v>
      </c>
      <c r="P1790" s="91"/>
      <c r="Q1790" s="92">
        <f t="shared" si="428"/>
        <v>31.987942034596223</v>
      </c>
      <c r="R1790" s="92"/>
      <c r="S1790" s="107">
        <f t="shared" si="429"/>
        <v>3.0885119389954141E-2</v>
      </c>
      <c r="T1790" s="82">
        <f t="shared" si="440"/>
        <v>1.0410658037704619</v>
      </c>
      <c r="U1790" s="82">
        <f t="shared" si="441"/>
        <v>51.62738502413935</v>
      </c>
      <c r="V1790" s="95"/>
      <c r="W1790" s="95"/>
    </row>
    <row r="1791" spans="1:23">
      <c r="A1791" s="1">
        <v>2019.07</v>
      </c>
      <c r="B1791" s="1">
        <f t="shared" si="432"/>
        <v>2019</v>
      </c>
      <c r="C1791" s="1">
        <f t="shared" si="433"/>
        <v>6.9999999999936335E-2</v>
      </c>
      <c r="D1791" s="77">
        <v>2996.1136363636365</v>
      </c>
      <c r="E1791" s="79">
        <f>E1790*2/3+E1793/3</f>
        <v>56.458183161185417</v>
      </c>
      <c r="F1791" s="77">
        <f>F1790*2/3+F1793/3</f>
        <v>134.48000000000002</v>
      </c>
      <c r="G1791" s="77">
        <v>256.57100000000003</v>
      </c>
      <c r="H1791" s="112">
        <f t="shared" si="438"/>
        <v>2019.5416666665317</v>
      </c>
      <c r="I1791" s="82">
        <v>1.63</v>
      </c>
      <c r="J1791" s="79">
        <f t="shared" si="434"/>
        <v>3776.3122725022777</v>
      </c>
      <c r="K1791" s="79">
        <f t="shared" si="435"/>
        <v>71.160094652995184</v>
      </c>
      <c r="L1791" s="90">
        <f>L1790*((J1791+(K1791/12))/J1790)</f>
        <v>2322418.1467523607</v>
      </c>
      <c r="M1791" s="79">
        <f t="shared" si="436"/>
        <v>169.4990698091367</v>
      </c>
      <c r="N1791" s="90">
        <f t="shared" si="437"/>
        <v>104241.3039961718</v>
      </c>
      <c r="O1791" s="106">
        <f t="shared" si="427"/>
        <v>29.986685335042552</v>
      </c>
      <c r="P1791" s="91"/>
      <c r="Q1791" s="92">
        <f>L1791/AVERAGE(N1671:N1790)</f>
        <v>32.770388154606181</v>
      </c>
      <c r="R1791" s="92"/>
      <c r="S1791" s="107">
        <f t="shared" si="429"/>
        <v>3.4716014055352337E-2</v>
      </c>
      <c r="T1791" s="82">
        <f t="shared" si="440"/>
        <v>1.0013583333333334</v>
      </c>
      <c r="U1791" s="82">
        <f t="shared" si="441"/>
        <v>53.657845958539426</v>
      </c>
      <c r="V1791" s="95"/>
      <c r="W1791" s="95"/>
    </row>
    <row r="1792" spans="1:23">
      <c r="A1792" s="1">
        <v>2019.08</v>
      </c>
      <c r="B1792" s="1">
        <f t="shared" si="432"/>
        <v>2019</v>
      </c>
      <c r="C1792" s="1">
        <f t="shared" si="433"/>
        <v>7.999999999992724E-2</v>
      </c>
      <c r="D1792" s="8">
        <v>2897.4981818181818</v>
      </c>
      <c r="E1792" s="79">
        <f>E1790/3+E1793*2/3</f>
        <v>56.839091580592708</v>
      </c>
      <c r="F1792" s="77">
        <f>F1790/3+F1793*2/3</f>
        <v>133.69</v>
      </c>
      <c r="G1792" s="77">
        <v>256.55799999999999</v>
      </c>
      <c r="H1792" s="112">
        <f t="shared" si="438"/>
        <v>2019.6249999998649</v>
      </c>
      <c r="I1792" s="82">
        <v>1.63</v>
      </c>
      <c r="J1792" s="79">
        <f t="shared" si="434"/>
        <v>3652.2020538471193</v>
      </c>
      <c r="K1792" s="79">
        <f t="shared" si="435"/>
        <v>71.643823044328443</v>
      </c>
      <c r="L1792" s="90">
        <f t="shared" si="439"/>
        <v>2249762.5430906611</v>
      </c>
      <c r="M1792" s="79">
        <f t="shared" si="436"/>
        <v>168.51188920244155</v>
      </c>
      <c r="N1792" s="90">
        <f t="shared" si="437"/>
        <v>103803.60418278385</v>
      </c>
      <c r="O1792" s="106">
        <f t="shared" si="427"/>
        <v>28.705397371833101</v>
      </c>
      <c r="P1792" s="91"/>
      <c r="Q1792" s="92">
        <f t="shared" si="428"/>
        <v>31.386112854170044</v>
      </c>
      <c r="R1792" s="92"/>
      <c r="S1792" s="107">
        <f t="shared" si="429"/>
        <v>3.5971412380679163E-2</v>
      </c>
      <c r="T1792" s="82">
        <f t="shared" si="440"/>
        <v>0.99497440143010019</v>
      </c>
      <c r="U1792" s="82">
        <f t="shared" si="441"/>
        <v>53.733453778621382</v>
      </c>
      <c r="V1792" s="95"/>
      <c r="W1792" s="95"/>
    </row>
    <row r="1793" spans="1:23">
      <c r="A1793" s="1">
        <v>2019.09</v>
      </c>
      <c r="B1793" s="1">
        <f t="shared" si="432"/>
        <v>2019</v>
      </c>
      <c r="C1793" s="1">
        <f t="shared" si="433"/>
        <v>8.9999999999918145E-2</v>
      </c>
      <c r="D1793" s="8">
        <v>2982.1559999999999</v>
      </c>
      <c r="E1793" s="79">
        <v>57.22</v>
      </c>
      <c r="F1793" s="77">
        <v>132.9</v>
      </c>
      <c r="G1793" s="77">
        <v>256.75900000000001</v>
      </c>
      <c r="H1793" s="112">
        <f t="shared" si="438"/>
        <v>2019.7083333331982</v>
      </c>
      <c r="I1793" s="82">
        <v>1.7</v>
      </c>
      <c r="J1793" s="79">
        <f t="shared" si="434"/>
        <v>3755.9678677203137</v>
      </c>
      <c r="K1793" s="79">
        <f t="shared" si="435"/>
        <v>72.067484528293079</v>
      </c>
      <c r="L1793" s="90">
        <f t="shared" si="439"/>
        <v>2317381.931321742</v>
      </c>
      <c r="M1793" s="79">
        <f t="shared" si="436"/>
        <v>167.38498241541683</v>
      </c>
      <c r="N1793" s="90">
        <f t="shared" si="437"/>
        <v>103274.29506459742</v>
      </c>
      <c r="O1793" s="106">
        <f t="shared" ref="O1793:O1856" si="442">J1793/AVERAGE(M1673:M1792)</f>
        <v>29.229520233035299</v>
      </c>
      <c r="P1793" s="91"/>
      <c r="Q1793" s="92">
        <f t="shared" ref="Q1793:Q1856" si="443">L1793/AVERAGE(N1673:N1792)</f>
        <v>31.974134120476862</v>
      </c>
      <c r="R1793" s="92"/>
      <c r="S1793" s="107">
        <f t="shared" ref="S1793:S1856" si="444">1/O1793-(I1793/100-(((G1793/G1673)^(1/10))-1))</f>
        <v>3.4662807416811832E-2</v>
      </c>
      <c r="T1793" s="82">
        <f t="shared" si="440"/>
        <v>1.0005051189267946</v>
      </c>
      <c r="U1793" s="82">
        <f t="shared" si="441"/>
        <v>53.421557966589454</v>
      </c>
      <c r="V1793" s="95"/>
      <c r="W1793" s="95"/>
    </row>
    <row r="1794" spans="1:23">
      <c r="A1794" s="1">
        <v>2019.1</v>
      </c>
      <c r="B1794" s="1">
        <f t="shared" si="432"/>
        <v>2019</v>
      </c>
      <c r="C1794" s="1">
        <f t="shared" si="433"/>
        <v>9.9999999999909051E-2</v>
      </c>
      <c r="D1794" s="8">
        <v>2977.68</v>
      </c>
      <c r="E1794" s="79">
        <f>E1793*2/3+E1796/3</f>
        <v>57.56</v>
      </c>
      <c r="F1794" s="77">
        <f>F1793*2/3+F1796/3</f>
        <v>135.09</v>
      </c>
      <c r="G1794" s="77">
        <v>257.346</v>
      </c>
      <c r="H1794" s="112">
        <f t="shared" si="438"/>
        <v>2019.7916666665315</v>
      </c>
      <c r="I1794" s="82">
        <v>1.71</v>
      </c>
      <c r="J1794" s="79">
        <f t="shared" si="434"/>
        <v>3741.7760192114902</v>
      </c>
      <c r="K1794" s="79">
        <f t="shared" si="435"/>
        <v>72.330347003644903</v>
      </c>
      <c r="L1794" s="90">
        <f t="shared" si="439"/>
        <v>2312344.6553465403</v>
      </c>
      <c r="M1794" s="79">
        <f t="shared" si="436"/>
        <v>169.75515247954118</v>
      </c>
      <c r="N1794" s="90">
        <f t="shared" si="437"/>
        <v>104905.37582640313</v>
      </c>
      <c r="O1794" s="106">
        <f t="shared" si="442"/>
        <v>28.841122881953432</v>
      </c>
      <c r="P1794" s="91"/>
      <c r="Q1794" s="92">
        <f t="shared" si="443"/>
        <v>31.56428123057065</v>
      </c>
      <c r="R1794" s="92"/>
      <c r="S1794" s="107">
        <f t="shared" si="444"/>
        <v>3.5157941464796713E-2</v>
      </c>
      <c r="T1794" s="82">
        <f t="shared" si="440"/>
        <v>0.99235361515253806</v>
      </c>
      <c r="U1794" s="82">
        <f t="shared" si="441"/>
        <v>53.326627374930382</v>
      </c>
      <c r="V1794" s="95"/>
      <c r="W1794" s="95"/>
    </row>
    <row r="1795" spans="1:23">
      <c r="A1795" s="1">
        <v>2019.11</v>
      </c>
      <c r="B1795" s="1">
        <f t="shared" si="432"/>
        <v>2019</v>
      </c>
      <c r="C1795" s="1">
        <f t="shared" si="433"/>
        <v>0.10999999999989996</v>
      </c>
      <c r="D1795" s="8">
        <v>3104.9044999999996</v>
      </c>
      <c r="E1795" s="79">
        <f>E1793/3+E1796*2/3</f>
        <v>57.900000000000006</v>
      </c>
      <c r="F1795" s="77">
        <f>F1793/3+F1796*2/3</f>
        <v>137.28</v>
      </c>
      <c r="G1795" s="77">
        <v>257.20800000000003</v>
      </c>
      <c r="H1795" s="112">
        <f t="shared" si="438"/>
        <v>2019.8749999998647</v>
      </c>
      <c r="I1795" s="82">
        <v>1.81</v>
      </c>
      <c r="J1795" s="79">
        <f t="shared" si="434"/>
        <v>3903.7406765088954</v>
      </c>
      <c r="K1795" s="79">
        <f t="shared" si="435"/>
        <v>72.796630353643749</v>
      </c>
      <c r="L1795" s="90">
        <f t="shared" si="439"/>
        <v>2416184.5652152477</v>
      </c>
      <c r="M1795" s="79">
        <f t="shared" si="436"/>
        <v>172.59967901464961</v>
      </c>
      <c r="N1795" s="90">
        <f t="shared" si="437"/>
        <v>106828.99171705576</v>
      </c>
      <c r="O1795" s="106">
        <f t="shared" si="442"/>
        <v>29.836867659083453</v>
      </c>
      <c r="P1795" s="91"/>
      <c r="Q1795" s="92">
        <f t="shared" si="443"/>
        <v>32.663322842581969</v>
      </c>
      <c r="R1795" s="92"/>
      <c r="S1795" s="107">
        <f t="shared" si="444"/>
        <v>3.2874241630862958E-2</v>
      </c>
      <c r="T1795" s="82">
        <f t="shared" si="440"/>
        <v>0.99698360950010423</v>
      </c>
      <c r="U1795" s="82">
        <f t="shared" si="441"/>
        <v>52.947264060961942</v>
      </c>
      <c r="V1795" s="95"/>
      <c r="W1795" s="95"/>
    </row>
    <row r="1796" spans="1:23">
      <c r="A1796" s="1">
        <v>2019.12</v>
      </c>
      <c r="B1796" s="1">
        <f t="shared" si="432"/>
        <v>2019</v>
      </c>
      <c r="C1796" s="1">
        <f t="shared" si="433"/>
        <v>0.11999999999989086</v>
      </c>
      <c r="D1796" s="8">
        <v>3176.7495238095198</v>
      </c>
      <c r="E1796" s="79">
        <v>58.24</v>
      </c>
      <c r="F1796" s="77">
        <v>139.47</v>
      </c>
      <c r="G1796" s="77">
        <v>256.97399999999999</v>
      </c>
      <c r="H1796" s="112">
        <f t="shared" si="438"/>
        <v>2019.958333333198</v>
      </c>
      <c r="I1796" s="82">
        <v>1.86</v>
      </c>
      <c r="J1796" s="79">
        <f t="shared" si="434"/>
        <v>3997.7071270171068</v>
      </c>
      <c r="K1796" s="79">
        <f t="shared" si="435"/>
        <v>73.290783970362781</v>
      </c>
      <c r="L1796" s="90">
        <f t="shared" si="439"/>
        <v>2478124.4614549023</v>
      </c>
      <c r="M1796" s="79">
        <f t="shared" si="436"/>
        <v>175.51280289056481</v>
      </c>
      <c r="N1796" s="90">
        <f t="shared" si="437"/>
        <v>108798.0075384247</v>
      </c>
      <c r="O1796" s="106">
        <f t="shared" si="442"/>
        <v>30.331822322243276</v>
      </c>
      <c r="P1796" s="91"/>
      <c r="Q1796" s="92">
        <f t="shared" si="443"/>
        <v>33.209287577306512</v>
      </c>
      <c r="R1796" s="92"/>
      <c r="S1796" s="107">
        <f t="shared" si="444"/>
        <v>3.1914083264958315E-2</v>
      </c>
      <c r="T1796" s="82">
        <f t="shared" si="440"/>
        <v>1.0106433946666906</v>
      </c>
      <c r="U1796" s="82">
        <f t="shared" si="441"/>
        <v>52.835622676000852</v>
      </c>
      <c r="V1796" s="95"/>
      <c r="W1796" s="95"/>
    </row>
    <row r="1797" spans="1:23">
      <c r="A1797" s="1">
        <v>2020.01</v>
      </c>
      <c r="B1797" s="1">
        <f t="shared" si="432"/>
        <v>2020</v>
      </c>
      <c r="C1797" s="1">
        <f t="shared" si="433"/>
        <v>9.9999999999909051E-3</v>
      </c>
      <c r="D1797" s="8">
        <v>3278.2028571428577</v>
      </c>
      <c r="E1797" s="79">
        <f>E1796*2/3+E1799/3</f>
        <v>58.686867862126704</v>
      </c>
      <c r="F1797" s="77">
        <f>F1796*2/3+F1799/3</f>
        <v>131.75666666666666</v>
      </c>
      <c r="G1797" s="77">
        <v>257.971</v>
      </c>
      <c r="H1797" s="112">
        <f t="shared" si="438"/>
        <v>2020.0416666665312</v>
      </c>
      <c r="I1797" s="82">
        <v>1.76</v>
      </c>
      <c r="J1797" s="79">
        <f t="shared" si="434"/>
        <v>4109.4350704204307</v>
      </c>
      <c r="K1797" s="79">
        <f t="shared" si="435"/>
        <v>73.56770873415276</v>
      </c>
      <c r="L1797" s="90">
        <f t="shared" si="439"/>
        <v>2551183.4012867524</v>
      </c>
      <c r="M1797" s="79">
        <f t="shared" si="436"/>
        <v>165.16533306715357</v>
      </c>
      <c r="N1797" s="90">
        <f t="shared" si="437"/>
        <v>102536.49199178384</v>
      </c>
      <c r="O1797" s="106">
        <f t="shared" si="442"/>
        <v>30.985220300230718</v>
      </c>
      <c r="P1797" s="91"/>
      <c r="Q1797" s="92">
        <f t="shared" si="443"/>
        <v>33.923158399287807</v>
      </c>
      <c r="R1797" s="92"/>
      <c r="S1797" s="107">
        <f t="shared" si="444"/>
        <v>3.2265730188327402E-2</v>
      </c>
      <c r="T1797" s="82">
        <f t="shared" si="440"/>
        <v>1.0254101377073785</v>
      </c>
      <c r="U1797" s="82">
        <f t="shared" si="441"/>
        <v>53.191601882673268</v>
      </c>
      <c r="V1797" s="95"/>
      <c r="W1797" s="95"/>
    </row>
    <row r="1798" spans="1:23">
      <c r="A1798" s="1">
        <v>2020.02</v>
      </c>
      <c r="B1798" s="1">
        <f t="shared" si="432"/>
        <v>2020</v>
      </c>
      <c r="C1798" s="1">
        <f t="shared" si="433"/>
        <v>1.999999999998181E-2</v>
      </c>
      <c r="D1798" s="8">
        <v>3277.3142105263164</v>
      </c>
      <c r="E1798" s="79">
        <f>E1796/3+E1799*2/3</f>
        <v>59.133735724253413</v>
      </c>
      <c r="F1798" s="77">
        <f>F1796/3+F1799*2/3</f>
        <v>124.04333333333332</v>
      </c>
      <c r="G1798" s="77">
        <v>258.678</v>
      </c>
      <c r="H1798" s="112">
        <f t="shared" si="438"/>
        <v>2020.1249999998645</v>
      </c>
      <c r="I1798" s="82">
        <v>1.5</v>
      </c>
      <c r="J1798" s="79">
        <f t="shared" si="434"/>
        <v>4097.0925294869758</v>
      </c>
      <c r="K1798" s="79">
        <f t="shared" si="435"/>
        <v>73.925284947758385</v>
      </c>
      <c r="L1798" s="90">
        <f t="shared" si="439"/>
        <v>2547345.4839174901</v>
      </c>
      <c r="M1798" s="79">
        <f t="shared" si="436"/>
        <v>155.071189909205</v>
      </c>
      <c r="N1798" s="90">
        <f t="shared" si="437"/>
        <v>96414.68735644783</v>
      </c>
      <c r="O1798" s="106">
        <f t="shared" si="442"/>
        <v>30.729689264735764</v>
      </c>
      <c r="P1798" s="91"/>
      <c r="Q1798" s="92">
        <f t="shared" si="443"/>
        <v>33.643652731592447</v>
      </c>
      <c r="R1798" s="92"/>
      <c r="S1798" s="107">
        <f t="shared" si="444"/>
        <v>3.5387275516498722E-2</v>
      </c>
      <c r="T1798" s="82">
        <f t="shared" si="440"/>
        <v>1.0610850801002183</v>
      </c>
      <c r="U1798" s="82">
        <f t="shared" si="441"/>
        <v>54.394134260785947</v>
      </c>
      <c r="V1798" s="95"/>
      <c r="W1798" s="95"/>
    </row>
    <row r="1799" spans="1:23">
      <c r="A1799" s="1">
        <v>2020.03</v>
      </c>
      <c r="B1799" s="1">
        <f t="shared" si="432"/>
        <v>2020</v>
      </c>
      <c r="C1799" s="1">
        <f t="shared" si="433"/>
        <v>2.9999999999972715E-2</v>
      </c>
      <c r="D1799" s="8">
        <v>2652.3936363636367</v>
      </c>
      <c r="E1799" s="79">
        <v>59.580603586380121</v>
      </c>
      <c r="F1799" s="77">
        <v>116.33</v>
      </c>
      <c r="G1799" s="77">
        <v>258.11500000000001</v>
      </c>
      <c r="H1799" s="112">
        <f t="shared" si="438"/>
        <v>2020.2083333331977</v>
      </c>
      <c r="I1799" s="82">
        <v>0.87</v>
      </c>
      <c r="J1799" s="79">
        <f t="shared" si="434"/>
        <v>3323.088589613862</v>
      </c>
      <c r="K1799" s="79">
        <f t="shared" si="435"/>
        <v>74.646395326015011</v>
      </c>
      <c r="L1799" s="90">
        <f t="shared" si="439"/>
        <v>2069980.2352217319</v>
      </c>
      <c r="M1799" s="79">
        <f t="shared" si="436"/>
        <v>145.74567301396664</v>
      </c>
      <c r="N1799" s="90">
        <f t="shared" si="437"/>
        <v>90786.223229473486</v>
      </c>
      <c r="O1799" s="106">
        <f t="shared" si="442"/>
        <v>24.817168629099434</v>
      </c>
      <c r="P1799" s="91"/>
      <c r="Q1799" s="92">
        <f t="shared" si="443"/>
        <v>27.181633677916505</v>
      </c>
      <c r="R1799" s="92"/>
      <c r="S1799" s="107">
        <f t="shared" si="444"/>
        <v>4.8801470894720582E-2</v>
      </c>
      <c r="T1799" s="82">
        <f t="shared" si="440"/>
        <v>1.0208777676284946</v>
      </c>
      <c r="U1799" s="82">
        <f t="shared" si="441"/>
        <v>57.842696104706377</v>
      </c>
      <c r="V1799" s="95"/>
      <c r="W1799" s="95"/>
    </row>
    <row r="1800" spans="1:23">
      <c r="A1800" s="1">
        <v>2020.04</v>
      </c>
      <c r="B1800" s="1">
        <f t="shared" si="432"/>
        <v>2020</v>
      </c>
      <c r="C1800" s="1">
        <f t="shared" si="433"/>
        <v>3.999999999996362E-2</v>
      </c>
      <c r="D1800" s="8">
        <v>2761.9752380952382</v>
      </c>
      <c r="E1800" s="79">
        <f>E1799*2/3+E1802/3</f>
        <v>59.613735724253416</v>
      </c>
      <c r="F1800" s="77">
        <f>F1799*2/3+F1802/3</f>
        <v>110.63</v>
      </c>
      <c r="G1800" s="77">
        <v>256.38900000000001</v>
      </c>
      <c r="H1800" s="112">
        <f t="shared" si="438"/>
        <v>2020.291666666531</v>
      </c>
      <c r="I1800" s="82">
        <v>0.66</v>
      </c>
      <c r="J1800" s="79">
        <f t="shared" si="434"/>
        <v>3483.6745664632745</v>
      </c>
      <c r="K1800" s="79">
        <f t="shared" si="435"/>
        <v>75.19070123802598</v>
      </c>
      <c r="L1800" s="90">
        <f t="shared" si="439"/>
        <v>2173913.6877728081</v>
      </c>
      <c r="M1800" s="79">
        <f t="shared" si="436"/>
        <v>139.53742668367207</v>
      </c>
      <c r="N1800" s="90">
        <f t="shared" si="437"/>
        <v>87075.390090811823</v>
      </c>
      <c r="O1800" s="106">
        <f t="shared" si="442"/>
        <v>25.92735882528018</v>
      </c>
      <c r="P1800" s="91"/>
      <c r="Q1800" s="92">
        <f t="shared" si="443"/>
        <v>28.407962507549204</v>
      </c>
      <c r="R1800" s="92"/>
      <c r="S1800" s="107">
        <f t="shared" si="444"/>
        <v>4.8317436544444856E-2</v>
      </c>
      <c r="T1800" s="82">
        <f t="shared" si="440"/>
        <v>0.99959081861874433</v>
      </c>
      <c r="U1800" s="82">
        <f t="shared" si="441"/>
        <v>59.447846768444819</v>
      </c>
      <c r="V1800" s="95"/>
      <c r="W1800" s="95"/>
    </row>
    <row r="1801" spans="1:23">
      <c r="A1801" s="1">
        <v>2020.05</v>
      </c>
      <c r="B1801" s="1">
        <f t="shared" si="432"/>
        <v>2020</v>
      </c>
      <c r="C1801" s="1">
        <f t="shared" si="433"/>
        <v>4.9999999999954525E-2</v>
      </c>
      <c r="D1801" s="8">
        <v>2919.6149999999998</v>
      </c>
      <c r="E1801" s="79">
        <f>E1799/3+E1802*2/3</f>
        <v>59.646867862126712</v>
      </c>
      <c r="F1801" s="77">
        <f>F1799/3+F1802*2/3</f>
        <v>104.93</v>
      </c>
      <c r="G1801" s="77">
        <v>256.39400000000001</v>
      </c>
      <c r="H1801" s="112">
        <f t="shared" si="438"/>
        <v>2020.3749999998643</v>
      </c>
      <c r="I1801" s="82">
        <v>0.67</v>
      </c>
      <c r="J1801" s="79">
        <f t="shared" si="434"/>
        <v>3682.4335107100792</v>
      </c>
      <c r="K1801" s="79">
        <f t="shared" si="435"/>
        <v>75.231023619344143</v>
      </c>
      <c r="L1801" s="90">
        <f t="shared" si="439"/>
        <v>2301857.212240376</v>
      </c>
      <c r="M1801" s="79">
        <f t="shared" si="436"/>
        <v>132.34544564225374</v>
      </c>
      <c r="N1801" s="90">
        <f t="shared" si="437"/>
        <v>82727.988889077053</v>
      </c>
      <c r="O1801" s="106">
        <f t="shared" si="442"/>
        <v>27.328480997698474</v>
      </c>
      <c r="P1801" s="91"/>
      <c r="Q1801" s="92">
        <f t="shared" si="443"/>
        <v>29.951773296263532</v>
      </c>
      <c r="R1801" s="92"/>
      <c r="S1801" s="107">
        <f t="shared" si="444"/>
        <v>4.6163229869854244E-2</v>
      </c>
      <c r="T1801" s="82">
        <f t="shared" si="440"/>
        <v>0.99482027711052812</v>
      </c>
      <c r="U1801" s="82">
        <f t="shared" si="441"/>
        <v>59.42236298424605</v>
      </c>
      <c r="V1801" s="95"/>
      <c r="W1801" s="95"/>
    </row>
    <row r="1802" spans="1:23">
      <c r="A1802" s="1">
        <v>2020.06</v>
      </c>
      <c r="B1802" s="1">
        <f t="shared" ref="B1802:B1864" si="445">INT(A1802)</f>
        <v>2020</v>
      </c>
      <c r="C1802" s="1">
        <f t="shared" ref="C1802:C1864" si="446">A1802-B1802</f>
        <v>5.999999999994543E-2</v>
      </c>
      <c r="D1802" s="8">
        <v>3104.6609090909087</v>
      </c>
      <c r="E1802" s="79">
        <v>59.68</v>
      </c>
      <c r="F1802" s="77">
        <v>99.23</v>
      </c>
      <c r="G1802" s="77">
        <v>257.79700000000003</v>
      </c>
      <c r="H1802" s="112">
        <f t="shared" si="438"/>
        <v>2020.4583333331975</v>
      </c>
      <c r="I1802" s="82">
        <v>0.73</v>
      </c>
      <c r="J1802" s="79">
        <f t="shared" ref="J1802:J1864" si="447">D1802*$G$1864/G1802</f>
        <v>3894.5160679315327</v>
      </c>
      <c r="K1802" s="79">
        <f t="shared" ref="K1802:K1862" si="448">E1802*$G$1864/G1802</f>
        <v>74.863157600747883</v>
      </c>
      <c r="L1802" s="90">
        <f t="shared" si="439"/>
        <v>2438327.8696847456</v>
      </c>
      <c r="M1802" s="79">
        <f t="shared" ref="M1802:M1859" si="449">F1802*$G$1864/G1802</f>
        <v>124.47505242497004</v>
      </c>
      <c r="N1802" s="90">
        <f t="shared" ref="N1802:N1856" si="450">M1802*(L1802/J1802)</f>
        <v>77932.914928112223</v>
      </c>
      <c r="O1802" s="106">
        <f t="shared" si="442"/>
        <v>28.838315955122859</v>
      </c>
      <c r="P1802" s="91"/>
      <c r="Q1802" s="92">
        <f t="shared" si="443"/>
        <v>31.613284503327328</v>
      </c>
      <c r="R1802" s="92"/>
      <c r="S1802" s="107">
        <f t="shared" si="444"/>
        <v>4.4301523235910634E-2</v>
      </c>
      <c r="T1802" s="82">
        <f t="shared" si="440"/>
        <v>1.0111854455272233</v>
      </c>
      <c r="U1802" s="82">
        <f t="shared" si="441"/>
        <v>58.792854352515221</v>
      </c>
      <c r="V1802" s="95"/>
      <c r="W1802" s="95"/>
    </row>
    <row r="1803" spans="1:23">
      <c r="A1803" s="1">
        <v>2020.07</v>
      </c>
      <c r="B1803" s="1">
        <f t="shared" si="445"/>
        <v>2020</v>
      </c>
      <c r="C1803" s="1">
        <f t="shared" si="446"/>
        <v>6.9999999999936335E-2</v>
      </c>
      <c r="D1803" s="8">
        <v>3207.6190909090906</v>
      </c>
      <c r="E1803" s="79">
        <f>E1802*2/3+E1805/3</f>
        <v>59.403333333333336</v>
      </c>
      <c r="F1803" s="77">
        <f>F1802*2/3+F1805/3</f>
        <v>98.893333333333345</v>
      </c>
      <c r="G1803" s="77">
        <v>259.101</v>
      </c>
      <c r="H1803" s="112">
        <f t="shared" ref="H1803:H1864" si="451">H1802+1/12</f>
        <v>2020.5416666665308</v>
      </c>
      <c r="I1803" s="82">
        <v>0.62</v>
      </c>
      <c r="J1803" s="79">
        <f t="shared" si="447"/>
        <v>4003.4175262752924</v>
      </c>
      <c r="K1803" s="79">
        <f t="shared" si="448"/>
        <v>74.141080672530549</v>
      </c>
      <c r="L1803" s="90">
        <f t="shared" ref="L1803:L1860" si="452">L1802*((J1803+(K1803/12))/J1802)</f>
        <v>2510378.5373352114</v>
      </c>
      <c r="M1803" s="79">
        <f t="shared" si="449"/>
        <v>123.4284036469691</v>
      </c>
      <c r="N1803" s="90">
        <f t="shared" si="450"/>
        <v>77396.877387700079</v>
      </c>
      <c r="O1803" s="106">
        <f t="shared" si="442"/>
        <v>29.599194927667011</v>
      </c>
      <c r="P1803" s="91"/>
      <c r="Q1803" s="92">
        <f t="shared" si="443"/>
        <v>32.453341337253271</v>
      </c>
      <c r="R1803" s="92"/>
      <c r="S1803" s="107">
        <f t="shared" si="444"/>
        <v>4.5001885969564961E-2</v>
      </c>
      <c r="T1803" s="82">
        <f t="shared" ref="T1803:T1863" si="453">((I1803/I1804+I1803/1200+((1+I1804/1200)^(-119))*(1-I1803/I1804)))</f>
        <v>0.99763627625134665</v>
      </c>
      <c r="U1803" s="82">
        <f t="shared" ref="U1803:U1863" si="454">U1802*T1802*G1802/G1803</f>
        <v>59.151277059463752</v>
      </c>
      <c r="V1803" s="95"/>
      <c r="W1803" s="95"/>
    </row>
    <row r="1804" spans="1:23">
      <c r="A1804" s="1">
        <v>2020.08</v>
      </c>
      <c r="B1804" s="1">
        <f t="shared" si="445"/>
        <v>2020</v>
      </c>
      <c r="C1804" s="1">
        <f t="shared" si="446"/>
        <v>7.999999999992724E-2</v>
      </c>
      <c r="D1804" s="8">
        <v>3391.71</v>
      </c>
      <c r="E1804" s="79">
        <f>E1802/3+E1805*2/3</f>
        <v>59.126666666666665</v>
      </c>
      <c r="F1804" s="77">
        <f>F1802/3+F1805*2/3</f>
        <v>98.556666666666672</v>
      </c>
      <c r="G1804" s="77">
        <v>259.91800000000001</v>
      </c>
      <c r="H1804" s="112">
        <f t="shared" si="451"/>
        <v>2020.624999999864</v>
      </c>
      <c r="I1804" s="82">
        <v>0.65</v>
      </c>
      <c r="J1804" s="79">
        <f t="shared" si="447"/>
        <v>4219.8745563216098</v>
      </c>
      <c r="K1804" s="79">
        <f t="shared" si="448"/>
        <v>73.563811843222354</v>
      </c>
      <c r="L1804" s="90">
        <f t="shared" si="452"/>
        <v>2649953.9117948734</v>
      </c>
      <c r="M1804" s="79">
        <f t="shared" si="449"/>
        <v>122.62155963290989</v>
      </c>
      <c r="N1804" s="90">
        <f t="shared" si="450"/>
        <v>77002.640074415773</v>
      </c>
      <c r="O1804" s="106">
        <f t="shared" si="442"/>
        <v>31.158208965355243</v>
      </c>
      <c r="P1804" s="91"/>
      <c r="Q1804" s="92">
        <f t="shared" si="443"/>
        <v>34.165665199989725</v>
      </c>
      <c r="R1804" s="92"/>
      <c r="S1804" s="107">
        <f t="shared" si="444"/>
        <v>4.3191404179545527E-2</v>
      </c>
      <c r="T1804" s="82">
        <f t="shared" si="453"/>
        <v>0.99766554423298126</v>
      </c>
      <c r="U1804" s="82">
        <f t="shared" si="454"/>
        <v>58.825969116208604</v>
      </c>
      <c r="V1804" s="95"/>
      <c r="W1804" s="95"/>
    </row>
    <row r="1805" spans="1:23">
      <c r="A1805" s="1">
        <v>2020.09</v>
      </c>
      <c r="B1805" s="1">
        <f t="shared" si="445"/>
        <v>2020</v>
      </c>
      <c r="C1805" s="1">
        <f t="shared" si="446"/>
        <v>8.9999999999918145E-2</v>
      </c>
      <c r="D1805" s="8">
        <v>3365.5166666666664</v>
      </c>
      <c r="E1805" s="79">
        <f>58.85</f>
        <v>58.85</v>
      </c>
      <c r="F1805" s="77">
        <v>98.22</v>
      </c>
      <c r="G1805" s="77">
        <v>260.27999999999997</v>
      </c>
      <c r="H1805" s="112">
        <f t="shared" si="451"/>
        <v>2020.7083333331973</v>
      </c>
      <c r="I1805" s="82">
        <v>0.68</v>
      </c>
      <c r="J1805" s="79">
        <f t="shared" si="447"/>
        <v>4181.461795822448</v>
      </c>
      <c r="K1805" s="79">
        <f t="shared" si="448"/>
        <v>73.117756070385767</v>
      </c>
      <c r="L1805" s="90">
        <f t="shared" si="452"/>
        <v>2629658.1691542319</v>
      </c>
      <c r="M1805" s="79">
        <f t="shared" si="449"/>
        <v>122.03272729368375</v>
      </c>
      <c r="N1805" s="90">
        <f t="shared" si="450"/>
        <v>76744.539087409663</v>
      </c>
      <c r="O1805" s="106">
        <f>J1805/AVERAGE(M1685:M1804)</f>
        <v>30.839426043811265</v>
      </c>
      <c r="P1805" s="91"/>
      <c r="Q1805" s="92">
        <f t="shared" si="443"/>
        <v>33.819004850298604</v>
      </c>
      <c r="R1805" s="92"/>
      <c r="S1805" s="107">
        <f t="shared" si="444"/>
        <v>4.3305608427917044E-2</v>
      </c>
      <c r="T1805" s="82">
        <f t="shared" si="453"/>
        <v>0.99007799751736891</v>
      </c>
      <c r="U1805" s="82">
        <f t="shared" si="454"/>
        <v>58.607017748531568</v>
      </c>
      <c r="V1805" s="95"/>
      <c r="W1805" s="95"/>
    </row>
    <row r="1806" spans="1:23">
      <c r="A1806" s="1">
        <v>2020.1</v>
      </c>
      <c r="B1806" s="1">
        <f t="shared" si="445"/>
        <v>2020</v>
      </c>
      <c r="C1806" s="1">
        <f t="shared" si="446"/>
        <v>9.9999999999909051E-2</v>
      </c>
      <c r="D1806" s="8">
        <v>3418.701363636364</v>
      </c>
      <c r="E1806" s="79">
        <f>E1805*2/3+E1808/3</f>
        <v>58.659615378670054</v>
      </c>
      <c r="F1806" s="77">
        <f>F1805*2/3+F1808/3</f>
        <v>96.856666666666669</v>
      </c>
      <c r="G1806" s="77">
        <v>260.38799999999998</v>
      </c>
      <c r="H1806" s="112">
        <f t="shared" si="451"/>
        <v>2020.7916666665305</v>
      </c>
      <c r="I1806" s="82">
        <v>0.79</v>
      </c>
      <c r="J1806" s="79">
        <f t="shared" si="447"/>
        <v>4245.7790031676523</v>
      </c>
      <c r="K1806" s="79">
        <f t="shared" si="448"/>
        <v>72.850985452480387</v>
      </c>
      <c r="L1806" s="90">
        <f t="shared" si="452"/>
        <v>2673924.1964837811</v>
      </c>
      <c r="M1806" s="79">
        <f t="shared" si="449"/>
        <v>120.28895124455303</v>
      </c>
      <c r="N1806" s="90">
        <f t="shared" si="450"/>
        <v>75756.07139761615</v>
      </c>
      <c r="O1806" s="106">
        <f t="shared" si="442"/>
        <v>31.283694032592869</v>
      </c>
      <c r="P1806" s="91"/>
      <c r="Q1806" s="92">
        <f t="shared" si="443"/>
        <v>34.307908575345323</v>
      </c>
      <c r="R1806" s="92"/>
      <c r="S1806" s="107">
        <f t="shared" si="444"/>
        <v>4.1660697490221679E-2</v>
      </c>
      <c r="T1806" s="82">
        <f t="shared" si="453"/>
        <v>0.99306022792378179</v>
      </c>
      <c r="U1806" s="82">
        <f t="shared" si="454"/>
        <v>58.001451780491003</v>
      </c>
      <c r="V1806" s="95"/>
      <c r="W1806" s="95"/>
    </row>
    <row r="1807" spans="1:23">
      <c r="A1807" s="1">
        <v>2020.11</v>
      </c>
      <c r="B1807" s="1">
        <f t="shared" si="445"/>
        <v>2020</v>
      </c>
      <c r="C1807" s="1">
        <f t="shared" si="446"/>
        <v>0.10999999999989996</v>
      </c>
      <c r="D1807" s="8">
        <v>3548.9925000000012</v>
      </c>
      <c r="E1807" s="79">
        <f>E1805/3+E1808*2/3</f>
        <v>58.469230757340114</v>
      </c>
      <c r="F1807" s="77">
        <f>F1805/3+F1808*2/3</f>
        <v>95.493333333333339</v>
      </c>
      <c r="G1807" s="77">
        <v>260.22899999999998</v>
      </c>
      <c r="H1807" s="112">
        <f t="shared" si="451"/>
        <v>2020.8749999998638</v>
      </c>
      <c r="I1807" s="82">
        <v>0.87</v>
      </c>
      <c r="J1807" s="79">
        <f t="shared" si="447"/>
        <v>4410.2841790403854</v>
      </c>
      <c r="K1807" s="79">
        <f t="shared" si="448"/>
        <v>72.658909076240235</v>
      </c>
      <c r="L1807" s="90">
        <f t="shared" si="452"/>
        <v>2781340.229629898</v>
      </c>
      <c r="M1807" s="79">
        <f t="shared" si="449"/>
        <v>118.66825224449751</v>
      </c>
      <c r="N1807" s="90">
        <f t="shared" si="450"/>
        <v>74837.985614637873</v>
      </c>
      <c r="O1807" s="106">
        <f t="shared" si="442"/>
        <v>32.473204096612577</v>
      </c>
      <c r="P1807" s="91"/>
      <c r="Q1807" s="92">
        <f t="shared" si="443"/>
        <v>35.612031301968486</v>
      </c>
      <c r="R1807" s="92"/>
      <c r="S1807" s="107">
        <f t="shared" si="444"/>
        <v>3.9584837150407753E-2</v>
      </c>
      <c r="T1807" s="82">
        <f t="shared" si="453"/>
        <v>0.99504322719134342</v>
      </c>
      <c r="U1807" s="82">
        <f t="shared" si="454"/>
        <v>57.634127892212327</v>
      </c>
      <c r="V1807" s="95"/>
      <c r="W1807" s="95"/>
    </row>
    <row r="1808" spans="1:23">
      <c r="A1808" s="1">
        <v>2020.12</v>
      </c>
      <c r="B1808" s="1">
        <f t="shared" si="445"/>
        <v>2020</v>
      </c>
      <c r="C1808" s="1">
        <f t="shared" si="446"/>
        <v>0.11999999999989086</v>
      </c>
      <c r="D1808" s="8">
        <v>3695.3099999999995</v>
      </c>
      <c r="E1808" s="79">
        <v>58.278846136010173</v>
      </c>
      <c r="F1808" s="77">
        <v>94.13</v>
      </c>
      <c r="G1808" s="77">
        <v>260.47399999999999</v>
      </c>
      <c r="H1808" s="112">
        <f t="shared" si="451"/>
        <v>2020.9583333331971</v>
      </c>
      <c r="I1808" s="82">
        <v>0.93</v>
      </c>
      <c r="J1808" s="79">
        <f t="shared" si="447"/>
        <v>4587.7916173207304</v>
      </c>
      <c r="K1808" s="79">
        <f t="shared" si="448"/>
        <v>72.354200803156473</v>
      </c>
      <c r="L1808" s="90">
        <f t="shared" si="452"/>
        <v>2897087.5819275272</v>
      </c>
      <c r="M1808" s="79">
        <f t="shared" si="449"/>
        <v>116.86403168838351</v>
      </c>
      <c r="N1808" s="90">
        <f t="shared" si="450"/>
        <v>73797.016782580671</v>
      </c>
      <c r="O1808" s="106">
        <f t="shared" si="442"/>
        <v>33.765591418117111</v>
      </c>
      <c r="P1808" s="91"/>
      <c r="Q1808" s="92">
        <f t="shared" si="443"/>
        <v>37.026596400604198</v>
      </c>
      <c r="R1808" s="92"/>
      <c r="S1808" s="107">
        <f t="shared" si="444"/>
        <v>3.7727217459252026E-2</v>
      </c>
      <c r="T1808" s="82">
        <f t="shared" si="453"/>
        <v>0.98667487501523965</v>
      </c>
      <c r="U1808" s="82">
        <f t="shared" si="454"/>
        <v>57.29450706953979</v>
      </c>
      <c r="V1808" s="95"/>
      <c r="W1808" s="95"/>
    </row>
    <row r="1809" spans="1:23">
      <c r="A1809" s="1">
        <v>2021.01</v>
      </c>
      <c r="B1809" s="1">
        <f t="shared" si="445"/>
        <v>2021</v>
      </c>
      <c r="C1809" s="1">
        <f t="shared" si="446"/>
        <v>9.9999999999909051E-3</v>
      </c>
      <c r="D1809" s="8">
        <v>3793.7484210526318</v>
      </c>
      <c r="E1809" s="79">
        <f>E1808*2/3+E1811/3</f>
        <v>58.063693112307661</v>
      </c>
      <c r="F1809" s="77">
        <f>F1808*2/3+F1811/3</f>
        <v>105.48666666666665</v>
      </c>
      <c r="G1809" s="77">
        <v>261.58199999999999</v>
      </c>
      <c r="H1809" s="112">
        <f>H1808+1/12</f>
        <v>2021.0416666665303</v>
      </c>
      <c r="I1809" s="82">
        <v>1.08</v>
      </c>
      <c r="J1809" s="79">
        <f t="shared" si="447"/>
        <v>4690.0541537462959</v>
      </c>
      <c r="K1809" s="79">
        <f t="shared" si="448"/>
        <v>71.781740600413599</v>
      </c>
      <c r="L1809" s="90">
        <f t="shared" si="452"/>
        <v>2965441.4617403904</v>
      </c>
      <c r="M1809" s="79">
        <f t="shared" si="449"/>
        <v>130.40880001936932</v>
      </c>
      <c r="N1809" s="90">
        <f t="shared" si="450"/>
        <v>82455.265947056701</v>
      </c>
      <c r="O1809" s="106">
        <f t="shared" si="442"/>
        <v>34.512432294106929</v>
      </c>
      <c r="P1809" s="91"/>
      <c r="Q1809" s="92">
        <f t="shared" si="443"/>
        <v>37.84118046785661</v>
      </c>
      <c r="R1809" s="92"/>
      <c r="S1809" s="107">
        <f t="shared" si="444"/>
        <v>3.5534737619675003E-2</v>
      </c>
      <c r="T1809" s="82">
        <f t="shared" si="453"/>
        <v>0.98412841193197109</v>
      </c>
      <c r="U1809" s="82">
        <f t="shared" si="454"/>
        <v>56.29159833046144</v>
      </c>
      <c r="V1809" s="95"/>
      <c r="W1809" s="95"/>
    </row>
    <row r="1810" spans="1:23">
      <c r="A1810" s="1">
        <v>2021.02</v>
      </c>
      <c r="B1810" s="1">
        <f t="shared" si="445"/>
        <v>2021</v>
      </c>
      <c r="C1810" s="1">
        <f t="shared" si="446"/>
        <v>1.999999999998181E-2</v>
      </c>
      <c r="D1810" s="8">
        <v>3883.4321052631576</v>
      </c>
      <c r="E1810" s="79">
        <f>E1808/3+E1811*2/3</f>
        <v>57.848540088605162</v>
      </c>
      <c r="F1810" s="77">
        <f>F1808/3+F1811*2/3</f>
        <v>116.84333333333332</v>
      </c>
      <c r="G1810" s="77">
        <v>263.01400000000001</v>
      </c>
      <c r="H1810" s="112">
        <f t="shared" si="451"/>
        <v>2021.1249999998636</v>
      </c>
      <c r="I1810" s="82">
        <v>1.26</v>
      </c>
      <c r="J1810" s="79">
        <f t="shared" si="447"/>
        <v>4774.7873668181765</v>
      </c>
      <c r="K1810" s="79">
        <f t="shared" si="448"/>
        <v>71.126382776100911</v>
      </c>
      <c r="L1810" s="90">
        <f t="shared" si="452"/>
        <v>3022764.497848778</v>
      </c>
      <c r="M1810" s="79">
        <f t="shared" si="449"/>
        <v>143.66211556545787</v>
      </c>
      <c r="N1810" s="90">
        <f t="shared" si="450"/>
        <v>90947.870398361731</v>
      </c>
      <c r="O1810" s="106">
        <f t="shared" si="442"/>
        <v>35.103907171969844</v>
      </c>
      <c r="P1810" s="91"/>
      <c r="Q1810" s="92">
        <f t="shared" si="443"/>
        <v>38.480638192752053</v>
      </c>
      <c r="R1810" s="92"/>
      <c r="S1810" s="107">
        <f t="shared" si="444"/>
        <v>3.3301489166802957E-2</v>
      </c>
      <c r="T1810" s="82">
        <f t="shared" si="453"/>
        <v>0.96899048053213055</v>
      </c>
      <c r="U1810" s="82">
        <f t="shared" si="454"/>
        <v>55.096541710126829</v>
      </c>
      <c r="V1810" s="95"/>
      <c r="W1810" s="95"/>
    </row>
    <row r="1811" spans="1:23">
      <c r="A1811" s="1">
        <v>2021.03</v>
      </c>
      <c r="B1811" s="1">
        <f t="shared" si="445"/>
        <v>2021</v>
      </c>
      <c r="C1811" s="1">
        <f t="shared" si="446"/>
        <v>2.9999999999972715E-2</v>
      </c>
      <c r="D1811" s="8">
        <v>3910.5082608695648</v>
      </c>
      <c r="E1811" s="79">
        <v>57.633387064902649</v>
      </c>
      <c r="F1811" s="77">
        <v>128.19999999999999</v>
      </c>
      <c r="G1811" s="77">
        <v>264.87700000000001</v>
      </c>
      <c r="H1811" s="112">
        <f t="shared" si="451"/>
        <v>2021.2083333331968</v>
      </c>
      <c r="I1811" s="82">
        <v>1.61</v>
      </c>
      <c r="J1811" s="79">
        <f t="shared" si="447"/>
        <v>4774.260856642074</v>
      </c>
      <c r="K1811" s="79">
        <f t="shared" si="448"/>
        <v>70.363442689283758</v>
      </c>
      <c r="L1811" s="90">
        <f t="shared" si="452"/>
        <v>3026143.2507721717</v>
      </c>
      <c r="M1811" s="79">
        <f t="shared" si="449"/>
        <v>156.51680062821612</v>
      </c>
      <c r="N1811" s="90">
        <f t="shared" si="450"/>
        <v>99207.453064611371</v>
      </c>
      <c r="O1811" s="106">
        <f t="shared" si="442"/>
        <v>35.042545112192101</v>
      </c>
      <c r="P1811" s="91"/>
      <c r="Q1811" s="92">
        <f t="shared" si="443"/>
        <v>38.400680076306443</v>
      </c>
      <c r="R1811" s="92"/>
      <c r="S1811" s="107">
        <f t="shared" si="444"/>
        <v>2.9582246986088707E-2</v>
      </c>
      <c r="T1811" s="82">
        <f t="shared" si="453"/>
        <v>0.99859771179400214</v>
      </c>
      <c r="U1811" s="82">
        <f t="shared" si="454"/>
        <v>53.012522252729312</v>
      </c>
      <c r="V1811" s="95"/>
      <c r="W1811" s="95"/>
    </row>
    <row r="1812" spans="1:23">
      <c r="A1812" s="1">
        <v>2021.04</v>
      </c>
      <c r="B1812" s="1">
        <f t="shared" si="445"/>
        <v>2021</v>
      </c>
      <c r="C1812" s="1">
        <f t="shared" si="446"/>
        <v>3.999999999996362E-2</v>
      </c>
      <c r="D1812" s="8">
        <v>4141.1761904761906</v>
      </c>
      <c r="E1812" s="79">
        <f>E1811*2/3+E1814/3</f>
        <v>57.710605421407152</v>
      </c>
      <c r="F1812" s="77">
        <f>F1811*2/3+F1814/3</f>
        <v>138.38666666666666</v>
      </c>
      <c r="G1812" s="77">
        <v>267.05399999999997</v>
      </c>
      <c r="H1812" s="112">
        <f t="shared" si="451"/>
        <v>2021.2916666665301</v>
      </c>
      <c r="I1812" s="82">
        <v>1.64</v>
      </c>
      <c r="J1812" s="79">
        <f t="shared" si="447"/>
        <v>5014.6636261009462</v>
      </c>
      <c r="K1812" s="79">
        <f t="shared" si="448"/>
        <v>69.883352104783725</v>
      </c>
      <c r="L1812" s="90">
        <f t="shared" si="452"/>
        <v>3182212.7088163523</v>
      </c>
      <c r="M1812" s="79">
        <f t="shared" si="449"/>
        <v>167.5762034145404</v>
      </c>
      <c r="N1812" s="90">
        <f t="shared" si="450"/>
        <v>106340.75662131162</v>
      </c>
      <c r="O1812" s="106">
        <f t="shared" si="442"/>
        <v>36.719814109133019</v>
      </c>
      <c r="P1812" s="91"/>
      <c r="Q1812" s="92">
        <f t="shared" si="443"/>
        <v>40.219749436274725</v>
      </c>
      <c r="R1812" s="92"/>
      <c r="S1812" s="107">
        <f t="shared" si="444"/>
        <v>2.8158458253758522E-2</v>
      </c>
      <c r="T1812" s="82">
        <f t="shared" si="453"/>
        <v>1.0031977488541435</v>
      </c>
      <c r="U1812" s="82">
        <f t="shared" si="454"/>
        <v>52.506636145538643</v>
      </c>
      <c r="V1812" s="95"/>
      <c r="W1812" s="95"/>
    </row>
    <row r="1813" spans="1:23">
      <c r="A1813" s="1">
        <v>2021.05</v>
      </c>
      <c r="B1813" s="1">
        <f t="shared" si="445"/>
        <v>2021</v>
      </c>
      <c r="C1813" s="1">
        <f t="shared" si="446"/>
        <v>4.9999999999954525E-2</v>
      </c>
      <c r="D1813" s="8">
        <v>4167.8495000000012</v>
      </c>
      <c r="E1813" s="79">
        <f>E1811/3+E1814*2/3</f>
        <v>57.787823777911655</v>
      </c>
      <c r="F1813" s="77">
        <f>F1811/3+F1814*2/3</f>
        <v>148.57333333333332</v>
      </c>
      <c r="G1813" s="77">
        <v>269.19499999999999</v>
      </c>
      <c r="H1813" s="112">
        <f t="shared" si="451"/>
        <v>2021.3749999998633</v>
      </c>
      <c r="I1813" s="82">
        <v>1.62</v>
      </c>
      <c r="J1813" s="79">
        <f t="shared" si="447"/>
        <v>5006.8228416519642</v>
      </c>
      <c r="K1813" s="79">
        <f t="shared" si="448"/>
        <v>69.420308017505548</v>
      </c>
      <c r="L1813" s="90">
        <f t="shared" si="452"/>
        <v>3180908.1623489377</v>
      </c>
      <c r="M1813" s="79">
        <f t="shared" si="449"/>
        <v>178.4806190803445</v>
      </c>
      <c r="N1813" s="90">
        <f t="shared" si="450"/>
        <v>113391.36135011337</v>
      </c>
      <c r="O1813" s="106">
        <f t="shared" si="442"/>
        <v>36.552133989799081</v>
      </c>
      <c r="P1813" s="91"/>
      <c r="Q1813" s="92">
        <f t="shared" si="443"/>
        <v>40.014691437684412</v>
      </c>
      <c r="R1813" s="92"/>
      <c r="S1813" s="107">
        <f t="shared" si="444"/>
        <v>2.881834542561661E-2</v>
      </c>
      <c r="T1813" s="82">
        <f t="shared" si="453"/>
        <v>1.0105500616202074</v>
      </c>
      <c r="U1813" s="82">
        <f t="shared" si="454"/>
        <v>52.25560053668012</v>
      </c>
      <c r="V1813" s="95"/>
      <c r="W1813" s="95"/>
    </row>
    <row r="1814" spans="1:23">
      <c r="A1814" s="1">
        <v>2021.06</v>
      </c>
      <c r="B1814" s="1">
        <f t="shared" si="445"/>
        <v>2021</v>
      </c>
      <c r="C1814" s="1">
        <f t="shared" si="446"/>
        <v>5.999999999994543E-2</v>
      </c>
      <c r="D1814" s="8">
        <v>4238.4895454545458</v>
      </c>
      <c r="E1814" s="79">
        <v>57.86504213441615</v>
      </c>
      <c r="F1814" s="77">
        <v>158.76</v>
      </c>
      <c r="G1814" s="77">
        <v>271.69600000000003</v>
      </c>
      <c r="H1814" s="112">
        <f t="shared" si="451"/>
        <v>2021.4583333331966</v>
      </c>
      <c r="I1814" s="82">
        <v>1.52</v>
      </c>
      <c r="J1814" s="79">
        <f t="shared" si="447"/>
        <v>5044.8128227052566</v>
      </c>
      <c r="K1814" s="79">
        <f t="shared" si="448"/>
        <v>68.87319254075841</v>
      </c>
      <c r="L1814" s="90">
        <f t="shared" si="452"/>
        <v>3208690.101830143</v>
      </c>
      <c r="M1814" s="79">
        <f t="shared" si="449"/>
        <v>188.96224118132028</v>
      </c>
      <c r="N1814" s="90">
        <f t="shared" si="450"/>
        <v>120187.07020590821</v>
      </c>
      <c r="O1814" s="106">
        <f t="shared" si="442"/>
        <v>36.696258013088382</v>
      </c>
      <c r="P1814" s="91"/>
      <c r="Q1814" s="92">
        <f t="shared" si="443"/>
        <v>40.148049521730442</v>
      </c>
      <c r="R1814" s="92"/>
      <c r="S1814" s="107">
        <f t="shared" si="444"/>
        <v>3.0761593765331392E-2</v>
      </c>
      <c r="T1814" s="82">
        <f t="shared" si="453"/>
        <v>1.019847179067535</v>
      </c>
      <c r="U1814" s="82">
        <f t="shared" si="454"/>
        <v>52.320805376807286</v>
      </c>
      <c r="V1814" s="95"/>
      <c r="W1814" s="95"/>
    </row>
    <row r="1815" spans="1:23">
      <c r="A1815" s="1">
        <v>2021.07</v>
      </c>
      <c r="B1815" s="1">
        <f t="shared" si="445"/>
        <v>2021</v>
      </c>
      <c r="C1815" s="1">
        <f t="shared" si="446"/>
        <v>6.9999999999936335E-2</v>
      </c>
      <c r="D1815" s="8">
        <v>4363.7128571428575</v>
      </c>
      <c r="E1815" s="79">
        <f>E1814*2/3+E1817/3</f>
        <v>58.328189005792169</v>
      </c>
      <c r="F1815" s="77">
        <f>F1814*2/3+F1817/3</f>
        <v>164.31666666666666</v>
      </c>
      <c r="G1815" s="77">
        <v>273.00299999999999</v>
      </c>
      <c r="H1815" s="112">
        <f t="shared" si="451"/>
        <v>2021.5416666665299</v>
      </c>
      <c r="I1815" s="82">
        <v>1.32</v>
      </c>
      <c r="J1815" s="79">
        <f t="shared" si="447"/>
        <v>5168.9928494611004</v>
      </c>
      <c r="K1815" s="79">
        <f t="shared" si="448"/>
        <v>69.092078641114171</v>
      </c>
      <c r="L1815" s="90">
        <f t="shared" si="452"/>
        <v>3291335.3508056616</v>
      </c>
      <c r="M1815" s="79">
        <f t="shared" si="449"/>
        <v>194.6396802110844</v>
      </c>
      <c r="N1815" s="90">
        <f t="shared" si="450"/>
        <v>123936.03140987905</v>
      </c>
      <c r="O1815" s="106">
        <f t="shared" si="442"/>
        <v>37.443383184615392</v>
      </c>
      <c r="P1815" s="91"/>
      <c r="Q1815" s="92">
        <f t="shared" si="443"/>
        <v>40.937356042115077</v>
      </c>
      <c r="R1815" s="92"/>
      <c r="S1815" s="107">
        <f t="shared" si="444"/>
        <v>3.261658108639498E-2</v>
      </c>
      <c r="T1815" s="82">
        <f t="shared" si="453"/>
        <v>1.0048233757041396</v>
      </c>
      <c r="U1815" s="82">
        <f t="shared" si="454"/>
        <v>53.103768840735192</v>
      </c>
      <c r="V1815" s="95"/>
      <c r="W1815" s="95"/>
    </row>
    <row r="1816" spans="1:23">
      <c r="A1816" s="1">
        <v>2021.08</v>
      </c>
      <c r="B1816" s="1">
        <f t="shared" si="445"/>
        <v>2021</v>
      </c>
      <c r="C1816" s="1">
        <f t="shared" si="446"/>
        <v>7.999999999992724E-2</v>
      </c>
      <c r="D1816" s="8">
        <v>4454.2063636363628</v>
      </c>
      <c r="E1816" s="79">
        <f>E1814/3+E1817*2/3</f>
        <v>58.791335877168187</v>
      </c>
      <c r="F1816" s="77">
        <f>F1814/3+F1817*2/3</f>
        <v>169.87333333333333</v>
      </c>
      <c r="G1816" s="77">
        <f>273.567</f>
        <v>273.56700000000001</v>
      </c>
      <c r="H1816" s="112">
        <f t="shared" si="451"/>
        <v>2021.6249999998631</v>
      </c>
      <c r="I1816" s="82">
        <v>1.28</v>
      </c>
      <c r="J1816" s="79">
        <f t="shared" si="447"/>
        <v>5265.3083759803558</v>
      </c>
      <c r="K1816" s="79">
        <f t="shared" si="448"/>
        <v>69.497119791372057</v>
      </c>
      <c r="L1816" s="90">
        <f t="shared" si="452"/>
        <v>3356351.5414474611</v>
      </c>
      <c r="M1816" s="79">
        <f t="shared" si="449"/>
        <v>200.80692537233418</v>
      </c>
      <c r="N1816" s="90">
        <f t="shared" si="450"/>
        <v>128003.63917550602</v>
      </c>
      <c r="O1816" s="106">
        <f t="shared" si="442"/>
        <v>37.973500614070495</v>
      </c>
      <c r="P1816" s="91"/>
      <c r="Q1816" s="92">
        <f t="shared" si="443"/>
        <v>41.48683671871963</v>
      </c>
      <c r="R1816" s="92"/>
      <c r="S1816" s="107">
        <f t="shared" si="444"/>
        <v>3.2573428847369475E-2</v>
      </c>
      <c r="T1816" s="82">
        <f t="shared" si="453"/>
        <v>0.99272583098797629</v>
      </c>
      <c r="U1816" s="82">
        <f t="shared" si="454"/>
        <v>53.249898698327804</v>
      </c>
      <c r="V1816" s="95"/>
      <c r="W1816" s="95"/>
    </row>
    <row r="1817" spans="1:23">
      <c r="A1817" s="1">
        <v>2021.09</v>
      </c>
      <c r="B1817" s="1">
        <f t="shared" si="445"/>
        <v>2021</v>
      </c>
      <c r="C1817" s="1">
        <f t="shared" si="446"/>
        <v>8.9999999999918145E-2</v>
      </c>
      <c r="D1817" s="8">
        <v>4445.5433333333331</v>
      </c>
      <c r="E1817" s="79">
        <v>59.254482748544206</v>
      </c>
      <c r="F1817" s="77">
        <v>175.43</v>
      </c>
      <c r="G1817" s="77">
        <v>274.31</v>
      </c>
      <c r="H1817" s="112">
        <f t="shared" si="451"/>
        <v>2021.7083333331964</v>
      </c>
      <c r="I1817" s="82">
        <v>1.37</v>
      </c>
      <c r="J1817" s="79">
        <f t="shared" si="447"/>
        <v>5240.8338732212951</v>
      </c>
      <c r="K1817" s="79">
        <f t="shared" si="448"/>
        <v>69.854880954658853</v>
      </c>
      <c r="L1817" s="90">
        <f t="shared" si="452"/>
        <v>3344461.0874651284</v>
      </c>
      <c r="M1817" s="79">
        <f t="shared" si="449"/>
        <v>206.8137497357005</v>
      </c>
      <c r="N1817" s="90">
        <f t="shared" si="450"/>
        <v>131979.10009665278</v>
      </c>
      <c r="O1817" s="106">
        <f t="shared" si="442"/>
        <v>37.620346686651217</v>
      </c>
      <c r="P1817" s="91"/>
      <c r="Q1817" s="92">
        <f t="shared" si="443"/>
        <v>41.070676530740485</v>
      </c>
      <c r="R1817" s="92"/>
      <c r="S1817" s="107">
        <f t="shared" si="444"/>
        <v>3.204241607577743E-2</v>
      </c>
      <c r="T1817" s="82">
        <f t="shared" si="453"/>
        <v>0.9818778716640022</v>
      </c>
      <c r="U1817" s="82">
        <f t="shared" si="454"/>
        <v>52.719365674443196</v>
      </c>
      <c r="V1817" s="95"/>
      <c r="W1817" s="95"/>
    </row>
    <row r="1818" spans="1:23">
      <c r="A1818" s="1">
        <v>2021.1</v>
      </c>
      <c r="B1818" s="1">
        <f t="shared" si="445"/>
        <v>2021</v>
      </c>
      <c r="C1818" s="1">
        <f t="shared" si="446"/>
        <v>9.9999999999909051E-2</v>
      </c>
      <c r="D1818" s="8">
        <v>4460.7071428571426</v>
      </c>
      <c r="E1818" s="79">
        <f>E1817*2/3+E1820/3</f>
        <v>59.635360926493661</v>
      </c>
      <c r="F1818" s="77">
        <f>F1817*2/3+F1820/3</f>
        <v>182.91</v>
      </c>
      <c r="G1818" s="77">
        <v>276.589</v>
      </c>
      <c r="H1818" s="112">
        <f t="shared" si="451"/>
        <v>2021.7916666665296</v>
      </c>
      <c r="I1818" s="82">
        <v>1.58</v>
      </c>
      <c r="J1818" s="79">
        <f t="shared" si="447"/>
        <v>5215.3804308145709</v>
      </c>
      <c r="K1818" s="79">
        <f t="shared" si="448"/>
        <v>69.724616389271816</v>
      </c>
      <c r="L1818" s="90">
        <f t="shared" si="452"/>
        <v>3331925.7841658499</v>
      </c>
      <c r="M1818" s="79">
        <f t="shared" si="449"/>
        <v>213.8551588457965</v>
      </c>
      <c r="N1818" s="90">
        <f t="shared" si="450"/>
        <v>136624.64843890638</v>
      </c>
      <c r="O1818" s="106">
        <f t="shared" si="442"/>
        <v>37.253025000325309</v>
      </c>
      <c r="P1818" s="91"/>
      <c r="Q1818" s="92">
        <f t="shared" si="443"/>
        <v>40.638887886402181</v>
      </c>
      <c r="R1818" s="92"/>
      <c r="S1818" s="107">
        <f t="shared" si="444"/>
        <v>3.1258728814100654E-2</v>
      </c>
      <c r="T1818" s="82">
        <f t="shared" si="453"/>
        <v>1.0031530998335139</v>
      </c>
      <c r="U1818" s="82">
        <f t="shared" si="454"/>
        <v>51.337460852973216</v>
      </c>
      <c r="V1818" s="95"/>
      <c r="W1818" s="95"/>
    </row>
    <row r="1819" spans="1:23">
      <c r="A1819" s="1">
        <v>2021.11</v>
      </c>
      <c r="B1819" s="1">
        <f t="shared" si="445"/>
        <v>2021</v>
      </c>
      <c r="C1819" s="1">
        <f t="shared" si="446"/>
        <v>0.10999999999989996</v>
      </c>
      <c r="D1819" s="8">
        <v>4667.3866666666672</v>
      </c>
      <c r="E1819" s="79">
        <f>E1817/3+E1820*2/3</f>
        <v>60.016239104443123</v>
      </c>
      <c r="F1819" s="77">
        <f>F1817/3+F1820*2/3</f>
        <v>190.39</v>
      </c>
      <c r="G1819" s="77">
        <v>277.94799999999998</v>
      </c>
      <c r="H1819" s="112">
        <f t="shared" si="451"/>
        <v>2021.8749999998629</v>
      </c>
      <c r="I1819" s="82">
        <v>1.56</v>
      </c>
      <c r="J1819" s="79">
        <f t="shared" si="447"/>
        <v>5430.3448933853351</v>
      </c>
      <c r="K1819" s="79">
        <f t="shared" si="448"/>
        <v>69.826843331530128</v>
      </c>
      <c r="L1819" s="90">
        <f t="shared" si="452"/>
        <v>3472976.6241293927</v>
      </c>
      <c r="M1819" s="79">
        <f t="shared" si="449"/>
        <v>221.51225901967277</v>
      </c>
      <c r="N1819" s="90">
        <f t="shared" si="450"/>
        <v>141668.14680049254</v>
      </c>
      <c r="O1819" s="106">
        <f t="shared" si="442"/>
        <v>38.582627497719216</v>
      </c>
      <c r="P1819" s="91"/>
      <c r="Q1819" s="92">
        <f t="shared" si="443"/>
        <v>42.054857617858943</v>
      </c>
      <c r="R1819" s="92"/>
      <c r="S1819" s="107">
        <f t="shared" si="444"/>
        <v>3.1119985899904265E-2</v>
      </c>
      <c r="T1819" s="82">
        <f t="shared" si="453"/>
        <v>1.0096002483721682</v>
      </c>
      <c r="U1819" s="82">
        <f t="shared" si="454"/>
        <v>51.247531959183569</v>
      </c>
      <c r="V1819" s="95"/>
      <c r="W1819" s="95"/>
    </row>
    <row r="1820" spans="1:23">
      <c r="A1820" s="1">
        <v>2021.12</v>
      </c>
      <c r="B1820" s="1">
        <f t="shared" si="445"/>
        <v>2021</v>
      </c>
      <c r="C1820" s="1">
        <f t="shared" si="446"/>
        <v>0.11999999999989086</v>
      </c>
      <c r="D1820" s="8">
        <v>4674.7727272727261</v>
      </c>
      <c r="E1820" s="79">
        <v>60.397117282392585</v>
      </c>
      <c r="F1820" s="77">
        <v>197.87</v>
      </c>
      <c r="G1820" s="77">
        <v>278.80200000000002</v>
      </c>
      <c r="H1820" s="112">
        <f t="shared" si="451"/>
        <v>2021.9583333331962</v>
      </c>
      <c r="I1820" s="82">
        <v>1.47</v>
      </c>
      <c r="J1820" s="79">
        <f t="shared" si="447"/>
        <v>5422.2782794371487</v>
      </c>
      <c r="K1820" s="79">
        <f t="shared" si="448"/>
        <v>70.054737692455447</v>
      </c>
      <c r="L1820" s="90">
        <f t="shared" si="452"/>
        <v>3471551.2469887855</v>
      </c>
      <c r="M1820" s="79">
        <f t="shared" si="449"/>
        <v>229.5098105824205</v>
      </c>
      <c r="N1820" s="90">
        <f t="shared" si="450"/>
        <v>146941.01410196669</v>
      </c>
      <c r="O1820" s="106">
        <f t="shared" si="442"/>
        <v>38.304849873467447</v>
      </c>
      <c r="P1820" s="91"/>
      <c r="Q1820" s="92">
        <f t="shared" si="443"/>
        <v>41.717265819554648</v>
      </c>
      <c r="R1820" s="92"/>
      <c r="S1820" s="107">
        <f t="shared" si="444"/>
        <v>3.2773352076795367E-2</v>
      </c>
      <c r="T1820" s="82">
        <f t="shared" si="453"/>
        <v>0.97485415546659682</v>
      </c>
      <c r="U1820" s="82">
        <f t="shared" si="454"/>
        <v>51.581037371920011</v>
      </c>
      <c r="V1820" s="95"/>
      <c r="W1820" s="95"/>
    </row>
    <row r="1821" spans="1:23">
      <c r="A1821" s="1">
        <v>2022.01</v>
      </c>
      <c r="B1821" s="1">
        <f t="shared" si="445"/>
        <v>2022</v>
      </c>
      <c r="C1821" s="1">
        <f t="shared" si="446"/>
        <v>9.9999999999909051E-3</v>
      </c>
      <c r="D1821" s="8">
        <v>4573.8154999999997</v>
      </c>
      <c r="E1821" s="79">
        <f>E1820*2/3+E1823/3</f>
        <v>60.921402962953294</v>
      </c>
      <c r="F1821" s="77">
        <f>F1820*2/3+F1823/3</f>
        <v>197.88333333333333</v>
      </c>
      <c r="G1821" s="77">
        <v>281.14800000000002</v>
      </c>
      <c r="H1821" s="112">
        <f t="shared" si="451"/>
        <v>2022.0416666665294</v>
      </c>
      <c r="I1821" s="82">
        <v>1.76</v>
      </c>
      <c r="J1821" s="79">
        <f t="shared" si="447"/>
        <v>5260.9094777003575</v>
      </c>
      <c r="K1821" s="79">
        <f t="shared" si="448"/>
        <v>70.073221414944172</v>
      </c>
      <c r="L1821" s="90">
        <f t="shared" si="452"/>
        <v>3371975.3604695136</v>
      </c>
      <c r="M1821" s="79">
        <f t="shared" si="449"/>
        <v>227.61003451325757</v>
      </c>
      <c r="N1821" s="90">
        <f t="shared" si="450"/>
        <v>145886.45393492054</v>
      </c>
      <c r="O1821" s="106">
        <f t="shared" si="442"/>
        <v>36.936758070297465</v>
      </c>
      <c r="P1821" s="91"/>
      <c r="Q1821" s="92">
        <f t="shared" si="443"/>
        <v>40.194254833176515</v>
      </c>
      <c r="R1821" s="92"/>
      <c r="S1821" s="107">
        <f t="shared" si="444"/>
        <v>3.1247786313865839E-2</v>
      </c>
      <c r="T1821" s="82">
        <f t="shared" si="453"/>
        <v>0.98613460955449705</v>
      </c>
      <c r="U1821" s="82">
        <f t="shared" si="454"/>
        <v>49.864400944375319</v>
      </c>
      <c r="V1821" s="95"/>
      <c r="W1821" s="95"/>
    </row>
    <row r="1822" spans="1:23">
      <c r="A1822" s="1">
        <v>2022.02</v>
      </c>
      <c r="B1822" s="1">
        <f t="shared" si="445"/>
        <v>2022</v>
      </c>
      <c r="C1822" s="1">
        <f t="shared" si="446"/>
        <v>1.999999999998181E-2</v>
      </c>
      <c r="D1822" s="8">
        <v>4435.9805263157887</v>
      </c>
      <c r="E1822" s="79">
        <f>E1820/3+E1823*2/3</f>
        <v>61.445688643514018</v>
      </c>
      <c r="F1822" s="77">
        <f>F1820/3+F1823*2/3</f>
        <v>197.89666666666665</v>
      </c>
      <c r="G1822" s="77">
        <v>283.71600000000001</v>
      </c>
      <c r="H1822" s="112">
        <f t="shared" si="451"/>
        <v>2022.1249999998627</v>
      </c>
      <c r="I1822" s="82">
        <v>1.93</v>
      </c>
      <c r="J1822" s="79">
        <f t="shared" si="447"/>
        <v>5056.1853774252386</v>
      </c>
      <c r="K1822" s="79">
        <f t="shared" si="448"/>
        <v>70.036554620132435</v>
      </c>
      <c r="L1822" s="90">
        <f t="shared" si="452"/>
        <v>3244498.4486119584</v>
      </c>
      <c r="M1822" s="79">
        <f t="shared" si="449"/>
        <v>225.5650642073999</v>
      </c>
      <c r="N1822" s="90">
        <f t="shared" si="450"/>
        <v>144742.61646922515</v>
      </c>
      <c r="O1822" s="106">
        <f t="shared" si="442"/>
        <v>35.28714922569489</v>
      </c>
      <c r="P1822" s="91"/>
      <c r="Q1822" s="92">
        <f t="shared" si="443"/>
        <v>38.370495009112197</v>
      </c>
      <c r="R1822" s="92"/>
      <c r="S1822" s="107">
        <f t="shared" si="444"/>
        <v>3.1293678922879556E-2</v>
      </c>
      <c r="T1822" s="82">
        <f t="shared" si="453"/>
        <v>0.98374387238665295</v>
      </c>
      <c r="U1822" s="82">
        <f t="shared" si="454"/>
        <v>48.72793163914745</v>
      </c>
      <c r="V1822" s="95"/>
      <c r="W1822" s="95"/>
    </row>
    <row r="1823" spans="1:23">
      <c r="A1823" s="1">
        <v>2022.03</v>
      </c>
      <c r="B1823" s="1">
        <f t="shared" si="445"/>
        <v>2022</v>
      </c>
      <c r="C1823" s="1">
        <f t="shared" si="446"/>
        <v>2.9999999999972715E-2</v>
      </c>
      <c r="D1823" s="8">
        <v>4391.2652173913057</v>
      </c>
      <c r="E1823" s="79">
        <v>61.969974324074734</v>
      </c>
      <c r="F1823" s="77">
        <v>197.91</v>
      </c>
      <c r="G1823" s="77">
        <v>287.50400000000002</v>
      </c>
      <c r="H1823" s="112">
        <f t="shared" si="451"/>
        <v>2022.2083333331959</v>
      </c>
      <c r="I1823" s="82">
        <v>2.13</v>
      </c>
      <c r="J1823" s="79">
        <f t="shared" si="447"/>
        <v>4939.2722181105401</v>
      </c>
      <c r="K1823" s="79">
        <f t="shared" si="448"/>
        <v>69.703503975048207</v>
      </c>
      <c r="L1823" s="90">
        <f t="shared" si="452"/>
        <v>3173203.8932832517</v>
      </c>
      <c r="M1823" s="79">
        <f t="shared" si="449"/>
        <v>222.60813599115141</v>
      </c>
      <c r="N1823" s="90">
        <f t="shared" si="450"/>
        <v>143013.17534465977</v>
      </c>
      <c r="O1823" s="106">
        <f t="shared" si="442"/>
        <v>34.270798693291745</v>
      </c>
      <c r="P1823" s="91"/>
      <c r="Q1823" s="92">
        <f t="shared" si="443"/>
        <v>37.23941174160219</v>
      </c>
      <c r="R1823" s="92"/>
      <c r="S1823" s="107">
        <f t="shared" si="444"/>
        <v>3.0716673054595862E-2</v>
      </c>
      <c r="T1823" s="82">
        <f t="shared" si="453"/>
        <v>0.94801589886303184</v>
      </c>
      <c r="U1823" s="82">
        <f t="shared" si="454"/>
        <v>47.304227468898212</v>
      </c>
      <c r="V1823" s="95"/>
      <c r="W1823" s="95"/>
    </row>
    <row r="1824" spans="1:23">
      <c r="A1824" s="1">
        <v>2022.04</v>
      </c>
      <c r="B1824" s="1">
        <f t="shared" si="445"/>
        <v>2022</v>
      </c>
      <c r="C1824" s="1">
        <f t="shared" si="446"/>
        <v>3.999999999996362E-2</v>
      </c>
      <c r="D1824" s="8">
        <v>4391.2959999999994</v>
      </c>
      <c r="E1824" s="79">
        <f>E1823*2/3+E1826/3</f>
        <v>62.653316216049816</v>
      </c>
      <c r="F1824" s="77">
        <f>F1823*2/3+F1826/3</f>
        <v>196.02666666666664</v>
      </c>
      <c r="G1824" s="77">
        <v>289.10899999999998</v>
      </c>
      <c r="H1824" s="112">
        <f t="shared" si="451"/>
        <v>2022.2916666665292</v>
      </c>
      <c r="I1824" s="82">
        <v>2.75</v>
      </c>
      <c r="J1824" s="79">
        <f t="shared" si="447"/>
        <v>4911.8860857600421</v>
      </c>
      <c r="K1824" s="79">
        <f t="shared" si="448"/>
        <v>70.080894603401632</v>
      </c>
      <c r="L1824" s="90">
        <f t="shared" si="452"/>
        <v>3159361.7660472067</v>
      </c>
      <c r="M1824" s="79">
        <f t="shared" si="449"/>
        <v>219.26571482266783</v>
      </c>
      <c r="N1824" s="90">
        <f t="shared" si="450"/>
        <v>141033.34318441461</v>
      </c>
      <c r="O1824" s="106">
        <f t="shared" si="442"/>
        <v>33.88916475591386</v>
      </c>
      <c r="P1824" s="91"/>
      <c r="Q1824" s="92">
        <f t="shared" si="443"/>
        <v>36.800852348372857</v>
      </c>
      <c r="R1824" s="92"/>
      <c r="S1824" s="107">
        <f t="shared" si="444"/>
        <v>2.5106179878196175E-2</v>
      </c>
      <c r="T1824" s="82">
        <f t="shared" si="453"/>
        <v>0.98937792522351686</v>
      </c>
      <c r="U1824" s="82">
        <f t="shared" si="454"/>
        <v>44.596200053523745</v>
      </c>
      <c r="V1824" s="95"/>
      <c r="W1824" s="95"/>
    </row>
    <row r="1825" spans="1:23">
      <c r="A1825" s="1">
        <v>2022.05</v>
      </c>
      <c r="B1825" s="1">
        <f t="shared" si="445"/>
        <v>2022</v>
      </c>
      <c r="C1825" s="1">
        <f t="shared" si="446"/>
        <v>4.9999999999954525E-2</v>
      </c>
      <c r="D1825" s="8">
        <v>4040.3599999999997</v>
      </c>
      <c r="E1825" s="79">
        <f>E1823/3+E1826*2/3</f>
        <v>63.336658108024906</v>
      </c>
      <c r="F1825" s="77">
        <f>F1823/3+F1826*2/3</f>
        <v>194.14333333333332</v>
      </c>
      <c r="G1825" s="77">
        <v>292.29599999999999</v>
      </c>
      <c r="H1825" s="112">
        <f t="shared" si="451"/>
        <v>2022.3749999998624</v>
      </c>
      <c r="I1825" s="82">
        <v>2.9</v>
      </c>
      <c r="J1825" s="79">
        <f t="shared" si="447"/>
        <v>4470.0705376741389</v>
      </c>
      <c r="K1825" s="79">
        <f t="shared" si="448"/>
        <v>70.072797810943086</v>
      </c>
      <c r="L1825" s="90">
        <f t="shared" si="452"/>
        <v>2878938.6557188369</v>
      </c>
      <c r="M1825" s="79">
        <f t="shared" si="449"/>
        <v>214.79135384450467</v>
      </c>
      <c r="N1825" s="90">
        <f t="shared" si="450"/>
        <v>138335.87776421921</v>
      </c>
      <c r="O1825" s="106">
        <f t="shared" si="442"/>
        <v>30.673155079545147</v>
      </c>
      <c r="P1825" s="91"/>
      <c r="Q1825" s="92">
        <f t="shared" si="443"/>
        <v>33.292110895037787</v>
      </c>
      <c r="R1825" s="92"/>
      <c r="S1825" s="107">
        <f t="shared" si="444"/>
        <v>2.7942547874479147E-2</v>
      </c>
      <c r="T1825" s="82">
        <f t="shared" si="453"/>
        <v>0.98198846172615695</v>
      </c>
      <c r="U1825" s="82">
        <f t="shared" si="454"/>
        <v>43.641413710395256</v>
      </c>
      <c r="V1825" s="95"/>
      <c r="W1825" s="95"/>
    </row>
    <row r="1826" spans="1:23">
      <c r="A1826" s="1">
        <v>2022.06</v>
      </c>
      <c r="B1826" s="1">
        <f t="shared" si="445"/>
        <v>2022</v>
      </c>
      <c r="C1826" s="1">
        <f t="shared" si="446"/>
        <v>5.999999999994543E-2</v>
      </c>
      <c r="D1826" s="8">
        <v>3898.9466666666676</v>
      </c>
      <c r="E1826" s="79">
        <v>64.02</v>
      </c>
      <c r="F1826" s="77">
        <v>192.26</v>
      </c>
      <c r="G1826" s="77">
        <v>296.31099999999998</v>
      </c>
      <c r="H1826" s="112">
        <f t="shared" si="451"/>
        <v>2022.4583333331957</v>
      </c>
      <c r="I1826" s="82">
        <v>3.14</v>
      </c>
      <c r="J1826" s="79">
        <f t="shared" si="447"/>
        <v>4255.1679482255713</v>
      </c>
      <c r="K1826" s="79">
        <f t="shared" si="448"/>
        <v>69.869089098953467</v>
      </c>
      <c r="L1826" s="90">
        <f t="shared" si="452"/>
        <v>2744281.0557733304</v>
      </c>
      <c r="M1826" s="79">
        <f t="shared" si="449"/>
        <v>209.82553999007803</v>
      </c>
      <c r="N1826" s="90">
        <f t="shared" si="450"/>
        <v>135322.56809094944</v>
      </c>
      <c r="O1826" s="106">
        <f t="shared" si="442"/>
        <v>29.047721395103846</v>
      </c>
      <c r="P1826" s="91"/>
      <c r="Q1826" s="92">
        <f t="shared" si="443"/>
        <v>31.515503555204624</v>
      </c>
      <c r="R1826" s="92"/>
      <c r="S1826" s="107">
        <f t="shared" si="444"/>
        <v>2.8915813659970369E-2</v>
      </c>
      <c r="T1826" s="82">
        <f t="shared" si="453"/>
        <v>1.0232786529757065</v>
      </c>
      <c r="U1826" s="82">
        <f t="shared" si="454"/>
        <v>42.274676557157136</v>
      </c>
      <c r="V1826" s="95"/>
      <c r="W1826" s="95"/>
    </row>
    <row r="1827" spans="1:23">
      <c r="A1827" s="1">
        <v>2022.07</v>
      </c>
      <c r="B1827" s="1">
        <f t="shared" si="445"/>
        <v>2022</v>
      </c>
      <c r="C1827" s="1">
        <f t="shared" si="446"/>
        <v>6.9999999999936335E-2</v>
      </c>
      <c r="D1827" s="8">
        <v>3911.729499999999</v>
      </c>
      <c r="E1827" s="79">
        <f>E1826*2/3+E1829/3</f>
        <v>64.452768447835695</v>
      </c>
      <c r="F1827" s="77">
        <f>F1826*2/3+F1829/3</f>
        <v>190.58333333333331</v>
      </c>
      <c r="G1827" s="77">
        <v>296.27600000000001</v>
      </c>
      <c r="H1827" s="112">
        <f t="shared" si="451"/>
        <v>2022.541666666529</v>
      </c>
      <c r="I1827" s="82">
        <v>2.9</v>
      </c>
      <c r="J1827" s="79">
        <f t="shared" si="447"/>
        <v>4269.6229897072317</v>
      </c>
      <c r="K1827" s="79">
        <f t="shared" si="448"/>
        <v>70.349706418901476</v>
      </c>
      <c r="L1827" s="90">
        <f t="shared" si="452"/>
        <v>2757384.4109704322</v>
      </c>
      <c r="M1827" s="79">
        <f t="shared" si="449"/>
        <v>208.0202584189517</v>
      </c>
      <c r="N1827" s="90">
        <f t="shared" si="450"/>
        <v>134342.49794729287</v>
      </c>
      <c r="O1827" s="106">
        <f t="shared" si="442"/>
        <v>29.004618317208941</v>
      </c>
      <c r="P1827" s="91"/>
      <c r="Q1827" s="92">
        <f t="shared" si="443"/>
        <v>31.45772714906694</v>
      </c>
      <c r="R1827" s="92"/>
      <c r="S1827" s="107">
        <f t="shared" si="444"/>
        <v>3.152220124246078E-2</v>
      </c>
      <c r="T1827" s="82">
        <f t="shared" si="453"/>
        <v>1.0024166666666667</v>
      </c>
      <c r="U1827" s="82">
        <f t="shared" si="454"/>
        <v>43.263884375134964</v>
      </c>
      <c r="V1827" s="95"/>
      <c r="W1827" s="95"/>
    </row>
    <row r="1828" spans="1:23">
      <c r="A1828" s="1">
        <v>2022.08</v>
      </c>
      <c r="B1828" s="1">
        <f t="shared" si="445"/>
        <v>2022</v>
      </c>
      <c r="C1828" s="1">
        <f t="shared" si="446"/>
        <v>7.999999999992724E-2</v>
      </c>
      <c r="D1828" s="8">
        <v>4158.5630434782615</v>
      </c>
      <c r="E1828" s="79">
        <f>E1826/3+E1829*2/3</f>
        <v>64.885536895671393</v>
      </c>
      <c r="F1828" s="77">
        <f>F1826/3+F1829*2/3</f>
        <v>188.90666666666664</v>
      </c>
      <c r="G1828" s="77">
        <v>296.17099999999999</v>
      </c>
      <c r="H1828" s="112">
        <f t="shared" si="451"/>
        <v>2022.6249999998622</v>
      </c>
      <c r="I1828" s="82">
        <v>2.9</v>
      </c>
      <c r="J1828" s="79">
        <f t="shared" si="447"/>
        <v>4540.6491273255351</v>
      </c>
      <c r="K1828" s="79">
        <f t="shared" si="448"/>
        <v>70.847178075952428</v>
      </c>
      <c r="L1828" s="90">
        <f t="shared" si="452"/>
        <v>2936229.8634551223</v>
      </c>
      <c r="M1828" s="79">
        <f t="shared" si="449"/>
        <v>206.2632890683648</v>
      </c>
      <c r="N1828" s="90">
        <f t="shared" si="450"/>
        <v>133381.02375105387</v>
      </c>
      <c r="O1828" s="106">
        <f t="shared" si="442"/>
        <v>30.69876336517531</v>
      </c>
      <c r="P1828" s="91"/>
      <c r="Q1828" s="92">
        <f t="shared" si="443"/>
        <v>33.281890402234446</v>
      </c>
      <c r="R1828" s="92"/>
      <c r="S1828" s="107">
        <f t="shared" si="444"/>
        <v>2.9013917428899784E-2</v>
      </c>
      <c r="T1828" s="82">
        <f t="shared" si="453"/>
        <v>0.9505808982687256</v>
      </c>
      <c r="U1828" s="82">
        <f t="shared" si="454"/>
        <v>43.383813954645731</v>
      </c>
      <c r="V1828" s="95"/>
      <c r="W1828" s="95"/>
    </row>
    <row r="1829" spans="1:23">
      <c r="A1829" s="1">
        <v>2022.09</v>
      </c>
      <c r="B1829" s="1">
        <f t="shared" si="445"/>
        <v>2022</v>
      </c>
      <c r="C1829" s="1">
        <f t="shared" si="446"/>
        <v>8.9999999999918145E-2</v>
      </c>
      <c r="D1829" s="8">
        <v>3850.5204761904752</v>
      </c>
      <c r="E1829" s="79">
        <v>65.318305343507092</v>
      </c>
      <c r="F1829" s="77">
        <v>187.23</v>
      </c>
      <c r="G1829" s="77">
        <v>296.80799999999999</v>
      </c>
      <c r="H1829" s="112">
        <f t="shared" si="451"/>
        <v>2022.7083333331955</v>
      </c>
      <c r="I1829" s="82">
        <v>3.52</v>
      </c>
      <c r="J1829" s="79">
        <f t="shared" si="447"/>
        <v>4195.2806634319313</v>
      </c>
      <c r="K1829" s="79">
        <f t="shared" si="448"/>
        <v>71.166644891308039</v>
      </c>
      <c r="L1829" s="90">
        <f t="shared" si="452"/>
        <v>2716730.9106333521</v>
      </c>
      <c r="M1829" s="79">
        <f t="shared" si="449"/>
        <v>203.99382459367675</v>
      </c>
      <c r="N1829" s="90">
        <f t="shared" si="450"/>
        <v>132099.94117499681</v>
      </c>
      <c r="O1829" s="106">
        <f t="shared" si="442"/>
        <v>28.22988465582198</v>
      </c>
      <c r="P1829" s="91"/>
      <c r="Q1829" s="92">
        <f t="shared" si="443"/>
        <v>30.597432345703769</v>
      </c>
      <c r="R1829" s="92"/>
      <c r="S1829" s="107">
        <f t="shared" si="444"/>
        <v>2.5426554002999147E-2</v>
      </c>
      <c r="T1829" s="82">
        <f t="shared" si="453"/>
        <v>0.96529350397212954</v>
      </c>
      <c r="U1829" s="82">
        <f t="shared" si="454"/>
        <v>41.15131722355639</v>
      </c>
      <c r="V1829" s="95"/>
      <c r="W1829" s="95"/>
    </row>
    <row r="1830" spans="1:23">
      <c r="A1830" s="1">
        <v>2022.1</v>
      </c>
      <c r="B1830" s="1">
        <f t="shared" si="445"/>
        <v>2022</v>
      </c>
      <c r="C1830" s="1">
        <f t="shared" si="446"/>
        <v>9.9999999999909051E-2</v>
      </c>
      <c r="D1830" s="8">
        <v>3726.0509523809519</v>
      </c>
      <c r="E1830" s="79">
        <f>E1829*2/3+E1832/3</f>
        <v>65.852203562338062</v>
      </c>
      <c r="F1830" s="77">
        <f>F1829*2/3+F1832/3</f>
        <v>182.40333333333334</v>
      </c>
      <c r="G1830" s="77">
        <v>298.012</v>
      </c>
      <c r="H1830" s="112">
        <f t="shared" si="451"/>
        <v>2022.7916666665287</v>
      </c>
      <c r="I1830" s="82">
        <v>3.98</v>
      </c>
      <c r="J1830" s="79">
        <f t="shared" si="447"/>
        <v>4043.265154201205</v>
      </c>
      <c r="K1830" s="79">
        <f t="shared" si="448"/>
        <v>71.458475311730979</v>
      </c>
      <c r="L1830" s="90">
        <f t="shared" si="452"/>
        <v>2622146.6677031065</v>
      </c>
      <c r="M1830" s="79">
        <f t="shared" si="449"/>
        <v>197.93208710834912</v>
      </c>
      <c r="N1830" s="90">
        <f t="shared" si="450"/>
        <v>128363.3258885824</v>
      </c>
      <c r="O1830" s="106">
        <f t="shared" si="442"/>
        <v>27.080766925400706</v>
      </c>
      <c r="P1830" s="91"/>
      <c r="Q1830" s="92">
        <f t="shared" si="443"/>
        <v>29.346998336096632</v>
      </c>
      <c r="R1830" s="92"/>
      <c r="S1830" s="107">
        <f t="shared" si="444"/>
        <v>2.2784690077350282E-2</v>
      </c>
      <c r="T1830" s="82">
        <f t="shared" si="453"/>
        <v>1.0107119558279947</v>
      </c>
      <c r="U1830" s="82">
        <f t="shared" si="454"/>
        <v>39.562613673629379</v>
      </c>
      <c r="V1830" s="95"/>
      <c r="W1830" s="95"/>
    </row>
    <row r="1831" spans="1:23">
      <c r="A1831" s="1">
        <v>2022.11</v>
      </c>
      <c r="B1831" s="1">
        <f t="shared" si="445"/>
        <v>2022</v>
      </c>
      <c r="C1831" s="1">
        <f t="shared" si="446"/>
        <v>0.10999999999989996</v>
      </c>
      <c r="D1831" s="8">
        <v>3917.488571428571</v>
      </c>
      <c r="E1831" s="79">
        <f>E1829/3+E1832*2/3</f>
        <v>66.386101781169032</v>
      </c>
      <c r="F1831" s="77">
        <f>F1829/3+F1832*2/3</f>
        <v>177.57666666666665</v>
      </c>
      <c r="G1831" s="77">
        <v>297.71100000000001</v>
      </c>
      <c r="H1831" s="112">
        <f t="shared" si="451"/>
        <v>2022.874999999862</v>
      </c>
      <c r="I1831" s="82">
        <v>3.89</v>
      </c>
      <c r="J1831" s="79">
        <f t="shared" si="447"/>
        <v>4255.2986174319585</v>
      </c>
      <c r="K1831" s="79">
        <f t="shared" si="448"/>
        <v>72.110660178158639</v>
      </c>
      <c r="L1831" s="90">
        <f t="shared" si="452"/>
        <v>2763552.1600106452</v>
      </c>
      <c r="M1831" s="79">
        <f t="shared" si="449"/>
        <v>192.88932957353495</v>
      </c>
      <c r="N1831" s="90">
        <f t="shared" si="450"/>
        <v>125269.63940961806</v>
      </c>
      <c r="O1831" s="106">
        <f t="shared" si="442"/>
        <v>28.378949016273335</v>
      </c>
      <c r="P1831" s="91"/>
      <c r="Q1831" s="92">
        <f t="shared" si="443"/>
        <v>30.747932135302172</v>
      </c>
      <c r="R1831" s="92"/>
      <c r="S1831" s="107">
        <f>1/O1831-(I1831/100-(((G1831/G1711)^(1/10))-1))</f>
        <v>2.2379046474016194E-2</v>
      </c>
      <c r="T1831" s="82">
        <f t="shared" si="453"/>
        <v>1.025709583392977</v>
      </c>
      <c r="U1831" s="82">
        <f t="shared" si="454"/>
        <v>40.026834805279734</v>
      </c>
      <c r="V1831" s="95"/>
      <c r="W1831" s="95"/>
    </row>
    <row r="1832" spans="1:23">
      <c r="A1832" s="1">
        <v>2022.12</v>
      </c>
      <c r="B1832" s="1">
        <f t="shared" si="445"/>
        <v>2022</v>
      </c>
      <c r="C1832" s="1">
        <f t="shared" si="446"/>
        <v>0.11999999999989086</v>
      </c>
      <c r="D1832" s="8">
        <v>3912.38095238095</v>
      </c>
      <c r="E1832" s="79">
        <v>66.92</v>
      </c>
      <c r="F1832" s="77">
        <v>172.75</v>
      </c>
      <c r="G1832" s="77">
        <v>296.79700000000003</v>
      </c>
      <c r="H1832" s="112">
        <f t="shared" si="451"/>
        <v>2022.9583333331952</v>
      </c>
      <c r="I1832" s="82">
        <v>3.62</v>
      </c>
      <c r="J1832" s="79">
        <f t="shared" si="447"/>
        <v>4262.8378640074152</v>
      </c>
      <c r="K1832" s="79">
        <f t="shared" si="448"/>
        <v>72.914451156851314</v>
      </c>
      <c r="L1832" s="90">
        <f t="shared" si="452"/>
        <v>2772394.5496892901</v>
      </c>
      <c r="M1832" s="79">
        <f t="shared" si="449"/>
        <v>188.22431914743075</v>
      </c>
      <c r="N1832" s="90">
        <f t="shared" si="450"/>
        <v>122414.24449410087</v>
      </c>
      <c r="O1832" s="106">
        <f t="shared" si="442"/>
        <v>28.31690128452728</v>
      </c>
      <c r="P1832" s="91"/>
      <c r="Q1832" s="92">
        <f t="shared" si="443"/>
        <v>30.67615799817737</v>
      </c>
      <c r="R1832" s="92"/>
      <c r="S1832" s="107">
        <f t="shared" si="444"/>
        <v>2.5117462709333231E-2</v>
      </c>
      <c r="T1832" s="82">
        <f t="shared" si="453"/>
        <v>1.010537679225576</v>
      </c>
      <c r="U1832" s="82">
        <f t="shared" si="454"/>
        <v>41.182341608123906</v>
      </c>
      <c r="V1832" s="95"/>
      <c r="W1832" s="95"/>
    </row>
    <row r="1833" spans="1:23">
      <c r="A1833" s="1">
        <v>2023.01</v>
      </c>
      <c r="B1833" s="1">
        <f t="shared" si="445"/>
        <v>2023</v>
      </c>
      <c r="C1833" s="1">
        <f t="shared" si="446"/>
        <v>9.9999999999909051E-3</v>
      </c>
      <c r="D1833" s="8">
        <v>3960.6565000000001</v>
      </c>
      <c r="E1833" s="79">
        <f>E1832*2/3+E1835/3</f>
        <v>67.349999999999994</v>
      </c>
      <c r="F1833" s="77">
        <f>F1832*2/3+F1835/3</f>
        <v>173.55666666666667</v>
      </c>
      <c r="G1833" s="77">
        <v>299.17</v>
      </c>
      <c r="H1833" s="112">
        <f t="shared" si="451"/>
        <v>2023.0416666665285</v>
      </c>
      <c r="I1833" s="82">
        <v>3.53</v>
      </c>
      <c r="J1833" s="79">
        <f t="shared" si="447"/>
        <v>4281.2079451131467</v>
      </c>
      <c r="K1833" s="79">
        <f t="shared" si="448"/>
        <v>72.800899321456029</v>
      </c>
      <c r="L1833" s="90">
        <f t="shared" si="452"/>
        <v>2788287.3695127172</v>
      </c>
      <c r="M1833" s="79">
        <f t="shared" si="449"/>
        <v>187.60328755111365</v>
      </c>
      <c r="N1833" s="90">
        <f t="shared" si="450"/>
        <v>122183.24451044807</v>
      </c>
      <c r="O1833" s="106">
        <f t="shared" si="442"/>
        <v>28.334813423755708</v>
      </c>
      <c r="P1833" s="91"/>
      <c r="Q1833" s="92">
        <f t="shared" si="443"/>
        <v>30.691634492755625</v>
      </c>
      <c r="R1833" s="92"/>
      <c r="S1833" s="107">
        <f t="shared" si="444"/>
        <v>2.6509359149697244E-2</v>
      </c>
      <c r="T1833" s="82">
        <f t="shared" si="453"/>
        <v>0.98474563111309221</v>
      </c>
      <c r="U1833" s="82">
        <f t="shared" si="454"/>
        <v>41.286209646277321</v>
      </c>
      <c r="V1833" s="95"/>
      <c r="W1833" s="95"/>
    </row>
    <row r="1834" spans="1:23">
      <c r="A1834" s="1">
        <v>2023.02</v>
      </c>
      <c r="B1834" s="1">
        <f t="shared" si="445"/>
        <v>2023</v>
      </c>
      <c r="C1834" s="1">
        <f t="shared" si="446"/>
        <v>1.999999999998181E-2</v>
      </c>
      <c r="D1834" s="8">
        <v>4079.6847368421049</v>
      </c>
      <c r="E1834" s="79">
        <f>E1832/3+E1835*2/3</f>
        <v>67.78</v>
      </c>
      <c r="F1834" s="77">
        <f>F1832/3+F1835*2/3</f>
        <v>174.36333333333332</v>
      </c>
      <c r="G1834" s="77">
        <v>300.83999999999997</v>
      </c>
      <c r="H1834" s="112">
        <f t="shared" si="451"/>
        <v>2023.1249999998618</v>
      </c>
      <c r="I1834" s="82">
        <v>3.75</v>
      </c>
      <c r="J1834" s="79">
        <f t="shared" si="447"/>
        <v>4385.3898725375966</v>
      </c>
      <c r="K1834" s="79">
        <f t="shared" si="448"/>
        <v>72.858993950272591</v>
      </c>
      <c r="L1834" s="90">
        <f t="shared" si="452"/>
        <v>2860093.8489049575</v>
      </c>
      <c r="M1834" s="79">
        <f t="shared" si="449"/>
        <v>187.4289915680539</v>
      </c>
      <c r="N1834" s="90">
        <f t="shared" si="450"/>
        <v>122238.73394865518</v>
      </c>
      <c r="O1834" s="106">
        <f t="shared" si="442"/>
        <v>28.919762943866651</v>
      </c>
      <c r="P1834" s="91"/>
      <c r="Q1834" s="92">
        <f t="shared" si="443"/>
        <v>31.320528304023139</v>
      </c>
      <c r="R1834" s="92"/>
      <c r="S1834" s="107">
        <f t="shared" si="444"/>
        <v>2.3329672948302599E-2</v>
      </c>
      <c r="T1834" s="82">
        <f t="shared" si="453"/>
        <v>1.0106002730113013</v>
      </c>
      <c r="U1834" s="82">
        <f t="shared" si="454"/>
        <v>40.430725795175164</v>
      </c>
      <c r="V1834" s="95"/>
      <c r="W1834" s="95"/>
    </row>
    <row r="1835" spans="1:23">
      <c r="A1835" s="1">
        <v>2023.03</v>
      </c>
      <c r="B1835" s="1">
        <f t="shared" si="445"/>
        <v>2023</v>
      </c>
      <c r="C1835" s="1">
        <f t="shared" si="446"/>
        <v>2.9999999999972715E-2</v>
      </c>
      <c r="D1835" s="8">
        <v>3968.5591304347827</v>
      </c>
      <c r="E1835" s="79">
        <v>68.209999999999994</v>
      </c>
      <c r="F1835" s="77">
        <v>175.17</v>
      </c>
      <c r="G1835" s="77">
        <v>301.83600000000001</v>
      </c>
      <c r="H1835" s="112">
        <f t="shared" si="451"/>
        <v>2023.208333333195</v>
      </c>
      <c r="I1835" s="82">
        <v>3.66</v>
      </c>
      <c r="J1835" s="79">
        <f t="shared" si="447"/>
        <v>4251.8604715056899</v>
      </c>
      <c r="K1835" s="79">
        <f t="shared" si="448"/>
        <v>73.079269636491347</v>
      </c>
      <c r="L1835" s="90">
        <f t="shared" si="452"/>
        <v>2776979.5006556287</v>
      </c>
      <c r="M1835" s="79">
        <f t="shared" si="449"/>
        <v>187.67476414344213</v>
      </c>
      <c r="N1835" s="90">
        <f t="shared" si="450"/>
        <v>122574.33570771899</v>
      </c>
      <c r="O1835" s="106">
        <f t="shared" si="442"/>
        <v>27.938131253997913</v>
      </c>
      <c r="P1835" s="91"/>
      <c r="Q1835" s="92">
        <f t="shared" si="443"/>
        <v>30.254655354508117</v>
      </c>
      <c r="R1835" s="92"/>
      <c r="S1835" s="107">
        <f t="shared" si="444"/>
        <v>2.5515858811858187E-2</v>
      </c>
      <c r="T1835" s="82">
        <f t="shared" si="453"/>
        <v>1.0198184492993052</v>
      </c>
      <c r="U1835" s="82">
        <f t="shared" si="454"/>
        <v>40.724474788021006</v>
      </c>
      <c r="V1835" s="95"/>
      <c r="W1835" s="95"/>
    </row>
    <row r="1836" spans="1:23">
      <c r="A1836" s="1">
        <v>2023.04</v>
      </c>
      <c r="B1836" s="1">
        <f t="shared" si="445"/>
        <v>2023</v>
      </c>
      <c r="C1836" s="1">
        <f t="shared" si="446"/>
        <v>3.999999999996362E-2</v>
      </c>
      <c r="D1836" s="8">
        <v>4121.4673684210529</v>
      </c>
      <c r="E1836" s="79">
        <f>E1835*2/3+E1838/3</f>
        <v>68.376666666666665</v>
      </c>
      <c r="F1836" s="77">
        <f>F1835*2/3+F1838/3</f>
        <v>177.11666666666665</v>
      </c>
      <c r="G1836" s="77">
        <v>303.363</v>
      </c>
      <c r="H1836" s="112">
        <f t="shared" si="451"/>
        <v>2023.2916666665283</v>
      </c>
      <c r="I1836" s="82">
        <v>3.46</v>
      </c>
      <c r="J1836" s="79">
        <f t="shared" si="447"/>
        <v>4393.457613493094</v>
      </c>
      <c r="K1836" s="79">
        <f t="shared" si="448"/>
        <v>72.889085342202804</v>
      </c>
      <c r="L1836" s="90">
        <f t="shared" si="452"/>
        <v>2873426.6884337892</v>
      </c>
      <c r="M1836" s="79">
        <f t="shared" si="449"/>
        <v>188.80522350011921</v>
      </c>
      <c r="N1836" s="90">
        <f t="shared" si="450"/>
        <v>123483.14604305713</v>
      </c>
      <c r="O1836" s="106">
        <f t="shared" si="442"/>
        <v>28.764841267615395</v>
      </c>
      <c r="P1836" s="91"/>
      <c r="Q1836" s="92">
        <f t="shared" si="443"/>
        <v>31.145696913600151</v>
      </c>
      <c r="R1836" s="92"/>
      <c r="S1836" s="107">
        <f t="shared" si="444"/>
        <v>2.7112004406285112E-2</v>
      </c>
      <c r="T1836" s="82">
        <f t="shared" si="453"/>
        <v>0.99370823619587745</v>
      </c>
      <c r="U1836" s="82">
        <f t="shared" si="454"/>
        <v>41.322518507230491</v>
      </c>
      <c r="V1836" s="95"/>
      <c r="W1836" s="95"/>
    </row>
    <row r="1837" spans="1:23">
      <c r="A1837" s="1">
        <v>2023.05</v>
      </c>
      <c r="B1837" s="1">
        <f t="shared" si="445"/>
        <v>2023</v>
      </c>
      <c r="C1837" s="1">
        <f t="shared" si="446"/>
        <v>4.9999999999954525E-2</v>
      </c>
      <c r="D1837" s="8">
        <v>4146.1731818181825</v>
      </c>
      <c r="E1837" s="79">
        <f>E1835/3+E1838*2/3</f>
        <v>68.543333333333322</v>
      </c>
      <c r="F1837" s="77">
        <f>F1835/3+F1838*2/3</f>
        <v>179.06333333333333</v>
      </c>
      <c r="G1837" s="77">
        <v>304.12700000000001</v>
      </c>
      <c r="H1837" s="112">
        <f t="shared" si="451"/>
        <v>2023.3749999998615</v>
      </c>
      <c r="I1837" s="82">
        <v>3.57</v>
      </c>
      <c r="J1837" s="79">
        <f t="shared" si="447"/>
        <v>4408.690849730242</v>
      </c>
      <c r="K1837" s="79">
        <f t="shared" si="448"/>
        <v>72.883199332296485</v>
      </c>
      <c r="L1837" s="90">
        <f t="shared" si="452"/>
        <v>2887361.8704967722</v>
      </c>
      <c r="M1837" s="79">
        <f t="shared" si="449"/>
        <v>190.40084544724189</v>
      </c>
      <c r="N1837" s="90">
        <f t="shared" si="450"/>
        <v>124698.27438418676</v>
      </c>
      <c r="O1837" s="106">
        <f t="shared" si="442"/>
        <v>28.762051343131247</v>
      </c>
      <c r="P1837" s="91"/>
      <c r="Q1837" s="92">
        <f t="shared" si="443"/>
        <v>31.138125637345357</v>
      </c>
      <c r="R1837" s="92"/>
      <c r="S1837" s="107">
        <f t="shared" si="444"/>
        <v>2.6091008325915085E-2</v>
      </c>
      <c r="T1837" s="82">
        <f t="shared" si="453"/>
        <v>0.98808733454707542</v>
      </c>
      <c r="U1837" s="82">
        <f t="shared" si="454"/>
        <v>40.959373460871703</v>
      </c>
      <c r="V1837" s="95"/>
      <c r="W1837" s="95"/>
    </row>
    <row r="1838" spans="1:23">
      <c r="A1838" s="1">
        <v>2023.06</v>
      </c>
      <c r="B1838" s="1">
        <f t="shared" si="445"/>
        <v>2023</v>
      </c>
      <c r="C1838" s="1">
        <f t="shared" si="446"/>
        <v>5.999999999994543E-2</v>
      </c>
      <c r="D1838" s="8">
        <v>4345.3728571428574</v>
      </c>
      <c r="E1838" s="79">
        <v>68.709999999999994</v>
      </c>
      <c r="F1838" s="77">
        <v>181.01</v>
      </c>
      <c r="G1838" s="77">
        <v>305.10899999999998</v>
      </c>
      <c r="H1838" s="112">
        <f t="shared" si="451"/>
        <v>2023.4583333331948</v>
      </c>
      <c r="I1838" s="82">
        <v>3.75</v>
      </c>
      <c r="J1838" s="79">
        <f t="shared" si="447"/>
        <v>4605.6317927738246</v>
      </c>
      <c r="K1838" s="79">
        <f t="shared" si="448"/>
        <v>72.825272050316457</v>
      </c>
      <c r="L1838" s="90">
        <f t="shared" si="452"/>
        <v>3020318.0092857135</v>
      </c>
      <c r="M1838" s="79">
        <f t="shared" si="449"/>
        <v>191.8512952092531</v>
      </c>
      <c r="N1838" s="90">
        <f t="shared" si="450"/>
        <v>125813.77498184927</v>
      </c>
      <c r="O1838" s="106">
        <f t="shared" si="442"/>
        <v>29.94003164598751</v>
      </c>
      <c r="P1838" s="91"/>
      <c r="Q1838" s="92">
        <f t="shared" si="443"/>
        <v>32.406543360990909</v>
      </c>
      <c r="R1838" s="92"/>
      <c r="S1838" s="107">
        <f t="shared" si="444"/>
        <v>2.3007997787991827E-2</v>
      </c>
      <c r="T1838" s="82">
        <f t="shared" si="453"/>
        <v>0.99080526900270016</v>
      </c>
      <c r="U1838" s="82">
        <f t="shared" si="454"/>
        <v>40.341179937454221</v>
      </c>
      <c r="V1838" s="95"/>
      <c r="W1838" s="95"/>
    </row>
    <row r="1839" spans="1:23">
      <c r="A1839" s="1">
        <v>2023.07</v>
      </c>
      <c r="B1839" s="1">
        <f t="shared" si="445"/>
        <v>2023</v>
      </c>
      <c r="C1839" s="1">
        <f t="shared" si="446"/>
        <v>6.9999999999936335E-2</v>
      </c>
      <c r="D1839" s="8">
        <v>4508.0755000000008</v>
      </c>
      <c r="E1839" s="79">
        <f>E1838*2/3+E1841/3</f>
        <v>68.911045363540723</v>
      </c>
      <c r="F1839" s="77">
        <f>F1838*2/3+F1841/3</f>
        <v>182.09</v>
      </c>
      <c r="G1839" s="77">
        <v>305.69099999999997</v>
      </c>
      <c r="H1839" s="112">
        <f t="shared" si="451"/>
        <v>2023.541666666528</v>
      </c>
      <c r="I1839" s="82">
        <v>3.9</v>
      </c>
      <c r="J1839" s="79">
        <f t="shared" si="447"/>
        <v>4768.9823364655831</v>
      </c>
      <c r="K1839" s="79">
        <f t="shared" si="448"/>
        <v>72.899302180299372</v>
      </c>
      <c r="L1839" s="90">
        <f t="shared" si="452"/>
        <v>3131425.2076535188</v>
      </c>
      <c r="M1839" s="79">
        <f t="shared" si="449"/>
        <v>192.62853819706834</v>
      </c>
      <c r="N1839" s="90">
        <f t="shared" si="450"/>
        <v>126484.39806778508</v>
      </c>
      <c r="O1839" s="106">
        <f t="shared" si="442"/>
        <v>30.891659813659953</v>
      </c>
      <c r="P1839" s="91"/>
      <c r="Q1839" s="92">
        <f t="shared" si="443"/>
        <v>33.427875526957635</v>
      </c>
      <c r="R1839" s="92"/>
      <c r="S1839" s="107">
        <f t="shared" si="444"/>
        <v>2.0634383972327489E-2</v>
      </c>
      <c r="T1839" s="82">
        <f t="shared" si="453"/>
        <v>0.98135146080306712</v>
      </c>
      <c r="U1839" s="82">
        <f t="shared" si="454"/>
        <v>39.894154940088249</v>
      </c>
      <c r="V1839" s="95"/>
      <c r="W1839" s="95"/>
    </row>
    <row r="1840" spans="1:23">
      <c r="A1840" s="1">
        <v>2023.08</v>
      </c>
      <c r="B1840" s="1">
        <f t="shared" si="445"/>
        <v>2023</v>
      </c>
      <c r="C1840" s="1">
        <f t="shared" si="446"/>
        <v>7.999999999992724E-2</v>
      </c>
      <c r="D1840" s="8">
        <v>4457.358695652174</v>
      </c>
      <c r="E1840" s="79">
        <f>E1838/3+E1841*2/3</f>
        <v>69.112090727081437</v>
      </c>
      <c r="F1840" s="77">
        <f>F1838/3+F1841*2/3</f>
        <v>183.17</v>
      </c>
      <c r="G1840" s="77">
        <v>307.02600000000001</v>
      </c>
      <c r="H1840" s="112">
        <f t="shared" si="451"/>
        <v>2023.6249999998613</v>
      </c>
      <c r="I1840" s="82">
        <v>4.17</v>
      </c>
      <c r="J1840" s="79">
        <f t="shared" si="447"/>
        <v>4694.8272363776587</v>
      </c>
      <c r="K1840" s="79">
        <f t="shared" si="448"/>
        <v>72.794080096134465</v>
      </c>
      <c r="L1840" s="90">
        <f t="shared" si="452"/>
        <v>3086716.4277643622</v>
      </c>
      <c r="M1840" s="79">
        <f t="shared" si="449"/>
        <v>192.92849501345162</v>
      </c>
      <c r="N1840" s="90">
        <f t="shared" si="450"/>
        <v>126845.04135265092</v>
      </c>
      <c r="O1840" s="106">
        <f t="shared" si="442"/>
        <v>30.304748245365221</v>
      </c>
      <c r="P1840" s="91"/>
      <c r="Q1840" s="92">
        <f t="shared" si="443"/>
        <v>32.784769089831492</v>
      </c>
      <c r="R1840" s="92"/>
      <c r="S1840" s="107">
        <f t="shared" si="444"/>
        <v>1.8885514103789185E-2</v>
      </c>
      <c r="T1840" s="82">
        <f t="shared" si="453"/>
        <v>0.98660777581481551</v>
      </c>
      <c r="U1840" s="82">
        <f t="shared" si="454"/>
        <v>38.979955716786741</v>
      </c>
      <c r="V1840" s="95"/>
      <c r="W1840" s="95"/>
    </row>
    <row r="1841" spans="1:24">
      <c r="A1841" s="1">
        <v>2023.09</v>
      </c>
      <c r="B1841" s="1">
        <f t="shared" si="445"/>
        <v>2023</v>
      </c>
      <c r="C1841" s="1">
        <f t="shared" si="446"/>
        <v>8.9999999999918145E-2</v>
      </c>
      <c r="D1841" s="8">
        <v>4409.0949999999993</v>
      </c>
      <c r="E1841" s="79">
        <v>69.313136090622152</v>
      </c>
      <c r="F1841" s="77">
        <v>184.25</v>
      </c>
      <c r="G1841" s="77">
        <v>307.78899999999999</v>
      </c>
      <c r="H1841" s="112">
        <f t="shared" si="451"/>
        <v>2023.7083333331946</v>
      </c>
      <c r="I1841" s="82">
        <v>4.38</v>
      </c>
      <c r="J1841" s="79">
        <f t="shared" si="447"/>
        <v>4632.4799404299702</v>
      </c>
      <c r="K1841" s="79">
        <f t="shared" si="448"/>
        <v>72.824856925990431</v>
      </c>
      <c r="L1841" s="90">
        <f t="shared" si="452"/>
        <v>3049714.8640510482</v>
      </c>
      <c r="M1841" s="79">
        <f t="shared" si="449"/>
        <v>193.58494861739703</v>
      </c>
      <c r="N1841" s="90">
        <f t="shared" si="450"/>
        <v>127443.37867553449</v>
      </c>
      <c r="O1841" s="106">
        <f t="shared" si="442"/>
        <v>29.799681861350248</v>
      </c>
      <c r="P1841" s="91"/>
      <c r="Q1841" s="92">
        <f t="shared" si="443"/>
        <v>32.231075598026564</v>
      </c>
      <c r="R1841" s="92"/>
      <c r="S1841" s="107">
        <f t="shared" si="444"/>
        <v>1.7480411780019328E-2</v>
      </c>
      <c r="T1841" s="82">
        <f t="shared" si="453"/>
        <v>0.97056219286462397</v>
      </c>
      <c r="U1841" s="82">
        <f t="shared" si="454"/>
        <v>38.362591324966367</v>
      </c>
      <c r="V1841" s="95"/>
      <c r="W1841" s="95"/>
    </row>
    <row r="1842" spans="1:24">
      <c r="A1842" s="1">
        <v>2023.1</v>
      </c>
      <c r="B1842" s="1">
        <f t="shared" si="445"/>
        <v>2023</v>
      </c>
      <c r="C1842" s="1">
        <f t="shared" si="446"/>
        <v>9.9999999999909051E-2</v>
      </c>
      <c r="D1842" s="8">
        <v>4269.4009090909085</v>
      </c>
      <c r="E1842" s="79">
        <f>E1841*2/3+E1844/3</f>
        <v>69.643321374994017</v>
      </c>
      <c r="F1842" s="77">
        <f>F1841*2/3+F1844/3</f>
        <v>186.97666666666666</v>
      </c>
      <c r="G1842" s="77">
        <v>307.67099999999999</v>
      </c>
      <c r="H1842" s="112">
        <f t="shared" si="451"/>
        <v>2023.7916666665278</v>
      </c>
      <c r="I1842" s="82">
        <v>4.8</v>
      </c>
      <c r="J1842" s="79">
        <f t="shared" si="447"/>
        <v>4487.4286955369389</v>
      </c>
      <c r="K1842" s="79">
        <f t="shared" si="448"/>
        <v>73.199834226201673</v>
      </c>
      <c r="L1842" s="90">
        <f t="shared" si="452"/>
        <v>2958238.6516317502</v>
      </c>
      <c r="M1842" s="79">
        <f t="shared" si="449"/>
        <v>196.52510440264658</v>
      </c>
      <c r="N1842" s="90">
        <f t="shared" si="450"/>
        <v>129554.8518549354</v>
      </c>
      <c r="O1842" s="106">
        <f t="shared" si="442"/>
        <v>28.769054954983982</v>
      </c>
      <c r="P1842" s="91"/>
      <c r="Q1842" s="92">
        <f t="shared" si="443"/>
        <v>31.110796090030487</v>
      </c>
      <c r="R1842" s="92"/>
      <c r="S1842" s="107">
        <f t="shared" si="444"/>
        <v>1.4708202841239325E-2</v>
      </c>
      <c r="T1842" s="82">
        <f t="shared" si="453"/>
        <v>1.0279627897378596</v>
      </c>
      <c r="U1842" s="82">
        <f t="shared" si="454"/>
        <v>37.247560712387028</v>
      </c>
      <c r="V1842" s="95"/>
      <c r="W1842" s="95"/>
    </row>
    <row r="1843" spans="1:24">
      <c r="A1843" s="1">
        <v>2023.11</v>
      </c>
      <c r="B1843" s="1">
        <f t="shared" si="445"/>
        <v>2023</v>
      </c>
      <c r="C1843" s="1">
        <f t="shared" si="446"/>
        <v>0.10999999999989996</v>
      </c>
      <c r="D1843" s="8">
        <v>4460.0633333333317</v>
      </c>
      <c r="E1843" s="79">
        <f>E1841/3+E1844*2/3</f>
        <v>69.973506659365881</v>
      </c>
      <c r="F1843" s="77">
        <f>F1841/3+F1844*2/3</f>
        <v>189.70333333333332</v>
      </c>
      <c r="G1843" s="77">
        <v>307.05099999999999</v>
      </c>
      <c r="H1843" s="112">
        <f t="shared" si="451"/>
        <v>2023.8749999998611</v>
      </c>
      <c r="I1843" s="82">
        <v>4.5</v>
      </c>
      <c r="J1843" s="79">
        <f t="shared" si="447"/>
        <v>4697.2934819405664</v>
      </c>
      <c r="K1843" s="79">
        <f t="shared" si="448"/>
        <v>73.69538775000153</v>
      </c>
      <c r="L1843" s="90">
        <f t="shared" si="452"/>
        <v>3100635.9006618238</v>
      </c>
      <c r="M1843" s="79">
        <f t="shared" si="449"/>
        <v>199.79362725844678</v>
      </c>
      <c r="N1843" s="90">
        <f t="shared" si="450"/>
        <v>131881.75186044828</v>
      </c>
      <c r="O1843" s="106">
        <f t="shared" si="442"/>
        <v>30.013224817381481</v>
      </c>
      <c r="P1843" s="91"/>
      <c r="Q1843" s="92">
        <f t="shared" si="443"/>
        <v>32.448080510002065</v>
      </c>
      <c r="R1843" s="92"/>
      <c r="S1843" s="107">
        <f t="shared" si="444"/>
        <v>1.6270088123310995E-2</v>
      </c>
      <c r="T1843" s="82">
        <f t="shared" si="453"/>
        <v>1.0429532306785569</v>
      </c>
      <c r="U1843" s="82">
        <f t="shared" si="454"/>
        <v>38.366420111333071</v>
      </c>
      <c r="V1843" s="95"/>
      <c r="W1843" s="95"/>
    </row>
    <row r="1844" spans="1:24">
      <c r="A1844" s="1">
        <v>2023.12</v>
      </c>
      <c r="B1844" s="1">
        <f t="shared" si="445"/>
        <v>2023</v>
      </c>
      <c r="C1844" s="1">
        <f t="shared" si="446"/>
        <v>0.11999999999989086</v>
      </c>
      <c r="D1844" s="8">
        <v>4685.0515000000005</v>
      </c>
      <c r="E1844" s="79">
        <v>70.303691943737746</v>
      </c>
      <c r="F1844" s="77">
        <v>192.42999999999998</v>
      </c>
      <c r="G1844" s="77">
        <v>306.74599999999998</v>
      </c>
      <c r="H1844" s="112">
        <f t="shared" si="451"/>
        <v>2023.9583333331943</v>
      </c>
      <c r="I1844" s="82">
        <v>4.0199999999999996</v>
      </c>
      <c r="J1844" s="79">
        <f t="shared" si="447"/>
        <v>4939.1549008772745</v>
      </c>
      <c r="K1844" s="79">
        <f t="shared" si="448"/>
        <v>74.116757225332194</v>
      </c>
      <c r="L1844" s="90">
        <f t="shared" si="452"/>
        <v>3264363.1529660383</v>
      </c>
      <c r="M1844" s="79">
        <f t="shared" si="449"/>
        <v>202.86683669876706</v>
      </c>
      <c r="N1844" s="90">
        <f t="shared" si="450"/>
        <v>134077.80075101726</v>
      </c>
      <c r="O1844" s="106">
        <f t="shared" si="442"/>
        <v>31.452310923844568</v>
      </c>
      <c r="P1844" s="91"/>
      <c r="Q1844" s="92">
        <f t="shared" si="443"/>
        <v>33.992713288867634</v>
      </c>
      <c r="R1844" s="92"/>
      <c r="S1844" s="107">
        <f t="shared" si="444"/>
        <v>1.9452275096519346E-2</v>
      </c>
      <c r="T1844" s="82">
        <f t="shared" si="453"/>
        <v>1.0000891411034831</v>
      </c>
      <c r="U1844" s="82">
        <f t="shared" si="454"/>
        <v>40.054168424398405</v>
      </c>
      <c r="V1844" s="95"/>
      <c r="W1844" s="95"/>
    </row>
    <row r="1845" spans="1:24">
      <c r="A1845" s="1">
        <v>2024.01</v>
      </c>
      <c r="B1845" s="1">
        <f t="shared" si="445"/>
        <v>2024</v>
      </c>
      <c r="C1845" s="1">
        <f t="shared" si="446"/>
        <v>9.9999999999909051E-3</v>
      </c>
      <c r="D1845" s="8">
        <v>4815.6139130434785</v>
      </c>
      <c r="E1845" s="79">
        <f>E1844*2/3+E1847/3</f>
        <v>70.477403206648589</v>
      </c>
      <c r="F1845" s="77">
        <f>F1844*2/3+F1847/3</f>
        <v>192.08333333333331</v>
      </c>
      <c r="G1845" s="77">
        <v>308.41699999999997</v>
      </c>
      <c r="H1845" s="112">
        <f t="shared" si="451"/>
        <v>2024.0416666665276</v>
      </c>
      <c r="I1845" s="82">
        <v>4.0599999999999996</v>
      </c>
      <c r="J1845" s="79">
        <f t="shared" si="447"/>
        <v>5049.2925942530392</v>
      </c>
      <c r="K1845" s="79">
        <f t="shared" si="448"/>
        <v>73.897334067757754</v>
      </c>
      <c r="L1845" s="90">
        <f t="shared" si="452"/>
        <v>3341224.8321054913</v>
      </c>
      <c r="M1845" s="79">
        <f t="shared" si="449"/>
        <v>201.40421761230198</v>
      </c>
      <c r="N1845" s="90">
        <f t="shared" si="450"/>
        <v>133273.47556426399</v>
      </c>
      <c r="O1845" s="106">
        <f t="shared" si="442"/>
        <v>32.045123012596029</v>
      </c>
      <c r="P1845" s="91"/>
      <c r="Q1845" s="92">
        <f t="shared" si="443"/>
        <v>34.620305475067696</v>
      </c>
      <c r="R1845" s="92"/>
      <c r="S1845" s="107">
        <f t="shared" si="444"/>
        <v>1.8640848094390764E-2</v>
      </c>
      <c r="T1845" s="82">
        <f t="shared" si="453"/>
        <v>0.99124004692812817</v>
      </c>
      <c r="U1845" s="82">
        <f t="shared" si="454"/>
        <v>39.840706497215045</v>
      </c>
      <c r="V1845" s="95"/>
      <c r="W1845" s="95"/>
    </row>
    <row r="1846" spans="1:24">
      <c r="A1846" s="1">
        <v>2024.02</v>
      </c>
      <c r="B1846" s="1">
        <f t="shared" si="445"/>
        <v>2024</v>
      </c>
      <c r="C1846" s="1">
        <f t="shared" si="446"/>
        <v>1.999999999998181E-2</v>
      </c>
      <c r="D1846" s="8">
        <v>5011.9615000000003</v>
      </c>
      <c r="E1846" s="79">
        <f>E1844/3+E1847*2/3</f>
        <v>70.651114469559431</v>
      </c>
      <c r="F1846" s="77">
        <f>F1844/3+F1847*2/3</f>
        <v>191.73666666666665</v>
      </c>
      <c r="G1846" s="77">
        <v>310.32600000000002</v>
      </c>
      <c r="H1846" s="112">
        <f t="shared" si="451"/>
        <v>2024.1249999998608</v>
      </c>
      <c r="I1846" s="82">
        <v>4.21</v>
      </c>
      <c r="J1846" s="79">
        <f t="shared" si="447"/>
        <v>5222.840321966255</v>
      </c>
      <c r="K1846" s="79">
        <f t="shared" si="448"/>
        <v>73.623767749107515</v>
      </c>
      <c r="L1846" s="90">
        <f t="shared" si="452"/>
        <v>3460124.9412997775</v>
      </c>
      <c r="M1846" s="79">
        <f t="shared" si="449"/>
        <v>199.80400764572309</v>
      </c>
      <c r="N1846" s="90">
        <f t="shared" si="450"/>
        <v>132369.89599680982</v>
      </c>
      <c r="O1846" s="106">
        <f t="shared" si="442"/>
        <v>33.037192685599038</v>
      </c>
      <c r="P1846" s="91"/>
      <c r="Q1846" s="92">
        <f t="shared" si="443"/>
        <v>35.677606889805922</v>
      </c>
      <c r="R1846" s="92"/>
      <c r="S1846" s="107">
        <f t="shared" si="444"/>
        <v>1.6458700663730955E-2</v>
      </c>
      <c r="T1846" s="82">
        <f t="shared" si="453"/>
        <v>1.0035083333333332</v>
      </c>
      <c r="U1846" s="82">
        <f t="shared" si="454"/>
        <v>39.248766793899847</v>
      </c>
      <c r="V1846" s="95"/>
      <c r="W1846" s="95"/>
    </row>
    <row r="1847" spans="1:24">
      <c r="A1847" s="1">
        <v>2024.03</v>
      </c>
      <c r="B1847" s="1">
        <f t="shared" si="445"/>
        <v>2024</v>
      </c>
      <c r="C1847" s="1">
        <f t="shared" si="446"/>
        <v>2.9999999999972715E-2</v>
      </c>
      <c r="D1847" s="8">
        <v>5170.5724999999993</v>
      </c>
      <c r="E1847" s="79">
        <v>70.824825732470273</v>
      </c>
      <c r="F1847" s="77">
        <v>191.39</v>
      </c>
      <c r="G1847" s="77">
        <v>312.33199999999999</v>
      </c>
      <c r="H1847" s="112">
        <f t="shared" si="451"/>
        <v>2024.2083333331941</v>
      </c>
      <c r="I1847" s="82">
        <v>4.21</v>
      </c>
      <c r="J1847" s="79">
        <f t="shared" si="447"/>
        <v>5353.5188413851283</v>
      </c>
      <c r="K1847" s="79">
        <f t="shared" si="448"/>
        <v>73.330765402979637</v>
      </c>
      <c r="L1847" s="90">
        <f t="shared" si="452"/>
        <v>3550747.7523917956</v>
      </c>
      <c r="M1847" s="79">
        <f t="shared" si="449"/>
        <v>198.16180336949145</v>
      </c>
      <c r="N1847" s="90">
        <f t="shared" si="450"/>
        <v>131431.79257814601</v>
      </c>
      <c r="O1847" s="106">
        <f t="shared" si="442"/>
        <v>33.754920176406017</v>
      </c>
      <c r="P1847" s="91"/>
      <c r="Q1847" s="92">
        <f t="shared" si="443"/>
        <v>36.437339841163137</v>
      </c>
      <c r="R1847" s="92"/>
      <c r="S1847" s="107">
        <f t="shared" si="444"/>
        <v>1.5817560669086517E-2</v>
      </c>
      <c r="T1847" s="82">
        <f t="shared" si="453"/>
        <v>0.97719786967999001</v>
      </c>
      <c r="U1847" s="82">
        <f t="shared" si="454"/>
        <v>39.133498963191165</v>
      </c>
      <c r="V1847" s="95"/>
      <c r="W1847" s="95"/>
    </row>
    <row r="1848" spans="1:24">
      <c r="A1848" s="1">
        <v>2024.04</v>
      </c>
      <c r="B1848" s="1">
        <f t="shared" si="445"/>
        <v>2024</v>
      </c>
      <c r="C1848" s="1">
        <f t="shared" si="446"/>
        <v>3.999999999996362E-2</v>
      </c>
      <c r="D1848" s="8">
        <v>5112.4927272727282</v>
      </c>
      <c r="E1848" s="79">
        <f>E1847*2/3+E1850/3</f>
        <v>71.208483689883664</v>
      </c>
      <c r="F1848" s="77">
        <f>F1847*2/3+F1850/3</f>
        <v>193.17999999999998</v>
      </c>
      <c r="G1848" s="77">
        <v>313.548</v>
      </c>
      <c r="H1848" s="112">
        <f t="shared" si="451"/>
        <v>2024.2916666665274</v>
      </c>
      <c r="I1848" s="82">
        <v>4.54</v>
      </c>
      <c r="J1848" s="79">
        <f t="shared" si="447"/>
        <v>5272.8553064399603</v>
      </c>
      <c r="K1848" s="79">
        <f t="shared" si="448"/>
        <v>73.442066545108418</v>
      </c>
      <c r="L1848" s="90">
        <f t="shared" si="452"/>
        <v>3501306.4997274615</v>
      </c>
      <c r="M1848" s="79">
        <f t="shared" si="449"/>
        <v>199.23944002194241</v>
      </c>
      <c r="N1848" s="90">
        <f t="shared" si="450"/>
        <v>132299.9221121961</v>
      </c>
      <c r="O1848" s="106">
        <f t="shared" si="442"/>
        <v>33.141593030769798</v>
      </c>
      <c r="P1848" s="91"/>
      <c r="Q1848" s="92">
        <f t="shared" si="443"/>
        <v>35.761600875700175</v>
      </c>
      <c r="R1848" s="92"/>
      <c r="S1848" s="107">
        <f t="shared" si="444"/>
        <v>1.3126938242554197E-2</v>
      </c>
      <c r="T1848" s="82">
        <f t="shared" si="453"/>
        <v>1.008580318470897</v>
      </c>
      <c r="U1848" s="82">
        <f t="shared" si="454"/>
        <v>38.092865133472479</v>
      </c>
      <c r="V1848" s="95"/>
      <c r="W1848" s="95"/>
    </row>
    <row r="1849" spans="1:24">
      <c r="A1849" s="1">
        <v>2024.05</v>
      </c>
      <c r="B1849" s="1">
        <f t="shared" si="445"/>
        <v>2024</v>
      </c>
      <c r="C1849" s="1">
        <f t="shared" si="446"/>
        <v>4.9999999999954525E-2</v>
      </c>
      <c r="D1849" s="8">
        <v>5235.2254545454543</v>
      </c>
      <c r="E1849" s="79">
        <f>E1847/3+E1850*2/3</f>
        <v>71.592141647297069</v>
      </c>
      <c r="F1849" s="77">
        <f>F1847/3+F1850*2/3</f>
        <v>194.96999999999997</v>
      </c>
      <c r="G1849" s="77">
        <v>314.06900000000002</v>
      </c>
      <c r="H1849" s="112">
        <f t="shared" si="451"/>
        <v>2024.3749999998606</v>
      </c>
      <c r="I1849" s="82">
        <v>4.4800000000000004</v>
      </c>
      <c r="J1849" s="79">
        <f t="shared" si="447"/>
        <v>5390.4807961539436</v>
      </c>
      <c r="K1849" s="79">
        <f t="shared" si="448"/>
        <v>73.715271301299623</v>
      </c>
      <c r="L1849" s="90">
        <f t="shared" si="452"/>
        <v>3583491.8015602832</v>
      </c>
      <c r="M1849" s="79">
        <f t="shared" si="449"/>
        <v>200.75201153249762</v>
      </c>
      <c r="N1849" s="90">
        <f t="shared" si="450"/>
        <v>133456.21933886135</v>
      </c>
      <c r="O1849" s="106">
        <f t="shared" si="442"/>
        <v>33.773634540111978</v>
      </c>
      <c r="P1849" s="91"/>
      <c r="Q1849" s="92">
        <f t="shared" si="443"/>
        <v>36.428996869506584</v>
      </c>
      <c r="R1849" s="92"/>
      <c r="S1849" s="107">
        <f t="shared" si="444"/>
        <v>1.2974480037317885E-2</v>
      </c>
      <c r="T1849" s="82">
        <f t="shared" si="453"/>
        <v>1.0174320683685538</v>
      </c>
      <c r="U1849" s="82">
        <f t="shared" si="454"/>
        <v>38.35598069295407</v>
      </c>
      <c r="V1849" s="95"/>
      <c r="W1849" s="95"/>
    </row>
    <row r="1850" spans="1:24">
      <c r="A1850" s="1">
        <v>2024.06</v>
      </c>
      <c r="B1850" s="1">
        <f t="shared" si="445"/>
        <v>2024</v>
      </c>
      <c r="C1850" s="1">
        <f t="shared" si="446"/>
        <v>5.999999999994543E-2</v>
      </c>
      <c r="D1850" s="8">
        <v>5415.1405263157876</v>
      </c>
      <c r="E1850" s="79">
        <v>71.97579960471046</v>
      </c>
      <c r="F1850" s="77">
        <v>196.76</v>
      </c>
      <c r="G1850" s="77">
        <v>314.17500000000001</v>
      </c>
      <c r="H1850" s="112">
        <f t="shared" si="451"/>
        <v>2024.4583333331939</v>
      </c>
      <c r="I1850" s="82">
        <v>4.3099999999999996</v>
      </c>
      <c r="J1850" s="79">
        <f t="shared" si="447"/>
        <v>5573.8502071188941</v>
      </c>
      <c r="K1850" s="79">
        <f t="shared" si="448"/>
        <v>74.085302788478032</v>
      </c>
      <c r="L1850" s="90">
        <f t="shared" si="452"/>
        <v>3709496.601403805</v>
      </c>
      <c r="M1850" s="79">
        <f t="shared" si="449"/>
        <v>202.52674172037877</v>
      </c>
      <c r="N1850" s="90">
        <f t="shared" si="450"/>
        <v>134785.15428089726</v>
      </c>
      <c r="O1850" s="106">
        <f t="shared" si="442"/>
        <v>34.810548780042978</v>
      </c>
      <c r="P1850" s="91"/>
      <c r="Q1850" s="92">
        <f t="shared" si="443"/>
        <v>37.531221118283369</v>
      </c>
      <c r="R1850" s="92"/>
      <c r="S1850" s="107">
        <f t="shared" si="444"/>
        <v>1.3635937085514971E-2</v>
      </c>
      <c r="T1850" s="82">
        <f t="shared" si="453"/>
        <v>1.0084399770505938</v>
      </c>
      <c r="U1850" s="82">
        <f t="shared" si="454"/>
        <v>39.011438197630191</v>
      </c>
      <c r="V1850" s="95"/>
      <c r="W1850" s="95"/>
    </row>
    <row r="1851" spans="1:24">
      <c r="A1851" s="1">
        <v>2024.07</v>
      </c>
      <c r="B1851" s="1">
        <f t="shared" si="445"/>
        <v>2024</v>
      </c>
      <c r="C1851" s="1">
        <f t="shared" si="446"/>
        <v>6.9999999999936335E-2</v>
      </c>
      <c r="D1851" s="8">
        <v>5538.0045454545461</v>
      </c>
      <c r="E1851" s="79">
        <f>E1850*2/3+E1853/3</f>
        <v>72.450533069806966</v>
      </c>
      <c r="F1851" s="77">
        <f>F1850*2/3+F1853/3</f>
        <v>197.93</v>
      </c>
      <c r="G1851" s="77">
        <v>314.54000000000002</v>
      </c>
      <c r="H1851" s="112">
        <f t="shared" si="451"/>
        <v>2024.5416666665271</v>
      </c>
      <c r="I1851" s="82">
        <v>4.25</v>
      </c>
      <c r="J1851" s="79">
        <f t="shared" si="447"/>
        <v>5693.7004003393131</v>
      </c>
      <c r="K1851" s="79">
        <f t="shared" si="448"/>
        <v>74.487412525317566</v>
      </c>
      <c r="L1851" s="90">
        <f t="shared" si="452"/>
        <v>3793390.0982423713</v>
      </c>
      <c r="M1851" s="79">
        <f t="shared" si="449"/>
        <v>203.49461814077702</v>
      </c>
      <c r="N1851" s="90">
        <f t="shared" si="450"/>
        <v>135576.9385854642</v>
      </c>
      <c r="O1851" s="106">
        <f t="shared" si="442"/>
        <v>35.443553078907236</v>
      </c>
      <c r="P1851" s="91"/>
      <c r="Q1851" s="92">
        <f t="shared" si="443"/>
        <v>38.196496898915179</v>
      </c>
      <c r="R1851" s="92"/>
      <c r="S1851" s="107">
        <f t="shared" si="444"/>
        <v>1.388238291797798E-2</v>
      </c>
      <c r="T1851" s="82">
        <f t="shared" si="453"/>
        <v>1.0347953873374927</v>
      </c>
      <c r="U1851" s="82">
        <f t="shared" si="454"/>
        <v>39.295041926022087</v>
      </c>
      <c r="V1851" s="95"/>
      <c r="W1851" s="95"/>
    </row>
    <row r="1852" spans="1:24">
      <c r="A1852" s="1">
        <v>2024.08</v>
      </c>
      <c r="B1852" s="1">
        <f t="shared" si="445"/>
        <v>2024</v>
      </c>
      <c r="C1852" s="1">
        <f t="shared" si="446"/>
        <v>7.999999999992724E-2</v>
      </c>
      <c r="D1852" s="8">
        <v>5478.2145454545462</v>
      </c>
      <c r="E1852" s="79">
        <f>E1850/3+E1853*2/3</f>
        <v>72.925266534903486</v>
      </c>
      <c r="F1852" s="77">
        <f>F1850/3+F1853*2/3</f>
        <v>199.10000000000002</v>
      </c>
      <c r="G1852" s="77">
        <v>314.79599999999999</v>
      </c>
      <c r="H1852" s="112">
        <f t="shared" si="451"/>
        <v>2024.6249999998604</v>
      </c>
      <c r="I1852" s="82">
        <v>3.87</v>
      </c>
      <c r="J1852" s="79">
        <f t="shared" si="447"/>
        <v>5627.6491898014192</v>
      </c>
      <c r="K1852" s="79">
        <f t="shared" si="448"/>
        <v>74.914520730430809</v>
      </c>
      <c r="L1852" s="90">
        <f t="shared" si="452"/>
        <v>3753543.1928352891</v>
      </c>
      <c r="M1852" s="79">
        <f t="shared" si="449"/>
        <v>204.53104645548234</v>
      </c>
      <c r="N1852" s="90">
        <f t="shared" si="450"/>
        <v>136418.61659353791</v>
      </c>
      <c r="O1852" s="106">
        <f t="shared" si="442"/>
        <v>34.919631348614779</v>
      </c>
      <c r="P1852" s="91"/>
      <c r="Q1852" s="92">
        <f t="shared" si="443"/>
        <v>37.615646194918895</v>
      </c>
      <c r="R1852" s="92"/>
      <c r="S1852" s="107">
        <f t="shared" si="444"/>
        <v>1.836127351969969E-2</v>
      </c>
      <c r="T1852" s="82">
        <f t="shared" si="453"/>
        <v>1.0156488206884879</v>
      </c>
      <c r="U1852" s="82">
        <f t="shared" si="454"/>
        <v>40.629260505529295</v>
      </c>
      <c r="V1852" s="95"/>
      <c r="W1852" s="95"/>
    </row>
    <row r="1853" spans="1:24">
      <c r="A1853" s="1">
        <v>2024.09</v>
      </c>
      <c r="B1853" s="1">
        <f t="shared" si="445"/>
        <v>2024</v>
      </c>
      <c r="C1853" s="1">
        <f t="shared" si="446"/>
        <v>8.9999999999918145E-2</v>
      </c>
      <c r="D1853" s="8">
        <v>5621.2604999999985</v>
      </c>
      <c r="E1853" s="79">
        <v>73.400000000000006</v>
      </c>
      <c r="F1853" s="77">
        <v>200.27</v>
      </c>
      <c r="G1853" s="77">
        <v>315.30099999999999</v>
      </c>
      <c r="H1853" s="112">
        <f t="shared" si="451"/>
        <v>2024.7083333331937</v>
      </c>
      <c r="I1853" s="82">
        <v>3.72</v>
      </c>
      <c r="J1853" s="79">
        <f t="shared" si="447"/>
        <v>5765.3482997881383</v>
      </c>
      <c r="K1853" s="79">
        <f t="shared" si="448"/>
        <v>75.281436468644259</v>
      </c>
      <c r="L1853" s="90">
        <f t="shared" si="452"/>
        <v>3849570.3643369847</v>
      </c>
      <c r="M1853" s="79">
        <f t="shared" si="449"/>
        <v>205.40345070266193</v>
      </c>
      <c r="N1853" s="90">
        <f t="shared" si="450"/>
        <v>137149.56936540623</v>
      </c>
      <c r="O1853" s="106">
        <f t="shared" si="442"/>
        <v>35.66018363515213</v>
      </c>
      <c r="P1853" s="91"/>
      <c r="Q1853" s="92">
        <f t="shared" si="443"/>
        <v>38.39592678594196</v>
      </c>
      <c r="R1853" s="92"/>
      <c r="S1853" s="107">
        <f t="shared" si="444"/>
        <v>1.9354053101094483E-2</v>
      </c>
      <c r="T1853" s="82">
        <f t="shared" si="453"/>
        <v>0.97217942267488533</v>
      </c>
      <c r="U1853" s="82">
        <f t="shared" si="454"/>
        <v>41.198968575388285</v>
      </c>
      <c r="V1853" s="95"/>
      <c r="W1853" s="95"/>
    </row>
    <row r="1854" spans="1:24">
      <c r="A1854" s="1">
        <v>2024.1</v>
      </c>
      <c r="B1854" s="1">
        <f t="shared" si="445"/>
        <v>2024</v>
      </c>
      <c r="C1854" s="1">
        <f t="shared" si="446"/>
        <v>9.9999999999909051E-2</v>
      </c>
      <c r="D1854" s="8">
        <v>5792.3195652173899</v>
      </c>
      <c r="E1854" s="79">
        <f>E1853*2/3+E1856/3</f>
        <v>73.877418196586916</v>
      </c>
      <c r="F1854" s="77">
        <f>F1853*2/3+F1856/3</f>
        <v>203.57</v>
      </c>
      <c r="G1854" s="77">
        <v>315.66399999999999</v>
      </c>
      <c r="H1854" s="112">
        <f t="shared" si="451"/>
        <v>2024.7916666665269</v>
      </c>
      <c r="I1854" s="82">
        <v>4.0999999999999996</v>
      </c>
      <c r="J1854" s="79">
        <f t="shared" si="447"/>
        <v>5933.9604071376389</v>
      </c>
      <c r="K1854" s="79">
        <f t="shared" si="448"/>
        <v>75.683958667022125</v>
      </c>
      <c r="L1854" s="90">
        <f t="shared" si="452"/>
        <v>3966365.2852221881</v>
      </c>
      <c r="M1854" s="79">
        <f t="shared" si="449"/>
        <v>208.54794119696896</v>
      </c>
      <c r="N1854" s="90">
        <f t="shared" si="450"/>
        <v>139397.1744862418</v>
      </c>
      <c r="O1854" s="106">
        <f t="shared" si="442"/>
        <v>36.587210527930161</v>
      </c>
      <c r="P1854" s="91"/>
      <c r="Q1854" s="92">
        <f t="shared" si="443"/>
        <v>39.375226098070691</v>
      </c>
      <c r="R1854" s="92"/>
      <c r="S1854" s="107">
        <f t="shared" si="444"/>
        <v>1.5220655326476946E-2</v>
      </c>
      <c r="T1854" s="82">
        <f t="shared" si="453"/>
        <v>0.9825141032158925</v>
      </c>
      <c r="U1854" s="82">
        <f t="shared" si="454"/>
        <v>40.006730502140421</v>
      </c>
      <c r="V1854" s="95"/>
      <c r="W1854" s="95"/>
    </row>
    <row r="1855" spans="1:24">
      <c r="A1855" s="1">
        <v>2024.11</v>
      </c>
      <c r="B1855" s="1">
        <f t="shared" si="445"/>
        <v>2024</v>
      </c>
      <c r="C1855" s="1">
        <f t="shared" si="446"/>
        <v>0.10999999999989996</v>
      </c>
      <c r="D1855" s="8">
        <v>5929.9160000000002</v>
      </c>
      <c r="E1855" s="79">
        <f>E1853/3+E1856*2/3</f>
        <v>74.354836393173827</v>
      </c>
      <c r="F1855" s="77">
        <f>F1853/3+F1856*2/3</f>
        <v>206.87</v>
      </c>
      <c r="G1855" s="81">
        <v>315.49299999999999</v>
      </c>
      <c r="H1855" s="80">
        <f t="shared" si="451"/>
        <v>2024.8749999998602</v>
      </c>
      <c r="I1855" s="83">
        <v>4.3600000000000003</v>
      </c>
      <c r="J1855" s="79">
        <f t="shared" si="447"/>
        <v>6078.2141785332806</v>
      </c>
      <c r="K1855" s="79">
        <f t="shared" si="448"/>
        <v>76.214337742307237</v>
      </c>
      <c r="L1855" s="113">
        <f t="shared" si="452"/>
        <v>4067032.3387180236</v>
      </c>
      <c r="M1855" s="79">
        <f t="shared" si="449"/>
        <v>212.04350400801289</v>
      </c>
      <c r="N1855" s="90">
        <f t="shared" si="450"/>
        <v>141881.77031691471</v>
      </c>
      <c r="O1855" s="114">
        <f t="shared" si="442"/>
        <v>37.350195655078792</v>
      </c>
      <c r="P1855" s="115"/>
      <c r="Q1855" s="116">
        <f t="shared" si="443"/>
        <v>40.176632151959851</v>
      </c>
      <c r="R1855" s="116"/>
      <c r="S1855" s="117">
        <f t="shared" si="444"/>
        <v>1.2563737358393084E-2</v>
      </c>
      <c r="T1855" s="82">
        <f t="shared" si="453"/>
        <v>1.001224844194049</v>
      </c>
      <c r="U1855" s="83">
        <f t="shared" si="454"/>
        <v>39.328481779916515</v>
      </c>
      <c r="V1855" s="118"/>
      <c r="W1855" s="118"/>
      <c r="X1855" s="118"/>
    </row>
    <row r="1856" spans="1:24">
      <c r="A1856" s="1">
        <v>2024.12</v>
      </c>
      <c r="B1856" s="1">
        <f t="shared" si="445"/>
        <v>2024</v>
      </c>
      <c r="C1856" s="1">
        <f t="shared" si="446"/>
        <v>0.11999999999989086</v>
      </c>
      <c r="D1856" s="8">
        <v>6010.9085714285711</v>
      </c>
      <c r="E1856" s="80">
        <v>74.832254589760723</v>
      </c>
      <c r="F1856" s="81">
        <v>210.17</v>
      </c>
      <c r="G1856" s="81">
        <v>315.60500000000002</v>
      </c>
      <c r="H1856" s="80">
        <f t="shared" si="451"/>
        <v>2024.9583333331934</v>
      </c>
      <c r="I1856" s="83">
        <v>4.3899999999999997</v>
      </c>
      <c r="J1856" s="79">
        <f t="shared" si="447"/>
        <v>6159.045790004232</v>
      </c>
      <c r="K1856" s="79">
        <f t="shared" si="448"/>
        <v>76.676475296654345</v>
      </c>
      <c r="L1856" s="113">
        <f t="shared" si="452"/>
        <v>4125393.5463816291</v>
      </c>
      <c r="M1856" s="79">
        <f t="shared" si="449"/>
        <v>215.34958289634196</v>
      </c>
      <c r="N1856" s="90">
        <f t="shared" si="450"/>
        <v>144243.4120133298</v>
      </c>
      <c r="O1856" s="114">
        <f t="shared" si="442"/>
        <v>37.711191696434632</v>
      </c>
      <c r="P1856" s="115"/>
      <c r="Q1856" s="116">
        <f t="shared" si="443"/>
        <v>40.544844739398208</v>
      </c>
      <c r="R1856" s="116"/>
      <c r="S1856" s="117">
        <f t="shared" si="444"/>
        <v>1.2629503200459677E-2</v>
      </c>
      <c r="T1856" s="82">
        <f t="shared" si="453"/>
        <v>0.98460265407566361</v>
      </c>
      <c r="U1856" s="83">
        <f t="shared" si="454"/>
        <v>39.362679293207805</v>
      </c>
      <c r="V1856" s="118"/>
      <c r="W1856" s="118"/>
      <c r="X1856" s="118"/>
    </row>
    <row r="1857" spans="1:24">
      <c r="A1857" s="1">
        <v>2025.01</v>
      </c>
      <c r="B1857" s="1">
        <f t="shared" si="445"/>
        <v>2025</v>
      </c>
      <c r="C1857" s="1">
        <f t="shared" si="446"/>
        <v>9.9999999999909051E-3</v>
      </c>
      <c r="D1857" s="8">
        <v>5979.5155000000004</v>
      </c>
      <c r="E1857" s="79">
        <f>E1856*2/3+E1859/3</f>
        <v>75.269936724854603</v>
      </c>
      <c r="F1857" s="77">
        <f>F1856*2/3+F1859/3</f>
        <v>212.34333333333331</v>
      </c>
      <c r="G1857" s="81">
        <v>317.67099999999999</v>
      </c>
      <c r="H1857" s="80">
        <f t="shared" si="451"/>
        <v>2025.0416666665267</v>
      </c>
      <c r="I1857" s="83">
        <v>4.63</v>
      </c>
      <c r="J1857" s="79">
        <f t="shared" si="447"/>
        <v>6087.0323729156908</v>
      </c>
      <c r="K1857" s="79">
        <f t="shared" si="448"/>
        <v>76.623355446023268</v>
      </c>
      <c r="L1857" s="113">
        <f t="shared" si="452"/>
        <v>4081435.1307434319</v>
      </c>
      <c r="M1857" s="79">
        <f t="shared" si="449"/>
        <v>216.16145056783066</v>
      </c>
      <c r="N1857" s="90">
        <f>M1857*(L1857/J1857)</f>
        <v>144939.090875478</v>
      </c>
      <c r="O1857" s="114">
        <f t="shared" ref="O1857:O1862" si="455">J1857/AVERAGE(M1737:M1856)</f>
        <v>37.129219852198915</v>
      </c>
      <c r="P1857" s="115"/>
      <c r="Q1857" s="116">
        <f t="shared" ref="Q1857:Q1860" si="456">L1857/AVERAGE(N1737:N1856)</f>
        <v>39.899969411387964</v>
      </c>
      <c r="R1857" s="116"/>
      <c r="S1857" s="117">
        <f t="shared" ref="S1857:S1862" si="457">1/O1857-(I1857/100-(((G1857/G1737)^(1/10))-1))</f>
        <v>1.1803714511061811E-2</v>
      </c>
      <c r="T1857" s="82">
        <f t="shared" si="453"/>
        <v>1.0182692432286788</v>
      </c>
      <c r="U1857" s="83">
        <f t="shared" si="454"/>
        <v>38.504541713708477</v>
      </c>
      <c r="V1857" s="118"/>
      <c r="W1857" s="118"/>
      <c r="X1857" s="118"/>
    </row>
    <row r="1858" spans="1:24">
      <c r="A1858" s="1">
        <v>2025.02</v>
      </c>
      <c r="B1858" s="1">
        <f t="shared" si="445"/>
        <v>2025</v>
      </c>
      <c r="C1858" s="1">
        <f t="shared" si="446"/>
        <v>1.999999999998181E-2</v>
      </c>
      <c r="D1858" s="8">
        <v>6038.69</v>
      </c>
      <c r="E1858" s="79">
        <f>E1856/3+E1859*2/3</f>
        <v>75.707618859948482</v>
      </c>
      <c r="F1858" s="77">
        <f>F1856/3+F1859*2/3</f>
        <v>214.51666666666665</v>
      </c>
      <c r="G1858" s="81">
        <v>319.08199999999999</v>
      </c>
      <c r="H1858" s="80">
        <f t="shared" si="451"/>
        <v>2025.1249999998599</v>
      </c>
      <c r="I1858" s="83">
        <v>4.45</v>
      </c>
      <c r="J1858" s="79">
        <f t="shared" si="447"/>
        <v>6120.0872762173985</v>
      </c>
      <c r="K1858" s="79">
        <f t="shared" si="448"/>
        <v>76.728104091696565</v>
      </c>
      <c r="L1858" s="113">
        <f t="shared" si="452"/>
        <v>4107886.1442003208</v>
      </c>
      <c r="M1858" s="79">
        <f t="shared" si="449"/>
        <v>217.40819982533228</v>
      </c>
      <c r="N1858" s="90">
        <f>M1858*(L1858/J1858)</f>
        <v>145927.35224031023</v>
      </c>
      <c r="O1858" s="114">
        <f t="shared" si="455"/>
        <v>37.1871755936969</v>
      </c>
      <c r="P1858" s="115"/>
      <c r="Q1858" s="116">
        <f t="shared" si="456"/>
        <v>39.943400167691671</v>
      </c>
      <c r="R1858" s="116"/>
      <c r="S1858" s="117">
        <f t="shared" si="457"/>
        <v>1.3571868642618751E-2</v>
      </c>
      <c r="T1858" s="82">
        <f t="shared" si="453"/>
        <v>1.0174261220879031</v>
      </c>
      <c r="U1858" s="83">
        <f t="shared" si="454"/>
        <v>39.034610434133967</v>
      </c>
      <c r="V1858" s="118"/>
      <c r="W1858" s="118"/>
      <c r="X1858" s="118"/>
    </row>
    <row r="1859" spans="1:24">
      <c r="A1859" s="1">
        <v>2025.03</v>
      </c>
      <c r="B1859" s="1">
        <f t="shared" si="445"/>
        <v>2025</v>
      </c>
      <c r="C1859" s="1">
        <f t="shared" si="446"/>
        <v>2.9999999999972715E-2</v>
      </c>
      <c r="D1859" s="8">
        <v>5683.9833333333327</v>
      </c>
      <c r="E1859" s="80">
        <v>76.145300995042362</v>
      </c>
      <c r="F1859" s="81">
        <v>216.69</v>
      </c>
      <c r="G1859" s="81">
        <v>319.79899999999998</v>
      </c>
      <c r="H1859" s="80">
        <f t="shared" si="451"/>
        <v>2025.2083333331932</v>
      </c>
      <c r="I1859" s="83">
        <v>4.28</v>
      </c>
      <c r="J1859" s="79">
        <f t="shared" si="447"/>
        <v>5747.6839586219266</v>
      </c>
      <c r="K1859" s="79">
        <f t="shared" si="448"/>
        <v>76.998664385066206</v>
      </c>
      <c r="L1859" s="113">
        <f t="shared" si="452"/>
        <v>3862230.8321645139</v>
      </c>
      <c r="M1859" s="79">
        <f t="shared" si="449"/>
        <v>219.1184533722745</v>
      </c>
      <c r="N1859" s="90">
        <f>M1859*(L1859/J1859)</f>
        <v>147239.4885667144</v>
      </c>
      <c r="O1859" s="114">
        <f t="shared" si="455"/>
        <v>34.78475033985076</v>
      </c>
      <c r="P1859" s="115"/>
      <c r="Q1859" s="116">
        <f t="shared" si="456"/>
        <v>37.348615407456556</v>
      </c>
      <c r="R1859" s="116"/>
      <c r="S1859" s="117">
        <f t="shared" si="457"/>
        <v>1.6748720593000487E-2</v>
      </c>
      <c r="T1859" s="82">
        <f t="shared" si="453"/>
        <v>1.0035666666666667</v>
      </c>
      <c r="U1859" s="83">
        <f t="shared" si="454"/>
        <v>39.62579034555224</v>
      </c>
      <c r="V1859" s="118"/>
      <c r="W1859" s="118"/>
      <c r="X1859" s="118"/>
    </row>
    <row r="1860" spans="1:24">
      <c r="A1860" s="1">
        <v>2025.04</v>
      </c>
      <c r="B1860" s="1">
        <f t="shared" si="445"/>
        <v>2025</v>
      </c>
      <c r="C1860" s="1">
        <f t="shared" si="446"/>
        <v>3.999999999996362E-2</v>
      </c>
      <c r="D1860" s="8">
        <v>5369.4957142857147</v>
      </c>
      <c r="E1860" s="79">
        <f>E1859*2/3+E1862/3</f>
        <v>76.546867330028249</v>
      </c>
      <c r="F1860" s="81"/>
      <c r="G1860" s="81">
        <v>320.79500000000002</v>
      </c>
      <c r="H1860" s="80">
        <f t="shared" si="451"/>
        <v>2025.2916666665265</v>
      </c>
      <c r="I1860" s="83">
        <v>4.28</v>
      </c>
      <c r="J1860" s="79">
        <f t="shared" si="447"/>
        <v>5412.8138922765547</v>
      </c>
      <c r="K1860" s="79">
        <f t="shared" si="448"/>
        <v>77.164405922120125</v>
      </c>
      <c r="L1860" s="113">
        <f t="shared" si="452"/>
        <v>3641531.5136508285</v>
      </c>
      <c r="M1860" s="80"/>
      <c r="N1860" s="113"/>
      <c r="O1860" s="114">
        <f t="shared" si="455"/>
        <v>32.621270341113537</v>
      </c>
      <c r="P1860" s="115"/>
      <c r="Q1860" s="116">
        <f t="shared" si="456"/>
        <v>35.015341345574328</v>
      </c>
      <c r="R1860" s="116"/>
      <c r="S1860" s="117">
        <f t="shared" si="457"/>
        <v>1.876654555473898E-2</v>
      </c>
      <c r="T1860" s="82">
        <f t="shared" si="453"/>
        <v>0.99234263099406261</v>
      </c>
      <c r="U1860" s="83">
        <f t="shared" si="454"/>
        <v>39.643653904734229</v>
      </c>
      <c r="V1860" s="118"/>
      <c r="W1860" s="118"/>
      <c r="X1860" s="118"/>
    </row>
    <row r="1861" spans="1:24">
      <c r="A1861" s="1">
        <v>2025.05</v>
      </c>
      <c r="B1861" s="1">
        <f t="shared" si="445"/>
        <v>2025</v>
      </c>
      <c r="C1861" s="1">
        <f t="shared" si="446"/>
        <v>4.9999999999954525E-2</v>
      </c>
      <c r="D1861" s="8">
        <v>5810.9195238095244</v>
      </c>
      <c r="E1861" s="79">
        <f>E1859/3+E1862*2/3</f>
        <v>76.948433665014122</v>
      </c>
      <c r="F1861" s="81"/>
      <c r="G1861" s="81">
        <v>321.46499999999997</v>
      </c>
      <c r="H1861" s="80">
        <f t="shared" si="451"/>
        <v>2025.3749999998597</v>
      </c>
      <c r="I1861" s="83">
        <v>4.42</v>
      </c>
      <c r="J1861" s="79">
        <f t="shared" si="447"/>
        <v>5845.5899969455331</v>
      </c>
      <c r="K1861" s="79">
        <f t="shared" si="448"/>
        <v>77.407541486299493</v>
      </c>
      <c r="L1861" s="113">
        <f>L1860*((J1861+(K1861/12))/J1860)</f>
        <v>3937026.2456236174</v>
      </c>
      <c r="M1861" s="80"/>
      <c r="N1861" s="113"/>
      <c r="O1861" s="114">
        <f t="shared" si="455"/>
        <v>35.172022708405784</v>
      </c>
      <c r="P1861" s="115"/>
      <c r="Q1861" s="116">
        <f>L1861/AVERAGE(N1741:N1860)</f>
        <v>37.769849253675972</v>
      </c>
      <c r="R1861" s="116"/>
      <c r="S1861" s="117">
        <f t="shared" si="457"/>
        <v>1.4834377916401437E-2</v>
      </c>
      <c r="T1861" s="82">
        <f t="shared" si="453"/>
        <v>1.0068961379400352</v>
      </c>
      <c r="U1861" s="83">
        <f t="shared" si="454"/>
        <v>39.258094883078371</v>
      </c>
      <c r="V1861" s="118"/>
      <c r="W1861" s="118"/>
      <c r="X1861" s="118"/>
    </row>
    <row r="1862" spans="1:24">
      <c r="A1862" s="1">
        <v>2025.06</v>
      </c>
      <c r="B1862" s="1">
        <f t="shared" si="445"/>
        <v>2025</v>
      </c>
      <c r="C1862" s="1">
        <f t="shared" si="446"/>
        <v>5.999999999994543E-2</v>
      </c>
      <c r="D1862" s="8">
        <v>6029.9514999999992</v>
      </c>
      <c r="E1862" s="80">
        <v>77.349999999999994</v>
      </c>
      <c r="F1862" s="81"/>
      <c r="G1862" s="81">
        <v>322.56099999999998</v>
      </c>
      <c r="H1862" s="80">
        <f t="shared" si="451"/>
        <v>2025.458333333193</v>
      </c>
      <c r="I1862" s="83">
        <v>4.38</v>
      </c>
      <c r="J1862" s="79">
        <f t="shared" si="447"/>
        <v>6045.3179582296061</v>
      </c>
      <c r="K1862" s="79">
        <f t="shared" si="448"/>
        <v>77.54711527432022</v>
      </c>
      <c r="L1862" s="113">
        <f>L1861*((J1862+(K1862/12))/J1861)</f>
        <v>4075896.1136198482</v>
      </c>
      <c r="M1862" s="80"/>
      <c r="N1862" s="113"/>
      <c r="O1862" s="114">
        <f t="shared" si="455"/>
        <v>36.308646156488052</v>
      </c>
      <c r="P1862" s="115"/>
      <c r="Q1862" s="116">
        <f>L1862/AVERAGE(N1742:N1861)</f>
        <v>39.006748011924742</v>
      </c>
      <c r="R1862" s="116"/>
      <c r="S1862" s="117">
        <f t="shared" si="457"/>
        <v>1.43347378554615E-2</v>
      </c>
      <c r="T1862" s="82">
        <f t="shared" si="453"/>
        <v>1.0028471702869053</v>
      </c>
      <c r="U1862" s="83">
        <f t="shared" si="454"/>
        <v>39.394512808263805</v>
      </c>
      <c r="V1862" s="118"/>
      <c r="W1862" s="118"/>
      <c r="X1862" s="118"/>
    </row>
    <row r="1863" spans="1:24">
      <c r="A1863" s="1">
        <v>2025.07</v>
      </c>
      <c r="B1863" s="1">
        <f t="shared" si="445"/>
        <v>2025</v>
      </c>
      <c r="C1863" s="1">
        <f t="shared" si="446"/>
        <v>6.9999999999936335E-2</v>
      </c>
      <c r="D1863" s="8">
        <v>6296.4981818181832</v>
      </c>
      <c r="E1863" s="80"/>
      <c r="F1863" s="81"/>
      <c r="G1863" s="81">
        <f>1.5*G1862-0.5*G1861</f>
        <v>323.10900000000004</v>
      </c>
      <c r="H1863" s="80">
        <f t="shared" si="451"/>
        <v>2025.5416666665262</v>
      </c>
      <c r="I1863" s="83">
        <v>4.3899999999999997</v>
      </c>
      <c r="J1863" s="79">
        <f t="shared" si="447"/>
        <v>6301.8376818067882</v>
      </c>
      <c r="K1863" s="80"/>
      <c r="L1863" s="113">
        <f>L1862*((J1863+(K1863/12))/J1862)</f>
        <v>4248847.7683747066</v>
      </c>
      <c r="M1863" s="80"/>
      <c r="N1863" s="113"/>
      <c r="O1863" s="114">
        <f>J1863/AVERAGE(M1743:M1862)</f>
        <v>37.775860000214273</v>
      </c>
      <c r="P1863" s="115"/>
      <c r="Q1863" s="116">
        <f>L1863/AVERAGE(N1743:N1862)</f>
        <v>40.557185629653382</v>
      </c>
      <c r="R1863" s="116"/>
      <c r="S1863" s="117">
        <f>1/O1863-(I1863/100-(((G1863/G1743)^(1/10))-1))</f>
        <v>1.3333063955617692E-2</v>
      </c>
      <c r="T1863" s="82">
        <f t="shared" si="453"/>
        <v>1.0165991588383847</v>
      </c>
      <c r="U1863" s="83">
        <f t="shared" si="454"/>
        <v>39.43967150009879</v>
      </c>
      <c r="V1863" s="118"/>
      <c r="W1863" s="118"/>
      <c r="X1863" s="118"/>
    </row>
    <row r="1864" spans="1:24">
      <c r="A1864" s="1">
        <v>2025.08</v>
      </c>
      <c r="B1864" s="1">
        <f t="shared" si="445"/>
        <v>2025</v>
      </c>
      <c r="C1864" s="1">
        <f t="shared" si="446"/>
        <v>7.999999999992724E-2</v>
      </c>
      <c r="D1864" s="8">
        <v>6329.94</v>
      </c>
      <c r="E1864" s="80"/>
      <c r="F1864" s="81"/>
      <c r="G1864" s="81">
        <f>1.5*G1863-0.5*G1862</f>
        <v>323.38300000000004</v>
      </c>
      <c r="H1864" s="80">
        <f t="shared" si="451"/>
        <v>2025.6249999998595</v>
      </c>
      <c r="I1864" s="83">
        <v>4.2300000000000004</v>
      </c>
      <c r="J1864" s="79">
        <f t="shared" si="447"/>
        <v>6329.94</v>
      </c>
      <c r="K1864" s="80"/>
      <c r="L1864" s="113">
        <f>L1863*((J1864+(K1864/12))/J1863)</f>
        <v>4267795.0148717239</v>
      </c>
      <c r="M1864" s="80"/>
      <c r="N1864" s="113"/>
      <c r="O1864" s="114">
        <f>J1864/AVERAGE(M1744:M1863)</f>
        <v>37.865781471012816</v>
      </c>
      <c r="P1864" s="115"/>
      <c r="Q1864" s="116">
        <f>L1864/AVERAGE(N1744:N1863)</f>
        <v>40.628346561933427</v>
      </c>
      <c r="R1864" s="116"/>
      <c r="S1864" s="117">
        <f>1/O1864-(I1864/100-(((G1864/G1744)^(1/10))-1))</f>
        <v>1.5103686751007983E-2</v>
      </c>
      <c r="T1864" s="83"/>
      <c r="U1864" s="83">
        <f>U1863*T1863*G1863/G1864</f>
        <v>40.060365239764202</v>
      </c>
      <c r="V1864" s="118"/>
      <c r="W1864" s="118"/>
      <c r="X1864" s="118"/>
    </row>
    <row r="1865" spans="1:24" ht="26">
      <c r="A1865" s="119"/>
      <c r="B1865" s="119"/>
      <c r="C1865" s="119"/>
      <c r="D1865" s="120" t="s">
        <v>117</v>
      </c>
      <c r="E1865" s="121"/>
      <c r="F1865" s="120"/>
      <c r="G1865" s="120" t="s">
        <v>118</v>
      </c>
      <c r="H1865" s="121"/>
      <c r="I1865" s="120" t="s">
        <v>119</v>
      </c>
      <c r="J1865" s="121"/>
      <c r="K1865" s="121"/>
      <c r="L1865" s="122"/>
      <c r="M1865" s="121"/>
      <c r="N1865" s="122"/>
      <c r="O1865" s="123"/>
      <c r="P1865" s="124"/>
      <c r="S1865" s="126"/>
      <c r="T1865" s="121"/>
      <c r="U1865" s="121"/>
      <c r="V1865" s="119"/>
      <c r="W1865" s="119"/>
    </row>
    <row r="1866" spans="1:24">
      <c r="A1866" s="1"/>
      <c r="B1866" s="1"/>
      <c r="C1866" s="1"/>
      <c r="D1866" s="77"/>
      <c r="E1866" s="79"/>
      <c r="F1866" s="77"/>
      <c r="G1866" s="77"/>
      <c r="H1866" s="79"/>
      <c r="I1866" s="82"/>
      <c r="J1866" s="79"/>
      <c r="K1866" s="79"/>
      <c r="L1866" s="90"/>
      <c r="M1866" s="79"/>
      <c r="N1866" s="90"/>
      <c r="O1866" s="91"/>
      <c r="P1866" s="91"/>
    </row>
    <row r="1867" spans="1:24">
      <c r="A1867" s="1"/>
      <c r="B1867" s="1"/>
      <c r="C1867" s="1"/>
      <c r="D1867" s="77"/>
      <c r="E1867" s="79"/>
      <c r="F1867" s="77"/>
      <c r="G1867" s="77"/>
      <c r="H1867" s="79"/>
      <c r="I1867" s="82"/>
      <c r="J1867" s="79"/>
      <c r="K1867" s="79"/>
      <c r="L1867" s="90"/>
      <c r="M1867" s="79"/>
      <c r="N1867" s="90"/>
      <c r="O1867" s="91"/>
      <c r="P1867" s="91"/>
      <c r="S1867" s="127"/>
      <c r="V1867" s="128"/>
      <c r="W1867" s="128"/>
    </row>
    <row r="1868" spans="1:24">
      <c r="A1868" s="1"/>
      <c r="B1868" s="1"/>
      <c r="C1868" s="1"/>
      <c r="D1868" s="77"/>
      <c r="E1868" s="79"/>
      <c r="F1868" s="77"/>
      <c r="G1868" s="77"/>
      <c r="H1868" s="79"/>
      <c r="I1868" s="82"/>
      <c r="J1868" s="79"/>
      <c r="K1868" s="79"/>
      <c r="L1868" s="90"/>
      <c r="M1868" s="79"/>
      <c r="N1868" s="90"/>
      <c r="O1868" s="91"/>
      <c r="P1868" s="91"/>
    </row>
    <row r="1869" spans="1:24">
      <c r="A1869" s="1"/>
      <c r="B1869" s="1"/>
      <c r="C1869" s="1"/>
      <c r="D1869" s="77"/>
      <c r="E1869" s="79"/>
      <c r="F1869" s="77"/>
      <c r="G1869" s="77"/>
      <c r="H1869" s="79"/>
      <c r="I1869" s="82"/>
      <c r="J1869" s="79"/>
      <c r="K1869" s="79"/>
      <c r="L1869" s="90"/>
      <c r="M1869" s="79"/>
      <c r="N1869" s="90"/>
      <c r="O1869" s="91"/>
      <c r="P1869" s="91"/>
    </row>
    <row r="1870" spans="1:24">
      <c r="A1870" s="1"/>
      <c r="B1870" s="1"/>
      <c r="C1870" s="1"/>
      <c r="D1870" s="77"/>
      <c r="E1870" s="79"/>
      <c r="F1870" s="77"/>
      <c r="G1870" s="77"/>
      <c r="H1870" s="79"/>
      <c r="I1870" s="82"/>
      <c r="J1870" s="79"/>
      <c r="K1870" s="79"/>
      <c r="L1870" s="90"/>
      <c r="M1870" s="79"/>
      <c r="N1870" s="90"/>
      <c r="O1870" s="91"/>
      <c r="P1870" s="91"/>
    </row>
    <row r="1871" spans="1:24">
      <c r="A1871" s="1"/>
      <c r="B1871" s="1"/>
      <c r="C1871" s="1"/>
      <c r="D1871" s="77"/>
      <c r="E1871" s="79"/>
      <c r="F1871" s="77"/>
      <c r="G1871" s="77"/>
      <c r="H1871" s="79"/>
      <c r="I1871" s="82"/>
      <c r="J1871" s="79"/>
      <c r="K1871" s="79"/>
      <c r="L1871" s="90"/>
      <c r="M1871" s="79"/>
      <c r="N1871" s="90"/>
      <c r="O1871" s="91"/>
      <c r="P1871" s="91"/>
    </row>
    <row r="1872" spans="1:24">
      <c r="A1872" s="1"/>
      <c r="B1872" s="1"/>
      <c r="C1872" s="1"/>
      <c r="D1872" s="77"/>
      <c r="E1872" s="79"/>
      <c r="F1872" s="77"/>
      <c r="G1872" s="77"/>
      <c r="H1872" s="79"/>
      <c r="I1872" s="82"/>
      <c r="J1872" s="79"/>
      <c r="K1872" s="79"/>
      <c r="L1872" s="90"/>
      <c r="M1872" s="79"/>
      <c r="N1872" s="90"/>
      <c r="O1872" s="91"/>
      <c r="P1872" s="91"/>
    </row>
    <row r="1873" spans="1:16">
      <c r="A1873" s="1"/>
      <c r="B1873" s="1"/>
      <c r="C1873" s="1"/>
      <c r="D1873" s="77"/>
      <c r="E1873" s="79"/>
      <c r="F1873" s="77"/>
      <c r="G1873" s="77"/>
      <c r="H1873" s="79"/>
      <c r="I1873" s="82"/>
      <c r="J1873" s="79"/>
      <c r="K1873" s="79"/>
      <c r="L1873" s="90"/>
      <c r="M1873" s="79"/>
      <c r="N1873" s="90"/>
      <c r="O1873" s="91"/>
      <c r="P1873" s="91"/>
    </row>
    <row r="1874" spans="1:16">
      <c r="A1874" s="1"/>
      <c r="B1874" s="1"/>
      <c r="C1874" s="1"/>
      <c r="D1874" s="77"/>
      <c r="E1874" s="79"/>
      <c r="F1874" s="77"/>
      <c r="G1874" s="77"/>
      <c r="H1874" s="79"/>
      <c r="I1874" s="82"/>
      <c r="J1874" s="79"/>
      <c r="K1874" s="79"/>
      <c r="L1874" s="90"/>
      <c r="M1874" s="79"/>
      <c r="N1874" s="90"/>
      <c r="O1874" s="91"/>
      <c r="P1874" s="91"/>
    </row>
    <row r="1875" spans="1:16">
      <c r="A1875" s="1"/>
      <c r="B1875" s="1"/>
      <c r="C1875" s="1"/>
      <c r="D1875" s="77"/>
      <c r="E1875" s="79"/>
      <c r="F1875" s="77"/>
      <c r="G1875" s="77"/>
      <c r="H1875" s="79"/>
      <c r="I1875" s="82"/>
      <c r="J1875" s="79"/>
      <c r="K1875" s="79"/>
      <c r="L1875" s="90"/>
      <c r="M1875" s="79"/>
      <c r="N1875" s="90"/>
      <c r="O1875" s="91"/>
      <c r="P1875" s="91"/>
    </row>
    <row r="1876" spans="1:16">
      <c r="A1876" s="1"/>
      <c r="B1876" s="1"/>
      <c r="C1876" s="1"/>
      <c r="D1876" s="77"/>
      <c r="E1876" s="79"/>
      <c r="F1876" s="77"/>
      <c r="G1876" s="77"/>
      <c r="H1876" s="79"/>
      <c r="I1876" s="82"/>
      <c r="J1876" s="79"/>
      <c r="K1876" s="79"/>
      <c r="L1876" s="90"/>
      <c r="M1876" s="79"/>
      <c r="N1876" s="90"/>
      <c r="O1876" s="91"/>
      <c r="P1876" s="91"/>
    </row>
    <row r="1877" spans="1:16">
      <c r="A1877" s="1"/>
      <c r="B1877" s="1"/>
      <c r="C1877" s="1"/>
      <c r="D1877" s="77"/>
      <c r="E1877" s="79"/>
      <c r="F1877" s="77"/>
      <c r="G1877" s="77"/>
      <c r="H1877" s="79"/>
      <c r="I1877" s="82"/>
      <c r="J1877" s="79"/>
      <c r="K1877" s="79"/>
      <c r="L1877" s="90"/>
      <c r="M1877" s="79"/>
      <c r="N1877" s="90"/>
      <c r="O1877" s="91"/>
      <c r="P1877" s="91"/>
    </row>
    <row r="1878" spans="1:16">
      <c r="A1878" s="1"/>
      <c r="B1878" s="1"/>
      <c r="C1878" s="1"/>
      <c r="D1878" s="77"/>
      <c r="E1878" s="79"/>
      <c r="F1878" s="77"/>
      <c r="G1878" s="77"/>
      <c r="H1878" s="79"/>
      <c r="I1878" s="82"/>
      <c r="J1878" s="79"/>
      <c r="K1878" s="79"/>
      <c r="L1878" s="90"/>
      <c r="M1878" s="79"/>
      <c r="N1878" s="90"/>
      <c r="O1878" s="91"/>
      <c r="P1878" s="91"/>
    </row>
    <row r="1879" spans="1:16">
      <c r="A1879" s="1"/>
      <c r="B1879" s="1"/>
      <c r="C1879" s="1"/>
      <c r="D1879" s="77"/>
      <c r="E1879" s="79"/>
      <c r="F1879" s="77"/>
      <c r="G1879" s="77"/>
      <c r="H1879" s="79"/>
      <c r="I1879" s="82"/>
      <c r="J1879" s="79"/>
      <c r="K1879" s="79"/>
      <c r="L1879" s="90"/>
      <c r="M1879" s="79"/>
      <c r="N1879" s="90"/>
      <c r="O1879" s="91"/>
      <c r="P1879" s="91"/>
    </row>
    <row r="1880" spans="1:16">
      <c r="A1880" s="1"/>
      <c r="B1880" s="1"/>
      <c r="C1880" s="1"/>
      <c r="D1880" s="77"/>
      <c r="E1880" s="79"/>
      <c r="F1880" s="77"/>
      <c r="G1880" s="77"/>
      <c r="H1880" s="79"/>
      <c r="I1880" s="82"/>
      <c r="J1880" s="79"/>
      <c r="K1880" s="79"/>
      <c r="L1880" s="90"/>
      <c r="M1880" s="79"/>
      <c r="N1880" s="90"/>
      <c r="O1880" s="91"/>
      <c r="P1880" s="91"/>
    </row>
    <row r="1881" spans="1:16">
      <c r="A1881" s="1"/>
      <c r="B1881" s="1"/>
      <c r="C1881" s="1"/>
      <c r="D1881" s="77"/>
      <c r="E1881" s="79"/>
      <c r="F1881" s="77"/>
      <c r="G1881" s="77"/>
      <c r="H1881" s="79"/>
      <c r="I1881" s="82"/>
      <c r="J1881" s="79"/>
      <c r="K1881" s="79"/>
      <c r="L1881" s="90"/>
      <c r="M1881" s="79"/>
      <c r="N1881" s="90"/>
      <c r="O1881" s="91"/>
      <c r="P1881" s="91"/>
    </row>
    <row r="1882" spans="1:16">
      <c r="A1882" s="1"/>
      <c r="B1882" s="1"/>
      <c r="C1882" s="1"/>
      <c r="D1882" s="77"/>
      <c r="E1882" s="79"/>
      <c r="F1882" s="77"/>
      <c r="G1882" s="77"/>
      <c r="H1882" s="79"/>
      <c r="I1882" s="82"/>
      <c r="J1882" s="79"/>
      <c r="K1882" s="79"/>
      <c r="L1882" s="90"/>
      <c r="M1882" s="79"/>
      <c r="N1882" s="90"/>
      <c r="O1882" s="91"/>
      <c r="P1882" s="91"/>
    </row>
    <row r="1883" spans="1:16">
      <c r="A1883" s="1"/>
      <c r="B1883" s="1"/>
      <c r="C1883" s="1"/>
      <c r="D1883" s="77"/>
      <c r="E1883" s="79"/>
      <c r="F1883" s="77"/>
      <c r="G1883" s="77"/>
      <c r="H1883" s="79"/>
      <c r="I1883" s="82"/>
      <c r="J1883" s="79"/>
      <c r="K1883" s="79"/>
      <c r="L1883" s="90"/>
      <c r="M1883" s="79"/>
      <c r="N1883" s="90"/>
      <c r="O1883" s="91"/>
      <c r="P1883" s="91"/>
    </row>
    <row r="1884" spans="1:16">
      <c r="A1884" s="1"/>
      <c r="B1884" s="1"/>
      <c r="C1884" s="1"/>
      <c r="D1884" s="77"/>
      <c r="E1884" s="79"/>
      <c r="F1884" s="77"/>
      <c r="G1884" s="77"/>
      <c r="H1884" s="79"/>
      <c r="I1884" s="82"/>
      <c r="J1884" s="79"/>
      <c r="K1884" s="79"/>
      <c r="L1884" s="90"/>
      <c r="M1884" s="79"/>
      <c r="N1884" s="90"/>
      <c r="O1884" s="91"/>
      <c r="P1884" s="91"/>
    </row>
    <row r="1885" spans="1:16">
      <c r="A1885" s="1"/>
      <c r="B1885" s="1"/>
      <c r="C1885" s="1"/>
      <c r="D1885" s="77"/>
      <c r="E1885" s="79"/>
      <c r="F1885" s="77"/>
      <c r="G1885" s="77"/>
      <c r="H1885" s="79"/>
      <c r="I1885" s="82"/>
      <c r="J1885" s="79"/>
      <c r="K1885" s="79"/>
      <c r="L1885" s="90"/>
      <c r="M1885" s="79"/>
      <c r="N1885" s="90"/>
      <c r="O1885" s="91"/>
      <c r="P1885" s="91"/>
    </row>
    <row r="1886" spans="1:16">
      <c r="A1886" s="1"/>
      <c r="B1886" s="1"/>
      <c r="C1886" s="1"/>
      <c r="D1886" s="77"/>
      <c r="E1886" s="79"/>
      <c r="F1886" s="77"/>
      <c r="G1886" s="77"/>
      <c r="H1886" s="79"/>
      <c r="I1886" s="82"/>
      <c r="J1886" s="79"/>
      <c r="K1886" s="79"/>
      <c r="L1886" s="90"/>
      <c r="M1886" s="79"/>
      <c r="N1886" s="90"/>
      <c r="O1886" s="91"/>
      <c r="P1886" s="91"/>
    </row>
    <row r="1887" spans="1:16">
      <c r="A1887" s="1"/>
      <c r="B1887" s="1"/>
      <c r="C1887" s="1"/>
      <c r="D1887" s="77"/>
      <c r="E1887" s="79"/>
      <c r="F1887" s="77"/>
      <c r="G1887" s="77"/>
      <c r="H1887" s="79"/>
      <c r="I1887" s="82"/>
      <c r="J1887" s="79"/>
      <c r="K1887" s="79"/>
      <c r="L1887" s="90"/>
      <c r="M1887" s="79"/>
      <c r="N1887" s="90"/>
      <c r="O1887" s="91"/>
      <c r="P1887" s="91"/>
    </row>
    <row r="1888" spans="1:16">
      <c r="A1888" s="1"/>
      <c r="B1888" s="1"/>
      <c r="C1888" s="1"/>
      <c r="D1888" s="77"/>
      <c r="E1888" s="79"/>
      <c r="F1888" s="77"/>
      <c r="G1888" s="77"/>
      <c r="H1888" s="79"/>
      <c r="I1888" s="82"/>
      <c r="J1888" s="79"/>
      <c r="K1888" s="79"/>
      <c r="L1888" s="90"/>
      <c r="M1888" s="79"/>
      <c r="N1888" s="90"/>
      <c r="O1888" s="91"/>
      <c r="P1888" s="91"/>
    </row>
    <row r="1889" spans="1:16">
      <c r="A1889" s="1"/>
      <c r="B1889" s="1"/>
      <c r="C1889" s="1"/>
      <c r="D1889" s="77"/>
      <c r="E1889" s="79"/>
      <c r="F1889" s="77"/>
      <c r="G1889" s="77"/>
      <c r="H1889" s="79"/>
      <c r="I1889" s="82"/>
      <c r="J1889" s="79"/>
      <c r="K1889" s="79"/>
      <c r="L1889" s="90"/>
      <c r="M1889" s="79"/>
      <c r="N1889" s="90"/>
      <c r="O1889" s="91"/>
      <c r="P1889" s="91"/>
    </row>
    <row r="1890" spans="1:16">
      <c r="A1890" s="1"/>
      <c r="B1890" s="1"/>
      <c r="C1890" s="1"/>
      <c r="D1890" s="77"/>
      <c r="E1890" s="79"/>
      <c r="F1890" s="77"/>
      <c r="G1890" s="77"/>
      <c r="H1890" s="79"/>
      <c r="I1890" s="82"/>
      <c r="J1890" s="79"/>
      <c r="K1890" s="79"/>
      <c r="L1890" s="90"/>
      <c r="M1890" s="79"/>
      <c r="N1890" s="90"/>
      <c r="O1890" s="91"/>
      <c r="P1890" s="91"/>
    </row>
    <row r="1891" spans="1:16">
      <c r="A1891" s="1"/>
      <c r="B1891" s="1"/>
      <c r="C1891" s="1"/>
      <c r="D1891" s="77"/>
      <c r="E1891" s="79"/>
      <c r="F1891" s="77"/>
      <c r="G1891" s="77"/>
      <c r="H1891" s="79"/>
      <c r="I1891" s="82"/>
      <c r="J1891" s="79"/>
      <c r="K1891" s="79"/>
      <c r="L1891" s="90"/>
      <c r="M1891" s="79"/>
      <c r="N1891" s="90"/>
      <c r="O1891" s="91"/>
      <c r="P1891" s="91"/>
    </row>
    <row r="1892" spans="1:16">
      <c r="A1892" s="1"/>
      <c r="B1892" s="1"/>
      <c r="C1892" s="1"/>
      <c r="D1892" s="77"/>
      <c r="E1892" s="79"/>
      <c r="F1892" s="77"/>
      <c r="G1892" s="77"/>
      <c r="H1892" s="79"/>
      <c r="I1892" s="82"/>
      <c r="J1892" s="79"/>
      <c r="K1892" s="79"/>
      <c r="L1892" s="90"/>
      <c r="M1892" s="79"/>
      <c r="N1892" s="90"/>
      <c r="O1892" s="91"/>
      <c r="P1892" s="91"/>
    </row>
    <row r="1893" spans="1:16">
      <c r="A1893" s="1"/>
      <c r="B1893" s="1"/>
      <c r="C1893" s="1"/>
      <c r="D1893" s="77"/>
      <c r="E1893" s="79"/>
      <c r="F1893" s="77"/>
      <c r="G1893" s="77"/>
      <c r="H1893" s="79"/>
      <c r="I1893" s="82"/>
      <c r="J1893" s="79"/>
      <c r="K1893" s="79"/>
      <c r="L1893" s="90"/>
      <c r="M1893" s="79"/>
      <c r="N1893" s="90"/>
      <c r="O1893" s="91"/>
      <c r="P1893" s="91"/>
    </row>
    <row r="1894" spans="1:16">
      <c r="A1894" s="1"/>
      <c r="B1894" s="1"/>
      <c r="C1894" s="1"/>
      <c r="D1894" s="77"/>
      <c r="E1894" s="79"/>
      <c r="F1894" s="77"/>
      <c r="G1894" s="77"/>
      <c r="H1894" s="79"/>
      <c r="I1894" s="82"/>
      <c r="J1894" s="79"/>
      <c r="K1894" s="79"/>
      <c r="L1894" s="90"/>
      <c r="M1894" s="79"/>
      <c r="N1894" s="90"/>
      <c r="O1894" s="91"/>
      <c r="P1894" s="91"/>
    </row>
    <row r="1895" spans="1:16">
      <c r="A1895" s="1"/>
      <c r="B1895" s="1"/>
      <c r="C1895" s="1"/>
      <c r="D1895" s="77"/>
      <c r="E1895" s="79"/>
      <c r="F1895" s="77"/>
      <c r="G1895" s="77"/>
      <c r="H1895" s="79"/>
      <c r="I1895" s="82"/>
      <c r="J1895" s="79"/>
      <c r="K1895" s="79"/>
      <c r="L1895" s="90"/>
      <c r="M1895" s="79"/>
      <c r="N1895" s="90"/>
      <c r="O1895" s="91"/>
      <c r="P1895" s="91"/>
    </row>
    <row r="1896" spans="1:16">
      <c r="A1896" s="1"/>
      <c r="B1896" s="1"/>
      <c r="C1896" s="1"/>
      <c r="D1896" s="77"/>
      <c r="E1896" s="79"/>
      <c r="F1896" s="77"/>
      <c r="G1896" s="77"/>
      <c r="H1896" s="79"/>
      <c r="I1896" s="82"/>
      <c r="J1896" s="79"/>
      <c r="K1896" s="79"/>
      <c r="L1896" s="90"/>
      <c r="M1896" s="79"/>
      <c r="N1896" s="90"/>
      <c r="O1896" s="91"/>
      <c r="P1896" s="91"/>
    </row>
    <row r="1897" spans="1:16">
      <c r="A1897" s="1"/>
      <c r="B1897" s="1"/>
      <c r="C1897" s="1"/>
      <c r="D1897" s="77"/>
      <c r="E1897" s="79"/>
      <c r="F1897" s="77"/>
      <c r="G1897" s="77"/>
      <c r="H1897" s="79"/>
      <c r="I1897" s="82"/>
      <c r="J1897" s="79"/>
      <c r="K1897" s="79"/>
      <c r="L1897" s="90"/>
      <c r="M1897" s="79"/>
      <c r="N1897" s="90"/>
      <c r="O1897" s="91"/>
      <c r="P1897" s="91"/>
    </row>
    <row r="1898" spans="1:16">
      <c r="A1898" s="1"/>
      <c r="B1898" s="1"/>
      <c r="C1898" s="1"/>
      <c r="D1898" s="77"/>
      <c r="E1898" s="79"/>
      <c r="F1898" s="77"/>
      <c r="G1898" s="77"/>
      <c r="H1898" s="79"/>
      <c r="I1898" s="82"/>
      <c r="J1898" s="79"/>
      <c r="K1898" s="79"/>
      <c r="L1898" s="90"/>
      <c r="M1898" s="79"/>
      <c r="N1898" s="90"/>
      <c r="O1898" s="91"/>
      <c r="P1898" s="91"/>
    </row>
    <row r="1899" spans="1:16">
      <c r="A1899" s="1"/>
      <c r="B1899" s="1"/>
      <c r="C1899" s="1"/>
      <c r="D1899" s="77"/>
      <c r="E1899" s="79"/>
      <c r="F1899" s="77"/>
      <c r="G1899" s="77"/>
      <c r="H1899" s="79"/>
      <c r="I1899" s="82"/>
      <c r="J1899" s="79"/>
      <c r="K1899" s="79"/>
      <c r="L1899" s="90"/>
      <c r="M1899" s="79"/>
      <c r="N1899" s="90"/>
      <c r="O1899" s="91"/>
      <c r="P1899" s="91"/>
    </row>
    <row r="1900" spans="1:16">
      <c r="A1900" s="1"/>
      <c r="B1900" s="1"/>
      <c r="C1900" s="1"/>
      <c r="D1900" s="77"/>
      <c r="E1900" s="79"/>
      <c r="F1900" s="77"/>
      <c r="G1900" s="77"/>
      <c r="H1900" s="79"/>
      <c r="I1900" s="82"/>
      <c r="J1900" s="79"/>
      <c r="K1900" s="79"/>
      <c r="L1900" s="90"/>
      <c r="M1900" s="79"/>
      <c r="N1900" s="90"/>
      <c r="O1900" s="91"/>
      <c r="P1900" s="91"/>
    </row>
    <row r="1901" spans="1:16">
      <c r="A1901" s="1"/>
      <c r="B1901" s="1"/>
      <c r="C1901" s="1"/>
      <c r="D1901" s="77"/>
      <c r="E1901" s="79"/>
      <c r="F1901" s="77"/>
      <c r="G1901" s="77"/>
      <c r="H1901" s="79"/>
      <c r="I1901" s="82"/>
      <c r="J1901" s="79"/>
      <c r="K1901" s="79"/>
      <c r="L1901" s="90"/>
      <c r="M1901" s="79"/>
      <c r="N1901" s="90"/>
      <c r="O1901" s="91"/>
      <c r="P1901" s="91"/>
    </row>
    <row r="1902" spans="1:16">
      <c r="A1902" s="1"/>
      <c r="B1902" s="1"/>
      <c r="C1902" s="1"/>
      <c r="D1902" s="77"/>
      <c r="E1902" s="79"/>
      <c r="F1902" s="77"/>
      <c r="G1902" s="77"/>
      <c r="H1902" s="79"/>
      <c r="I1902" s="82"/>
      <c r="J1902" s="79"/>
      <c r="K1902" s="79"/>
      <c r="L1902" s="90"/>
      <c r="M1902" s="79"/>
      <c r="N1902" s="90"/>
      <c r="O1902" s="91"/>
      <c r="P1902" s="91"/>
    </row>
    <row r="1903" spans="1:16">
      <c r="A1903" s="1"/>
      <c r="B1903" s="1"/>
      <c r="C1903" s="1"/>
      <c r="D1903" s="77"/>
      <c r="E1903" s="79"/>
      <c r="F1903" s="77"/>
      <c r="G1903" s="77"/>
      <c r="H1903" s="79"/>
      <c r="I1903" s="82"/>
      <c r="J1903" s="79"/>
      <c r="K1903" s="79"/>
      <c r="L1903" s="90"/>
      <c r="M1903" s="79"/>
      <c r="N1903" s="90"/>
      <c r="O1903" s="91"/>
      <c r="P1903" s="91"/>
    </row>
    <row r="1904" spans="1:16">
      <c r="A1904" s="1"/>
      <c r="B1904" s="1"/>
      <c r="C1904" s="1"/>
      <c r="D1904" s="77"/>
      <c r="E1904" s="79"/>
      <c r="F1904" s="77"/>
      <c r="G1904" s="77"/>
      <c r="H1904" s="79"/>
      <c r="I1904" s="82"/>
      <c r="J1904" s="79"/>
      <c r="K1904" s="79"/>
      <c r="L1904" s="90"/>
      <c r="M1904" s="79"/>
      <c r="N1904" s="90"/>
      <c r="O1904" s="91"/>
      <c r="P1904" s="91"/>
    </row>
    <row r="1905" spans="1:16">
      <c r="A1905" s="1"/>
      <c r="B1905" s="1"/>
      <c r="C1905" s="1"/>
      <c r="D1905" s="77"/>
      <c r="E1905" s="79"/>
      <c r="F1905" s="77"/>
      <c r="G1905" s="77"/>
      <c r="H1905" s="79"/>
      <c r="I1905" s="82"/>
      <c r="J1905" s="79"/>
      <c r="K1905" s="79"/>
      <c r="L1905" s="90"/>
      <c r="M1905" s="79"/>
      <c r="N1905" s="90"/>
      <c r="O1905" s="91"/>
      <c r="P1905" s="91"/>
    </row>
    <row r="1906" spans="1:16">
      <c r="A1906" s="1"/>
      <c r="B1906" s="1"/>
      <c r="C1906" s="1"/>
      <c r="D1906" s="77"/>
      <c r="E1906" s="79"/>
      <c r="F1906" s="77"/>
      <c r="G1906" s="77"/>
      <c r="H1906" s="79"/>
      <c r="I1906" s="82"/>
      <c r="J1906" s="79"/>
      <c r="K1906" s="79"/>
      <c r="L1906" s="90"/>
      <c r="M1906" s="79"/>
      <c r="N1906" s="90"/>
      <c r="O1906" s="91"/>
      <c r="P1906" s="91"/>
    </row>
    <row r="1907" spans="1:16">
      <c r="A1907" s="1"/>
      <c r="B1907" s="1"/>
      <c r="C1907" s="1"/>
      <c r="D1907" s="77"/>
      <c r="E1907" s="79"/>
      <c r="F1907" s="77"/>
      <c r="G1907" s="77"/>
      <c r="H1907" s="79"/>
      <c r="I1907" s="82"/>
      <c r="J1907" s="79"/>
      <c r="K1907" s="79"/>
      <c r="L1907" s="90"/>
      <c r="M1907" s="79"/>
      <c r="N1907" s="90"/>
      <c r="O1907" s="91"/>
      <c r="P1907" s="91"/>
    </row>
    <row r="1908" spans="1:16">
      <c r="A1908" s="1"/>
      <c r="B1908" s="1"/>
      <c r="C1908" s="1"/>
      <c r="D1908" s="77"/>
      <c r="E1908" s="79"/>
      <c r="F1908" s="77"/>
      <c r="G1908" s="77"/>
      <c r="H1908" s="79"/>
      <c r="I1908" s="82"/>
      <c r="J1908" s="79"/>
      <c r="K1908" s="79"/>
      <c r="L1908" s="90"/>
      <c r="M1908" s="79"/>
      <c r="N1908" s="90"/>
      <c r="O1908" s="91"/>
      <c r="P1908" s="91"/>
    </row>
    <row r="1909" spans="1:16">
      <c r="A1909" s="1"/>
      <c r="B1909" s="1"/>
      <c r="C1909" s="1"/>
      <c r="D1909" s="77"/>
      <c r="E1909" s="79"/>
      <c r="F1909" s="77"/>
      <c r="G1909" s="77"/>
      <c r="H1909" s="79"/>
      <c r="I1909" s="82"/>
      <c r="J1909" s="79"/>
      <c r="K1909" s="79"/>
      <c r="L1909" s="90"/>
      <c r="M1909" s="79"/>
      <c r="N1909" s="90"/>
      <c r="O1909" s="91"/>
      <c r="P1909" s="91"/>
    </row>
    <row r="1910" spans="1:16">
      <c r="A1910" s="1"/>
      <c r="B1910" s="1"/>
      <c r="C1910" s="1"/>
      <c r="D1910" s="77"/>
      <c r="E1910" s="79"/>
      <c r="F1910" s="77"/>
      <c r="G1910" s="77"/>
      <c r="H1910" s="79"/>
      <c r="I1910" s="82"/>
      <c r="J1910" s="79"/>
      <c r="K1910" s="79"/>
      <c r="L1910" s="90"/>
      <c r="M1910" s="79"/>
      <c r="N1910" s="90"/>
      <c r="O1910" s="91"/>
      <c r="P1910" s="91"/>
    </row>
    <row r="1911" spans="1:16">
      <c r="A1911" s="1"/>
      <c r="B1911" s="1"/>
      <c r="C1911" s="1"/>
      <c r="D1911" s="77"/>
      <c r="E1911" s="79"/>
      <c r="F1911" s="77"/>
      <c r="G1911" s="77"/>
      <c r="H1911" s="79"/>
      <c r="I1911" s="82"/>
      <c r="J1911" s="79"/>
      <c r="K1911" s="79"/>
      <c r="L1911" s="90"/>
      <c r="M1911" s="79"/>
      <c r="N1911" s="90"/>
      <c r="O1911" s="91"/>
      <c r="P1911" s="91"/>
    </row>
    <row r="1912" spans="1:16">
      <c r="A1912" s="1"/>
      <c r="B1912" s="1"/>
      <c r="C1912" s="1"/>
      <c r="D1912" s="77"/>
      <c r="E1912" s="79"/>
      <c r="F1912" s="77"/>
      <c r="G1912" s="77"/>
      <c r="H1912" s="79"/>
      <c r="I1912" s="82"/>
      <c r="J1912" s="79"/>
      <c r="K1912" s="79"/>
      <c r="L1912" s="90"/>
      <c r="M1912" s="79"/>
      <c r="N1912" s="90"/>
      <c r="O1912" s="91"/>
      <c r="P1912" s="91"/>
    </row>
    <row r="1913" spans="1:16">
      <c r="A1913" s="1"/>
      <c r="B1913" s="1"/>
      <c r="C1913" s="1"/>
      <c r="D1913" s="77"/>
      <c r="E1913" s="79"/>
      <c r="F1913" s="77"/>
      <c r="G1913" s="77"/>
      <c r="H1913" s="79"/>
      <c r="I1913" s="82"/>
      <c r="J1913" s="79"/>
      <c r="K1913" s="79"/>
      <c r="L1913" s="90"/>
      <c r="M1913" s="79"/>
      <c r="N1913" s="90"/>
      <c r="O1913" s="91"/>
      <c r="P1913" s="91"/>
    </row>
    <row r="1914" spans="1:16">
      <c r="A1914" s="1"/>
      <c r="B1914" s="1"/>
      <c r="C1914" s="1"/>
      <c r="D1914" s="77"/>
      <c r="E1914" s="79"/>
      <c r="F1914" s="77"/>
      <c r="G1914" s="77"/>
      <c r="H1914" s="79"/>
      <c r="I1914" s="82"/>
      <c r="J1914" s="79"/>
      <c r="K1914" s="79"/>
      <c r="L1914" s="90"/>
      <c r="M1914" s="79"/>
      <c r="N1914" s="90"/>
      <c r="O1914" s="91"/>
      <c r="P1914" s="91"/>
    </row>
    <row r="1915" spans="1:16">
      <c r="A1915" s="1"/>
      <c r="B1915" s="1"/>
      <c r="C1915" s="1"/>
      <c r="D1915" s="77"/>
      <c r="E1915" s="79"/>
      <c r="F1915" s="77"/>
      <c r="G1915" s="77"/>
      <c r="H1915" s="79"/>
      <c r="I1915" s="82"/>
      <c r="J1915" s="79"/>
      <c r="K1915" s="79"/>
      <c r="L1915" s="90"/>
      <c r="M1915" s="79"/>
      <c r="N1915" s="90"/>
      <c r="O1915" s="91"/>
      <c r="P1915" s="91"/>
    </row>
    <row r="1916" spans="1:16">
      <c r="A1916" s="1"/>
      <c r="B1916" s="1"/>
      <c r="C1916" s="1"/>
      <c r="D1916" s="77"/>
      <c r="E1916" s="79"/>
      <c r="F1916" s="77"/>
      <c r="G1916" s="77"/>
      <c r="H1916" s="79"/>
      <c r="I1916" s="82"/>
      <c r="J1916" s="79"/>
      <c r="K1916" s="79"/>
      <c r="L1916" s="90"/>
      <c r="M1916" s="79"/>
      <c r="N1916" s="90"/>
      <c r="O1916" s="91"/>
      <c r="P1916" s="91"/>
    </row>
    <row r="1917" spans="1:16">
      <c r="A1917" s="1"/>
      <c r="B1917" s="1"/>
      <c r="C1917" s="1"/>
      <c r="D1917" s="77"/>
      <c r="E1917" s="79"/>
      <c r="F1917" s="77"/>
      <c r="G1917" s="77"/>
      <c r="H1917" s="79"/>
      <c r="I1917" s="82"/>
      <c r="J1917" s="79"/>
      <c r="K1917" s="79"/>
      <c r="L1917" s="90"/>
      <c r="M1917" s="79"/>
      <c r="N1917" s="90"/>
      <c r="O1917" s="91"/>
      <c r="P1917" s="91"/>
    </row>
    <row r="1918" spans="1:16">
      <c r="A1918" s="1"/>
      <c r="B1918" s="1"/>
      <c r="C1918" s="1"/>
      <c r="D1918" s="77"/>
      <c r="E1918" s="79"/>
      <c r="F1918" s="77"/>
      <c r="G1918" s="77"/>
      <c r="H1918" s="79"/>
      <c r="I1918" s="82"/>
      <c r="J1918" s="79"/>
      <c r="K1918" s="79"/>
      <c r="L1918" s="90"/>
      <c r="M1918" s="79"/>
      <c r="N1918" s="90"/>
      <c r="O1918" s="91"/>
      <c r="P1918" s="91"/>
    </row>
    <row r="1919" spans="1:16">
      <c r="A1919" s="1"/>
      <c r="B1919" s="1"/>
      <c r="C1919" s="1"/>
      <c r="D1919" s="77"/>
      <c r="E1919" s="79"/>
      <c r="F1919" s="77"/>
      <c r="G1919" s="77"/>
      <c r="H1919" s="79"/>
      <c r="I1919" s="82"/>
      <c r="J1919" s="79"/>
      <c r="K1919" s="79"/>
      <c r="L1919" s="90"/>
      <c r="M1919" s="79"/>
      <c r="N1919" s="90"/>
      <c r="O1919" s="91"/>
      <c r="P1919" s="91"/>
    </row>
    <row r="1920" spans="1:16">
      <c r="A1920" s="1"/>
      <c r="B1920" s="1"/>
      <c r="C1920" s="1"/>
      <c r="D1920" s="77"/>
      <c r="E1920" s="79"/>
      <c r="F1920" s="77"/>
      <c r="G1920" s="77"/>
      <c r="H1920" s="79"/>
      <c r="I1920" s="82"/>
      <c r="J1920" s="79"/>
      <c r="K1920" s="79"/>
      <c r="L1920" s="90"/>
      <c r="M1920" s="79"/>
      <c r="N1920" s="90"/>
      <c r="O1920" s="91"/>
      <c r="P1920" s="91"/>
    </row>
    <row r="1921" spans="1:16">
      <c r="A1921" s="1"/>
      <c r="B1921" s="1"/>
      <c r="C1921" s="1"/>
      <c r="D1921" s="77"/>
      <c r="E1921" s="79"/>
      <c r="F1921" s="77"/>
      <c r="G1921" s="77"/>
      <c r="H1921" s="79"/>
      <c r="I1921" s="82"/>
      <c r="J1921" s="79"/>
      <c r="K1921" s="79"/>
      <c r="L1921" s="90"/>
      <c r="M1921" s="79"/>
      <c r="N1921" s="90"/>
      <c r="O1921" s="91"/>
      <c r="P1921" s="91"/>
    </row>
    <row r="1922" spans="1:16">
      <c r="A1922" s="1"/>
      <c r="B1922" s="1"/>
      <c r="C1922" s="1"/>
      <c r="D1922" s="77"/>
      <c r="E1922" s="79"/>
      <c r="F1922" s="77"/>
      <c r="G1922" s="77"/>
      <c r="H1922" s="79"/>
      <c r="I1922" s="82"/>
      <c r="J1922" s="79"/>
      <c r="K1922" s="79"/>
      <c r="L1922" s="90"/>
      <c r="M1922" s="79"/>
      <c r="N1922" s="90"/>
      <c r="O1922" s="91"/>
      <c r="P1922" s="91"/>
    </row>
    <row r="1923" spans="1:16">
      <c r="A1923" s="1"/>
      <c r="B1923" s="1"/>
      <c r="C1923" s="1"/>
      <c r="D1923" s="77"/>
      <c r="E1923" s="79"/>
      <c r="F1923" s="77"/>
      <c r="G1923" s="77"/>
      <c r="H1923" s="79"/>
      <c r="I1923" s="82"/>
      <c r="J1923" s="79"/>
      <c r="K1923" s="79"/>
      <c r="L1923" s="90"/>
      <c r="M1923" s="79"/>
      <c r="N1923" s="90"/>
      <c r="O1923" s="91"/>
      <c r="P1923" s="91"/>
    </row>
    <row r="1924" spans="1:16">
      <c r="A1924" s="1"/>
      <c r="B1924" s="1"/>
      <c r="C1924" s="1"/>
      <c r="D1924" s="77"/>
      <c r="E1924" s="79"/>
      <c r="F1924" s="77"/>
      <c r="G1924" s="77"/>
      <c r="H1924" s="79"/>
      <c r="I1924" s="82"/>
      <c r="J1924" s="79"/>
      <c r="K1924" s="79"/>
      <c r="L1924" s="90"/>
      <c r="M1924" s="79"/>
      <c r="N1924" s="90"/>
      <c r="O1924" s="91"/>
      <c r="P1924" s="91"/>
    </row>
    <row r="1925" spans="1:16">
      <c r="A1925" s="1"/>
      <c r="B1925" s="1"/>
      <c r="C1925" s="1"/>
      <c r="D1925" s="77"/>
      <c r="E1925" s="79"/>
      <c r="F1925" s="77"/>
      <c r="G1925" s="77"/>
      <c r="H1925" s="79"/>
      <c r="I1925" s="82"/>
      <c r="J1925" s="79"/>
      <c r="K1925" s="79"/>
      <c r="L1925" s="90"/>
      <c r="M1925" s="79"/>
      <c r="N1925" s="90"/>
      <c r="O1925" s="91"/>
      <c r="P1925" s="91"/>
    </row>
    <row r="1926" spans="1:16">
      <c r="A1926" s="1"/>
      <c r="B1926" s="1"/>
      <c r="C1926" s="1"/>
      <c r="D1926" s="77"/>
      <c r="E1926" s="79"/>
      <c r="F1926" s="77"/>
      <c r="G1926" s="77"/>
      <c r="H1926" s="79"/>
      <c r="I1926" s="82"/>
      <c r="J1926" s="79"/>
      <c r="K1926" s="79"/>
      <c r="L1926" s="90"/>
      <c r="M1926" s="79"/>
      <c r="N1926" s="90"/>
      <c r="O1926" s="91"/>
      <c r="P1926" s="91"/>
    </row>
    <row r="1927" spans="1:16">
      <c r="A1927" s="1"/>
      <c r="B1927" s="1"/>
      <c r="C1927" s="1"/>
      <c r="D1927" s="77"/>
      <c r="E1927" s="79"/>
      <c r="F1927" s="77"/>
      <c r="G1927" s="77"/>
      <c r="H1927" s="79"/>
      <c r="I1927" s="82"/>
      <c r="J1927" s="79"/>
      <c r="K1927" s="79"/>
      <c r="L1927" s="90"/>
      <c r="M1927" s="79"/>
      <c r="N1927" s="90"/>
      <c r="O1927" s="91"/>
      <c r="P1927" s="91"/>
    </row>
    <row r="1928" spans="1:16">
      <c r="A1928" s="1"/>
      <c r="B1928" s="1"/>
      <c r="C1928" s="1"/>
      <c r="D1928" s="77"/>
      <c r="E1928" s="79"/>
      <c r="F1928" s="77"/>
      <c r="G1928" s="77"/>
      <c r="H1928" s="79"/>
      <c r="I1928" s="82"/>
      <c r="J1928" s="79"/>
      <c r="K1928" s="79"/>
      <c r="L1928" s="90"/>
      <c r="M1928" s="79"/>
      <c r="N1928" s="90"/>
      <c r="O1928" s="91"/>
      <c r="P1928" s="91"/>
    </row>
    <row r="1929" spans="1:16">
      <c r="A1929" s="1"/>
      <c r="B1929" s="1"/>
      <c r="C1929" s="1"/>
      <c r="D1929" s="77"/>
      <c r="E1929" s="79"/>
      <c r="F1929" s="77"/>
      <c r="G1929" s="77"/>
      <c r="H1929" s="79"/>
      <c r="I1929" s="82"/>
      <c r="J1929" s="79"/>
      <c r="K1929" s="79"/>
      <c r="L1929" s="90"/>
      <c r="M1929" s="79"/>
      <c r="N1929" s="90"/>
      <c r="O1929" s="91"/>
      <c r="P1929" s="91"/>
    </row>
    <row r="1930" spans="1:16">
      <c r="A1930" s="1"/>
      <c r="B1930" s="1"/>
      <c r="C1930" s="1"/>
      <c r="D1930" s="77"/>
      <c r="E1930" s="79"/>
      <c r="F1930" s="77"/>
      <c r="G1930" s="77"/>
      <c r="H1930" s="79"/>
      <c r="I1930" s="82"/>
      <c r="J1930" s="79"/>
      <c r="K1930" s="79"/>
      <c r="L1930" s="90"/>
      <c r="M1930" s="79"/>
      <c r="N1930" s="90"/>
      <c r="O1930" s="91"/>
      <c r="P1930" s="91"/>
    </row>
    <row r="1931" spans="1:16">
      <c r="A1931" s="1"/>
      <c r="B1931" s="1"/>
      <c r="C1931" s="1"/>
      <c r="D1931" s="77"/>
      <c r="E1931" s="79"/>
      <c r="F1931" s="77"/>
      <c r="G1931" s="77"/>
      <c r="H1931" s="79"/>
      <c r="I1931" s="82"/>
      <c r="J1931" s="79"/>
      <c r="K1931" s="79"/>
      <c r="L1931" s="90"/>
      <c r="M1931" s="79"/>
      <c r="N1931" s="90"/>
      <c r="O1931" s="91"/>
      <c r="P1931" s="91"/>
    </row>
    <row r="1932" spans="1:16">
      <c r="A1932" s="1"/>
      <c r="B1932" s="1"/>
      <c r="C1932" s="1"/>
      <c r="D1932" s="77"/>
      <c r="E1932" s="79"/>
      <c r="F1932" s="77"/>
      <c r="G1932" s="77"/>
      <c r="H1932" s="79"/>
      <c r="I1932" s="82"/>
      <c r="J1932" s="79"/>
      <c r="K1932" s="79"/>
      <c r="L1932" s="90"/>
      <c r="M1932" s="79"/>
      <c r="N1932" s="90"/>
      <c r="O1932" s="91"/>
      <c r="P1932" s="91"/>
    </row>
    <row r="1933" spans="1:16">
      <c r="A1933" s="1"/>
      <c r="B1933" s="1"/>
      <c r="C1933" s="1"/>
      <c r="D1933" s="77"/>
      <c r="E1933" s="79"/>
      <c r="F1933" s="77"/>
      <c r="G1933" s="77"/>
      <c r="H1933" s="79"/>
      <c r="I1933" s="82"/>
      <c r="J1933" s="79"/>
      <c r="K1933" s="79"/>
      <c r="L1933" s="90"/>
      <c r="M1933" s="79"/>
      <c r="N1933" s="90"/>
      <c r="O1933" s="91"/>
      <c r="P1933" s="91"/>
    </row>
    <row r="1934" spans="1:16">
      <c r="A1934" s="1"/>
      <c r="B1934" s="1"/>
      <c r="C1934" s="1"/>
      <c r="D1934" s="77"/>
      <c r="E1934" s="79"/>
      <c r="F1934" s="77"/>
      <c r="G1934" s="77"/>
      <c r="H1934" s="79"/>
      <c r="I1934" s="82"/>
      <c r="J1934" s="79"/>
      <c r="K1934" s="79"/>
      <c r="L1934" s="90"/>
      <c r="M1934" s="79"/>
      <c r="N1934" s="90"/>
      <c r="O1934" s="91"/>
      <c r="P1934" s="91"/>
    </row>
    <row r="1935" spans="1:16">
      <c r="A1935" s="1"/>
      <c r="B1935" s="1"/>
      <c r="C1935" s="1"/>
      <c r="D1935" s="77"/>
      <c r="E1935" s="79"/>
      <c r="F1935" s="77"/>
      <c r="G1935" s="77"/>
      <c r="H1935" s="79"/>
      <c r="I1935" s="82"/>
      <c r="J1935" s="79"/>
      <c r="K1935" s="79"/>
      <c r="L1935" s="90"/>
      <c r="M1935" s="79"/>
      <c r="N1935" s="90"/>
      <c r="O1935" s="91"/>
      <c r="P1935" s="91"/>
    </row>
    <row r="1936" spans="1:16">
      <c r="A1936" s="1"/>
      <c r="B1936" s="1"/>
      <c r="C1936" s="1"/>
      <c r="D1936" s="77"/>
      <c r="E1936" s="79"/>
      <c r="F1936" s="77"/>
      <c r="G1936" s="77"/>
      <c r="H1936" s="79"/>
      <c r="I1936" s="82"/>
      <c r="J1936" s="79"/>
      <c r="K1936" s="79"/>
      <c r="L1936" s="90"/>
      <c r="M1936" s="79"/>
      <c r="N1936" s="90"/>
      <c r="O1936" s="91"/>
      <c r="P1936" s="91"/>
    </row>
    <row r="1937" spans="1:16">
      <c r="A1937" s="1"/>
      <c r="B1937" s="1"/>
      <c r="C1937" s="1"/>
      <c r="D1937" s="77"/>
      <c r="E1937" s="79"/>
      <c r="F1937" s="77"/>
      <c r="G1937" s="77"/>
      <c r="H1937" s="79"/>
      <c r="I1937" s="82"/>
      <c r="J1937" s="79"/>
      <c r="K1937" s="79"/>
      <c r="L1937" s="90"/>
      <c r="M1937" s="79"/>
      <c r="N1937" s="90"/>
      <c r="O1937" s="91"/>
      <c r="P1937" s="91"/>
    </row>
    <row r="1938" spans="1:16">
      <c r="A1938" s="1"/>
      <c r="B1938" s="1"/>
      <c r="C1938" s="1"/>
      <c r="D1938" s="77"/>
      <c r="E1938" s="79"/>
      <c r="F1938" s="77"/>
      <c r="G1938" s="77"/>
      <c r="H1938" s="79"/>
      <c r="I1938" s="82"/>
      <c r="J1938" s="79"/>
      <c r="K1938" s="79"/>
      <c r="L1938" s="90"/>
      <c r="M1938" s="79"/>
      <c r="N1938" s="90"/>
      <c r="O1938" s="91"/>
      <c r="P1938" s="91"/>
    </row>
    <row r="1939" spans="1:16">
      <c r="A1939" s="1"/>
      <c r="B1939" s="1"/>
      <c r="C1939" s="1"/>
      <c r="D1939" s="77"/>
      <c r="E1939" s="79"/>
      <c r="F1939" s="77"/>
      <c r="G1939" s="77"/>
      <c r="H1939" s="79"/>
      <c r="I1939" s="82"/>
      <c r="J1939" s="79"/>
      <c r="K1939" s="79"/>
      <c r="L1939" s="90"/>
      <c r="M1939" s="79"/>
      <c r="N1939" s="90"/>
      <c r="O1939" s="91"/>
      <c r="P1939" s="91"/>
    </row>
    <row r="1940" spans="1:16">
      <c r="A1940" s="1"/>
      <c r="B1940" s="1"/>
      <c r="C1940" s="1"/>
      <c r="D1940" s="77"/>
      <c r="E1940" s="79"/>
      <c r="F1940" s="77"/>
      <c r="G1940" s="77"/>
      <c r="H1940" s="79"/>
      <c r="I1940" s="82"/>
      <c r="J1940" s="79"/>
      <c r="K1940" s="79"/>
      <c r="L1940" s="90"/>
      <c r="M1940" s="79"/>
      <c r="N1940" s="90"/>
      <c r="O1940" s="91"/>
      <c r="P1940" s="91"/>
    </row>
    <row r="1941" spans="1:16">
      <c r="A1941" s="1"/>
      <c r="B1941" s="1"/>
      <c r="C1941" s="1"/>
      <c r="D1941" s="77"/>
      <c r="E1941" s="79"/>
      <c r="F1941" s="77"/>
      <c r="G1941" s="77"/>
      <c r="H1941" s="79"/>
      <c r="I1941" s="82"/>
      <c r="J1941" s="79"/>
      <c r="K1941" s="79"/>
      <c r="L1941" s="90"/>
      <c r="M1941" s="79"/>
      <c r="N1941" s="90"/>
      <c r="O1941" s="91"/>
      <c r="P1941" s="91"/>
    </row>
    <row r="1942" spans="1:16">
      <c r="A1942" s="1"/>
      <c r="B1942" s="1"/>
      <c r="C1942" s="1"/>
      <c r="D1942" s="77"/>
      <c r="E1942" s="79"/>
      <c r="F1942" s="77"/>
      <c r="G1942" s="77"/>
      <c r="H1942" s="79"/>
      <c r="I1942" s="82"/>
      <c r="J1942" s="79"/>
      <c r="K1942" s="79"/>
      <c r="L1942" s="90"/>
      <c r="M1942" s="79"/>
      <c r="N1942" s="90"/>
      <c r="O1942" s="91"/>
      <c r="P1942" s="91"/>
    </row>
    <row r="1943" spans="1:16">
      <c r="A1943" s="1"/>
      <c r="B1943" s="1"/>
      <c r="C1943" s="1"/>
      <c r="D1943" s="77"/>
      <c r="E1943" s="79"/>
      <c r="F1943" s="77"/>
      <c r="G1943" s="77"/>
      <c r="H1943" s="79"/>
      <c r="I1943" s="82"/>
      <c r="J1943" s="79"/>
      <c r="K1943" s="79"/>
      <c r="L1943" s="90"/>
      <c r="M1943" s="79"/>
      <c r="N1943" s="90"/>
      <c r="O1943" s="91"/>
      <c r="P1943" s="91"/>
    </row>
    <row r="1944" spans="1:16">
      <c r="A1944" s="1"/>
      <c r="B1944" s="1"/>
      <c r="C1944" s="1"/>
      <c r="D1944" s="77"/>
      <c r="E1944" s="79"/>
      <c r="F1944" s="77"/>
      <c r="G1944" s="77"/>
      <c r="H1944" s="79"/>
      <c r="I1944" s="82"/>
      <c r="J1944" s="79"/>
      <c r="K1944" s="79"/>
      <c r="L1944" s="90"/>
      <c r="M1944" s="79"/>
      <c r="N1944" s="90"/>
      <c r="O1944" s="91"/>
      <c r="P1944" s="91"/>
    </row>
    <row r="1945" spans="1:16">
      <c r="A1945" s="1"/>
      <c r="B1945" s="1"/>
      <c r="C1945" s="1"/>
      <c r="D1945" s="77"/>
      <c r="E1945" s="79"/>
      <c r="F1945" s="77"/>
      <c r="G1945" s="77"/>
      <c r="H1945" s="79"/>
      <c r="I1945" s="82"/>
      <c r="J1945" s="79"/>
      <c r="K1945" s="79"/>
      <c r="L1945" s="90"/>
      <c r="M1945" s="79"/>
      <c r="N1945" s="90"/>
      <c r="O1945" s="91"/>
      <c r="P1945" s="91"/>
    </row>
    <row r="1946" spans="1:16">
      <c r="A1946" s="1"/>
      <c r="B1946" s="1"/>
      <c r="C1946" s="1"/>
      <c r="D1946" s="77"/>
      <c r="E1946" s="79"/>
      <c r="F1946" s="77"/>
      <c r="G1946" s="77"/>
      <c r="H1946" s="79"/>
      <c r="I1946" s="82"/>
      <c r="J1946" s="79"/>
      <c r="K1946" s="79"/>
      <c r="L1946" s="90"/>
      <c r="M1946" s="79"/>
      <c r="N1946" s="90"/>
      <c r="O1946" s="91"/>
      <c r="P1946" s="91"/>
    </row>
    <row r="1947" spans="1:16">
      <c r="A1947" s="1"/>
      <c r="B1947" s="1"/>
      <c r="C1947" s="1"/>
      <c r="D1947" s="77"/>
      <c r="E1947" s="79"/>
      <c r="F1947" s="77"/>
      <c r="G1947" s="77"/>
      <c r="H1947" s="79"/>
      <c r="I1947" s="82"/>
      <c r="J1947" s="79"/>
      <c r="K1947" s="79"/>
      <c r="L1947" s="90"/>
      <c r="M1947" s="79"/>
      <c r="N1947" s="90"/>
      <c r="O1947" s="91"/>
      <c r="P1947" s="91"/>
    </row>
    <row r="1948" spans="1:16">
      <c r="A1948" s="1"/>
      <c r="B1948" s="1"/>
      <c r="C1948" s="1"/>
      <c r="D1948" s="77"/>
      <c r="E1948" s="79"/>
      <c r="F1948" s="77"/>
      <c r="G1948" s="77"/>
      <c r="H1948" s="79"/>
      <c r="I1948" s="82"/>
      <c r="J1948" s="79"/>
      <c r="K1948" s="79"/>
      <c r="L1948" s="90"/>
      <c r="M1948" s="79"/>
      <c r="N1948" s="90"/>
      <c r="O1948" s="91"/>
      <c r="P1948" s="91"/>
    </row>
    <row r="1949" spans="1:16">
      <c r="A1949" s="1"/>
      <c r="B1949" s="1"/>
      <c r="C1949" s="1"/>
      <c r="D1949" s="77"/>
      <c r="E1949" s="79"/>
      <c r="F1949" s="77"/>
      <c r="G1949" s="77"/>
      <c r="H1949" s="79"/>
      <c r="I1949" s="82"/>
      <c r="J1949" s="79"/>
      <c r="K1949" s="79"/>
      <c r="L1949" s="90"/>
      <c r="M1949" s="79"/>
      <c r="N1949" s="90"/>
      <c r="O1949" s="91"/>
      <c r="P1949" s="91"/>
    </row>
    <row r="1950" spans="1:16">
      <c r="A1950" s="1"/>
      <c r="B1950" s="1"/>
      <c r="C1950" s="1"/>
      <c r="D1950" s="77"/>
      <c r="E1950" s="79"/>
      <c r="F1950" s="77"/>
      <c r="G1950" s="77"/>
      <c r="H1950" s="79"/>
      <c r="I1950" s="82"/>
      <c r="J1950" s="79"/>
      <c r="K1950" s="79"/>
      <c r="L1950" s="90"/>
      <c r="M1950" s="79"/>
      <c r="N1950" s="90"/>
      <c r="O1950" s="91"/>
      <c r="P1950" s="91"/>
    </row>
    <row r="1951" spans="1:16">
      <c r="A1951" s="1"/>
      <c r="B1951" s="1"/>
      <c r="C1951" s="1"/>
      <c r="D1951" s="77"/>
      <c r="E1951" s="79"/>
      <c r="F1951" s="77"/>
      <c r="G1951" s="77"/>
      <c r="H1951" s="79"/>
      <c r="I1951" s="82"/>
      <c r="J1951" s="79"/>
      <c r="K1951" s="79"/>
      <c r="L1951" s="90"/>
      <c r="M1951" s="79"/>
      <c r="N1951" s="90"/>
      <c r="O1951" s="91"/>
      <c r="P1951" s="91"/>
    </row>
    <row r="1952" spans="1:16">
      <c r="A1952" s="1"/>
      <c r="B1952" s="1"/>
      <c r="C1952" s="1"/>
      <c r="D1952" s="77"/>
      <c r="E1952" s="79"/>
      <c r="F1952" s="77"/>
      <c r="G1952" s="77"/>
      <c r="H1952" s="79"/>
      <c r="I1952" s="82"/>
      <c r="J1952" s="79"/>
      <c r="K1952" s="79"/>
      <c r="L1952" s="90"/>
      <c r="M1952" s="79"/>
      <c r="N1952" s="90"/>
      <c r="O1952" s="91"/>
      <c r="P1952" s="91"/>
    </row>
    <row r="1953" spans="1:16">
      <c r="A1953" s="1"/>
      <c r="B1953" s="1"/>
      <c r="C1953" s="1"/>
      <c r="D1953" s="77"/>
      <c r="E1953" s="79"/>
      <c r="F1953" s="77"/>
      <c r="G1953" s="77"/>
      <c r="H1953" s="79"/>
      <c r="I1953" s="82"/>
      <c r="J1953" s="79"/>
      <c r="K1953" s="79"/>
      <c r="L1953" s="90"/>
      <c r="M1953" s="79"/>
      <c r="N1953" s="90"/>
      <c r="O1953" s="91"/>
      <c r="P1953" s="91"/>
    </row>
    <row r="1954" spans="1:16">
      <c r="A1954" s="1"/>
      <c r="B1954" s="1"/>
      <c r="C1954" s="1"/>
      <c r="D1954" s="77"/>
      <c r="E1954" s="79"/>
      <c r="F1954" s="77"/>
      <c r="G1954" s="77"/>
      <c r="H1954" s="79"/>
      <c r="I1954" s="82"/>
      <c r="J1954" s="79"/>
      <c r="K1954" s="79"/>
      <c r="L1954" s="90"/>
      <c r="M1954" s="79"/>
      <c r="N1954" s="90"/>
      <c r="O1954" s="91"/>
      <c r="P1954" s="91"/>
    </row>
    <row r="1955" spans="1:16">
      <c r="A1955" s="1"/>
      <c r="B1955" s="1"/>
      <c r="C1955" s="1"/>
      <c r="D1955" s="77"/>
      <c r="E1955" s="79"/>
      <c r="F1955" s="77"/>
      <c r="G1955" s="77"/>
      <c r="H1955" s="79"/>
      <c r="I1955" s="82"/>
      <c r="J1955" s="79"/>
      <c r="K1955" s="79"/>
      <c r="L1955" s="90"/>
      <c r="M1955" s="79"/>
      <c r="N1955" s="90"/>
      <c r="O1955" s="91"/>
      <c r="P1955" s="91"/>
    </row>
    <row r="1956" spans="1:16">
      <c r="A1956" s="1"/>
      <c r="B1956" s="1"/>
      <c r="C1956" s="1"/>
      <c r="D1956" s="77"/>
      <c r="E1956" s="79"/>
      <c r="F1956" s="77"/>
      <c r="G1956" s="77"/>
      <c r="H1956" s="79"/>
      <c r="I1956" s="82"/>
      <c r="J1956" s="79"/>
      <c r="K1956" s="79"/>
      <c r="L1956" s="90"/>
      <c r="M1956" s="79"/>
      <c r="N1956" s="90"/>
      <c r="O1956" s="91"/>
      <c r="P1956" s="91"/>
    </row>
    <row r="1957" spans="1:16">
      <c r="A1957" s="1"/>
      <c r="B1957" s="1"/>
      <c r="C1957" s="1"/>
      <c r="D1957" s="77"/>
      <c r="E1957" s="79"/>
      <c r="F1957" s="77"/>
      <c r="G1957" s="77"/>
      <c r="H1957" s="79"/>
      <c r="I1957" s="82"/>
      <c r="J1957" s="79"/>
      <c r="K1957" s="79"/>
      <c r="L1957" s="90"/>
      <c r="M1957" s="79"/>
      <c r="N1957" s="90"/>
      <c r="O1957" s="91"/>
      <c r="P1957" s="91"/>
    </row>
    <row r="1958" spans="1:16">
      <c r="A1958" s="1"/>
      <c r="B1958" s="1"/>
      <c r="C1958" s="1"/>
      <c r="D1958" s="77"/>
      <c r="E1958" s="79"/>
      <c r="F1958" s="77"/>
      <c r="G1958" s="77"/>
      <c r="H1958" s="79"/>
      <c r="I1958" s="82"/>
      <c r="J1958" s="79"/>
      <c r="K1958" s="79"/>
      <c r="L1958" s="90"/>
      <c r="M1958" s="79"/>
      <c r="N1958" s="90"/>
      <c r="O1958" s="91"/>
      <c r="P1958" s="91"/>
    </row>
    <row r="1959" spans="1:16">
      <c r="A1959" s="1"/>
      <c r="B1959" s="1"/>
      <c r="C1959" s="1"/>
      <c r="D1959" s="77"/>
      <c r="E1959" s="79"/>
      <c r="F1959" s="77"/>
      <c r="G1959" s="77"/>
      <c r="H1959" s="79"/>
      <c r="I1959" s="82"/>
      <c r="J1959" s="79"/>
      <c r="K1959" s="79"/>
      <c r="L1959" s="90"/>
      <c r="M1959" s="79"/>
      <c r="N1959" s="90"/>
      <c r="O1959" s="91"/>
      <c r="P1959" s="91"/>
    </row>
    <row r="1960" spans="1:16">
      <c r="A1960" s="1"/>
      <c r="B1960" s="1"/>
      <c r="C1960" s="1"/>
      <c r="D1960" s="77"/>
      <c r="E1960" s="79"/>
      <c r="F1960" s="77"/>
      <c r="G1960" s="77"/>
      <c r="H1960" s="79"/>
      <c r="I1960" s="82"/>
      <c r="J1960" s="79"/>
      <c r="K1960" s="79"/>
      <c r="L1960" s="90"/>
      <c r="M1960" s="79"/>
      <c r="N1960" s="90"/>
      <c r="O1960" s="91"/>
      <c r="P1960" s="91"/>
    </row>
    <row r="1961" spans="1:16">
      <c r="A1961" s="1"/>
      <c r="B1961" s="1"/>
      <c r="C1961" s="1"/>
      <c r="D1961" s="77"/>
      <c r="E1961" s="79"/>
      <c r="F1961" s="77"/>
      <c r="G1961" s="77"/>
      <c r="H1961" s="79"/>
      <c r="I1961" s="82"/>
      <c r="J1961" s="79"/>
      <c r="K1961" s="79"/>
      <c r="L1961" s="90"/>
      <c r="M1961" s="79"/>
      <c r="N1961" s="90"/>
      <c r="O1961" s="91"/>
      <c r="P1961" s="91"/>
    </row>
    <row r="1962" spans="1:16">
      <c r="A1962" s="1"/>
      <c r="B1962" s="1"/>
      <c r="C1962" s="1"/>
      <c r="D1962" s="77"/>
      <c r="E1962" s="79"/>
      <c r="F1962" s="77"/>
      <c r="G1962" s="77"/>
      <c r="H1962" s="79"/>
      <c r="I1962" s="82"/>
      <c r="J1962" s="79"/>
      <c r="K1962" s="79"/>
      <c r="L1962" s="90"/>
      <c r="M1962" s="79"/>
      <c r="N1962" s="90"/>
      <c r="O1962" s="91"/>
      <c r="P1962" s="91"/>
    </row>
    <row r="1963" spans="1:16">
      <c r="A1963" s="1"/>
      <c r="B1963" s="1"/>
      <c r="C1963" s="1"/>
      <c r="D1963" s="77"/>
      <c r="E1963" s="79"/>
      <c r="F1963" s="77"/>
      <c r="G1963" s="77"/>
      <c r="H1963" s="79"/>
      <c r="I1963" s="82"/>
      <c r="J1963" s="79"/>
      <c r="K1963" s="79"/>
      <c r="L1963" s="90"/>
      <c r="M1963" s="79"/>
      <c r="N1963" s="90"/>
      <c r="O1963" s="91"/>
      <c r="P1963" s="91"/>
    </row>
    <row r="1964" spans="1:16">
      <c r="A1964" s="1"/>
      <c r="B1964" s="1"/>
      <c r="C1964" s="1"/>
      <c r="D1964" s="77"/>
      <c r="E1964" s="79"/>
      <c r="F1964" s="77"/>
      <c r="G1964" s="77"/>
      <c r="H1964" s="79"/>
      <c r="I1964" s="82"/>
      <c r="J1964" s="79"/>
      <c r="K1964" s="79"/>
      <c r="L1964" s="90"/>
      <c r="M1964" s="79"/>
      <c r="N1964" s="90"/>
      <c r="O1964" s="91"/>
      <c r="P1964" s="91"/>
    </row>
    <row r="1965" spans="1:16">
      <c r="A1965" s="1"/>
      <c r="B1965" s="1"/>
      <c r="C1965" s="1"/>
      <c r="D1965" s="77"/>
      <c r="E1965" s="79"/>
      <c r="F1965" s="77"/>
      <c r="G1965" s="77"/>
      <c r="H1965" s="79"/>
      <c r="I1965" s="82"/>
      <c r="J1965" s="79"/>
      <c r="K1965" s="79"/>
      <c r="L1965" s="90"/>
      <c r="M1965" s="79"/>
      <c r="N1965" s="90"/>
      <c r="O1965" s="91"/>
      <c r="P1965" s="91"/>
    </row>
    <row r="1966" spans="1:16">
      <c r="A1966" s="1"/>
      <c r="B1966" s="1"/>
      <c r="C1966" s="1"/>
      <c r="D1966" s="77"/>
      <c r="E1966" s="79"/>
      <c r="F1966" s="77"/>
      <c r="G1966" s="77"/>
      <c r="H1966" s="79"/>
      <c r="I1966" s="82"/>
      <c r="J1966" s="79"/>
      <c r="K1966" s="79"/>
      <c r="L1966" s="90"/>
      <c r="M1966" s="79"/>
      <c r="N1966" s="90"/>
      <c r="O1966" s="91"/>
      <c r="P1966" s="91"/>
    </row>
    <row r="1967" spans="1:16">
      <c r="A1967" s="1"/>
      <c r="B1967" s="1"/>
      <c r="C1967" s="1"/>
      <c r="D1967" s="77"/>
      <c r="E1967" s="79"/>
      <c r="F1967" s="77"/>
      <c r="G1967" s="77"/>
      <c r="H1967" s="79"/>
      <c r="I1967" s="82"/>
      <c r="J1967" s="79"/>
      <c r="K1967" s="79"/>
      <c r="L1967" s="90"/>
      <c r="M1967" s="79"/>
      <c r="N1967" s="90"/>
      <c r="O1967" s="91"/>
      <c r="P1967" s="91"/>
    </row>
    <row r="1968" spans="1:16">
      <c r="A1968" s="1"/>
      <c r="B1968" s="1"/>
      <c r="C1968" s="1"/>
      <c r="D1968" s="77"/>
      <c r="E1968" s="79"/>
      <c r="F1968" s="77"/>
      <c r="G1968" s="77"/>
      <c r="H1968" s="79"/>
      <c r="I1968" s="82"/>
      <c r="J1968" s="79"/>
      <c r="K1968" s="79"/>
      <c r="L1968" s="90"/>
      <c r="M1968" s="79"/>
      <c r="N1968" s="90"/>
      <c r="O1968" s="91"/>
      <c r="P1968" s="91"/>
    </row>
    <row r="1969" spans="1:16">
      <c r="A1969" s="1"/>
      <c r="B1969" s="1"/>
      <c r="C1969" s="1"/>
      <c r="D1969" s="77"/>
      <c r="E1969" s="79"/>
      <c r="F1969" s="77"/>
      <c r="G1969" s="77"/>
      <c r="H1969" s="79"/>
      <c r="I1969" s="82"/>
      <c r="J1969" s="79"/>
      <c r="K1969" s="79"/>
      <c r="L1969" s="90"/>
      <c r="M1969" s="79"/>
      <c r="N1969" s="90"/>
      <c r="O1969" s="91"/>
      <c r="P1969" s="91"/>
    </row>
    <row r="1970" spans="1:16">
      <c r="A1970" s="1"/>
      <c r="B1970" s="1"/>
      <c r="C1970" s="1"/>
      <c r="D1970" s="77"/>
      <c r="E1970" s="79"/>
      <c r="F1970" s="77"/>
      <c r="G1970" s="77"/>
      <c r="H1970" s="79"/>
      <c r="I1970" s="82"/>
      <c r="J1970" s="79"/>
      <c r="K1970" s="79"/>
      <c r="L1970" s="90"/>
      <c r="M1970" s="79"/>
      <c r="N1970" s="90"/>
      <c r="O1970" s="91"/>
      <c r="P1970" s="91"/>
    </row>
    <row r="1971" spans="1:16">
      <c r="A1971" s="1"/>
      <c r="B1971" s="1"/>
      <c r="C1971" s="1"/>
      <c r="D1971" s="77"/>
      <c r="E1971" s="79"/>
      <c r="F1971" s="77"/>
      <c r="G1971" s="77"/>
      <c r="H1971" s="79"/>
      <c r="I1971" s="82"/>
      <c r="J1971" s="79"/>
      <c r="K1971" s="79"/>
      <c r="L1971" s="90"/>
      <c r="M1971" s="79"/>
      <c r="N1971" s="90"/>
      <c r="O1971" s="91"/>
      <c r="P1971" s="91"/>
    </row>
    <row r="1972" spans="1:16">
      <c r="A1972" s="1"/>
      <c r="B1972" s="1"/>
      <c r="C1972" s="1"/>
      <c r="D1972" s="77"/>
      <c r="E1972" s="79"/>
      <c r="F1972" s="77"/>
      <c r="G1972" s="77"/>
      <c r="H1972" s="79"/>
      <c r="I1972" s="82"/>
      <c r="J1972" s="79"/>
      <c r="K1972" s="79"/>
      <c r="L1972" s="90"/>
      <c r="M1972" s="79"/>
      <c r="N1972" s="90"/>
      <c r="O1972" s="91"/>
      <c r="P1972" s="91"/>
    </row>
    <row r="1973" spans="1:16">
      <c r="A1973" s="1"/>
      <c r="B1973" s="1"/>
      <c r="C1973" s="1"/>
      <c r="D1973" s="77"/>
      <c r="E1973" s="79"/>
      <c r="F1973" s="77"/>
      <c r="G1973" s="77"/>
      <c r="H1973" s="79"/>
      <c r="I1973" s="82"/>
      <c r="J1973" s="79"/>
      <c r="K1973" s="79"/>
      <c r="L1973" s="90"/>
      <c r="M1973" s="79"/>
      <c r="N1973" s="90"/>
      <c r="O1973" s="91"/>
      <c r="P1973" s="91"/>
    </row>
    <row r="1974" spans="1:16">
      <c r="A1974" s="1"/>
      <c r="B1974" s="1"/>
      <c r="C1974" s="1"/>
      <c r="D1974" s="77"/>
      <c r="E1974" s="79"/>
      <c r="F1974" s="77"/>
      <c r="G1974" s="77"/>
      <c r="H1974" s="79"/>
      <c r="I1974" s="82"/>
      <c r="J1974" s="79"/>
      <c r="K1974" s="79"/>
      <c r="L1974" s="90"/>
      <c r="M1974" s="79"/>
      <c r="N1974" s="90"/>
      <c r="O1974" s="91"/>
      <c r="P1974" s="91"/>
    </row>
    <row r="1975" spans="1:16">
      <c r="A1975" s="1"/>
      <c r="B1975" s="1"/>
      <c r="C1975" s="1"/>
      <c r="D1975" s="77"/>
      <c r="E1975" s="79"/>
      <c r="F1975" s="77"/>
      <c r="G1975" s="77"/>
      <c r="H1975" s="79"/>
      <c r="I1975" s="82"/>
      <c r="J1975" s="79"/>
      <c r="K1975" s="79"/>
      <c r="L1975" s="90"/>
      <c r="M1975" s="79"/>
      <c r="N1975" s="90"/>
      <c r="O1975" s="91"/>
      <c r="P1975" s="91"/>
    </row>
    <row r="1976" spans="1:16">
      <c r="A1976" s="1"/>
      <c r="B1976" s="1"/>
      <c r="C1976" s="1"/>
      <c r="D1976" s="77"/>
      <c r="E1976" s="79"/>
      <c r="F1976" s="77"/>
      <c r="G1976" s="77"/>
      <c r="H1976" s="79"/>
      <c r="I1976" s="82"/>
      <c r="J1976" s="79"/>
      <c r="K1976" s="79"/>
      <c r="L1976" s="90"/>
      <c r="M1976" s="79"/>
      <c r="N1976" s="90"/>
      <c r="O1976" s="91"/>
      <c r="P1976" s="91"/>
    </row>
    <row r="1977" spans="1:16">
      <c r="A1977" s="1"/>
      <c r="B1977" s="1"/>
      <c r="C1977" s="1"/>
      <c r="D1977" s="77"/>
      <c r="E1977" s="79"/>
      <c r="F1977" s="77"/>
      <c r="G1977" s="77"/>
      <c r="H1977" s="79"/>
      <c r="I1977" s="82"/>
      <c r="J1977" s="79"/>
      <c r="K1977" s="79"/>
      <c r="L1977" s="90"/>
      <c r="M1977" s="79"/>
      <c r="N1977" s="90"/>
      <c r="O1977" s="91"/>
      <c r="P1977" s="91"/>
    </row>
    <row r="1978" spans="1:16">
      <c r="A1978" s="1"/>
      <c r="B1978" s="1"/>
      <c r="C1978" s="1"/>
      <c r="D1978" s="77"/>
      <c r="E1978" s="79"/>
      <c r="F1978" s="77"/>
      <c r="G1978" s="77"/>
      <c r="H1978" s="79"/>
      <c r="I1978" s="82"/>
      <c r="J1978" s="79"/>
      <c r="K1978" s="79"/>
      <c r="L1978" s="90"/>
      <c r="M1978" s="79"/>
      <c r="N1978" s="90"/>
      <c r="O1978" s="91"/>
      <c r="P1978" s="91"/>
    </row>
    <row r="1979" spans="1:16">
      <c r="A1979" s="1"/>
      <c r="B1979" s="1"/>
      <c r="C1979" s="1"/>
      <c r="D1979" s="77"/>
      <c r="E1979" s="79"/>
      <c r="F1979" s="77"/>
      <c r="G1979" s="77"/>
      <c r="H1979" s="79"/>
      <c r="I1979" s="82"/>
      <c r="J1979" s="79"/>
      <c r="K1979" s="79"/>
      <c r="L1979" s="90"/>
      <c r="M1979" s="79"/>
      <c r="N1979" s="90"/>
      <c r="O1979" s="91"/>
      <c r="P1979" s="91"/>
    </row>
    <row r="1980" spans="1:16">
      <c r="A1980" s="1"/>
      <c r="B1980" s="1"/>
      <c r="C1980" s="1"/>
      <c r="D1980" s="77"/>
      <c r="E1980" s="79"/>
      <c r="F1980" s="77"/>
      <c r="G1980" s="77"/>
      <c r="H1980" s="79"/>
      <c r="I1980" s="82"/>
      <c r="J1980" s="79"/>
      <c r="K1980" s="79"/>
      <c r="L1980" s="90"/>
      <c r="M1980" s="79"/>
      <c r="N1980" s="90"/>
      <c r="O1980" s="91"/>
      <c r="P1980" s="91"/>
    </row>
    <row r="1981" spans="1:16">
      <c r="A1981" s="1"/>
      <c r="B1981" s="1"/>
      <c r="C1981" s="1"/>
      <c r="D1981" s="77"/>
      <c r="E1981" s="79"/>
      <c r="F1981" s="77"/>
      <c r="G1981" s="77"/>
      <c r="H1981" s="79"/>
      <c r="I1981" s="82"/>
      <c r="J1981" s="79"/>
      <c r="K1981" s="79"/>
      <c r="L1981" s="90"/>
      <c r="M1981" s="79"/>
      <c r="N1981" s="90"/>
      <c r="O1981" s="91"/>
      <c r="P1981" s="91"/>
    </row>
    <row r="1982" spans="1:16">
      <c r="A1982" s="1"/>
      <c r="B1982" s="1"/>
      <c r="C1982" s="1"/>
      <c r="D1982" s="77"/>
      <c r="E1982" s="79"/>
      <c r="F1982" s="77"/>
      <c r="G1982" s="77"/>
      <c r="H1982" s="79"/>
      <c r="I1982" s="82"/>
      <c r="J1982" s="79"/>
      <c r="K1982" s="79"/>
      <c r="L1982" s="90"/>
      <c r="M1982" s="79"/>
      <c r="N1982" s="90"/>
      <c r="O1982" s="91"/>
      <c r="P1982" s="91"/>
    </row>
    <row r="1983" spans="1:16">
      <c r="A1983" s="1"/>
      <c r="B1983" s="1"/>
      <c r="C1983" s="1"/>
      <c r="D1983" s="77"/>
      <c r="E1983" s="79"/>
      <c r="F1983" s="77"/>
      <c r="G1983" s="77"/>
      <c r="H1983" s="79"/>
      <c r="I1983" s="82"/>
      <c r="J1983" s="79"/>
      <c r="K1983" s="79"/>
      <c r="L1983" s="90"/>
      <c r="M1983" s="79"/>
      <c r="N1983" s="90"/>
      <c r="O1983" s="91"/>
      <c r="P1983" s="91"/>
    </row>
    <row r="1984" spans="1:16">
      <c r="A1984" s="1"/>
      <c r="B1984" s="1"/>
      <c r="C1984" s="1"/>
      <c r="D1984" s="77"/>
      <c r="E1984" s="79"/>
      <c r="F1984" s="77"/>
      <c r="G1984" s="77"/>
      <c r="H1984" s="79"/>
      <c r="I1984" s="82"/>
      <c r="J1984" s="79"/>
      <c r="K1984" s="79"/>
      <c r="L1984" s="90"/>
      <c r="M1984" s="79"/>
      <c r="N1984" s="90"/>
      <c r="O1984" s="91"/>
      <c r="P1984" s="91"/>
    </row>
    <row r="1985" spans="1:16">
      <c r="A1985" s="1"/>
      <c r="B1985" s="1"/>
      <c r="C1985" s="1"/>
      <c r="D1985" s="77"/>
      <c r="E1985" s="79"/>
      <c r="F1985" s="77"/>
      <c r="G1985" s="77"/>
      <c r="H1985" s="79"/>
      <c r="I1985" s="82"/>
      <c r="J1985" s="79"/>
      <c r="K1985" s="79"/>
      <c r="L1985" s="90"/>
      <c r="M1985" s="79"/>
      <c r="N1985" s="90"/>
      <c r="O1985" s="91"/>
      <c r="P1985" s="91"/>
    </row>
    <row r="1986" spans="1:16">
      <c r="A1986" s="1"/>
      <c r="B1986" s="1"/>
      <c r="C1986" s="1"/>
      <c r="D1986" s="77"/>
      <c r="E1986" s="79"/>
      <c r="F1986" s="77"/>
      <c r="G1986" s="77"/>
      <c r="H1986" s="79"/>
      <c r="I1986" s="82"/>
      <c r="J1986" s="79"/>
      <c r="K1986" s="79"/>
      <c r="L1986" s="90"/>
      <c r="M1986" s="79"/>
      <c r="N1986" s="90"/>
      <c r="O1986" s="91"/>
      <c r="P1986" s="91"/>
    </row>
    <row r="1987" spans="1:16">
      <c r="A1987" s="1"/>
      <c r="B1987" s="1"/>
      <c r="C1987" s="1"/>
      <c r="D1987" s="77"/>
      <c r="E1987" s="79"/>
      <c r="F1987" s="77"/>
      <c r="G1987" s="77"/>
      <c r="H1987" s="79"/>
      <c r="I1987" s="82"/>
      <c r="J1987" s="79"/>
      <c r="K1987" s="79"/>
      <c r="L1987" s="90"/>
      <c r="M1987" s="79"/>
      <c r="N1987" s="90"/>
      <c r="O1987" s="91"/>
      <c r="P1987" s="91"/>
    </row>
    <row r="1988" spans="1:16">
      <c r="A1988" s="1"/>
      <c r="B1988" s="1"/>
      <c r="C1988" s="1"/>
      <c r="D1988" s="77"/>
      <c r="E1988" s="79"/>
      <c r="F1988" s="77"/>
      <c r="G1988" s="77"/>
      <c r="H1988" s="79"/>
      <c r="I1988" s="82"/>
      <c r="J1988" s="79"/>
      <c r="K1988" s="79"/>
      <c r="L1988" s="90"/>
      <c r="M1988" s="79"/>
      <c r="N1988" s="90"/>
      <c r="O1988" s="91"/>
      <c r="P1988" s="91"/>
    </row>
    <row r="1989" spans="1:16">
      <c r="A1989" s="1"/>
      <c r="B1989" s="1"/>
      <c r="C1989" s="1"/>
      <c r="D1989" s="77"/>
      <c r="E1989" s="79"/>
      <c r="F1989" s="77"/>
      <c r="G1989" s="77"/>
      <c r="H1989" s="79"/>
      <c r="I1989" s="82"/>
      <c r="J1989" s="79"/>
      <c r="K1989" s="79"/>
      <c r="L1989" s="90"/>
      <c r="M1989" s="79"/>
      <c r="N1989" s="90"/>
      <c r="O1989" s="91"/>
      <c r="P1989" s="91"/>
    </row>
    <row r="1990" spans="1:16">
      <c r="A1990" s="1"/>
      <c r="B1990" s="1"/>
      <c r="C1990" s="1"/>
      <c r="D1990" s="77"/>
      <c r="E1990" s="79"/>
      <c r="F1990" s="77"/>
      <c r="G1990" s="77"/>
      <c r="H1990" s="79"/>
      <c r="I1990" s="82"/>
      <c r="J1990" s="79"/>
      <c r="K1990" s="79"/>
      <c r="L1990" s="90"/>
      <c r="M1990" s="79"/>
      <c r="N1990" s="90"/>
      <c r="O1990" s="91"/>
      <c r="P1990" s="91"/>
    </row>
    <row r="1991" spans="1:16">
      <c r="A1991" s="1"/>
      <c r="B1991" s="1"/>
      <c r="C1991" s="1"/>
      <c r="D1991" s="77"/>
      <c r="E1991" s="79"/>
      <c r="F1991" s="77"/>
      <c r="G1991" s="77"/>
      <c r="H1991" s="79"/>
      <c r="I1991" s="82"/>
      <c r="J1991" s="79"/>
      <c r="K1991" s="79"/>
      <c r="L1991" s="90"/>
      <c r="M1991" s="79"/>
      <c r="N1991" s="90"/>
      <c r="O1991" s="91"/>
      <c r="P1991" s="91"/>
    </row>
    <row r="1992" spans="1:16">
      <c r="A1992" s="1"/>
      <c r="B1992" s="1"/>
      <c r="C1992" s="1"/>
      <c r="D1992" s="77"/>
      <c r="E1992" s="79"/>
      <c r="F1992" s="77"/>
      <c r="G1992" s="77"/>
      <c r="H1992" s="79"/>
      <c r="I1992" s="82"/>
      <c r="J1992" s="79"/>
      <c r="K1992" s="79"/>
      <c r="L1992" s="90"/>
      <c r="M1992" s="79"/>
      <c r="N1992" s="90"/>
      <c r="O1992" s="91"/>
      <c r="P1992" s="91"/>
    </row>
    <row r="1993" spans="1:16">
      <c r="A1993" s="1"/>
      <c r="B1993" s="1"/>
      <c r="C1993" s="1"/>
      <c r="D1993" s="77"/>
      <c r="E1993" s="79"/>
      <c r="F1993" s="77"/>
      <c r="G1993" s="77"/>
      <c r="H1993" s="79"/>
      <c r="I1993" s="82"/>
      <c r="J1993" s="79"/>
      <c r="K1993" s="79"/>
      <c r="L1993" s="90"/>
      <c r="M1993" s="79"/>
      <c r="N1993" s="90"/>
      <c r="O1993" s="91"/>
      <c r="P1993" s="91"/>
    </row>
    <row r="1994" spans="1:16">
      <c r="A1994" s="1"/>
      <c r="B1994" s="1"/>
      <c r="C1994" s="1"/>
      <c r="D1994" s="77"/>
      <c r="E1994" s="79"/>
      <c r="F1994" s="77"/>
      <c r="G1994" s="77"/>
      <c r="H1994" s="79"/>
      <c r="I1994" s="82"/>
      <c r="J1994" s="79"/>
      <c r="K1994" s="79"/>
      <c r="L1994" s="90"/>
      <c r="M1994" s="79"/>
      <c r="N1994" s="90"/>
      <c r="O1994" s="91"/>
      <c r="P1994" s="91"/>
    </row>
    <row r="1995" spans="1:16">
      <c r="A1995" s="1"/>
      <c r="B1995" s="1"/>
      <c r="C1995" s="1"/>
      <c r="D1995" s="77"/>
      <c r="E1995" s="79"/>
      <c r="F1995" s="77"/>
      <c r="G1995" s="77"/>
      <c r="H1995" s="79"/>
      <c r="I1995" s="82"/>
      <c r="J1995" s="79"/>
      <c r="K1995" s="79"/>
      <c r="L1995" s="90"/>
      <c r="M1995" s="79"/>
      <c r="N1995" s="90"/>
      <c r="O1995" s="91"/>
      <c r="P1995" s="91"/>
    </row>
    <row r="1996" spans="1:16">
      <c r="A1996" s="1"/>
      <c r="B1996" s="1"/>
      <c r="C1996" s="1"/>
      <c r="D1996" s="77"/>
      <c r="E1996" s="79"/>
      <c r="F1996" s="77"/>
      <c r="G1996" s="77"/>
      <c r="H1996" s="79"/>
      <c r="I1996" s="82"/>
      <c r="J1996" s="79"/>
      <c r="K1996" s="79"/>
      <c r="L1996" s="90"/>
      <c r="M1996" s="79"/>
      <c r="N1996" s="90"/>
      <c r="O1996" s="91"/>
      <c r="P1996" s="91"/>
    </row>
    <row r="1997" spans="1:16">
      <c r="A1997" s="1"/>
      <c r="B1997" s="1"/>
      <c r="C1997" s="1"/>
      <c r="D1997" s="77"/>
      <c r="E1997" s="79"/>
      <c r="F1997" s="77"/>
      <c r="G1997" s="77"/>
      <c r="H1997" s="79"/>
      <c r="I1997" s="82"/>
      <c r="J1997" s="79"/>
      <c r="K1997" s="79"/>
      <c r="L1997" s="90"/>
      <c r="M1997" s="79"/>
      <c r="N1997" s="90"/>
      <c r="O1997" s="91"/>
      <c r="P1997" s="91"/>
    </row>
    <row r="1998" spans="1:16">
      <c r="A1998" s="1"/>
      <c r="B1998" s="1"/>
      <c r="C1998" s="1"/>
      <c r="D1998" s="77"/>
      <c r="E1998" s="79"/>
      <c r="F1998" s="77"/>
      <c r="G1998" s="77"/>
      <c r="H1998" s="79"/>
      <c r="I1998" s="82"/>
      <c r="J1998" s="79"/>
      <c r="K1998" s="79"/>
      <c r="L1998" s="90"/>
      <c r="M1998" s="79"/>
      <c r="N1998" s="90"/>
      <c r="O1998" s="91"/>
      <c r="P1998" s="91"/>
    </row>
    <row r="1999" spans="1:16">
      <c r="A1999" s="1"/>
      <c r="B1999" s="1"/>
      <c r="C1999" s="1"/>
      <c r="D1999" s="77"/>
      <c r="E1999" s="79"/>
      <c r="F1999" s="77"/>
      <c r="G1999" s="77"/>
      <c r="H1999" s="79"/>
      <c r="I1999" s="82"/>
      <c r="J1999" s="79"/>
      <c r="K1999" s="79"/>
      <c r="L1999" s="90"/>
      <c r="M1999" s="79"/>
      <c r="N1999" s="90"/>
      <c r="O1999" s="91"/>
      <c r="P1999" s="91"/>
    </row>
    <row r="2000" spans="1:16">
      <c r="A2000" s="1"/>
      <c r="B2000" s="1"/>
      <c r="C2000" s="1"/>
      <c r="D2000" s="77"/>
      <c r="E2000" s="79"/>
      <c r="F2000" s="77"/>
      <c r="G2000" s="77"/>
      <c r="H2000" s="79"/>
      <c r="I2000" s="82"/>
      <c r="J2000" s="79"/>
      <c r="K2000" s="79"/>
      <c r="L2000" s="90"/>
      <c r="M2000" s="79"/>
      <c r="N2000" s="90"/>
      <c r="O2000" s="91"/>
      <c r="P2000" s="91"/>
    </row>
    <row r="2001" spans="1:16">
      <c r="A2001" s="1"/>
      <c r="B2001" s="1"/>
      <c r="C2001" s="1"/>
      <c r="D2001" s="77"/>
      <c r="E2001" s="79"/>
      <c r="F2001" s="77"/>
      <c r="G2001" s="77"/>
      <c r="H2001" s="79"/>
      <c r="I2001" s="82"/>
      <c r="J2001" s="79"/>
      <c r="K2001" s="79"/>
      <c r="L2001" s="90"/>
      <c r="M2001" s="79"/>
      <c r="N2001" s="90"/>
      <c r="O2001" s="91"/>
      <c r="P2001" s="91"/>
    </row>
    <row r="2002" spans="1:16">
      <c r="A2002" s="1"/>
      <c r="B2002" s="1"/>
      <c r="C2002" s="1"/>
      <c r="D2002" s="77"/>
      <c r="E2002" s="79"/>
      <c r="F2002" s="77"/>
      <c r="G2002" s="77"/>
      <c r="H2002" s="79"/>
      <c r="I2002" s="82"/>
      <c r="J2002" s="79"/>
      <c r="K2002" s="79"/>
      <c r="L2002" s="90"/>
      <c r="M2002" s="79"/>
      <c r="N2002" s="90"/>
      <c r="O2002" s="91"/>
      <c r="P2002" s="91"/>
    </row>
    <row r="2003" spans="1:16">
      <c r="A2003" s="1"/>
      <c r="B2003" s="1"/>
      <c r="C2003" s="1"/>
      <c r="D2003" s="77"/>
      <c r="E2003" s="79"/>
      <c r="F2003" s="77"/>
      <c r="G2003" s="77"/>
      <c r="H2003" s="79"/>
      <c r="I2003" s="82"/>
      <c r="J2003" s="79"/>
      <c r="K2003" s="79"/>
      <c r="L2003" s="90"/>
      <c r="M2003" s="79"/>
      <c r="N2003" s="90"/>
      <c r="O2003" s="91"/>
      <c r="P2003" s="91"/>
    </row>
    <row r="2004" spans="1:16">
      <c r="A2004" s="1"/>
      <c r="B2004" s="1"/>
      <c r="C2004" s="1"/>
      <c r="D2004" s="77"/>
      <c r="E2004" s="79"/>
      <c r="F2004" s="77"/>
      <c r="G2004" s="77"/>
      <c r="H2004" s="79"/>
      <c r="I2004" s="82"/>
      <c r="J2004" s="79"/>
      <c r="K2004" s="79"/>
      <c r="L2004" s="90"/>
      <c r="M2004" s="79"/>
      <c r="N2004" s="90"/>
      <c r="O2004" s="91"/>
      <c r="P2004" s="91"/>
    </row>
    <row r="2005" spans="1:16">
      <c r="A2005" s="1"/>
      <c r="B2005" s="1"/>
      <c r="C2005" s="1"/>
      <c r="D2005" s="77"/>
      <c r="E2005" s="79"/>
      <c r="F2005" s="77"/>
      <c r="G2005" s="77"/>
      <c r="H2005" s="79"/>
      <c r="I2005" s="82"/>
      <c r="J2005" s="79"/>
      <c r="K2005" s="79"/>
      <c r="L2005" s="90"/>
      <c r="M2005" s="79"/>
      <c r="N2005" s="90"/>
      <c r="O2005" s="91"/>
      <c r="P2005" s="91"/>
    </row>
    <row r="2006" spans="1:16">
      <c r="A2006" s="1"/>
      <c r="B2006" s="1"/>
      <c r="C2006" s="1"/>
      <c r="D2006" s="77"/>
      <c r="E2006" s="79"/>
      <c r="F2006" s="77"/>
      <c r="G2006" s="77"/>
      <c r="H2006" s="79"/>
      <c r="I2006" s="82"/>
      <c r="J2006" s="79"/>
      <c r="K2006" s="79"/>
      <c r="L2006" s="90"/>
      <c r="M2006" s="79"/>
      <c r="N2006" s="90"/>
      <c r="O2006" s="91"/>
      <c r="P2006" s="91"/>
    </row>
    <row r="2007" spans="1:16">
      <c r="A2007" s="1"/>
      <c r="B2007" s="1"/>
      <c r="C2007" s="1"/>
      <c r="D2007" s="77"/>
      <c r="E2007" s="79"/>
      <c r="F2007" s="77"/>
      <c r="G2007" s="77"/>
      <c r="H2007" s="79"/>
      <c r="I2007" s="82"/>
      <c r="J2007" s="79"/>
      <c r="K2007" s="79"/>
      <c r="L2007" s="90"/>
      <c r="M2007" s="79"/>
      <c r="N2007" s="90"/>
      <c r="O2007" s="91"/>
      <c r="P2007" s="91"/>
    </row>
    <row r="2008" spans="1:16">
      <c r="A2008" s="1"/>
      <c r="B2008" s="1"/>
      <c r="C2008" s="1"/>
      <c r="D2008" s="77"/>
      <c r="E2008" s="79"/>
      <c r="F2008" s="77"/>
      <c r="G2008" s="77"/>
      <c r="H2008" s="79"/>
      <c r="I2008" s="82"/>
      <c r="J2008" s="79"/>
      <c r="K2008" s="79"/>
      <c r="L2008" s="90"/>
      <c r="M2008" s="79"/>
      <c r="N2008" s="90"/>
      <c r="O2008" s="91"/>
      <c r="P2008" s="91"/>
    </row>
    <row r="2009" spans="1:16">
      <c r="A2009" s="1"/>
      <c r="B2009" s="1"/>
      <c r="C2009" s="1"/>
      <c r="D2009" s="77"/>
      <c r="E2009" s="79"/>
      <c r="F2009" s="77"/>
      <c r="G2009" s="77"/>
      <c r="H2009" s="79"/>
      <c r="I2009" s="82"/>
      <c r="J2009" s="79"/>
      <c r="K2009" s="79"/>
      <c r="L2009" s="90"/>
      <c r="M2009" s="79"/>
      <c r="N2009" s="90"/>
      <c r="O2009" s="91"/>
      <c r="P2009" s="91"/>
    </row>
    <row r="2010" spans="1:16">
      <c r="A2010" s="1"/>
      <c r="B2010" s="1"/>
      <c r="C2010" s="1"/>
      <c r="D2010" s="77"/>
      <c r="E2010" s="79"/>
      <c r="F2010" s="77"/>
      <c r="G2010" s="77"/>
      <c r="H2010" s="79"/>
      <c r="I2010" s="82"/>
      <c r="J2010" s="79"/>
      <c r="K2010" s="79"/>
      <c r="L2010" s="90"/>
      <c r="M2010" s="79"/>
      <c r="N2010" s="90"/>
      <c r="O2010" s="91"/>
      <c r="P2010" s="91"/>
    </row>
    <row r="2011" spans="1:16">
      <c r="A2011" s="1"/>
      <c r="B2011" s="1"/>
      <c r="C2011" s="1"/>
      <c r="D2011" s="77"/>
      <c r="E2011" s="79"/>
      <c r="F2011" s="77"/>
      <c r="G2011" s="77"/>
      <c r="H2011" s="79"/>
      <c r="I2011" s="82"/>
      <c r="J2011" s="79"/>
      <c r="K2011" s="79"/>
      <c r="L2011" s="90"/>
      <c r="M2011" s="79"/>
      <c r="N2011" s="90"/>
      <c r="O2011" s="91"/>
      <c r="P2011" s="91"/>
    </row>
    <row r="2012" spans="1:16">
      <c r="A2012" s="1"/>
      <c r="B2012" s="1"/>
      <c r="C2012" s="1"/>
      <c r="D2012" s="77"/>
      <c r="E2012" s="79"/>
      <c r="F2012" s="77"/>
      <c r="G2012" s="77"/>
      <c r="H2012" s="79"/>
      <c r="I2012" s="82"/>
      <c r="J2012" s="79"/>
      <c r="K2012" s="79"/>
      <c r="L2012" s="90"/>
      <c r="M2012" s="79"/>
      <c r="N2012" s="90"/>
      <c r="O2012" s="91"/>
      <c r="P2012" s="91"/>
    </row>
    <row r="2013" spans="1:16">
      <c r="A2013" s="1"/>
      <c r="B2013" s="1"/>
      <c r="C2013" s="1"/>
      <c r="D2013" s="77"/>
      <c r="E2013" s="79"/>
      <c r="F2013" s="77"/>
      <c r="G2013" s="77"/>
      <c r="H2013" s="79"/>
      <c r="I2013" s="82"/>
      <c r="J2013" s="79"/>
      <c r="K2013" s="79"/>
      <c r="L2013" s="90"/>
      <c r="M2013" s="79"/>
      <c r="N2013" s="90"/>
      <c r="O2013" s="91"/>
      <c r="P2013" s="91"/>
    </row>
    <row r="2014" spans="1:16">
      <c r="A2014" s="1"/>
      <c r="B2014" s="1"/>
      <c r="C2014" s="1"/>
      <c r="D2014" s="77"/>
      <c r="E2014" s="79"/>
      <c r="F2014" s="77"/>
      <c r="G2014" s="77"/>
      <c r="H2014" s="79"/>
      <c r="I2014" s="82"/>
      <c r="J2014" s="79"/>
      <c r="K2014" s="79"/>
      <c r="L2014" s="90"/>
      <c r="M2014" s="79"/>
      <c r="N2014" s="90"/>
      <c r="O2014" s="91"/>
      <c r="P2014" s="91"/>
    </row>
    <row r="2015" spans="1:16">
      <c r="A2015" s="1"/>
      <c r="B2015" s="1"/>
      <c r="C2015" s="1"/>
      <c r="D2015" s="77"/>
      <c r="E2015" s="79"/>
      <c r="F2015" s="77"/>
      <c r="G2015" s="77"/>
      <c r="H2015" s="79"/>
      <c r="I2015" s="82"/>
      <c r="J2015" s="79"/>
      <c r="K2015" s="79"/>
      <c r="L2015" s="90"/>
      <c r="M2015" s="79"/>
      <c r="N2015" s="90"/>
      <c r="O2015" s="91"/>
      <c r="P2015" s="91"/>
    </row>
    <row r="2016" spans="1:16">
      <c r="A2016" s="1"/>
      <c r="B2016" s="1"/>
      <c r="C2016" s="1"/>
      <c r="D2016" s="77"/>
      <c r="E2016" s="79"/>
      <c r="F2016" s="77"/>
      <c r="G2016" s="77"/>
      <c r="H2016" s="79"/>
      <c r="I2016" s="82"/>
      <c r="J2016" s="79"/>
      <c r="K2016" s="79"/>
      <c r="L2016" s="90"/>
      <c r="M2016" s="79"/>
      <c r="N2016" s="90"/>
      <c r="O2016" s="91"/>
      <c r="P2016" s="91"/>
    </row>
    <row r="2017" spans="1:16">
      <c r="A2017" s="1"/>
      <c r="B2017" s="1"/>
      <c r="C2017" s="1"/>
      <c r="D2017" s="77"/>
      <c r="E2017" s="79"/>
      <c r="F2017" s="77"/>
      <c r="G2017" s="77"/>
      <c r="H2017" s="79"/>
      <c r="I2017" s="82"/>
      <c r="J2017" s="79"/>
      <c r="K2017" s="79"/>
      <c r="L2017" s="90"/>
      <c r="M2017" s="79"/>
      <c r="N2017" s="90"/>
      <c r="O2017" s="91"/>
      <c r="P2017" s="91"/>
    </row>
    <row r="2018" spans="1:16">
      <c r="A2018" s="1"/>
      <c r="B2018" s="1"/>
      <c r="C2018" s="1"/>
      <c r="D2018" s="77"/>
      <c r="E2018" s="79"/>
      <c r="F2018" s="77"/>
      <c r="G2018" s="77"/>
      <c r="H2018" s="79"/>
      <c r="I2018" s="82"/>
      <c r="J2018" s="79"/>
      <c r="K2018" s="79"/>
      <c r="L2018" s="90"/>
      <c r="M2018" s="79"/>
      <c r="N2018" s="90"/>
      <c r="O2018" s="91"/>
      <c r="P2018" s="91"/>
    </row>
    <row r="2019" spans="1:16">
      <c r="A2019" s="1"/>
      <c r="B2019" s="1"/>
      <c r="C2019" s="1"/>
      <c r="D2019" s="77"/>
      <c r="E2019" s="79"/>
      <c r="F2019" s="77"/>
      <c r="G2019" s="77"/>
      <c r="H2019" s="79"/>
      <c r="I2019" s="82"/>
      <c r="J2019" s="79"/>
      <c r="K2019" s="79"/>
      <c r="L2019" s="90"/>
      <c r="M2019" s="79"/>
      <c r="N2019" s="90"/>
      <c r="O2019" s="91"/>
      <c r="P2019" s="91"/>
    </row>
    <row r="2020" spans="1:16">
      <c r="A2020" s="1"/>
      <c r="B2020" s="1"/>
      <c r="C2020" s="1"/>
      <c r="D2020" s="77"/>
      <c r="E2020" s="79"/>
      <c r="F2020" s="77"/>
      <c r="G2020" s="77"/>
      <c r="H2020" s="79"/>
      <c r="I2020" s="82"/>
      <c r="J2020" s="79"/>
      <c r="K2020" s="79"/>
      <c r="L2020" s="90"/>
      <c r="M2020" s="79"/>
      <c r="N2020" s="90"/>
      <c r="O2020" s="91"/>
      <c r="P2020" s="91"/>
    </row>
    <row r="2021" spans="1:16">
      <c r="A2021" s="1"/>
      <c r="B2021" s="1"/>
      <c r="C2021" s="1"/>
      <c r="D2021" s="77"/>
      <c r="E2021" s="79"/>
      <c r="F2021" s="77"/>
      <c r="G2021" s="77"/>
      <c r="H2021" s="79"/>
      <c r="I2021" s="82"/>
      <c r="J2021" s="79"/>
      <c r="K2021" s="79"/>
      <c r="L2021" s="90"/>
      <c r="M2021" s="79"/>
      <c r="N2021" s="90"/>
      <c r="O2021" s="91"/>
      <c r="P2021" s="91"/>
    </row>
    <row r="2022" spans="1:16">
      <c r="A2022" s="1"/>
      <c r="B2022" s="1"/>
      <c r="C2022" s="1"/>
      <c r="D2022" s="77"/>
      <c r="E2022" s="79"/>
      <c r="F2022" s="77"/>
      <c r="G2022" s="77"/>
      <c r="H2022" s="79"/>
      <c r="I2022" s="82"/>
      <c r="J2022" s="79"/>
      <c r="K2022" s="79"/>
      <c r="L2022" s="90"/>
      <c r="M2022" s="79"/>
      <c r="N2022" s="90"/>
      <c r="O2022" s="91"/>
      <c r="P2022" s="91"/>
    </row>
    <row r="2023" spans="1:16">
      <c r="A2023" s="1"/>
      <c r="B2023" s="1"/>
      <c r="C2023" s="1"/>
      <c r="D2023" s="77"/>
      <c r="E2023" s="79"/>
      <c r="F2023" s="77"/>
      <c r="G2023" s="77"/>
      <c r="H2023" s="79"/>
      <c r="I2023" s="82"/>
      <c r="J2023" s="79"/>
      <c r="K2023" s="79"/>
      <c r="L2023" s="90"/>
      <c r="M2023" s="79"/>
      <c r="N2023" s="90"/>
      <c r="O2023" s="91"/>
      <c r="P2023" s="91"/>
    </row>
    <row r="2024" spans="1:16">
      <c r="A2024" s="1"/>
      <c r="B2024" s="1"/>
      <c r="C2024" s="1"/>
      <c r="D2024" s="77"/>
      <c r="E2024" s="79"/>
      <c r="F2024" s="77"/>
      <c r="G2024" s="77"/>
      <c r="H2024" s="79"/>
      <c r="I2024" s="82"/>
      <c r="J2024" s="79"/>
      <c r="K2024" s="79"/>
      <c r="L2024" s="90"/>
      <c r="M2024" s="79"/>
      <c r="N2024" s="90"/>
      <c r="O2024" s="91"/>
      <c r="P2024" s="91"/>
    </row>
    <row r="2025" spans="1:16">
      <c r="A2025" s="1"/>
      <c r="B2025" s="1"/>
      <c r="C2025" s="1"/>
      <c r="D2025" s="77"/>
      <c r="E2025" s="79"/>
      <c r="F2025" s="77"/>
      <c r="G2025" s="77"/>
      <c r="H2025" s="79"/>
      <c r="I2025" s="82"/>
      <c r="J2025" s="79"/>
      <c r="K2025" s="79"/>
      <c r="L2025" s="90"/>
      <c r="M2025" s="79"/>
      <c r="N2025" s="90"/>
      <c r="O2025" s="91"/>
      <c r="P2025" s="91"/>
    </row>
    <row r="2026" spans="1:16">
      <c r="A2026" s="1"/>
      <c r="B2026" s="1"/>
      <c r="C2026" s="1"/>
      <c r="D2026" s="77"/>
      <c r="E2026" s="79"/>
      <c r="F2026" s="77"/>
      <c r="G2026" s="77"/>
      <c r="H2026" s="79"/>
      <c r="I2026" s="82"/>
      <c r="J2026" s="79"/>
      <c r="K2026" s="79"/>
      <c r="L2026" s="90"/>
      <c r="M2026" s="79"/>
      <c r="N2026" s="90"/>
      <c r="O2026" s="91"/>
      <c r="P2026" s="91"/>
    </row>
    <row r="2027" spans="1:16">
      <c r="A2027" s="1"/>
      <c r="B2027" s="1"/>
      <c r="C2027" s="1"/>
      <c r="D2027" s="77"/>
      <c r="E2027" s="79"/>
      <c r="F2027" s="77"/>
      <c r="G2027" s="77"/>
      <c r="H2027" s="79"/>
      <c r="I2027" s="82"/>
      <c r="J2027" s="79"/>
      <c r="K2027" s="79"/>
      <c r="L2027" s="90"/>
      <c r="M2027" s="79"/>
      <c r="N2027" s="90"/>
      <c r="O2027" s="91"/>
      <c r="P2027" s="91"/>
    </row>
    <row r="2028" spans="1:16">
      <c r="A2028" s="1"/>
      <c r="B2028" s="1"/>
      <c r="C2028" s="1"/>
      <c r="D2028" s="77"/>
      <c r="E2028" s="79"/>
      <c r="F2028" s="77"/>
      <c r="G2028" s="77"/>
      <c r="H2028" s="79"/>
      <c r="I2028" s="82"/>
      <c r="J2028" s="79"/>
      <c r="K2028" s="79"/>
      <c r="L2028" s="90"/>
      <c r="M2028" s="79"/>
      <c r="N2028" s="90"/>
      <c r="O2028" s="91"/>
      <c r="P2028" s="91"/>
    </row>
    <row r="2029" spans="1:16">
      <c r="A2029" s="1"/>
      <c r="B2029" s="1"/>
      <c r="C2029" s="1"/>
      <c r="D2029" s="77"/>
      <c r="E2029" s="79"/>
      <c r="F2029" s="77"/>
      <c r="G2029" s="77"/>
      <c r="H2029" s="79"/>
      <c r="I2029" s="82"/>
      <c r="J2029" s="79"/>
      <c r="K2029" s="79"/>
      <c r="L2029" s="90"/>
      <c r="M2029" s="79"/>
      <c r="N2029" s="90"/>
      <c r="O2029" s="91"/>
      <c r="P2029" s="91"/>
    </row>
    <row r="2030" spans="1:16">
      <c r="A2030" s="1"/>
      <c r="B2030" s="1"/>
      <c r="C2030" s="1"/>
      <c r="D2030" s="77"/>
      <c r="E2030" s="79"/>
      <c r="F2030" s="77"/>
      <c r="G2030" s="77"/>
      <c r="H2030" s="79"/>
      <c r="I2030" s="82"/>
      <c r="J2030" s="79"/>
      <c r="K2030" s="79"/>
      <c r="L2030" s="90"/>
      <c r="M2030" s="79"/>
      <c r="N2030" s="90"/>
      <c r="O2030" s="91"/>
      <c r="P2030" s="91"/>
    </row>
    <row r="2031" spans="1:16">
      <c r="A2031" s="1"/>
      <c r="B2031" s="1"/>
      <c r="C2031" s="1"/>
      <c r="D2031" s="77"/>
      <c r="E2031" s="79"/>
      <c r="F2031" s="77"/>
      <c r="G2031" s="77"/>
      <c r="H2031" s="79"/>
      <c r="I2031" s="82"/>
      <c r="J2031" s="79"/>
      <c r="K2031" s="79"/>
      <c r="L2031" s="90"/>
      <c r="M2031" s="79"/>
      <c r="N2031" s="90"/>
      <c r="O2031" s="91"/>
      <c r="P2031" s="91"/>
    </row>
    <row r="2032" spans="1:16">
      <c r="A2032" s="1"/>
      <c r="B2032" s="1"/>
      <c r="C2032" s="1"/>
      <c r="D2032" s="77"/>
      <c r="E2032" s="79"/>
      <c r="F2032" s="77"/>
      <c r="G2032" s="77"/>
      <c r="H2032" s="79"/>
      <c r="I2032" s="82"/>
      <c r="J2032" s="79"/>
      <c r="K2032" s="79"/>
      <c r="L2032" s="90"/>
      <c r="M2032" s="79"/>
      <c r="N2032" s="90"/>
      <c r="O2032" s="91"/>
      <c r="P2032" s="91"/>
    </row>
    <row r="2033" spans="1:16">
      <c r="A2033" s="1"/>
      <c r="B2033" s="1"/>
      <c r="C2033" s="1"/>
      <c r="D2033" s="77"/>
      <c r="E2033" s="79"/>
      <c r="F2033" s="77"/>
      <c r="G2033" s="77"/>
      <c r="H2033" s="79"/>
      <c r="I2033" s="82"/>
      <c r="J2033" s="79"/>
      <c r="K2033" s="79"/>
      <c r="L2033" s="90"/>
      <c r="M2033" s="79"/>
      <c r="N2033" s="90"/>
      <c r="O2033" s="91"/>
      <c r="P2033" s="91"/>
    </row>
    <row r="2034" spans="1:16">
      <c r="A2034" s="1"/>
      <c r="B2034" s="1"/>
      <c r="C2034" s="1"/>
      <c r="D2034" s="77"/>
      <c r="E2034" s="79"/>
      <c r="F2034" s="77"/>
      <c r="G2034" s="77"/>
      <c r="H2034" s="79"/>
      <c r="I2034" s="82"/>
      <c r="J2034" s="79"/>
      <c r="K2034" s="79"/>
      <c r="L2034" s="90"/>
      <c r="M2034" s="79"/>
      <c r="N2034" s="90"/>
      <c r="O2034" s="91"/>
      <c r="P2034" s="91"/>
    </row>
    <row r="2035" spans="1:16">
      <c r="A2035" s="1"/>
      <c r="B2035" s="1"/>
      <c r="C2035" s="1"/>
      <c r="D2035" s="77"/>
      <c r="E2035" s="79"/>
      <c r="F2035" s="77"/>
      <c r="G2035" s="77"/>
      <c r="H2035" s="79"/>
      <c r="I2035" s="82"/>
      <c r="J2035" s="79"/>
      <c r="K2035" s="79"/>
      <c r="L2035" s="90"/>
      <c r="M2035" s="79"/>
      <c r="N2035" s="90"/>
      <c r="O2035" s="91"/>
      <c r="P2035" s="91"/>
    </row>
    <row r="2036" spans="1:16">
      <c r="A2036" s="1"/>
      <c r="B2036" s="1"/>
      <c r="C2036" s="1"/>
      <c r="D2036" s="77"/>
      <c r="E2036" s="79"/>
      <c r="F2036" s="77"/>
      <c r="G2036" s="77"/>
      <c r="H2036" s="79"/>
      <c r="I2036" s="82"/>
      <c r="J2036" s="79"/>
      <c r="K2036" s="79"/>
      <c r="L2036" s="90"/>
      <c r="M2036" s="79"/>
      <c r="N2036" s="90"/>
      <c r="O2036" s="91"/>
      <c r="P2036" s="91"/>
    </row>
    <row r="2037" spans="1:16">
      <c r="A2037" s="1"/>
      <c r="B2037" s="1"/>
      <c r="C2037" s="1"/>
      <c r="D2037" s="77"/>
      <c r="E2037" s="79"/>
      <c r="F2037" s="77"/>
      <c r="G2037" s="77"/>
      <c r="H2037" s="79"/>
      <c r="I2037" s="82"/>
      <c r="J2037" s="79"/>
      <c r="K2037" s="79"/>
      <c r="L2037" s="90"/>
      <c r="M2037" s="79"/>
      <c r="N2037" s="90"/>
      <c r="O2037" s="91"/>
      <c r="P2037" s="91"/>
    </row>
    <row r="2038" spans="1:16">
      <c r="A2038" s="1"/>
      <c r="B2038" s="1"/>
      <c r="C2038" s="1"/>
      <c r="D2038" s="77"/>
      <c r="E2038" s="79"/>
      <c r="F2038" s="77"/>
      <c r="G2038" s="77"/>
      <c r="H2038" s="79"/>
      <c r="I2038" s="82"/>
      <c r="J2038" s="79"/>
      <c r="K2038" s="79"/>
      <c r="L2038" s="90"/>
      <c r="M2038" s="79"/>
      <c r="N2038" s="90"/>
      <c r="O2038" s="91"/>
      <c r="P2038" s="91"/>
    </row>
    <row r="2039" spans="1:16">
      <c r="A2039" s="1"/>
      <c r="B2039" s="1"/>
      <c r="C2039" s="1"/>
      <c r="D2039" s="77"/>
      <c r="E2039" s="79"/>
      <c r="F2039" s="77"/>
      <c r="G2039" s="77"/>
      <c r="H2039" s="79"/>
      <c r="I2039" s="82"/>
      <c r="J2039" s="79"/>
      <c r="K2039" s="79"/>
      <c r="L2039" s="90"/>
      <c r="M2039" s="79"/>
      <c r="N2039" s="90"/>
      <c r="O2039" s="91"/>
      <c r="P2039" s="91"/>
    </row>
    <row r="2040" spans="1:16">
      <c r="A2040" s="1"/>
      <c r="B2040" s="1"/>
      <c r="C2040" s="1"/>
      <c r="D2040" s="77"/>
      <c r="E2040" s="79"/>
      <c r="F2040" s="77"/>
      <c r="G2040" s="77"/>
      <c r="H2040" s="79"/>
      <c r="I2040" s="82"/>
      <c r="J2040" s="79"/>
      <c r="K2040" s="79"/>
      <c r="L2040" s="90"/>
      <c r="M2040" s="79"/>
      <c r="N2040" s="90"/>
      <c r="O2040" s="91"/>
      <c r="P2040" s="91"/>
    </row>
    <row r="2041" spans="1:16">
      <c r="A2041" s="1"/>
      <c r="B2041" s="1"/>
      <c r="C2041" s="1"/>
      <c r="D2041" s="77"/>
      <c r="E2041" s="79"/>
      <c r="F2041" s="77"/>
      <c r="G2041" s="77"/>
      <c r="H2041" s="79"/>
      <c r="I2041" s="82"/>
      <c r="J2041" s="79"/>
      <c r="K2041" s="79"/>
      <c r="L2041" s="90"/>
      <c r="M2041" s="79"/>
      <c r="N2041" s="90"/>
      <c r="O2041" s="91"/>
      <c r="P2041" s="91"/>
    </row>
    <row r="2042" spans="1:16">
      <c r="A2042" s="1"/>
      <c r="B2042" s="1"/>
      <c r="C2042" s="1"/>
      <c r="D2042" s="77"/>
      <c r="E2042" s="79"/>
      <c r="F2042" s="77"/>
      <c r="G2042" s="77"/>
      <c r="H2042" s="79"/>
      <c r="I2042" s="82"/>
      <c r="J2042" s="79"/>
      <c r="K2042" s="79"/>
      <c r="L2042" s="90"/>
      <c r="M2042" s="79"/>
      <c r="N2042" s="90"/>
      <c r="O2042" s="91"/>
      <c r="P2042" s="91"/>
    </row>
    <row r="2043" spans="1:16">
      <c r="A2043" s="1"/>
      <c r="B2043" s="1"/>
      <c r="C2043" s="1"/>
      <c r="D2043" s="77"/>
      <c r="E2043" s="79"/>
      <c r="F2043" s="77"/>
      <c r="G2043" s="77"/>
      <c r="H2043" s="79"/>
      <c r="I2043" s="82"/>
      <c r="J2043" s="79"/>
      <c r="K2043" s="79"/>
      <c r="L2043" s="90"/>
      <c r="M2043" s="79"/>
      <c r="N2043" s="90"/>
      <c r="O2043" s="91"/>
      <c r="P2043" s="91"/>
    </row>
    <row r="2044" spans="1:16">
      <c r="A2044" s="1"/>
      <c r="B2044" s="1"/>
      <c r="C2044" s="1"/>
      <c r="D2044" s="77"/>
      <c r="E2044" s="79"/>
      <c r="F2044" s="77"/>
      <c r="G2044" s="77"/>
      <c r="H2044" s="79"/>
      <c r="I2044" s="82"/>
      <c r="J2044" s="79"/>
      <c r="K2044" s="79"/>
      <c r="L2044" s="90"/>
      <c r="M2044" s="79"/>
      <c r="N2044" s="90"/>
      <c r="O2044" s="91"/>
      <c r="P2044" s="91"/>
    </row>
    <row r="2045" spans="1:16">
      <c r="A2045" s="1"/>
      <c r="B2045" s="1"/>
      <c r="C2045" s="1"/>
      <c r="D2045" s="77"/>
      <c r="E2045" s="79"/>
      <c r="F2045" s="77"/>
      <c r="G2045" s="77"/>
      <c r="H2045" s="79"/>
      <c r="I2045" s="82"/>
      <c r="J2045" s="79"/>
      <c r="K2045" s="79"/>
      <c r="L2045" s="90"/>
      <c r="M2045" s="79"/>
      <c r="N2045" s="90"/>
      <c r="O2045" s="91"/>
      <c r="P2045" s="91"/>
    </row>
    <row r="2046" spans="1:16">
      <c r="A2046" s="1"/>
      <c r="B2046" s="1"/>
      <c r="C2046" s="1"/>
      <c r="D2046" s="77"/>
      <c r="E2046" s="79"/>
      <c r="F2046" s="77"/>
      <c r="G2046" s="77"/>
      <c r="H2046" s="79"/>
      <c r="I2046" s="82"/>
      <c r="J2046" s="79"/>
      <c r="K2046" s="79"/>
      <c r="L2046" s="90"/>
      <c r="M2046" s="79"/>
      <c r="N2046" s="90"/>
      <c r="O2046" s="91"/>
      <c r="P2046" s="91"/>
    </row>
    <row r="2047" spans="1:16">
      <c r="A2047" s="1"/>
      <c r="B2047" s="1"/>
      <c r="C2047" s="1"/>
      <c r="D2047" s="77"/>
      <c r="E2047" s="79"/>
      <c r="F2047" s="77"/>
      <c r="G2047" s="77"/>
      <c r="H2047" s="79"/>
      <c r="I2047" s="82"/>
      <c r="J2047" s="79"/>
      <c r="K2047" s="79"/>
      <c r="L2047" s="90"/>
      <c r="M2047" s="79"/>
      <c r="N2047" s="90"/>
      <c r="O2047" s="91"/>
      <c r="P2047" s="91"/>
    </row>
    <row r="2048" spans="1:16">
      <c r="A2048" s="1"/>
      <c r="B2048" s="1"/>
      <c r="C2048" s="1"/>
      <c r="D2048" s="77"/>
      <c r="E2048" s="79"/>
      <c r="F2048" s="77"/>
      <c r="G2048" s="77"/>
      <c r="H2048" s="79"/>
      <c r="I2048" s="82"/>
      <c r="J2048" s="79"/>
      <c r="K2048" s="79"/>
      <c r="L2048" s="90"/>
      <c r="M2048" s="79"/>
      <c r="N2048" s="90"/>
      <c r="O2048" s="91"/>
      <c r="P2048" s="91"/>
    </row>
    <row r="2049" spans="1:16">
      <c r="A2049" s="1"/>
      <c r="B2049" s="1"/>
      <c r="C2049" s="1"/>
      <c r="D2049" s="77"/>
      <c r="E2049" s="79"/>
      <c r="F2049" s="77"/>
      <c r="G2049" s="77"/>
      <c r="H2049" s="79"/>
      <c r="I2049" s="82"/>
      <c r="J2049" s="79"/>
      <c r="K2049" s="79"/>
      <c r="L2049" s="90"/>
      <c r="M2049" s="79"/>
      <c r="N2049" s="90"/>
      <c r="O2049" s="91"/>
      <c r="P2049" s="91"/>
    </row>
    <row r="2050" spans="1:16">
      <c r="A2050" s="1"/>
      <c r="B2050" s="1"/>
      <c r="C2050" s="1"/>
      <c r="D2050" s="77"/>
      <c r="E2050" s="79"/>
      <c r="F2050" s="77"/>
      <c r="G2050" s="77"/>
      <c r="H2050" s="79"/>
      <c r="I2050" s="82"/>
      <c r="J2050" s="79"/>
      <c r="K2050" s="79"/>
      <c r="L2050" s="90"/>
      <c r="M2050" s="79"/>
      <c r="N2050" s="90"/>
      <c r="O2050" s="91"/>
      <c r="P2050" s="91"/>
    </row>
    <row r="2051" spans="1:16">
      <c r="A2051" s="1"/>
      <c r="B2051" s="1"/>
      <c r="C2051" s="1"/>
      <c r="D2051" s="77"/>
      <c r="E2051" s="79"/>
      <c r="F2051" s="77"/>
      <c r="G2051" s="77"/>
      <c r="H2051" s="79"/>
      <c r="I2051" s="82"/>
      <c r="J2051" s="79"/>
      <c r="K2051" s="79"/>
      <c r="L2051" s="90"/>
      <c r="M2051" s="79"/>
      <c r="N2051" s="90"/>
      <c r="O2051" s="91"/>
      <c r="P2051" s="91"/>
    </row>
    <row r="2052" spans="1:16">
      <c r="A2052" s="1"/>
      <c r="B2052" s="1"/>
      <c r="C2052" s="1"/>
      <c r="D2052" s="77"/>
      <c r="E2052" s="79"/>
      <c r="F2052" s="77"/>
      <c r="G2052" s="77"/>
      <c r="H2052" s="79"/>
      <c r="I2052" s="82"/>
      <c r="J2052" s="79"/>
      <c r="K2052" s="79"/>
      <c r="L2052" s="90"/>
      <c r="M2052" s="79"/>
      <c r="N2052" s="90"/>
      <c r="O2052" s="91"/>
      <c r="P2052" s="91"/>
    </row>
    <row r="2053" spans="1:16">
      <c r="A2053" s="1"/>
      <c r="B2053" s="1"/>
      <c r="C2053" s="1"/>
      <c r="D2053" s="77"/>
      <c r="E2053" s="79"/>
      <c r="F2053" s="77"/>
      <c r="G2053" s="77"/>
      <c r="H2053" s="79"/>
      <c r="I2053" s="82"/>
      <c r="J2053" s="79"/>
      <c r="K2053" s="79"/>
      <c r="L2053" s="90"/>
      <c r="M2053" s="79"/>
      <c r="N2053" s="90"/>
      <c r="O2053" s="91"/>
      <c r="P2053" s="91"/>
    </row>
    <row r="2054" spans="1:16">
      <c r="A2054" s="1"/>
      <c r="B2054" s="1"/>
      <c r="C2054" s="1"/>
      <c r="D2054" s="77"/>
      <c r="E2054" s="79"/>
      <c r="F2054" s="77"/>
      <c r="G2054" s="77"/>
      <c r="H2054" s="79"/>
      <c r="I2054" s="82"/>
      <c r="J2054" s="79"/>
      <c r="K2054" s="79"/>
      <c r="L2054" s="90"/>
      <c r="M2054" s="79"/>
      <c r="N2054" s="90"/>
      <c r="O2054" s="91"/>
      <c r="P2054" s="91"/>
    </row>
    <row r="2055" spans="1:16">
      <c r="A2055" s="1"/>
      <c r="B2055" s="1"/>
      <c r="C2055" s="1"/>
      <c r="D2055" s="77"/>
      <c r="E2055" s="79"/>
      <c r="F2055" s="77"/>
      <c r="G2055" s="77"/>
      <c r="H2055" s="79"/>
      <c r="I2055" s="82"/>
      <c r="J2055" s="79"/>
      <c r="K2055" s="79"/>
      <c r="L2055" s="90"/>
      <c r="M2055" s="79"/>
      <c r="N2055" s="90"/>
      <c r="O2055" s="91"/>
      <c r="P2055" s="91"/>
    </row>
    <row r="2056" spans="1:16">
      <c r="A2056" s="1"/>
      <c r="B2056" s="1"/>
      <c r="C2056" s="1"/>
      <c r="D2056" s="77"/>
      <c r="E2056" s="79"/>
      <c r="F2056" s="77"/>
      <c r="G2056" s="77"/>
      <c r="H2056" s="79"/>
      <c r="I2056" s="82"/>
      <c r="J2056" s="79"/>
      <c r="K2056" s="79"/>
      <c r="L2056" s="90"/>
      <c r="M2056" s="79"/>
      <c r="N2056" s="90"/>
      <c r="O2056" s="91"/>
      <c r="P2056" s="91"/>
    </row>
    <row r="2057" spans="1:16">
      <c r="A2057" s="1"/>
      <c r="B2057" s="1"/>
      <c r="C2057" s="1"/>
      <c r="D2057" s="77"/>
      <c r="E2057" s="79"/>
      <c r="F2057" s="77"/>
      <c r="G2057" s="77"/>
      <c r="H2057" s="79"/>
      <c r="I2057" s="82"/>
      <c r="J2057" s="79"/>
      <c r="K2057" s="79"/>
      <c r="L2057" s="90"/>
      <c r="M2057" s="79"/>
      <c r="N2057" s="90"/>
      <c r="O2057" s="91"/>
      <c r="P2057" s="91"/>
    </row>
    <row r="2058" spans="1:16">
      <c r="A2058" s="1"/>
      <c r="B2058" s="1"/>
      <c r="C2058" s="1"/>
      <c r="D2058" s="77"/>
      <c r="E2058" s="79"/>
      <c r="F2058" s="77"/>
      <c r="G2058" s="77"/>
      <c r="H2058" s="79"/>
      <c r="I2058" s="82"/>
      <c r="J2058" s="79"/>
      <c r="K2058" s="79"/>
      <c r="L2058" s="90"/>
      <c r="M2058" s="79"/>
      <c r="N2058" s="90"/>
      <c r="O2058" s="91"/>
      <c r="P2058" s="91"/>
    </row>
    <row r="2059" spans="1:16">
      <c r="A2059" s="1"/>
      <c r="B2059" s="1"/>
      <c r="C2059" s="1"/>
      <c r="D2059" s="77"/>
      <c r="E2059" s="79"/>
      <c r="F2059" s="77"/>
      <c r="G2059" s="77"/>
      <c r="H2059" s="79"/>
      <c r="I2059" s="82"/>
      <c r="J2059" s="79"/>
      <c r="K2059" s="79"/>
      <c r="L2059" s="90"/>
      <c r="M2059" s="79"/>
      <c r="N2059" s="90"/>
      <c r="O2059" s="91"/>
      <c r="P2059" s="91"/>
    </row>
    <row r="2060" spans="1:16">
      <c r="A2060" s="1"/>
      <c r="B2060" s="1"/>
      <c r="C2060" s="1"/>
      <c r="D2060" s="77"/>
      <c r="E2060" s="79"/>
      <c r="F2060" s="77"/>
      <c r="G2060" s="77"/>
      <c r="H2060" s="79"/>
      <c r="I2060" s="82"/>
      <c r="J2060" s="79"/>
      <c r="K2060" s="79"/>
      <c r="L2060" s="90"/>
      <c r="M2060" s="79"/>
      <c r="N2060" s="90"/>
      <c r="O2060" s="91"/>
      <c r="P2060" s="91"/>
    </row>
    <row r="2061" spans="1:16">
      <c r="A2061" s="1"/>
      <c r="B2061" s="1"/>
      <c r="C2061" s="1"/>
      <c r="D2061" s="77"/>
      <c r="E2061" s="79"/>
      <c r="F2061" s="77"/>
      <c r="G2061" s="77"/>
      <c r="H2061" s="79"/>
      <c r="I2061" s="82"/>
      <c r="J2061" s="79"/>
      <c r="K2061" s="79"/>
      <c r="L2061" s="90"/>
      <c r="M2061" s="79"/>
      <c r="N2061" s="90"/>
      <c r="O2061" s="91"/>
      <c r="P2061" s="91"/>
    </row>
    <row r="2062" spans="1:16">
      <c r="A2062" s="1"/>
      <c r="B2062" s="1"/>
      <c r="C2062" s="1"/>
      <c r="D2062" s="77"/>
      <c r="E2062" s="79"/>
      <c r="F2062" s="77"/>
      <c r="G2062" s="77"/>
      <c r="H2062" s="79"/>
      <c r="I2062" s="82"/>
      <c r="J2062" s="79"/>
      <c r="K2062" s="79"/>
      <c r="L2062" s="90"/>
      <c r="M2062" s="79"/>
      <c r="N2062" s="90"/>
      <c r="O2062" s="91"/>
      <c r="P2062" s="91"/>
    </row>
    <row r="2063" spans="1:16">
      <c r="A2063" s="1"/>
      <c r="B2063" s="1"/>
      <c r="C2063" s="1"/>
      <c r="D2063" s="77"/>
      <c r="E2063" s="79"/>
      <c r="F2063" s="77"/>
      <c r="G2063" s="77"/>
      <c r="H2063" s="79"/>
      <c r="I2063" s="82"/>
      <c r="J2063" s="79"/>
      <c r="K2063" s="79"/>
      <c r="L2063" s="90"/>
      <c r="M2063" s="79"/>
      <c r="N2063" s="90"/>
      <c r="O2063" s="91"/>
      <c r="P2063" s="91"/>
    </row>
    <row r="2064" spans="1:16">
      <c r="A2064" s="1"/>
      <c r="B2064" s="1"/>
      <c r="C2064" s="1"/>
      <c r="D2064" s="77"/>
      <c r="E2064" s="79"/>
      <c r="F2064" s="77"/>
      <c r="G2064" s="77"/>
      <c r="H2064" s="79"/>
      <c r="I2064" s="82"/>
      <c r="J2064" s="79"/>
      <c r="K2064" s="79"/>
      <c r="L2064" s="90"/>
      <c r="M2064" s="79"/>
      <c r="N2064" s="90"/>
      <c r="O2064" s="91"/>
      <c r="P2064" s="91"/>
    </row>
    <row r="2065" spans="1:16">
      <c r="A2065" s="1"/>
      <c r="B2065" s="1"/>
      <c r="C2065" s="1"/>
      <c r="D2065" s="77"/>
      <c r="E2065" s="79"/>
      <c r="F2065" s="77"/>
      <c r="G2065" s="77"/>
      <c r="H2065" s="79"/>
      <c r="I2065" s="82"/>
      <c r="J2065" s="79"/>
      <c r="K2065" s="79"/>
      <c r="L2065" s="90"/>
      <c r="M2065" s="79"/>
      <c r="N2065" s="90"/>
      <c r="O2065" s="91"/>
      <c r="P2065" s="91"/>
    </row>
    <row r="2066" spans="1:16">
      <c r="A2066" s="1"/>
      <c r="B2066" s="1"/>
      <c r="C2066" s="1"/>
      <c r="D2066" s="77"/>
      <c r="E2066" s="79"/>
      <c r="F2066" s="77"/>
      <c r="G2066" s="77"/>
      <c r="H2066" s="79"/>
      <c r="I2066" s="82"/>
      <c r="J2066" s="79"/>
      <c r="K2066" s="79"/>
      <c r="L2066" s="90"/>
      <c r="M2066" s="79"/>
      <c r="N2066" s="90"/>
      <c r="O2066" s="91"/>
      <c r="P2066" s="91"/>
    </row>
    <row r="2067" spans="1:16">
      <c r="A2067" s="1"/>
      <c r="B2067" s="1"/>
      <c r="C2067" s="1"/>
      <c r="D2067" s="77"/>
      <c r="E2067" s="79"/>
      <c r="F2067" s="77"/>
      <c r="G2067" s="77"/>
      <c r="H2067" s="79"/>
      <c r="I2067" s="82"/>
      <c r="J2067" s="79"/>
      <c r="K2067" s="79"/>
      <c r="L2067" s="90"/>
      <c r="M2067" s="79"/>
      <c r="N2067" s="90"/>
      <c r="O2067" s="91"/>
      <c r="P2067" s="91"/>
    </row>
    <row r="2068" spans="1:16">
      <c r="A2068" s="1"/>
      <c r="B2068" s="1"/>
      <c r="C2068" s="1"/>
      <c r="D2068" s="77"/>
      <c r="E2068" s="79"/>
      <c r="F2068" s="77"/>
      <c r="G2068" s="77"/>
      <c r="H2068" s="79"/>
      <c r="I2068" s="82"/>
      <c r="J2068" s="79"/>
      <c r="K2068" s="79"/>
      <c r="L2068" s="90"/>
      <c r="M2068" s="79"/>
      <c r="N2068" s="90"/>
      <c r="O2068" s="91"/>
      <c r="P2068" s="91"/>
    </row>
    <row r="2069" spans="1:16">
      <c r="A2069" s="1"/>
      <c r="B2069" s="1"/>
      <c r="C2069" s="1"/>
      <c r="D2069" s="77"/>
      <c r="E2069" s="79"/>
      <c r="F2069" s="77"/>
      <c r="G2069" s="77"/>
      <c r="H2069" s="79"/>
      <c r="I2069" s="82"/>
      <c r="J2069" s="79"/>
      <c r="K2069" s="79"/>
      <c r="L2069" s="90"/>
      <c r="M2069" s="79"/>
      <c r="N2069" s="90"/>
      <c r="O2069" s="91"/>
      <c r="P2069" s="91"/>
    </row>
    <row r="2070" spans="1:16">
      <c r="A2070" s="1"/>
      <c r="B2070" s="1"/>
      <c r="C2070" s="1"/>
      <c r="D2070" s="77"/>
      <c r="E2070" s="79"/>
      <c r="F2070" s="77"/>
      <c r="G2070" s="77"/>
      <c r="H2070" s="79"/>
      <c r="I2070" s="82"/>
      <c r="J2070" s="79"/>
      <c r="K2070" s="79"/>
      <c r="L2070" s="90"/>
      <c r="M2070" s="79"/>
      <c r="N2070" s="90"/>
      <c r="O2070" s="91"/>
      <c r="P2070" s="91"/>
    </row>
    <row r="2071" spans="1:16">
      <c r="A2071" s="1"/>
      <c r="B2071" s="1"/>
      <c r="C2071" s="1"/>
      <c r="D2071" s="77"/>
      <c r="E2071" s="79"/>
      <c r="F2071" s="77"/>
      <c r="G2071" s="77"/>
      <c r="H2071" s="79"/>
      <c r="I2071" s="82"/>
      <c r="J2071" s="79"/>
      <c r="K2071" s="79"/>
      <c r="L2071" s="90"/>
      <c r="M2071" s="79"/>
      <c r="N2071" s="90"/>
      <c r="O2071" s="91"/>
      <c r="P2071" s="91"/>
    </row>
    <row r="2072" spans="1:16">
      <c r="A2072" s="1"/>
      <c r="B2072" s="1"/>
      <c r="C2072" s="1"/>
      <c r="D2072" s="77"/>
      <c r="E2072" s="79"/>
      <c r="F2072" s="77"/>
      <c r="G2072" s="77"/>
      <c r="H2072" s="79"/>
      <c r="I2072" s="82"/>
      <c r="J2072" s="79"/>
      <c r="K2072" s="79"/>
      <c r="L2072" s="90"/>
      <c r="M2072" s="79"/>
      <c r="N2072" s="90"/>
      <c r="O2072" s="91"/>
      <c r="P2072" s="91"/>
    </row>
    <row r="2073" spans="1:16">
      <c r="A2073" s="1"/>
      <c r="B2073" s="1"/>
      <c r="C2073" s="1"/>
      <c r="D2073" s="77"/>
      <c r="E2073" s="79"/>
      <c r="F2073" s="77"/>
      <c r="G2073" s="77"/>
      <c r="H2073" s="79"/>
      <c r="I2073" s="82"/>
      <c r="J2073" s="79"/>
      <c r="K2073" s="79"/>
      <c r="L2073" s="90"/>
      <c r="M2073" s="79"/>
      <c r="N2073" s="90"/>
      <c r="O2073" s="91"/>
      <c r="P2073" s="91"/>
    </row>
    <row r="2074" spans="1:16">
      <c r="A2074" s="1"/>
      <c r="B2074" s="1"/>
      <c r="C2074" s="1"/>
      <c r="D2074" s="77"/>
      <c r="E2074" s="79"/>
      <c r="F2074" s="77"/>
      <c r="G2074" s="77"/>
      <c r="H2074" s="79"/>
      <c r="I2074" s="82"/>
      <c r="J2074" s="79"/>
      <c r="K2074" s="79"/>
      <c r="L2074" s="90"/>
      <c r="M2074" s="79"/>
      <c r="N2074" s="90"/>
      <c r="O2074" s="91"/>
      <c r="P2074" s="91"/>
    </row>
    <row r="2075" spans="1:16">
      <c r="A2075" s="1"/>
      <c r="B2075" s="1"/>
      <c r="C2075" s="1"/>
      <c r="D2075" s="77"/>
      <c r="E2075" s="79"/>
      <c r="F2075" s="77"/>
      <c r="G2075" s="77"/>
      <c r="H2075" s="79"/>
      <c r="I2075" s="82"/>
      <c r="J2075" s="79"/>
      <c r="K2075" s="79"/>
      <c r="L2075" s="90"/>
      <c r="M2075" s="79"/>
      <c r="N2075" s="90"/>
      <c r="O2075" s="91"/>
      <c r="P2075" s="91"/>
    </row>
    <row r="2076" spans="1:16">
      <c r="A2076" s="1"/>
      <c r="B2076" s="1"/>
      <c r="C2076" s="1"/>
      <c r="D2076" s="77"/>
      <c r="E2076" s="79"/>
      <c r="F2076" s="77"/>
      <c r="G2076" s="77"/>
      <c r="H2076" s="79"/>
      <c r="I2076" s="82"/>
      <c r="J2076" s="79"/>
      <c r="K2076" s="79"/>
      <c r="L2076" s="90"/>
      <c r="M2076" s="79"/>
      <c r="N2076" s="90"/>
      <c r="O2076" s="91"/>
      <c r="P2076" s="91"/>
    </row>
    <row r="2077" spans="1:16">
      <c r="A2077" s="1"/>
      <c r="B2077" s="1"/>
      <c r="C2077" s="1"/>
      <c r="D2077" s="77"/>
      <c r="E2077" s="79"/>
      <c r="F2077" s="77"/>
      <c r="G2077" s="77"/>
      <c r="H2077" s="79"/>
      <c r="I2077" s="82"/>
      <c r="J2077" s="79"/>
      <c r="K2077" s="79"/>
      <c r="L2077" s="90"/>
      <c r="M2077" s="79"/>
      <c r="N2077" s="90"/>
      <c r="O2077" s="91"/>
      <c r="P2077" s="91"/>
    </row>
    <row r="2078" spans="1:16">
      <c r="A2078" s="1"/>
      <c r="B2078" s="1"/>
      <c r="C2078" s="1"/>
      <c r="D2078" s="77"/>
      <c r="E2078" s="79"/>
      <c r="F2078" s="77"/>
      <c r="G2078" s="77"/>
      <c r="H2078" s="79"/>
      <c r="I2078" s="82"/>
      <c r="J2078" s="79"/>
      <c r="K2078" s="79"/>
      <c r="L2078" s="90"/>
      <c r="M2078" s="79"/>
      <c r="N2078" s="90"/>
      <c r="O2078" s="91"/>
      <c r="P2078" s="91"/>
    </row>
    <row r="2079" spans="1:16">
      <c r="A2079" s="1"/>
      <c r="B2079" s="1"/>
      <c r="C2079" s="1"/>
      <c r="D2079" s="77"/>
      <c r="E2079" s="79"/>
      <c r="F2079" s="77"/>
      <c r="G2079" s="77"/>
      <c r="H2079" s="79"/>
      <c r="I2079" s="82"/>
      <c r="J2079" s="79"/>
      <c r="K2079" s="79"/>
      <c r="L2079" s="90"/>
      <c r="M2079" s="79"/>
      <c r="N2079" s="90"/>
      <c r="O2079" s="91"/>
      <c r="P2079" s="91"/>
    </row>
    <row r="2080" spans="1:16">
      <c r="A2080" s="1"/>
      <c r="B2080" s="1"/>
      <c r="C2080" s="1"/>
      <c r="D2080" s="77"/>
      <c r="E2080" s="79"/>
      <c r="F2080" s="77"/>
      <c r="G2080" s="77"/>
      <c r="H2080" s="79"/>
      <c r="I2080" s="82"/>
      <c r="J2080" s="79"/>
      <c r="K2080" s="79"/>
      <c r="L2080" s="90"/>
      <c r="M2080" s="79"/>
      <c r="N2080" s="90"/>
      <c r="O2080" s="91"/>
      <c r="P2080" s="91"/>
    </row>
    <row r="2081" spans="1:16">
      <c r="A2081" s="1"/>
      <c r="B2081" s="1"/>
      <c r="C2081" s="1"/>
      <c r="D2081" s="77"/>
      <c r="E2081" s="79"/>
      <c r="F2081" s="77"/>
      <c r="G2081" s="77"/>
      <c r="H2081" s="79"/>
      <c r="I2081" s="82"/>
      <c r="J2081" s="79"/>
      <c r="K2081" s="79"/>
      <c r="L2081" s="90"/>
      <c r="M2081" s="79"/>
      <c r="N2081" s="90"/>
      <c r="O2081" s="91"/>
      <c r="P2081" s="91"/>
    </row>
    <row r="2082" spans="1:16">
      <c r="A2082" s="1"/>
      <c r="B2082" s="1"/>
      <c r="C2082" s="1"/>
      <c r="D2082" s="77"/>
      <c r="E2082" s="79"/>
      <c r="F2082" s="77"/>
      <c r="G2082" s="77"/>
      <c r="H2082" s="79"/>
      <c r="I2082" s="82"/>
      <c r="J2082" s="79"/>
      <c r="K2082" s="79"/>
      <c r="L2082" s="90"/>
      <c r="M2082" s="79"/>
      <c r="N2082" s="90"/>
      <c r="O2082" s="91"/>
      <c r="P2082" s="91"/>
    </row>
    <row r="2083" spans="1:16">
      <c r="A2083" s="1"/>
      <c r="B2083" s="1"/>
      <c r="C2083" s="1"/>
      <c r="D2083" s="77"/>
      <c r="E2083" s="79"/>
      <c r="F2083" s="77"/>
      <c r="G2083" s="77"/>
      <c r="H2083" s="79"/>
      <c r="I2083" s="82"/>
      <c r="J2083" s="79"/>
      <c r="K2083" s="79"/>
      <c r="L2083" s="90"/>
      <c r="M2083" s="79"/>
      <c r="N2083" s="90"/>
      <c r="O2083" s="91"/>
      <c r="P2083" s="91"/>
    </row>
    <row r="2084" spans="1:16">
      <c r="A2084" s="1"/>
      <c r="B2084" s="1"/>
      <c r="C2084" s="1"/>
      <c r="D2084" s="77"/>
      <c r="E2084" s="79"/>
      <c r="F2084" s="77"/>
      <c r="G2084" s="77"/>
      <c r="H2084" s="79"/>
      <c r="I2084" s="82"/>
      <c r="J2084" s="79"/>
      <c r="K2084" s="79"/>
      <c r="L2084" s="90"/>
      <c r="M2084" s="79"/>
      <c r="N2084" s="90"/>
      <c r="O2084" s="91"/>
      <c r="P2084" s="91"/>
    </row>
    <row r="2085" spans="1:16">
      <c r="A2085" s="1"/>
      <c r="B2085" s="1"/>
      <c r="C2085" s="1"/>
      <c r="D2085" s="77"/>
      <c r="E2085" s="79"/>
      <c r="F2085" s="77"/>
      <c r="G2085" s="77"/>
      <c r="H2085" s="79"/>
      <c r="I2085" s="82"/>
      <c r="J2085" s="79"/>
      <c r="K2085" s="79"/>
      <c r="L2085" s="90"/>
      <c r="M2085" s="79"/>
      <c r="N2085" s="90"/>
      <c r="O2085" s="91"/>
      <c r="P2085" s="91"/>
    </row>
    <row r="2086" spans="1:16">
      <c r="A2086" s="1"/>
      <c r="B2086" s="1"/>
      <c r="C2086" s="1"/>
      <c r="D2086" s="77"/>
      <c r="E2086" s="79"/>
      <c r="F2086" s="77"/>
      <c r="G2086" s="77"/>
      <c r="H2086" s="79"/>
      <c r="I2086" s="82"/>
      <c r="J2086" s="79"/>
      <c r="K2086" s="79"/>
      <c r="L2086" s="90"/>
      <c r="M2086" s="79"/>
      <c r="N2086" s="90"/>
      <c r="O2086" s="91"/>
      <c r="P2086" s="91"/>
    </row>
    <row r="2087" spans="1:16">
      <c r="A2087" s="1"/>
      <c r="B2087" s="1"/>
      <c r="C2087" s="1"/>
      <c r="D2087" s="77"/>
      <c r="E2087" s="79"/>
      <c r="F2087" s="77"/>
      <c r="G2087" s="77"/>
      <c r="H2087" s="79"/>
      <c r="I2087" s="82"/>
      <c r="J2087" s="79"/>
      <c r="K2087" s="79"/>
      <c r="L2087" s="90"/>
      <c r="M2087" s="79"/>
      <c r="N2087" s="90"/>
      <c r="O2087" s="91"/>
      <c r="P2087" s="91"/>
    </row>
    <row r="2088" spans="1:16">
      <c r="A2088" s="1"/>
      <c r="B2088" s="1"/>
      <c r="C2088" s="1"/>
      <c r="D2088" s="77"/>
      <c r="E2088" s="79"/>
      <c r="F2088" s="77"/>
      <c r="G2088" s="77"/>
      <c r="H2088" s="79"/>
      <c r="I2088" s="82"/>
      <c r="J2088" s="79"/>
      <c r="K2088" s="79"/>
      <c r="L2088" s="90"/>
      <c r="M2088" s="79"/>
      <c r="N2088" s="90"/>
      <c r="O2088" s="91"/>
      <c r="P2088" s="91"/>
    </row>
    <row r="2089" spans="1:16">
      <c r="A2089" s="1"/>
      <c r="B2089" s="1"/>
      <c r="C2089" s="1"/>
      <c r="D2089" s="77"/>
      <c r="E2089" s="79"/>
      <c r="F2089" s="77"/>
      <c r="G2089" s="77"/>
      <c r="H2089" s="79"/>
      <c r="I2089" s="82"/>
      <c r="J2089" s="79"/>
      <c r="K2089" s="79"/>
      <c r="L2089" s="90"/>
      <c r="M2089" s="79"/>
      <c r="N2089" s="90"/>
      <c r="O2089" s="91"/>
      <c r="P2089" s="91"/>
    </row>
    <row r="2090" spans="1:16">
      <c r="A2090" s="1"/>
      <c r="B2090" s="1"/>
      <c r="C2090" s="1"/>
      <c r="D2090" s="77"/>
      <c r="E2090" s="79"/>
      <c r="F2090" s="77"/>
      <c r="G2090" s="77"/>
      <c r="H2090" s="79"/>
      <c r="I2090" s="82"/>
      <c r="J2090" s="79"/>
      <c r="K2090" s="79"/>
      <c r="L2090" s="90"/>
      <c r="M2090" s="79"/>
      <c r="N2090" s="90"/>
      <c r="O2090" s="91"/>
      <c r="P2090" s="91"/>
    </row>
    <row r="2091" spans="1:16">
      <c r="A2091" s="1"/>
      <c r="B2091" s="1"/>
      <c r="C2091" s="1"/>
      <c r="D2091" s="77"/>
      <c r="E2091" s="79"/>
      <c r="F2091" s="77"/>
      <c r="G2091" s="77"/>
      <c r="H2091" s="79"/>
      <c r="I2091" s="82"/>
      <c r="J2091" s="79"/>
      <c r="K2091" s="79"/>
      <c r="L2091" s="90"/>
      <c r="M2091" s="79"/>
      <c r="N2091" s="90"/>
      <c r="O2091" s="91"/>
      <c r="P2091" s="91"/>
    </row>
    <row r="2092" spans="1:16">
      <c r="A2092" s="1"/>
      <c r="B2092" s="1"/>
      <c r="C2092" s="1"/>
      <c r="D2092" s="77"/>
      <c r="E2092" s="79"/>
      <c r="F2092" s="77"/>
      <c r="G2092" s="77"/>
      <c r="H2092" s="79"/>
      <c r="I2092" s="82"/>
      <c r="J2092" s="79"/>
      <c r="K2092" s="79"/>
      <c r="L2092" s="90"/>
      <c r="M2092" s="79"/>
      <c r="N2092" s="90"/>
      <c r="O2092" s="91"/>
      <c r="P2092" s="91"/>
    </row>
    <row r="2093" spans="1:16">
      <c r="A2093" s="1"/>
      <c r="B2093" s="1"/>
      <c r="C2093" s="1"/>
      <c r="D2093" s="77"/>
      <c r="E2093" s="79"/>
      <c r="F2093" s="77"/>
      <c r="G2093" s="77"/>
      <c r="H2093" s="79"/>
      <c r="I2093" s="82"/>
      <c r="J2093" s="79"/>
      <c r="K2093" s="79"/>
      <c r="L2093" s="90"/>
      <c r="M2093" s="79"/>
      <c r="N2093" s="90"/>
      <c r="O2093" s="91"/>
      <c r="P2093" s="91"/>
    </row>
    <row r="2094" spans="1:16">
      <c r="A2094" s="1"/>
      <c r="B2094" s="1"/>
      <c r="C2094" s="1"/>
      <c r="D2094" s="77"/>
      <c r="E2094" s="79"/>
      <c r="F2094" s="77"/>
      <c r="G2094" s="77"/>
      <c r="H2094" s="79"/>
      <c r="I2094" s="82"/>
      <c r="J2094" s="79"/>
      <c r="K2094" s="79"/>
      <c r="L2094" s="90"/>
      <c r="M2094" s="79"/>
      <c r="N2094" s="90"/>
      <c r="O2094" s="91"/>
      <c r="P2094" s="91"/>
    </row>
    <row r="2095" spans="1:16">
      <c r="A2095" s="1"/>
      <c r="B2095" s="1"/>
      <c r="C2095" s="1"/>
      <c r="D2095" s="77"/>
      <c r="E2095" s="79"/>
      <c r="F2095" s="77"/>
      <c r="G2095" s="77"/>
      <c r="H2095" s="79"/>
      <c r="I2095" s="82"/>
      <c r="J2095" s="79"/>
      <c r="K2095" s="79"/>
      <c r="L2095" s="90"/>
      <c r="M2095" s="79"/>
      <c r="N2095" s="90"/>
      <c r="O2095" s="91"/>
      <c r="P2095" s="91"/>
    </row>
    <row r="2096" spans="1:16">
      <c r="A2096" s="1"/>
      <c r="B2096" s="1"/>
      <c r="C2096" s="1"/>
      <c r="D2096" s="77"/>
      <c r="E2096" s="79"/>
      <c r="F2096" s="77"/>
      <c r="G2096" s="77"/>
      <c r="H2096" s="79"/>
      <c r="I2096" s="82"/>
      <c r="J2096" s="79"/>
      <c r="K2096" s="79"/>
      <c r="L2096" s="90"/>
      <c r="M2096" s="79"/>
      <c r="N2096" s="90"/>
      <c r="O2096" s="91"/>
      <c r="P2096" s="91"/>
    </row>
    <row r="2097" spans="1:16">
      <c r="A2097" s="1"/>
      <c r="B2097" s="1"/>
      <c r="C2097" s="1"/>
      <c r="D2097" s="77"/>
      <c r="E2097" s="79"/>
      <c r="F2097" s="77"/>
      <c r="G2097" s="77"/>
      <c r="H2097" s="79"/>
      <c r="I2097" s="82"/>
      <c r="J2097" s="79"/>
      <c r="K2097" s="79"/>
      <c r="L2097" s="90"/>
      <c r="M2097" s="79"/>
      <c r="N2097" s="90"/>
      <c r="O2097" s="91"/>
      <c r="P2097" s="91"/>
    </row>
    <row r="2098" spans="1:16">
      <c r="A2098" s="1"/>
      <c r="B2098" s="1"/>
      <c r="C2098" s="1"/>
      <c r="D2098" s="77"/>
      <c r="E2098" s="79"/>
      <c r="F2098" s="77"/>
      <c r="G2098" s="77"/>
      <c r="H2098" s="79"/>
      <c r="I2098" s="82"/>
      <c r="J2098" s="79"/>
      <c r="K2098" s="79"/>
      <c r="L2098" s="90"/>
      <c r="M2098" s="79"/>
      <c r="N2098" s="90"/>
      <c r="O2098" s="91"/>
      <c r="P2098" s="91"/>
    </row>
    <row r="2099" spans="1:16">
      <c r="A2099" s="1"/>
      <c r="B2099" s="1"/>
      <c r="C2099" s="1"/>
      <c r="D2099" s="77"/>
      <c r="E2099" s="79"/>
      <c r="F2099" s="77"/>
      <c r="G2099" s="77"/>
      <c r="H2099" s="79"/>
      <c r="I2099" s="82"/>
      <c r="J2099" s="79"/>
      <c r="K2099" s="79"/>
      <c r="L2099" s="90"/>
      <c r="M2099" s="79"/>
      <c r="N2099" s="90"/>
      <c r="O2099" s="91"/>
      <c r="P2099" s="91"/>
    </row>
    <row r="2100" spans="1:16">
      <c r="A2100" s="1"/>
      <c r="B2100" s="1"/>
      <c r="C2100" s="1"/>
      <c r="D2100" s="77"/>
      <c r="E2100" s="79"/>
      <c r="F2100" s="77"/>
      <c r="G2100" s="77"/>
      <c r="H2100" s="79"/>
      <c r="I2100" s="82"/>
      <c r="J2100" s="79"/>
      <c r="K2100" s="79"/>
      <c r="L2100" s="90"/>
      <c r="M2100" s="79"/>
      <c r="N2100" s="90"/>
      <c r="O2100" s="91"/>
      <c r="P2100" s="91"/>
    </row>
    <row r="2101" spans="1:16">
      <c r="A2101" s="1"/>
      <c r="B2101" s="1"/>
      <c r="C2101" s="1"/>
      <c r="D2101" s="77"/>
      <c r="E2101" s="79"/>
      <c r="F2101" s="77"/>
      <c r="G2101" s="77"/>
      <c r="H2101" s="79"/>
      <c r="I2101" s="82"/>
      <c r="J2101" s="79"/>
      <c r="K2101" s="79"/>
      <c r="L2101" s="90"/>
      <c r="M2101" s="79"/>
      <c r="N2101" s="90"/>
      <c r="O2101" s="91"/>
      <c r="P2101" s="91"/>
    </row>
    <row r="2102" spans="1:16">
      <c r="A2102" s="1"/>
      <c r="B2102" s="1"/>
      <c r="C2102" s="1"/>
      <c r="D2102" s="77"/>
      <c r="E2102" s="79"/>
      <c r="F2102" s="77"/>
      <c r="G2102" s="77"/>
      <c r="H2102" s="79"/>
      <c r="I2102" s="82"/>
      <c r="J2102" s="79"/>
      <c r="K2102" s="79"/>
      <c r="L2102" s="90"/>
      <c r="M2102" s="79"/>
      <c r="N2102" s="90"/>
      <c r="O2102" s="91"/>
      <c r="P2102" s="91"/>
    </row>
    <row r="2103" spans="1:16">
      <c r="A2103" s="1"/>
      <c r="B2103" s="1"/>
      <c r="C2103" s="1"/>
      <c r="D2103" s="77"/>
      <c r="E2103" s="79"/>
      <c r="F2103" s="77"/>
      <c r="G2103" s="77"/>
      <c r="H2103" s="79"/>
      <c r="I2103" s="82"/>
      <c r="J2103" s="79"/>
      <c r="K2103" s="79"/>
      <c r="L2103" s="90"/>
      <c r="M2103" s="79"/>
      <c r="N2103" s="90"/>
      <c r="O2103" s="91"/>
      <c r="P2103" s="91"/>
    </row>
    <row r="2104" spans="1:16">
      <c r="A2104" s="1"/>
      <c r="B2104" s="1"/>
      <c r="C2104" s="1"/>
      <c r="D2104" s="77"/>
      <c r="E2104" s="79"/>
      <c r="F2104" s="77"/>
      <c r="G2104" s="77"/>
      <c r="H2104" s="79"/>
      <c r="I2104" s="82"/>
      <c r="J2104" s="79"/>
      <c r="K2104" s="79"/>
      <c r="L2104" s="90"/>
      <c r="M2104" s="79"/>
      <c r="N2104" s="90"/>
      <c r="O2104" s="91"/>
      <c r="P2104" s="91"/>
    </row>
    <row r="2105" spans="1:16">
      <c r="A2105" s="1"/>
      <c r="B2105" s="1"/>
      <c r="C2105" s="1"/>
      <c r="D2105" s="77"/>
      <c r="E2105" s="79"/>
      <c r="F2105" s="77"/>
      <c r="G2105" s="77"/>
      <c r="H2105" s="79"/>
      <c r="I2105" s="82"/>
      <c r="J2105" s="79"/>
      <c r="K2105" s="79"/>
      <c r="L2105" s="90"/>
      <c r="M2105" s="79"/>
      <c r="N2105" s="90"/>
      <c r="O2105" s="91"/>
      <c r="P2105" s="91"/>
    </row>
    <row r="2106" spans="1:16">
      <c r="A2106" s="1"/>
      <c r="B2106" s="1"/>
      <c r="C2106" s="1"/>
      <c r="D2106" s="77"/>
      <c r="E2106" s="79"/>
      <c r="F2106" s="77"/>
      <c r="G2106" s="77"/>
      <c r="H2106" s="79"/>
      <c r="I2106" s="82"/>
      <c r="J2106" s="79"/>
      <c r="K2106" s="79"/>
      <c r="L2106" s="90"/>
      <c r="M2106" s="79"/>
      <c r="N2106" s="90"/>
      <c r="O2106" s="91"/>
      <c r="P2106" s="91"/>
    </row>
    <row r="2107" spans="1:16">
      <c r="A2107" s="1"/>
      <c r="B2107" s="1"/>
      <c r="C2107" s="1"/>
      <c r="D2107" s="77"/>
      <c r="E2107" s="79"/>
      <c r="F2107" s="77"/>
      <c r="G2107" s="77"/>
      <c r="H2107" s="79"/>
      <c r="I2107" s="82"/>
      <c r="J2107" s="79"/>
      <c r="K2107" s="79"/>
      <c r="L2107" s="90"/>
      <c r="M2107" s="79"/>
      <c r="N2107" s="90"/>
      <c r="O2107" s="91"/>
      <c r="P2107" s="91"/>
    </row>
    <row r="2108" spans="1:16">
      <c r="A2108" s="1"/>
      <c r="B2108" s="1"/>
      <c r="C2108" s="1"/>
      <c r="D2108" s="77"/>
      <c r="E2108" s="79"/>
      <c r="F2108" s="77"/>
      <c r="G2108" s="77"/>
      <c r="H2108" s="79"/>
      <c r="I2108" s="82"/>
      <c r="J2108" s="79"/>
      <c r="K2108" s="79"/>
      <c r="L2108" s="90"/>
      <c r="M2108" s="79"/>
      <c r="N2108" s="90"/>
      <c r="O2108" s="91"/>
      <c r="P2108" s="91"/>
    </row>
    <row r="2109" spans="1:16">
      <c r="A2109" s="1"/>
      <c r="B2109" s="1"/>
      <c r="C2109" s="1"/>
      <c r="D2109" s="77"/>
      <c r="E2109" s="79"/>
      <c r="F2109" s="77"/>
      <c r="G2109" s="77"/>
      <c r="H2109" s="79"/>
      <c r="I2109" s="82"/>
      <c r="J2109" s="79"/>
      <c r="K2109" s="79"/>
      <c r="L2109" s="90"/>
      <c r="M2109" s="79"/>
      <c r="N2109" s="90"/>
      <c r="O2109" s="91"/>
      <c r="P2109" s="91"/>
    </row>
    <row r="2110" spans="1:16">
      <c r="A2110" s="1"/>
      <c r="B2110" s="1"/>
      <c r="C2110" s="1"/>
      <c r="D2110" s="77"/>
      <c r="E2110" s="79"/>
      <c r="F2110" s="77"/>
      <c r="G2110" s="77"/>
      <c r="H2110" s="79"/>
      <c r="I2110" s="82"/>
      <c r="J2110" s="79"/>
      <c r="K2110" s="79"/>
      <c r="L2110" s="90"/>
      <c r="M2110" s="79"/>
      <c r="N2110" s="90"/>
      <c r="O2110" s="91"/>
      <c r="P2110" s="91"/>
    </row>
    <row r="2111" spans="1:16">
      <c r="A2111" s="1"/>
      <c r="B2111" s="1"/>
      <c r="C2111" s="1"/>
      <c r="D2111" s="77"/>
      <c r="E2111" s="79"/>
      <c r="F2111" s="77"/>
      <c r="G2111" s="77"/>
      <c r="H2111" s="79"/>
      <c r="I2111" s="82"/>
      <c r="J2111" s="79"/>
      <c r="K2111" s="79"/>
      <c r="L2111" s="90"/>
      <c r="M2111" s="79"/>
      <c r="N2111" s="90"/>
      <c r="O2111" s="91"/>
      <c r="P2111" s="91"/>
    </row>
    <row r="2112" spans="1:16">
      <c r="A2112" s="1"/>
      <c r="B2112" s="1"/>
      <c r="C2112" s="1"/>
      <c r="D2112" s="77"/>
      <c r="E2112" s="79"/>
      <c r="F2112" s="77"/>
      <c r="G2112" s="77"/>
      <c r="H2112" s="79"/>
      <c r="I2112" s="82"/>
      <c r="J2112" s="79"/>
      <c r="K2112" s="79"/>
      <c r="L2112" s="90"/>
      <c r="M2112" s="79"/>
      <c r="N2112" s="90"/>
      <c r="O2112" s="91"/>
      <c r="P2112" s="91"/>
    </row>
    <row r="2113" spans="1:16">
      <c r="A2113" s="1"/>
      <c r="B2113" s="1"/>
      <c r="C2113" s="1"/>
      <c r="D2113" s="77"/>
      <c r="E2113" s="79"/>
      <c r="F2113" s="77"/>
      <c r="G2113" s="77"/>
      <c r="H2113" s="79"/>
      <c r="I2113" s="82"/>
      <c r="J2113" s="79"/>
      <c r="K2113" s="79"/>
      <c r="L2113" s="90"/>
      <c r="M2113" s="79"/>
      <c r="N2113" s="90"/>
      <c r="O2113" s="91"/>
      <c r="P2113" s="91"/>
    </row>
    <row r="2114" spans="1:16">
      <c r="A2114" s="1"/>
      <c r="B2114" s="1"/>
      <c r="C2114" s="1"/>
      <c r="D2114" s="77"/>
      <c r="E2114" s="79"/>
      <c r="F2114" s="77"/>
      <c r="G2114" s="77"/>
      <c r="H2114" s="79"/>
      <c r="I2114" s="82"/>
      <c r="J2114" s="79"/>
      <c r="K2114" s="79"/>
      <c r="L2114" s="90"/>
      <c r="M2114" s="79"/>
      <c r="N2114" s="90"/>
      <c r="O2114" s="91"/>
      <c r="P2114" s="91"/>
    </row>
    <row r="2115" spans="1:16">
      <c r="A2115" s="1"/>
      <c r="B2115" s="1"/>
      <c r="C2115" s="1"/>
      <c r="D2115" s="77"/>
      <c r="E2115" s="79"/>
      <c r="F2115" s="77"/>
      <c r="G2115" s="77"/>
      <c r="H2115" s="79"/>
      <c r="I2115" s="82"/>
      <c r="J2115" s="79"/>
      <c r="K2115" s="79"/>
      <c r="L2115" s="90"/>
      <c r="M2115" s="79"/>
      <c r="N2115" s="90"/>
      <c r="O2115" s="91"/>
      <c r="P2115" s="91"/>
    </row>
    <row r="2116" spans="1:16">
      <c r="A2116" s="1"/>
      <c r="B2116" s="1"/>
      <c r="C2116" s="1"/>
      <c r="D2116" s="77"/>
      <c r="E2116" s="79"/>
      <c r="F2116" s="77"/>
      <c r="G2116" s="77"/>
      <c r="H2116" s="79"/>
      <c r="I2116" s="82"/>
      <c r="J2116" s="79"/>
      <c r="K2116" s="79"/>
      <c r="L2116" s="90"/>
      <c r="M2116" s="79"/>
      <c r="N2116" s="90"/>
      <c r="O2116" s="91"/>
      <c r="P2116" s="91"/>
    </row>
    <row r="2117" spans="1:16">
      <c r="A2117" s="1"/>
      <c r="B2117" s="1"/>
      <c r="C2117" s="1"/>
      <c r="D2117" s="77"/>
      <c r="E2117" s="79"/>
      <c r="F2117" s="77"/>
      <c r="G2117" s="77"/>
      <c r="H2117" s="79"/>
      <c r="I2117" s="82"/>
      <c r="J2117" s="79"/>
      <c r="K2117" s="79"/>
      <c r="L2117" s="90"/>
      <c r="M2117" s="79"/>
      <c r="N2117" s="90"/>
      <c r="O2117" s="91"/>
      <c r="P2117" s="91"/>
    </row>
    <row r="2118" spans="1:16">
      <c r="A2118" s="1"/>
      <c r="B2118" s="1"/>
      <c r="C2118" s="1"/>
      <c r="D2118" s="77"/>
      <c r="E2118" s="79"/>
      <c r="F2118" s="77"/>
      <c r="G2118" s="77"/>
      <c r="H2118" s="79"/>
      <c r="I2118" s="82"/>
      <c r="J2118" s="79"/>
      <c r="K2118" s="79"/>
      <c r="L2118" s="90"/>
      <c r="M2118" s="79"/>
      <c r="N2118" s="90"/>
      <c r="O2118" s="91"/>
      <c r="P2118" s="91"/>
    </row>
    <row r="2119" spans="1:16">
      <c r="A2119" s="1"/>
      <c r="B2119" s="1"/>
      <c r="C2119" s="1"/>
      <c r="D2119" s="77"/>
      <c r="E2119" s="79"/>
      <c r="F2119" s="77"/>
      <c r="G2119" s="77"/>
      <c r="H2119" s="79"/>
      <c r="I2119" s="82"/>
      <c r="J2119" s="79"/>
      <c r="K2119" s="79"/>
      <c r="L2119" s="90"/>
      <c r="M2119" s="79"/>
      <c r="N2119" s="90"/>
      <c r="O2119" s="91"/>
      <c r="P2119" s="91"/>
    </row>
    <row r="2120" spans="1:16">
      <c r="A2120" s="1"/>
      <c r="B2120" s="1"/>
      <c r="C2120" s="1"/>
      <c r="D2120" s="77"/>
      <c r="E2120" s="79"/>
      <c r="F2120" s="77"/>
      <c r="G2120" s="77"/>
      <c r="H2120" s="79"/>
      <c r="I2120" s="82"/>
      <c r="J2120" s="79"/>
      <c r="K2120" s="79"/>
      <c r="L2120" s="90"/>
      <c r="M2120" s="79"/>
      <c r="N2120" s="90"/>
      <c r="O2120" s="91"/>
      <c r="P2120" s="91"/>
    </row>
    <row r="2121" spans="1:16">
      <c r="A2121" s="1"/>
      <c r="B2121" s="1"/>
      <c r="C2121" s="1"/>
      <c r="D2121" s="77"/>
      <c r="E2121" s="79"/>
      <c r="F2121" s="77"/>
      <c r="G2121" s="77"/>
      <c r="H2121" s="79"/>
      <c r="I2121" s="82"/>
      <c r="J2121" s="79"/>
      <c r="K2121" s="79"/>
      <c r="L2121" s="90"/>
      <c r="M2121" s="79"/>
      <c r="N2121" s="90"/>
      <c r="O2121" s="91"/>
      <c r="P2121" s="91"/>
    </row>
    <row r="2122" spans="1:16">
      <c r="A2122" s="1"/>
      <c r="B2122" s="1"/>
      <c r="C2122" s="1"/>
      <c r="D2122" s="77"/>
      <c r="E2122" s="79"/>
      <c r="F2122" s="77"/>
      <c r="G2122" s="77"/>
      <c r="H2122" s="79"/>
      <c r="I2122" s="82"/>
      <c r="J2122" s="79"/>
      <c r="K2122" s="79"/>
      <c r="L2122" s="90"/>
      <c r="M2122" s="79"/>
      <c r="N2122" s="90"/>
      <c r="O2122" s="91"/>
      <c r="P2122" s="91"/>
    </row>
    <row r="2123" spans="1:16">
      <c r="A2123" s="1"/>
      <c r="B2123" s="1"/>
      <c r="C2123" s="1"/>
      <c r="D2123" s="77"/>
      <c r="E2123" s="79"/>
      <c r="F2123" s="77"/>
      <c r="G2123" s="77"/>
      <c r="H2123" s="79"/>
      <c r="I2123" s="82"/>
      <c r="J2123" s="79"/>
      <c r="K2123" s="79"/>
      <c r="L2123" s="90"/>
      <c r="M2123" s="79"/>
      <c r="N2123" s="90"/>
      <c r="O2123" s="91"/>
      <c r="P2123" s="91"/>
    </row>
    <row r="2124" spans="1:16">
      <c r="A2124" s="1"/>
      <c r="B2124" s="1"/>
      <c r="C2124" s="1"/>
      <c r="D2124" s="77"/>
      <c r="E2124" s="79"/>
      <c r="F2124" s="77"/>
      <c r="G2124" s="77"/>
      <c r="H2124" s="79"/>
      <c r="I2124" s="82"/>
      <c r="J2124" s="79"/>
      <c r="K2124" s="79"/>
      <c r="L2124" s="90"/>
      <c r="M2124" s="79"/>
      <c r="N2124" s="90"/>
      <c r="O2124" s="91"/>
      <c r="P2124" s="91"/>
    </row>
    <row r="2125" spans="1:16">
      <c r="A2125" s="1"/>
      <c r="B2125" s="1"/>
      <c r="C2125" s="1"/>
      <c r="D2125" s="77"/>
      <c r="E2125" s="79"/>
      <c r="F2125" s="77"/>
      <c r="G2125" s="77"/>
      <c r="H2125" s="79"/>
      <c r="I2125" s="82"/>
      <c r="J2125" s="79"/>
      <c r="K2125" s="79"/>
      <c r="L2125" s="90"/>
      <c r="M2125" s="79"/>
      <c r="N2125" s="90"/>
      <c r="O2125" s="91"/>
      <c r="P2125" s="91"/>
    </row>
    <row r="2126" spans="1:16">
      <c r="A2126" s="1"/>
      <c r="B2126" s="1"/>
      <c r="C2126" s="1"/>
      <c r="D2126" s="77"/>
      <c r="E2126" s="79"/>
      <c r="F2126" s="77"/>
      <c r="G2126" s="77"/>
      <c r="H2126" s="79"/>
      <c r="I2126" s="82"/>
      <c r="J2126" s="79"/>
      <c r="K2126" s="79"/>
      <c r="L2126" s="90"/>
      <c r="M2126" s="79"/>
      <c r="N2126" s="90"/>
      <c r="O2126" s="91"/>
      <c r="P2126" s="91"/>
    </row>
    <row r="2127" spans="1:16">
      <c r="A2127" s="1"/>
      <c r="B2127" s="1"/>
      <c r="C2127" s="1"/>
      <c r="D2127" s="77"/>
      <c r="E2127" s="79"/>
      <c r="F2127" s="77"/>
      <c r="G2127" s="77"/>
      <c r="H2127" s="79"/>
      <c r="I2127" s="82"/>
      <c r="J2127" s="79"/>
      <c r="K2127" s="79"/>
      <c r="L2127" s="90"/>
      <c r="M2127" s="79"/>
      <c r="N2127" s="90"/>
      <c r="O2127" s="91"/>
      <c r="P2127" s="91"/>
    </row>
    <row r="2128" spans="1:16">
      <c r="A2128" s="1"/>
      <c r="B2128" s="1"/>
      <c r="C2128" s="1"/>
      <c r="D2128" s="77"/>
      <c r="E2128" s="79"/>
      <c r="F2128" s="77"/>
      <c r="G2128" s="77"/>
      <c r="H2128" s="79"/>
      <c r="I2128" s="82"/>
      <c r="J2128" s="79"/>
      <c r="K2128" s="79"/>
      <c r="L2128" s="90"/>
      <c r="M2128" s="79"/>
      <c r="N2128" s="90"/>
      <c r="O2128" s="91"/>
      <c r="P2128" s="91"/>
    </row>
    <row r="2129" spans="1:16">
      <c r="A2129" s="1"/>
      <c r="B2129" s="1"/>
      <c r="C2129" s="1"/>
      <c r="D2129" s="77"/>
      <c r="E2129" s="79"/>
      <c r="F2129" s="77"/>
      <c r="G2129" s="77"/>
      <c r="H2129" s="79"/>
      <c r="I2129" s="82"/>
      <c r="J2129" s="79"/>
      <c r="K2129" s="79"/>
      <c r="L2129" s="90"/>
      <c r="M2129" s="79"/>
      <c r="N2129" s="90"/>
      <c r="O2129" s="91"/>
      <c r="P2129" s="91"/>
    </row>
    <row r="2130" spans="1:16">
      <c r="A2130" s="1"/>
      <c r="B2130" s="1"/>
      <c r="C2130" s="1"/>
      <c r="D2130" s="77"/>
      <c r="E2130" s="79"/>
      <c r="F2130" s="77"/>
      <c r="G2130" s="77"/>
      <c r="H2130" s="79"/>
      <c r="I2130" s="82"/>
      <c r="J2130" s="79"/>
      <c r="K2130" s="79"/>
      <c r="L2130" s="90"/>
      <c r="M2130" s="79"/>
      <c r="N2130" s="90"/>
      <c r="O2130" s="91"/>
      <c r="P2130" s="91"/>
    </row>
    <row r="2131" spans="1:16">
      <c r="A2131" s="1"/>
      <c r="B2131" s="1"/>
      <c r="C2131" s="1"/>
      <c r="D2131" s="77"/>
      <c r="E2131" s="79"/>
      <c r="F2131" s="77"/>
      <c r="G2131" s="77"/>
      <c r="H2131" s="79"/>
      <c r="I2131" s="82"/>
      <c r="J2131" s="79"/>
      <c r="K2131" s="79"/>
      <c r="L2131" s="90"/>
      <c r="M2131" s="79"/>
      <c r="N2131" s="90"/>
      <c r="O2131" s="91"/>
      <c r="P2131" s="91"/>
    </row>
    <row r="2132" spans="1:16">
      <c r="A2132" s="1"/>
      <c r="B2132" s="1"/>
      <c r="C2132" s="1"/>
      <c r="D2132" s="77"/>
      <c r="E2132" s="79"/>
      <c r="F2132" s="77"/>
      <c r="G2132" s="77"/>
      <c r="H2132" s="79"/>
      <c r="I2132" s="82"/>
      <c r="J2132" s="79"/>
      <c r="K2132" s="79"/>
      <c r="L2132" s="90"/>
      <c r="M2132" s="79"/>
      <c r="N2132" s="90"/>
      <c r="O2132" s="91"/>
      <c r="P2132" s="91"/>
    </row>
    <row r="2133" spans="1:16">
      <c r="A2133" s="1"/>
      <c r="B2133" s="1"/>
      <c r="C2133" s="1"/>
      <c r="D2133" s="77"/>
      <c r="E2133" s="79"/>
      <c r="F2133" s="77"/>
      <c r="G2133" s="77"/>
      <c r="H2133" s="79"/>
      <c r="I2133" s="82"/>
      <c r="J2133" s="79"/>
      <c r="K2133" s="79"/>
      <c r="L2133" s="90"/>
      <c r="M2133" s="79"/>
      <c r="N2133" s="90"/>
      <c r="O2133" s="91"/>
      <c r="P2133" s="91"/>
    </row>
    <row r="2134" spans="1:16">
      <c r="A2134" s="1"/>
      <c r="B2134" s="1"/>
      <c r="C2134" s="1"/>
      <c r="D2134" s="77"/>
      <c r="E2134" s="79"/>
      <c r="F2134" s="77"/>
      <c r="G2134" s="77"/>
      <c r="H2134" s="79"/>
      <c r="I2134" s="82"/>
      <c r="J2134" s="79"/>
      <c r="K2134" s="79"/>
      <c r="L2134" s="90"/>
      <c r="M2134" s="79"/>
      <c r="N2134" s="90"/>
      <c r="O2134" s="91"/>
      <c r="P2134" s="91"/>
    </row>
    <row r="2135" spans="1:16">
      <c r="A2135" s="1"/>
      <c r="B2135" s="1"/>
      <c r="C2135" s="1"/>
      <c r="D2135" s="77"/>
      <c r="E2135" s="79"/>
      <c r="F2135" s="77"/>
      <c r="G2135" s="77"/>
      <c r="H2135" s="79"/>
      <c r="I2135" s="82"/>
      <c r="J2135" s="79"/>
      <c r="K2135" s="79"/>
      <c r="L2135" s="90"/>
      <c r="M2135" s="79"/>
      <c r="N2135" s="90"/>
      <c r="O2135" s="91"/>
      <c r="P2135" s="91"/>
    </row>
    <row r="2136" spans="1:16">
      <c r="A2136" s="1"/>
      <c r="B2136" s="1"/>
      <c r="C2136" s="1"/>
      <c r="D2136" s="77"/>
      <c r="E2136" s="79"/>
      <c r="F2136" s="77"/>
      <c r="G2136" s="77"/>
      <c r="H2136" s="79"/>
      <c r="I2136" s="82"/>
      <c r="J2136" s="79"/>
      <c r="K2136" s="79"/>
      <c r="L2136" s="90"/>
      <c r="M2136" s="79"/>
      <c r="N2136" s="90"/>
      <c r="O2136" s="91"/>
      <c r="P2136" s="91"/>
    </row>
    <row r="2137" spans="1:16">
      <c r="A2137" s="1"/>
      <c r="B2137" s="1"/>
      <c r="C2137" s="1"/>
      <c r="D2137" s="77"/>
      <c r="E2137" s="79"/>
      <c r="F2137" s="77"/>
      <c r="G2137" s="77"/>
      <c r="H2137" s="79"/>
      <c r="I2137" s="82"/>
      <c r="J2137" s="79"/>
      <c r="K2137" s="79"/>
      <c r="L2137" s="90"/>
      <c r="M2137" s="79"/>
      <c r="N2137" s="90"/>
      <c r="O2137" s="91"/>
      <c r="P2137" s="91"/>
    </row>
    <row r="2138" spans="1:16">
      <c r="A2138" s="1"/>
      <c r="B2138" s="1"/>
      <c r="C2138" s="1"/>
      <c r="D2138" s="77"/>
      <c r="E2138" s="79"/>
      <c r="F2138" s="77"/>
      <c r="G2138" s="77"/>
      <c r="H2138" s="79"/>
      <c r="I2138" s="82"/>
      <c r="J2138" s="79"/>
      <c r="K2138" s="79"/>
      <c r="L2138" s="90"/>
      <c r="M2138" s="79"/>
      <c r="N2138" s="90"/>
      <c r="O2138" s="91"/>
      <c r="P2138" s="91"/>
    </row>
    <row r="2139" spans="1:16">
      <c r="A2139" s="1"/>
      <c r="B2139" s="1"/>
      <c r="C2139" s="1"/>
      <c r="D2139" s="77"/>
      <c r="E2139" s="79"/>
      <c r="F2139" s="77"/>
      <c r="G2139" s="77"/>
      <c r="H2139" s="79"/>
      <c r="I2139" s="82"/>
      <c r="J2139" s="79"/>
      <c r="K2139" s="79"/>
      <c r="L2139" s="90"/>
      <c r="M2139" s="79"/>
      <c r="N2139" s="90"/>
      <c r="O2139" s="91"/>
      <c r="P2139" s="91"/>
    </row>
    <row r="2140" spans="1:16">
      <c r="A2140" s="1"/>
      <c r="B2140" s="1"/>
      <c r="C2140" s="1"/>
      <c r="D2140" s="77"/>
      <c r="E2140" s="79"/>
      <c r="F2140" s="77"/>
      <c r="G2140" s="77"/>
      <c r="H2140" s="79"/>
      <c r="I2140" s="82"/>
      <c r="J2140" s="79"/>
      <c r="K2140" s="79"/>
      <c r="L2140" s="90"/>
      <c r="M2140" s="79"/>
      <c r="N2140" s="90"/>
      <c r="O2140" s="91"/>
      <c r="P2140" s="91"/>
    </row>
    <row r="2141" spans="1:16">
      <c r="A2141" s="1"/>
      <c r="B2141" s="1"/>
      <c r="C2141" s="1"/>
      <c r="D2141" s="77"/>
      <c r="E2141" s="79"/>
      <c r="F2141" s="77"/>
      <c r="G2141" s="77"/>
      <c r="H2141" s="79"/>
      <c r="I2141" s="82"/>
      <c r="J2141" s="79"/>
      <c r="K2141" s="79"/>
      <c r="L2141" s="90"/>
      <c r="M2141" s="79"/>
      <c r="N2141" s="90"/>
      <c r="O2141" s="91"/>
      <c r="P2141" s="91"/>
    </row>
    <row r="2142" spans="1:16">
      <c r="A2142" s="1"/>
      <c r="B2142" s="1"/>
      <c r="C2142" s="1"/>
      <c r="D2142" s="77"/>
      <c r="E2142" s="79"/>
      <c r="F2142" s="77"/>
      <c r="G2142" s="77"/>
      <c r="H2142" s="79"/>
      <c r="I2142" s="82"/>
      <c r="J2142" s="79"/>
      <c r="K2142" s="79"/>
      <c r="L2142" s="90"/>
      <c r="M2142" s="79"/>
      <c r="N2142" s="90"/>
      <c r="O2142" s="91"/>
      <c r="P2142" s="91"/>
    </row>
    <row r="2143" spans="1:16">
      <c r="A2143" s="1"/>
      <c r="B2143" s="1"/>
      <c r="C2143" s="1"/>
      <c r="D2143" s="77"/>
      <c r="E2143" s="79"/>
      <c r="F2143" s="77"/>
      <c r="G2143" s="77"/>
      <c r="H2143" s="79"/>
      <c r="I2143" s="82"/>
      <c r="J2143" s="79"/>
      <c r="K2143" s="79"/>
      <c r="L2143" s="90"/>
      <c r="M2143" s="79"/>
      <c r="N2143" s="90"/>
      <c r="O2143" s="91"/>
      <c r="P2143" s="91"/>
    </row>
    <row r="2144" spans="1:16">
      <c r="A2144" s="1"/>
      <c r="B2144" s="1"/>
      <c r="C2144" s="1"/>
      <c r="D2144" s="77"/>
      <c r="E2144" s="79"/>
      <c r="F2144" s="77"/>
      <c r="G2144" s="77"/>
      <c r="H2144" s="79"/>
      <c r="I2144" s="82"/>
      <c r="J2144" s="79"/>
      <c r="K2144" s="79"/>
      <c r="L2144" s="90"/>
      <c r="M2144" s="79"/>
      <c r="N2144" s="90"/>
      <c r="O2144" s="91"/>
      <c r="P2144" s="91"/>
    </row>
    <row r="2145" spans="1:16">
      <c r="A2145" s="1"/>
      <c r="B2145" s="1"/>
      <c r="C2145" s="1"/>
      <c r="D2145" s="77"/>
      <c r="E2145" s="79"/>
      <c r="F2145" s="77"/>
      <c r="G2145" s="77"/>
      <c r="H2145" s="79"/>
      <c r="I2145" s="82"/>
      <c r="J2145" s="79"/>
      <c r="K2145" s="79"/>
      <c r="L2145" s="90"/>
      <c r="M2145" s="79"/>
      <c r="N2145" s="90"/>
      <c r="O2145" s="91"/>
      <c r="P2145" s="91"/>
    </row>
    <row r="2146" spans="1:16">
      <c r="A2146" s="1"/>
      <c r="B2146" s="1"/>
      <c r="C2146" s="1"/>
      <c r="D2146" s="77"/>
      <c r="E2146" s="79"/>
      <c r="F2146" s="77"/>
      <c r="G2146" s="77"/>
      <c r="H2146" s="79"/>
      <c r="I2146" s="82"/>
      <c r="J2146" s="79"/>
      <c r="K2146" s="79"/>
      <c r="L2146" s="90"/>
      <c r="M2146" s="79"/>
      <c r="N2146" s="90"/>
      <c r="O2146" s="91"/>
      <c r="P2146" s="91"/>
    </row>
    <row r="2147" spans="1:16">
      <c r="A2147" s="1"/>
      <c r="B2147" s="1"/>
      <c r="C2147" s="1"/>
      <c r="D2147" s="77"/>
      <c r="E2147" s="79"/>
      <c r="F2147" s="77"/>
      <c r="G2147" s="77"/>
      <c r="H2147" s="79"/>
      <c r="I2147" s="82"/>
      <c r="J2147" s="79"/>
      <c r="K2147" s="79"/>
      <c r="L2147" s="90"/>
      <c r="M2147" s="79"/>
      <c r="N2147" s="90"/>
      <c r="O2147" s="91"/>
      <c r="P2147" s="91"/>
    </row>
    <row r="2148" spans="1:16">
      <c r="A2148" s="1"/>
      <c r="B2148" s="1"/>
      <c r="C2148" s="1"/>
      <c r="D2148" s="77"/>
      <c r="E2148" s="79"/>
      <c r="F2148" s="77"/>
      <c r="G2148" s="77"/>
      <c r="H2148" s="79"/>
      <c r="I2148" s="82"/>
      <c r="J2148" s="79"/>
      <c r="K2148" s="79"/>
      <c r="L2148" s="90"/>
      <c r="M2148" s="79"/>
      <c r="N2148" s="90"/>
      <c r="O2148" s="91"/>
      <c r="P2148" s="91"/>
    </row>
    <row r="2149" spans="1:16">
      <c r="A2149" s="1"/>
      <c r="B2149" s="1"/>
      <c r="C2149" s="1"/>
      <c r="D2149" s="77"/>
      <c r="E2149" s="79"/>
      <c r="F2149" s="77"/>
      <c r="G2149" s="77"/>
      <c r="H2149" s="79"/>
      <c r="I2149" s="82"/>
      <c r="J2149" s="79"/>
      <c r="K2149" s="79"/>
      <c r="L2149" s="90"/>
      <c r="M2149" s="79"/>
      <c r="N2149" s="90"/>
      <c r="O2149" s="91"/>
      <c r="P2149" s="91"/>
    </row>
    <row r="2150" spans="1:16">
      <c r="A2150" s="1"/>
      <c r="B2150" s="1"/>
      <c r="C2150" s="1"/>
      <c r="D2150" s="77"/>
      <c r="E2150" s="79"/>
      <c r="F2150" s="77"/>
      <c r="G2150" s="77"/>
      <c r="H2150" s="79"/>
      <c r="I2150" s="82"/>
      <c r="J2150" s="79"/>
      <c r="K2150" s="79"/>
      <c r="L2150" s="90"/>
      <c r="M2150" s="79"/>
      <c r="N2150" s="90"/>
      <c r="O2150" s="91"/>
      <c r="P2150" s="91"/>
    </row>
    <row r="2151" spans="1:16">
      <c r="A2151" s="1"/>
      <c r="B2151" s="1"/>
      <c r="C2151" s="1"/>
      <c r="D2151" s="77"/>
      <c r="E2151" s="79"/>
      <c r="F2151" s="77"/>
      <c r="G2151" s="77"/>
      <c r="H2151" s="79"/>
      <c r="I2151" s="82"/>
      <c r="J2151" s="79"/>
      <c r="K2151" s="79"/>
      <c r="L2151" s="90"/>
      <c r="M2151" s="79"/>
      <c r="N2151" s="90"/>
      <c r="O2151" s="91"/>
      <c r="P2151" s="91"/>
    </row>
    <row r="2152" spans="1:16">
      <c r="A2152" s="1"/>
      <c r="B2152" s="1"/>
      <c r="C2152" s="1"/>
      <c r="D2152" s="77"/>
      <c r="E2152" s="79"/>
      <c r="F2152" s="77"/>
      <c r="G2152" s="77"/>
      <c r="H2152" s="79"/>
      <c r="I2152" s="82"/>
      <c r="J2152" s="79"/>
      <c r="K2152" s="79"/>
      <c r="L2152" s="90"/>
      <c r="M2152" s="79"/>
      <c r="N2152" s="90"/>
      <c r="O2152" s="91"/>
      <c r="P2152" s="91"/>
    </row>
    <row r="2153" spans="1:16">
      <c r="A2153" s="1"/>
      <c r="B2153" s="1"/>
      <c r="C2153" s="1"/>
      <c r="D2153" s="77"/>
      <c r="E2153" s="79"/>
      <c r="F2153" s="77"/>
      <c r="G2153" s="77"/>
      <c r="H2153" s="79"/>
      <c r="I2153" s="82"/>
      <c r="J2153" s="79"/>
      <c r="K2153" s="79"/>
      <c r="L2153" s="90"/>
      <c r="M2153" s="79"/>
      <c r="N2153" s="90"/>
      <c r="O2153" s="91"/>
      <c r="P2153" s="91"/>
    </row>
    <row r="2154" spans="1:16">
      <c r="A2154" s="1"/>
      <c r="B2154" s="1"/>
      <c r="C2154" s="1"/>
      <c r="D2154" s="77"/>
      <c r="E2154" s="79"/>
      <c r="F2154" s="77"/>
      <c r="G2154" s="77"/>
      <c r="H2154" s="79"/>
      <c r="I2154" s="82"/>
      <c r="J2154" s="79"/>
      <c r="K2154" s="79"/>
      <c r="L2154" s="90"/>
      <c r="M2154" s="79"/>
      <c r="N2154" s="90"/>
      <c r="O2154" s="91"/>
      <c r="P2154" s="91"/>
    </row>
    <row r="2155" spans="1:16">
      <c r="A2155" s="1"/>
      <c r="B2155" s="1"/>
      <c r="C2155" s="1"/>
      <c r="D2155" s="77"/>
      <c r="E2155" s="79"/>
      <c r="F2155" s="77"/>
      <c r="G2155" s="77"/>
      <c r="H2155" s="79"/>
      <c r="I2155" s="82"/>
      <c r="J2155" s="79"/>
      <c r="K2155" s="79"/>
      <c r="L2155" s="90"/>
      <c r="M2155" s="79"/>
      <c r="N2155" s="90"/>
      <c r="O2155" s="91"/>
      <c r="P2155" s="91"/>
    </row>
    <row r="2156" spans="1:16">
      <c r="A2156" s="1"/>
      <c r="B2156" s="1"/>
      <c r="C2156" s="1"/>
      <c r="D2156" s="77"/>
      <c r="E2156" s="79"/>
      <c r="F2156" s="77"/>
      <c r="G2156" s="77"/>
      <c r="H2156" s="79"/>
      <c r="I2156" s="82"/>
      <c r="J2156" s="79"/>
      <c r="K2156" s="79"/>
      <c r="L2156" s="90"/>
      <c r="M2156" s="79"/>
      <c r="N2156" s="90"/>
      <c r="O2156" s="91"/>
      <c r="P2156" s="91"/>
    </row>
    <row r="2157" spans="1:16">
      <c r="A2157" s="1"/>
      <c r="B2157" s="1"/>
      <c r="C2157" s="1"/>
      <c r="D2157" s="77"/>
      <c r="E2157" s="79"/>
      <c r="F2157" s="77"/>
      <c r="G2157" s="77"/>
      <c r="H2157" s="79"/>
      <c r="I2157" s="82"/>
      <c r="J2157" s="79"/>
      <c r="K2157" s="79"/>
      <c r="L2157" s="90"/>
      <c r="M2157" s="79"/>
      <c r="N2157" s="90"/>
      <c r="O2157" s="91"/>
      <c r="P2157" s="91"/>
    </row>
    <row r="2158" spans="1:16">
      <c r="A2158" s="1"/>
      <c r="B2158" s="1"/>
      <c r="C2158" s="1"/>
      <c r="D2158" s="77"/>
      <c r="E2158" s="79"/>
      <c r="F2158" s="77"/>
      <c r="G2158" s="77"/>
      <c r="H2158" s="79"/>
      <c r="I2158" s="82"/>
      <c r="J2158" s="79"/>
      <c r="K2158" s="79"/>
      <c r="L2158" s="90"/>
      <c r="M2158" s="79"/>
      <c r="N2158" s="90"/>
      <c r="O2158" s="91"/>
      <c r="P2158" s="91"/>
    </row>
    <row r="2159" spans="1:16">
      <c r="A2159" s="1"/>
      <c r="B2159" s="1"/>
      <c r="C2159" s="1"/>
      <c r="D2159" s="77"/>
      <c r="E2159" s="79"/>
      <c r="F2159" s="77"/>
      <c r="G2159" s="77"/>
      <c r="H2159" s="79"/>
      <c r="I2159" s="82"/>
      <c r="J2159" s="79"/>
      <c r="K2159" s="79"/>
      <c r="L2159" s="90"/>
      <c r="M2159" s="79"/>
      <c r="N2159" s="90"/>
      <c r="O2159" s="91"/>
      <c r="P2159" s="91"/>
    </row>
    <row r="2160" spans="1:16">
      <c r="A2160" s="1"/>
      <c r="B2160" s="1"/>
      <c r="C2160" s="1"/>
      <c r="D2160" s="77"/>
      <c r="E2160" s="79"/>
      <c r="F2160" s="77"/>
      <c r="G2160" s="77"/>
      <c r="H2160" s="79"/>
      <c r="I2160" s="82"/>
      <c r="J2160" s="79"/>
      <c r="K2160" s="79"/>
      <c r="L2160" s="90"/>
      <c r="M2160" s="79"/>
      <c r="N2160" s="90"/>
      <c r="O2160" s="91"/>
      <c r="P2160" s="91"/>
    </row>
    <row r="2161" spans="1:16">
      <c r="A2161" s="1"/>
      <c r="B2161" s="1"/>
      <c r="C2161" s="1"/>
      <c r="D2161" s="77"/>
      <c r="E2161" s="79"/>
      <c r="F2161" s="77"/>
      <c r="G2161" s="77"/>
      <c r="H2161" s="79"/>
      <c r="I2161" s="82"/>
      <c r="J2161" s="79"/>
      <c r="K2161" s="79"/>
      <c r="L2161" s="90"/>
      <c r="M2161" s="79"/>
      <c r="N2161" s="90"/>
      <c r="O2161" s="91"/>
      <c r="P2161" s="91"/>
    </row>
    <row r="2162" spans="1:16">
      <c r="A2162" s="1"/>
      <c r="B2162" s="1"/>
      <c r="C2162" s="1"/>
      <c r="D2162" s="77"/>
      <c r="E2162" s="79"/>
      <c r="F2162" s="77"/>
      <c r="G2162" s="77"/>
      <c r="H2162" s="79"/>
      <c r="I2162" s="82"/>
      <c r="J2162" s="79"/>
      <c r="K2162" s="79"/>
      <c r="L2162" s="90"/>
      <c r="M2162" s="79"/>
      <c r="N2162" s="90"/>
      <c r="O2162" s="91"/>
      <c r="P2162" s="91"/>
    </row>
    <row r="2163" spans="1:16">
      <c r="A2163" s="1"/>
      <c r="B2163" s="1"/>
      <c r="C2163" s="1"/>
      <c r="D2163" s="77"/>
      <c r="E2163" s="79"/>
      <c r="F2163" s="77"/>
      <c r="G2163" s="77"/>
      <c r="H2163" s="79"/>
      <c r="I2163" s="82"/>
      <c r="J2163" s="79"/>
      <c r="K2163" s="79"/>
      <c r="L2163" s="90"/>
      <c r="M2163" s="79"/>
      <c r="N2163" s="90"/>
      <c r="O2163" s="91"/>
      <c r="P2163" s="91"/>
    </row>
    <row r="2164" spans="1:16">
      <c r="A2164" s="1"/>
      <c r="B2164" s="1"/>
      <c r="C2164" s="1"/>
      <c r="D2164" s="77"/>
      <c r="E2164" s="79"/>
      <c r="F2164" s="77"/>
      <c r="G2164" s="77"/>
      <c r="H2164" s="79"/>
      <c r="I2164" s="82"/>
      <c r="J2164" s="79"/>
      <c r="K2164" s="79"/>
      <c r="L2164" s="90"/>
      <c r="M2164" s="79"/>
      <c r="N2164" s="90"/>
      <c r="O2164" s="91"/>
      <c r="P2164" s="91"/>
    </row>
    <row r="2165" spans="1:16">
      <c r="A2165" s="1"/>
      <c r="B2165" s="1"/>
      <c r="C2165" s="1"/>
      <c r="D2165" s="77"/>
      <c r="E2165" s="79"/>
      <c r="F2165" s="77"/>
      <c r="G2165" s="77"/>
      <c r="H2165" s="79"/>
      <c r="I2165" s="82"/>
      <c r="J2165" s="79"/>
      <c r="K2165" s="79"/>
      <c r="L2165" s="90"/>
      <c r="M2165" s="79"/>
      <c r="N2165" s="90"/>
      <c r="O2165" s="91"/>
      <c r="P2165" s="91"/>
    </row>
    <row r="2166" spans="1:16">
      <c r="A2166" s="1"/>
      <c r="B2166" s="1"/>
      <c r="C2166" s="1"/>
      <c r="D2166" s="77"/>
      <c r="E2166" s="79"/>
      <c r="F2166" s="77"/>
      <c r="G2166" s="77"/>
      <c r="H2166" s="79"/>
      <c r="I2166" s="82"/>
      <c r="J2166" s="79"/>
      <c r="K2166" s="79"/>
      <c r="L2166" s="90"/>
      <c r="M2166" s="79"/>
      <c r="N2166" s="90"/>
      <c r="O2166" s="91"/>
      <c r="P2166" s="91"/>
    </row>
    <row r="2167" spans="1:16">
      <c r="A2167" s="1"/>
      <c r="B2167" s="1"/>
      <c r="C2167" s="1"/>
      <c r="D2167" s="77"/>
      <c r="E2167" s="79"/>
      <c r="F2167" s="77"/>
      <c r="G2167" s="77"/>
      <c r="H2167" s="79"/>
      <c r="I2167" s="82"/>
      <c r="J2167" s="79"/>
      <c r="K2167" s="79"/>
      <c r="L2167" s="90"/>
      <c r="M2167" s="79"/>
      <c r="N2167" s="90"/>
      <c r="O2167" s="91"/>
      <c r="P2167" s="91"/>
    </row>
    <row r="2168" spans="1:16">
      <c r="A2168" s="1"/>
      <c r="B2168" s="1"/>
      <c r="C2168" s="1"/>
      <c r="D2168" s="77"/>
      <c r="E2168" s="79"/>
      <c r="F2168" s="77"/>
      <c r="G2168" s="77"/>
      <c r="H2168" s="79"/>
      <c r="I2168" s="82"/>
      <c r="J2168" s="79"/>
      <c r="K2168" s="79"/>
      <c r="L2168" s="90"/>
      <c r="M2168" s="79"/>
      <c r="N2168" s="90"/>
      <c r="O2168" s="91"/>
      <c r="P2168" s="91"/>
    </row>
    <row r="2169" spans="1:16">
      <c r="A2169" s="1"/>
      <c r="B2169" s="1"/>
      <c r="C2169" s="1"/>
      <c r="D2169" s="77"/>
      <c r="E2169" s="79"/>
      <c r="F2169" s="77"/>
      <c r="G2169" s="77"/>
      <c r="H2169" s="79"/>
      <c r="I2169" s="82"/>
      <c r="J2169" s="79"/>
      <c r="K2169" s="79"/>
      <c r="L2169" s="90"/>
      <c r="M2169" s="79"/>
      <c r="N2169" s="90"/>
      <c r="O2169" s="91"/>
      <c r="P2169" s="91"/>
    </row>
    <row r="2170" spans="1:16">
      <c r="A2170" s="1"/>
      <c r="B2170" s="1"/>
      <c r="C2170" s="1"/>
      <c r="D2170" s="77"/>
      <c r="E2170" s="79"/>
      <c r="F2170" s="77"/>
      <c r="G2170" s="77"/>
      <c r="H2170" s="79"/>
      <c r="I2170" s="82"/>
      <c r="J2170" s="79"/>
      <c r="K2170" s="79"/>
      <c r="L2170" s="90"/>
      <c r="M2170" s="79"/>
      <c r="N2170" s="90"/>
      <c r="O2170" s="91"/>
      <c r="P2170" s="91"/>
    </row>
    <row r="2171" spans="1:16">
      <c r="A2171" s="1"/>
      <c r="B2171" s="1"/>
      <c r="C2171" s="1"/>
      <c r="D2171" s="77"/>
      <c r="E2171" s="79"/>
      <c r="F2171" s="77"/>
      <c r="G2171" s="77"/>
      <c r="H2171" s="79"/>
      <c r="I2171" s="82"/>
      <c r="J2171" s="79"/>
      <c r="K2171" s="79"/>
      <c r="L2171" s="90"/>
      <c r="M2171" s="79"/>
      <c r="N2171" s="90"/>
      <c r="O2171" s="91"/>
      <c r="P2171" s="91"/>
    </row>
    <row r="2172" spans="1:16">
      <c r="A2172" s="1"/>
      <c r="B2172" s="1"/>
      <c r="C2172" s="1"/>
      <c r="D2172" s="77"/>
      <c r="E2172" s="79"/>
      <c r="F2172" s="77"/>
      <c r="G2172" s="77"/>
      <c r="H2172" s="79"/>
      <c r="I2172" s="82"/>
      <c r="J2172" s="79"/>
      <c r="K2172" s="79"/>
      <c r="L2172" s="90"/>
      <c r="M2172" s="79"/>
      <c r="N2172" s="90"/>
      <c r="O2172" s="91"/>
      <c r="P2172" s="91"/>
    </row>
    <row r="2173" spans="1:16">
      <c r="A2173" s="1"/>
      <c r="B2173" s="1"/>
      <c r="C2173" s="1"/>
      <c r="D2173" s="77"/>
      <c r="E2173" s="79"/>
      <c r="F2173" s="77"/>
      <c r="G2173" s="77"/>
      <c r="H2173" s="79"/>
      <c r="I2173" s="82"/>
      <c r="J2173" s="79"/>
      <c r="K2173" s="79"/>
      <c r="L2173" s="90"/>
      <c r="M2173" s="79"/>
      <c r="N2173" s="90"/>
      <c r="O2173" s="91"/>
      <c r="P2173" s="91"/>
    </row>
    <row r="2174" spans="1:16">
      <c r="A2174" s="1"/>
      <c r="B2174" s="1"/>
      <c r="C2174" s="1"/>
      <c r="D2174" s="77"/>
      <c r="E2174" s="79"/>
      <c r="F2174" s="77"/>
      <c r="G2174" s="77"/>
      <c r="H2174" s="79"/>
      <c r="I2174" s="82"/>
      <c r="J2174" s="79"/>
      <c r="K2174" s="79"/>
      <c r="L2174" s="90"/>
      <c r="M2174" s="79"/>
      <c r="N2174" s="90"/>
      <c r="O2174" s="91"/>
      <c r="P2174" s="91"/>
    </row>
    <row r="2175" spans="1:16">
      <c r="A2175" s="1"/>
      <c r="B2175" s="1"/>
      <c r="C2175" s="1"/>
      <c r="D2175" s="77"/>
      <c r="E2175" s="79"/>
      <c r="F2175" s="77"/>
      <c r="G2175" s="77"/>
      <c r="H2175" s="79"/>
      <c r="I2175" s="82"/>
      <c r="J2175" s="79"/>
      <c r="K2175" s="79"/>
      <c r="L2175" s="90"/>
      <c r="M2175" s="79"/>
      <c r="N2175" s="90"/>
      <c r="O2175" s="91"/>
      <c r="P2175" s="91"/>
    </row>
    <row r="2176" spans="1:16">
      <c r="A2176" s="1"/>
      <c r="B2176" s="1"/>
      <c r="C2176" s="1"/>
      <c r="D2176" s="77"/>
      <c r="E2176" s="79"/>
      <c r="F2176" s="77"/>
      <c r="G2176" s="77"/>
      <c r="H2176" s="79"/>
      <c r="I2176" s="82"/>
      <c r="J2176" s="79"/>
      <c r="K2176" s="79"/>
      <c r="L2176" s="90"/>
      <c r="M2176" s="79"/>
      <c r="N2176" s="90"/>
      <c r="O2176" s="91"/>
      <c r="P2176" s="91"/>
    </row>
    <row r="2177" spans="1:16">
      <c r="A2177" s="1"/>
      <c r="B2177" s="1"/>
      <c r="C2177" s="1"/>
      <c r="D2177" s="77"/>
      <c r="E2177" s="79"/>
      <c r="F2177" s="77"/>
      <c r="G2177" s="77"/>
      <c r="H2177" s="79"/>
      <c r="I2177" s="82"/>
      <c r="J2177" s="79"/>
      <c r="K2177" s="79"/>
      <c r="L2177" s="90"/>
      <c r="M2177" s="79"/>
      <c r="N2177" s="90"/>
      <c r="O2177" s="91"/>
      <c r="P2177" s="91"/>
    </row>
    <row r="2178" spans="1:16">
      <c r="A2178" s="1"/>
      <c r="B2178" s="1"/>
      <c r="C2178" s="1"/>
      <c r="D2178" s="77"/>
      <c r="E2178" s="79"/>
      <c r="F2178" s="77"/>
      <c r="G2178" s="77"/>
      <c r="H2178" s="79"/>
      <c r="I2178" s="82"/>
      <c r="J2178" s="79"/>
      <c r="K2178" s="79"/>
      <c r="L2178" s="90"/>
      <c r="M2178" s="79"/>
      <c r="N2178" s="90"/>
      <c r="O2178" s="91"/>
      <c r="P2178" s="91"/>
    </row>
    <row r="2179" spans="1:16">
      <c r="A2179" s="1"/>
      <c r="B2179" s="1"/>
      <c r="C2179" s="1"/>
      <c r="D2179" s="77"/>
      <c r="E2179" s="79"/>
      <c r="F2179" s="77"/>
      <c r="G2179" s="77"/>
      <c r="H2179" s="79"/>
      <c r="I2179" s="82"/>
      <c r="J2179" s="79"/>
      <c r="K2179" s="79"/>
      <c r="L2179" s="90"/>
      <c r="M2179" s="79"/>
      <c r="N2179" s="90"/>
      <c r="O2179" s="91"/>
      <c r="P2179" s="91"/>
    </row>
    <row r="2180" spans="1:16">
      <c r="A2180" s="1"/>
      <c r="B2180" s="1"/>
      <c r="C2180" s="1"/>
      <c r="D2180" s="77"/>
      <c r="E2180" s="79"/>
      <c r="F2180" s="77"/>
      <c r="G2180" s="77"/>
      <c r="H2180" s="79"/>
      <c r="I2180" s="82"/>
      <c r="J2180" s="79"/>
      <c r="K2180" s="79"/>
      <c r="L2180" s="90"/>
      <c r="M2180" s="79"/>
      <c r="N2180" s="90"/>
      <c r="O2180" s="91"/>
      <c r="P2180" s="91"/>
    </row>
    <row r="2181" spans="1:16">
      <c r="A2181" s="1"/>
      <c r="B2181" s="1"/>
      <c r="C2181" s="1"/>
      <c r="D2181" s="77"/>
      <c r="E2181" s="79"/>
      <c r="F2181" s="77"/>
      <c r="G2181" s="77"/>
      <c r="H2181" s="79"/>
      <c r="I2181" s="82"/>
      <c r="J2181" s="79"/>
      <c r="K2181" s="79"/>
      <c r="L2181" s="90"/>
      <c r="M2181" s="79"/>
      <c r="N2181" s="90"/>
      <c r="O2181" s="91"/>
      <c r="P2181" s="91"/>
    </row>
    <row r="2182" spans="1:16">
      <c r="A2182" s="1"/>
      <c r="B2182" s="1"/>
      <c r="C2182" s="1"/>
      <c r="D2182" s="77"/>
      <c r="E2182" s="79"/>
      <c r="F2182" s="77"/>
      <c r="G2182" s="77"/>
      <c r="H2182" s="79"/>
      <c r="I2182" s="82"/>
      <c r="J2182" s="79"/>
      <c r="K2182" s="79"/>
      <c r="L2182" s="90"/>
      <c r="M2182" s="79"/>
      <c r="N2182" s="90"/>
      <c r="O2182" s="91"/>
      <c r="P2182" s="91"/>
    </row>
    <row r="2183" spans="1:16">
      <c r="A2183" s="1"/>
      <c r="B2183" s="1"/>
      <c r="C2183" s="1"/>
      <c r="D2183" s="77"/>
      <c r="E2183" s="79"/>
      <c r="F2183" s="77"/>
      <c r="G2183" s="77"/>
      <c r="H2183" s="79"/>
      <c r="I2183" s="82"/>
      <c r="J2183" s="79"/>
      <c r="K2183" s="79"/>
      <c r="L2183" s="90"/>
      <c r="M2183" s="79"/>
      <c r="N2183" s="90"/>
      <c r="O2183" s="91"/>
      <c r="P2183" s="91"/>
    </row>
    <row r="2184" spans="1:16">
      <c r="A2184" s="1"/>
      <c r="B2184" s="1"/>
      <c r="C2184" s="1"/>
      <c r="D2184" s="77"/>
      <c r="E2184" s="79"/>
      <c r="F2184" s="77"/>
      <c r="G2184" s="77"/>
      <c r="H2184" s="79"/>
      <c r="I2184" s="82"/>
      <c r="J2184" s="79"/>
      <c r="K2184" s="79"/>
      <c r="L2184" s="90"/>
      <c r="M2184" s="79"/>
      <c r="N2184" s="90"/>
      <c r="O2184" s="91"/>
      <c r="P2184" s="91"/>
    </row>
    <row r="2185" spans="1:16">
      <c r="A2185" s="1"/>
      <c r="B2185" s="1"/>
      <c r="C2185" s="1"/>
      <c r="D2185" s="77"/>
      <c r="E2185" s="79"/>
      <c r="F2185" s="77"/>
      <c r="G2185" s="77"/>
      <c r="H2185" s="79"/>
      <c r="I2185" s="82"/>
      <c r="J2185" s="79"/>
      <c r="K2185" s="79"/>
      <c r="L2185" s="90"/>
      <c r="M2185" s="79"/>
      <c r="N2185" s="90"/>
      <c r="O2185" s="91"/>
      <c r="P2185" s="91"/>
    </row>
    <row r="2186" spans="1:16">
      <c r="A2186" s="1"/>
      <c r="B2186" s="1"/>
      <c r="C2186" s="1"/>
      <c r="D2186" s="77"/>
      <c r="E2186" s="79"/>
      <c r="F2186" s="77"/>
      <c r="G2186" s="77"/>
      <c r="H2186" s="79"/>
      <c r="I2186" s="82"/>
      <c r="J2186" s="79"/>
      <c r="K2186" s="79"/>
      <c r="L2186" s="90"/>
      <c r="M2186" s="79"/>
      <c r="N2186" s="90"/>
      <c r="O2186" s="91"/>
      <c r="P2186" s="91"/>
    </row>
    <row r="2187" spans="1:16">
      <c r="A2187" s="1"/>
      <c r="B2187" s="1"/>
      <c r="C2187" s="1"/>
      <c r="D2187" s="77"/>
      <c r="E2187" s="79"/>
      <c r="F2187" s="77"/>
      <c r="G2187" s="77"/>
      <c r="H2187" s="79"/>
      <c r="I2187" s="82"/>
      <c r="J2187" s="79"/>
      <c r="K2187" s="79"/>
      <c r="L2187" s="90"/>
      <c r="M2187" s="79"/>
      <c r="N2187" s="90"/>
      <c r="O2187" s="91"/>
      <c r="P2187" s="91"/>
    </row>
    <row r="2188" spans="1:16">
      <c r="A2188" s="1"/>
      <c r="B2188" s="1"/>
      <c r="C2188" s="1"/>
      <c r="D2188" s="77"/>
      <c r="E2188" s="79"/>
      <c r="F2188" s="77"/>
      <c r="G2188" s="77"/>
      <c r="H2188" s="79"/>
      <c r="I2188" s="82"/>
      <c r="J2188" s="79"/>
      <c r="K2188" s="79"/>
      <c r="L2188" s="90"/>
      <c r="M2188" s="79"/>
      <c r="N2188" s="90"/>
      <c r="O2188" s="91"/>
      <c r="P2188" s="91"/>
    </row>
    <row r="2189" spans="1:16">
      <c r="A2189" s="1"/>
      <c r="B2189" s="1"/>
      <c r="C2189" s="1"/>
      <c r="D2189" s="77"/>
      <c r="E2189" s="79"/>
      <c r="F2189" s="77"/>
      <c r="G2189" s="77"/>
      <c r="H2189" s="79"/>
      <c r="I2189" s="82"/>
      <c r="J2189" s="79"/>
      <c r="K2189" s="79"/>
      <c r="L2189" s="90"/>
      <c r="M2189" s="79"/>
      <c r="N2189" s="90"/>
      <c r="O2189" s="91"/>
      <c r="P2189" s="91"/>
    </row>
    <row r="2190" spans="1:16">
      <c r="A2190" s="1"/>
      <c r="B2190" s="1"/>
      <c r="C2190" s="1"/>
      <c r="D2190" s="77"/>
      <c r="E2190" s="79"/>
      <c r="F2190" s="77"/>
      <c r="G2190" s="77"/>
      <c r="H2190" s="79"/>
      <c r="I2190" s="82"/>
      <c r="J2190" s="79"/>
      <c r="K2190" s="79"/>
      <c r="L2190" s="90"/>
      <c r="M2190" s="79"/>
      <c r="N2190" s="90"/>
      <c r="O2190" s="91"/>
      <c r="P2190" s="91"/>
    </row>
    <row r="2191" spans="1:16">
      <c r="A2191" s="1"/>
      <c r="B2191" s="1"/>
      <c r="C2191" s="1"/>
      <c r="D2191" s="77"/>
      <c r="E2191" s="79"/>
      <c r="F2191" s="77"/>
      <c r="G2191" s="77"/>
      <c r="H2191" s="79"/>
      <c r="I2191" s="82"/>
      <c r="J2191" s="79"/>
      <c r="K2191" s="79"/>
      <c r="L2191" s="90"/>
      <c r="M2191" s="79"/>
      <c r="N2191" s="90"/>
      <c r="O2191" s="91"/>
      <c r="P2191" s="91"/>
    </row>
    <row r="2192" spans="1:16">
      <c r="A2192" s="1"/>
      <c r="B2192" s="1"/>
      <c r="C2192" s="1"/>
      <c r="D2192" s="77"/>
      <c r="E2192" s="79"/>
      <c r="F2192" s="77"/>
      <c r="G2192" s="77"/>
      <c r="H2192" s="79"/>
      <c r="I2192" s="82"/>
      <c r="J2192" s="79"/>
      <c r="K2192" s="79"/>
      <c r="L2192" s="90"/>
      <c r="M2192" s="79"/>
      <c r="N2192" s="90"/>
      <c r="O2192" s="91"/>
      <c r="P2192" s="91"/>
    </row>
    <row r="2193" spans="1:16">
      <c r="A2193" s="1"/>
      <c r="B2193" s="1"/>
      <c r="C2193" s="1"/>
      <c r="D2193" s="77"/>
      <c r="E2193" s="79"/>
      <c r="F2193" s="77"/>
      <c r="G2193" s="77"/>
      <c r="H2193" s="79"/>
      <c r="I2193" s="82"/>
      <c r="J2193" s="79"/>
      <c r="K2193" s="79"/>
      <c r="L2193" s="90"/>
      <c r="M2193" s="79"/>
      <c r="N2193" s="90"/>
      <c r="O2193" s="91"/>
      <c r="P2193" s="91"/>
    </row>
    <row r="2194" spans="1:16">
      <c r="A2194" s="1"/>
      <c r="B2194" s="1"/>
      <c r="C2194" s="1"/>
      <c r="D2194" s="77"/>
      <c r="E2194" s="79"/>
      <c r="F2194" s="77"/>
      <c r="G2194" s="77"/>
      <c r="H2194" s="79"/>
      <c r="I2194" s="82"/>
      <c r="J2194" s="79"/>
      <c r="K2194" s="79"/>
      <c r="L2194" s="90"/>
      <c r="M2194" s="79"/>
      <c r="N2194" s="90"/>
      <c r="O2194" s="91"/>
      <c r="P2194" s="91"/>
    </row>
    <row r="2195" spans="1:16">
      <c r="A2195" s="1"/>
      <c r="B2195" s="1"/>
      <c r="C2195" s="1"/>
      <c r="D2195" s="77"/>
      <c r="E2195" s="79"/>
      <c r="F2195" s="77"/>
      <c r="G2195" s="77"/>
      <c r="H2195" s="79"/>
      <c r="I2195" s="82"/>
      <c r="J2195" s="79"/>
      <c r="K2195" s="79"/>
      <c r="L2195" s="90"/>
      <c r="M2195" s="79"/>
      <c r="N2195" s="90"/>
      <c r="O2195" s="91"/>
      <c r="P2195" s="91"/>
    </row>
    <row r="2196" spans="1:16">
      <c r="A2196" s="1"/>
      <c r="B2196" s="1"/>
      <c r="C2196" s="1"/>
      <c r="D2196" s="77"/>
      <c r="E2196" s="79"/>
      <c r="F2196" s="77"/>
      <c r="G2196" s="77"/>
      <c r="H2196" s="79"/>
      <c r="I2196" s="82"/>
      <c r="J2196" s="79"/>
      <c r="K2196" s="79"/>
      <c r="L2196" s="90"/>
      <c r="M2196" s="79"/>
      <c r="N2196" s="90"/>
      <c r="O2196" s="91"/>
      <c r="P2196" s="91"/>
    </row>
    <row r="2197" spans="1:16">
      <c r="A2197" s="1"/>
      <c r="B2197" s="1"/>
      <c r="C2197" s="1"/>
      <c r="D2197" s="77"/>
      <c r="E2197" s="79"/>
      <c r="F2197" s="77"/>
      <c r="G2197" s="77"/>
      <c r="H2197" s="79"/>
      <c r="I2197" s="82"/>
      <c r="J2197" s="79"/>
      <c r="K2197" s="79"/>
      <c r="L2197" s="90"/>
      <c r="M2197" s="79"/>
      <c r="N2197" s="90"/>
      <c r="O2197" s="91"/>
      <c r="P2197" s="91"/>
    </row>
    <row r="2198" spans="1:16">
      <c r="A2198" s="1"/>
      <c r="B2198" s="1"/>
      <c r="C2198" s="1"/>
      <c r="D2198" s="77"/>
      <c r="E2198" s="79"/>
      <c r="F2198" s="77"/>
      <c r="G2198" s="77"/>
      <c r="H2198" s="79"/>
      <c r="I2198" s="82"/>
      <c r="J2198" s="79"/>
      <c r="K2198" s="79"/>
      <c r="L2198" s="90"/>
      <c r="M2198" s="79"/>
      <c r="N2198" s="90"/>
      <c r="O2198" s="91"/>
      <c r="P2198" s="91"/>
    </row>
    <row r="2199" spans="1:16">
      <c r="A2199" s="1"/>
      <c r="B2199" s="1"/>
      <c r="C2199" s="1"/>
      <c r="D2199" s="77"/>
      <c r="E2199" s="79"/>
      <c r="F2199" s="77"/>
      <c r="G2199" s="77"/>
      <c r="H2199" s="79"/>
      <c r="I2199" s="82"/>
      <c r="J2199" s="79"/>
      <c r="K2199" s="79"/>
      <c r="L2199" s="90"/>
      <c r="M2199" s="79"/>
      <c r="N2199" s="90"/>
      <c r="O2199" s="91"/>
      <c r="P2199" s="91"/>
    </row>
    <row r="2200" spans="1:16">
      <c r="A2200" s="1"/>
      <c r="B2200" s="1"/>
      <c r="C2200" s="1"/>
      <c r="D2200" s="77"/>
      <c r="E2200" s="79"/>
      <c r="F2200" s="77"/>
      <c r="G2200" s="77"/>
      <c r="H2200" s="79"/>
      <c r="I2200" s="82"/>
      <c r="J2200" s="79"/>
      <c r="K2200" s="79"/>
      <c r="L2200" s="90"/>
      <c r="M2200" s="79"/>
      <c r="N2200" s="90"/>
      <c r="O2200" s="91"/>
      <c r="P2200" s="91"/>
    </row>
    <row r="2201" spans="1:16">
      <c r="A2201" s="1"/>
      <c r="B2201" s="1"/>
      <c r="C2201" s="1"/>
      <c r="D2201" s="77"/>
      <c r="E2201" s="79"/>
      <c r="F2201" s="77"/>
      <c r="G2201" s="77"/>
      <c r="H2201" s="79"/>
      <c r="I2201" s="82"/>
      <c r="J2201" s="79"/>
      <c r="K2201" s="79"/>
      <c r="L2201" s="90"/>
      <c r="M2201" s="79"/>
      <c r="N2201" s="90"/>
      <c r="O2201" s="91"/>
      <c r="P2201" s="91"/>
    </row>
    <row r="2202" spans="1:16">
      <c r="A2202" s="1"/>
      <c r="B2202" s="1"/>
      <c r="C2202" s="1"/>
      <c r="D2202" s="77"/>
      <c r="E2202" s="79"/>
      <c r="F2202" s="77"/>
      <c r="G2202" s="77"/>
      <c r="H2202" s="79"/>
      <c r="I2202" s="82"/>
      <c r="J2202" s="79"/>
      <c r="K2202" s="79"/>
      <c r="L2202" s="90"/>
      <c r="M2202" s="79"/>
      <c r="N2202" s="90"/>
      <c r="O2202" s="91"/>
      <c r="P2202" s="91"/>
    </row>
    <row r="2203" spans="1:16">
      <c r="A2203" s="1"/>
      <c r="B2203" s="1"/>
      <c r="C2203" s="1"/>
      <c r="D2203" s="77"/>
      <c r="E2203" s="79"/>
      <c r="F2203" s="77"/>
      <c r="G2203" s="77"/>
      <c r="H2203" s="79"/>
      <c r="I2203" s="82"/>
      <c r="J2203" s="79"/>
      <c r="K2203" s="79"/>
      <c r="L2203" s="90"/>
      <c r="M2203" s="79"/>
      <c r="N2203" s="90"/>
      <c r="O2203" s="91"/>
      <c r="P2203" s="91"/>
    </row>
    <row r="2204" spans="1:16">
      <c r="A2204" s="1"/>
      <c r="B2204" s="1"/>
      <c r="C2204" s="1"/>
      <c r="D2204" s="77"/>
      <c r="E2204" s="79"/>
      <c r="F2204" s="77"/>
      <c r="G2204" s="77"/>
      <c r="H2204" s="79"/>
      <c r="I2204" s="82"/>
      <c r="J2204" s="79"/>
      <c r="K2204" s="79"/>
      <c r="L2204" s="90"/>
      <c r="M2204" s="79"/>
      <c r="N2204" s="90"/>
      <c r="O2204" s="91"/>
      <c r="P2204" s="91"/>
    </row>
    <row r="2205" spans="1:16">
      <c r="A2205" s="1"/>
      <c r="B2205" s="1"/>
      <c r="C2205" s="1"/>
      <c r="D2205" s="77"/>
      <c r="E2205" s="79"/>
      <c r="F2205" s="77"/>
      <c r="G2205" s="77"/>
      <c r="H2205" s="79"/>
      <c r="I2205" s="82"/>
      <c r="J2205" s="79"/>
      <c r="K2205" s="79"/>
      <c r="L2205" s="90"/>
      <c r="M2205" s="79"/>
      <c r="N2205" s="90"/>
      <c r="O2205" s="91"/>
      <c r="P2205" s="91"/>
    </row>
    <row r="2206" spans="1:16">
      <c r="A2206" s="1"/>
      <c r="B2206" s="1"/>
      <c r="C2206" s="1"/>
      <c r="D2206" s="77"/>
      <c r="E2206" s="79"/>
      <c r="F2206" s="77"/>
      <c r="G2206" s="77"/>
      <c r="H2206" s="79"/>
      <c r="I2206" s="82"/>
      <c r="J2206" s="79"/>
      <c r="K2206" s="79"/>
      <c r="L2206" s="90"/>
      <c r="M2206" s="79"/>
      <c r="N2206" s="90"/>
      <c r="O2206" s="91"/>
      <c r="P2206" s="91"/>
    </row>
    <row r="2207" spans="1:16">
      <c r="A2207" s="1"/>
      <c r="B2207" s="1"/>
      <c r="C2207" s="1"/>
      <c r="D2207" s="77"/>
      <c r="E2207" s="79"/>
      <c r="F2207" s="77"/>
      <c r="G2207" s="77"/>
      <c r="H2207" s="79"/>
      <c r="I2207" s="82"/>
      <c r="J2207" s="79"/>
      <c r="K2207" s="79"/>
      <c r="L2207" s="90"/>
      <c r="M2207" s="79"/>
      <c r="N2207" s="90"/>
      <c r="O2207" s="91"/>
      <c r="P2207" s="91"/>
    </row>
    <row r="2208" spans="1:16">
      <c r="A2208" s="1"/>
      <c r="B2208" s="1"/>
      <c r="C2208" s="1"/>
      <c r="D2208" s="77"/>
      <c r="E2208" s="79"/>
      <c r="F2208" s="77"/>
      <c r="G2208" s="77"/>
      <c r="H2208" s="79"/>
      <c r="I2208" s="82"/>
      <c r="J2208" s="79"/>
      <c r="K2208" s="79"/>
      <c r="L2208" s="90"/>
      <c r="M2208" s="79"/>
      <c r="N2208" s="90"/>
      <c r="O2208" s="91"/>
      <c r="P2208" s="91"/>
    </row>
    <row r="2209" spans="1:16">
      <c r="A2209" s="1"/>
      <c r="B2209" s="1"/>
      <c r="C2209" s="1"/>
      <c r="D2209" s="77"/>
      <c r="E2209" s="79"/>
      <c r="F2209" s="77"/>
      <c r="G2209" s="77"/>
      <c r="H2209" s="79"/>
      <c r="I2209" s="82"/>
      <c r="J2209" s="79"/>
      <c r="K2209" s="79"/>
      <c r="L2209" s="90"/>
      <c r="M2209" s="79"/>
      <c r="N2209" s="90"/>
      <c r="O2209" s="91"/>
      <c r="P2209" s="91"/>
    </row>
    <row r="2210" spans="1:16">
      <c r="A2210" s="1"/>
      <c r="B2210" s="1"/>
      <c r="C2210" s="1"/>
      <c r="D2210" s="77"/>
      <c r="E2210" s="79"/>
      <c r="F2210" s="77"/>
      <c r="G2210" s="77"/>
      <c r="H2210" s="79"/>
      <c r="I2210" s="82"/>
      <c r="J2210" s="79"/>
      <c r="K2210" s="79"/>
      <c r="L2210" s="90"/>
      <c r="M2210" s="79"/>
      <c r="N2210" s="90"/>
      <c r="O2210" s="91"/>
      <c r="P2210" s="91"/>
    </row>
    <row r="2211" spans="1:16">
      <c r="A2211" s="1"/>
      <c r="B2211" s="1"/>
      <c r="C2211" s="1"/>
      <c r="D2211" s="77"/>
      <c r="E2211" s="79"/>
      <c r="F2211" s="77"/>
      <c r="G2211" s="77"/>
      <c r="H2211" s="79"/>
      <c r="I2211" s="82"/>
      <c r="J2211" s="79"/>
      <c r="K2211" s="79"/>
      <c r="L2211" s="90"/>
      <c r="M2211" s="79"/>
      <c r="N2211" s="90"/>
      <c r="O2211" s="91"/>
      <c r="P2211" s="91"/>
    </row>
    <row r="2212" spans="1:16">
      <c r="A2212" s="1"/>
      <c r="B2212" s="1"/>
      <c r="C2212" s="1"/>
      <c r="D2212" s="77"/>
      <c r="E2212" s="79"/>
      <c r="F2212" s="77"/>
      <c r="G2212" s="77"/>
      <c r="H2212" s="79"/>
      <c r="I2212" s="82"/>
      <c r="J2212" s="79"/>
      <c r="K2212" s="79"/>
      <c r="L2212" s="90"/>
      <c r="M2212" s="79"/>
      <c r="N2212" s="90"/>
      <c r="O2212" s="91"/>
      <c r="P2212" s="91"/>
    </row>
    <row r="2213" spans="1:16">
      <c r="A2213" s="1"/>
      <c r="B2213" s="1"/>
      <c r="C2213" s="1"/>
      <c r="D2213" s="77"/>
      <c r="E2213" s="79"/>
      <c r="F2213" s="77"/>
      <c r="G2213" s="77"/>
      <c r="H2213" s="79"/>
      <c r="I2213" s="82"/>
      <c r="J2213" s="79"/>
      <c r="K2213" s="79"/>
      <c r="L2213" s="90"/>
      <c r="M2213" s="79"/>
      <c r="N2213" s="90"/>
      <c r="O2213" s="91"/>
      <c r="P2213" s="91"/>
    </row>
    <row r="2214" spans="1:16">
      <c r="A2214" s="1"/>
      <c r="B2214" s="1"/>
      <c r="C2214" s="1"/>
      <c r="D2214" s="77"/>
      <c r="E2214" s="79"/>
      <c r="F2214" s="77"/>
      <c r="G2214" s="77"/>
      <c r="H2214" s="79"/>
      <c r="I2214" s="82"/>
      <c r="J2214" s="79"/>
      <c r="K2214" s="79"/>
      <c r="L2214" s="90"/>
      <c r="M2214" s="79"/>
      <c r="N2214" s="90"/>
      <c r="O2214" s="91"/>
      <c r="P2214" s="91"/>
    </row>
    <row r="2215" spans="1:16">
      <c r="A2215" s="1"/>
      <c r="B2215" s="1"/>
      <c r="C2215" s="1"/>
      <c r="D2215" s="77"/>
      <c r="E2215" s="79"/>
      <c r="F2215" s="77"/>
      <c r="G2215" s="77"/>
      <c r="H2215" s="79"/>
      <c r="I2215" s="82"/>
      <c r="J2215" s="79"/>
      <c r="K2215" s="79"/>
      <c r="L2215" s="90"/>
      <c r="M2215" s="79"/>
      <c r="N2215" s="90"/>
      <c r="O2215" s="91"/>
      <c r="P2215" s="91"/>
    </row>
    <row r="2216" spans="1:16">
      <c r="A2216" s="1"/>
      <c r="B2216" s="1"/>
      <c r="C2216" s="1"/>
      <c r="D2216" s="77"/>
      <c r="E2216" s="79"/>
      <c r="F2216" s="77"/>
      <c r="G2216" s="77"/>
      <c r="H2216" s="79"/>
      <c r="I2216" s="82"/>
      <c r="J2216" s="79"/>
      <c r="K2216" s="79"/>
      <c r="L2216" s="90"/>
      <c r="M2216" s="79"/>
      <c r="N2216" s="90"/>
      <c r="O2216" s="91"/>
      <c r="P2216" s="91"/>
    </row>
    <row r="2217" spans="1:16">
      <c r="A2217" s="1"/>
      <c r="B2217" s="1"/>
      <c r="C2217" s="1"/>
      <c r="D2217" s="77"/>
      <c r="E2217" s="79"/>
      <c r="F2217" s="77"/>
      <c r="G2217" s="77"/>
      <c r="H2217" s="79"/>
      <c r="I2217" s="82"/>
      <c r="J2217" s="79"/>
      <c r="K2217" s="79"/>
      <c r="L2217" s="90"/>
      <c r="M2217" s="79"/>
      <c r="N2217" s="90"/>
      <c r="O2217" s="91"/>
      <c r="P2217" s="91"/>
    </row>
    <row r="2218" spans="1:16">
      <c r="A2218" s="1"/>
      <c r="B2218" s="1"/>
      <c r="C2218" s="1"/>
      <c r="D2218" s="77"/>
      <c r="E2218" s="79"/>
      <c r="F2218" s="77"/>
      <c r="G2218" s="77"/>
      <c r="H2218" s="79"/>
      <c r="I2218" s="82"/>
      <c r="J2218" s="79"/>
      <c r="K2218" s="79"/>
      <c r="L2218" s="90"/>
      <c r="M2218" s="79"/>
      <c r="N2218" s="90"/>
      <c r="O2218" s="91"/>
      <c r="P2218" s="91"/>
    </row>
    <row r="2219" spans="1:16">
      <c r="A2219" s="1"/>
      <c r="B2219" s="1"/>
      <c r="C2219" s="1"/>
      <c r="D2219" s="77"/>
      <c r="E2219" s="79"/>
      <c r="F2219" s="77"/>
      <c r="G2219" s="77"/>
      <c r="H2219" s="79"/>
      <c r="I2219" s="82"/>
      <c r="J2219" s="79"/>
      <c r="K2219" s="79"/>
      <c r="L2219" s="90"/>
      <c r="M2219" s="79"/>
      <c r="N2219" s="90"/>
      <c r="O2219" s="91"/>
      <c r="P2219" s="91"/>
    </row>
    <row r="2220" spans="1:16">
      <c r="A2220" s="1"/>
      <c r="B2220" s="1"/>
      <c r="C2220" s="1"/>
      <c r="D2220" s="77"/>
      <c r="E2220" s="79"/>
      <c r="F2220" s="77"/>
      <c r="G2220" s="77"/>
      <c r="H2220" s="79"/>
      <c r="I2220" s="82"/>
      <c r="J2220" s="79"/>
      <c r="K2220" s="79"/>
      <c r="L2220" s="90"/>
      <c r="M2220" s="79"/>
      <c r="N2220" s="90"/>
      <c r="O2220" s="91"/>
      <c r="P2220" s="91"/>
    </row>
    <row r="2221" spans="1:16">
      <c r="A2221" s="1"/>
      <c r="B2221" s="1"/>
      <c r="C2221" s="1"/>
      <c r="D2221" s="77"/>
      <c r="E2221" s="79"/>
      <c r="F2221" s="77"/>
      <c r="G2221" s="77"/>
      <c r="H2221" s="79"/>
      <c r="I2221" s="82"/>
      <c r="J2221" s="79"/>
      <c r="K2221" s="79"/>
      <c r="L2221" s="90"/>
      <c r="M2221" s="79"/>
      <c r="N2221" s="90"/>
      <c r="O2221" s="91"/>
      <c r="P2221" s="91"/>
    </row>
    <row r="2222" spans="1:16">
      <c r="A2222" s="1"/>
      <c r="B2222" s="1"/>
      <c r="C2222" s="1"/>
      <c r="D2222" s="77"/>
      <c r="E2222" s="79"/>
      <c r="F2222" s="77"/>
      <c r="G2222" s="77"/>
      <c r="H2222" s="79"/>
      <c r="I2222" s="82"/>
      <c r="J2222" s="79"/>
      <c r="K2222" s="79"/>
      <c r="L2222" s="90"/>
      <c r="M2222" s="79"/>
      <c r="N2222" s="90"/>
      <c r="O2222" s="91"/>
      <c r="P2222" s="91"/>
    </row>
    <row r="2223" spans="1:16">
      <c r="A2223" s="1"/>
      <c r="B2223" s="1"/>
      <c r="C2223" s="1"/>
      <c r="D2223" s="77"/>
      <c r="E2223" s="79"/>
      <c r="F2223" s="77"/>
      <c r="G2223" s="77"/>
      <c r="H2223" s="79"/>
      <c r="I2223" s="82"/>
      <c r="J2223" s="79"/>
      <c r="K2223" s="79"/>
      <c r="L2223" s="90"/>
      <c r="M2223" s="79"/>
      <c r="N2223" s="90"/>
      <c r="O2223" s="91"/>
      <c r="P2223" s="91"/>
    </row>
    <row r="2224" spans="1:16">
      <c r="A2224" s="1"/>
      <c r="B2224" s="1"/>
      <c r="C2224" s="1"/>
      <c r="D2224" s="77"/>
      <c r="E2224" s="79"/>
      <c r="F2224" s="77"/>
      <c r="G2224" s="77"/>
      <c r="H2224" s="79"/>
      <c r="I2224" s="82"/>
      <c r="J2224" s="79"/>
      <c r="K2224" s="79"/>
      <c r="L2224" s="90"/>
      <c r="M2224" s="79"/>
      <c r="N2224" s="90"/>
      <c r="O2224" s="91"/>
      <c r="P2224" s="91"/>
    </row>
    <row r="2225" spans="1:16">
      <c r="A2225" s="1"/>
      <c r="B2225" s="1"/>
      <c r="C2225" s="1"/>
      <c r="D2225" s="77"/>
      <c r="E2225" s="79"/>
      <c r="F2225" s="77"/>
      <c r="G2225" s="77"/>
      <c r="H2225" s="79"/>
      <c r="I2225" s="82"/>
      <c r="J2225" s="79"/>
      <c r="K2225" s="79"/>
      <c r="L2225" s="90"/>
      <c r="M2225" s="79"/>
      <c r="N2225" s="90"/>
      <c r="O2225" s="91"/>
      <c r="P2225" s="91"/>
    </row>
    <row r="2226" spans="1:16">
      <c r="A2226" s="1"/>
      <c r="B2226" s="1"/>
      <c r="C2226" s="1"/>
      <c r="D2226" s="77"/>
      <c r="E2226" s="79"/>
      <c r="F2226" s="77"/>
      <c r="G2226" s="77"/>
      <c r="H2226" s="79"/>
      <c r="I2226" s="82"/>
      <c r="J2226" s="79"/>
      <c r="K2226" s="79"/>
      <c r="L2226" s="90"/>
      <c r="M2226" s="79"/>
      <c r="N2226" s="90"/>
      <c r="O2226" s="91"/>
      <c r="P2226" s="91"/>
    </row>
    <row r="2227" spans="1:16">
      <c r="A2227" s="1"/>
      <c r="B2227" s="1"/>
      <c r="C2227" s="1"/>
      <c r="D2227" s="77"/>
      <c r="E2227" s="79"/>
      <c r="F2227" s="77"/>
      <c r="G2227" s="77"/>
      <c r="H2227" s="79"/>
      <c r="I2227" s="82"/>
      <c r="J2227" s="79"/>
      <c r="K2227" s="79"/>
      <c r="L2227" s="90"/>
      <c r="M2227" s="79"/>
      <c r="N2227" s="90"/>
      <c r="O2227" s="91"/>
      <c r="P2227" s="91"/>
    </row>
    <row r="2228" spans="1:16">
      <c r="A2228" s="1"/>
      <c r="B2228" s="1"/>
      <c r="C2228" s="1"/>
      <c r="D2228" s="77"/>
      <c r="E2228" s="79"/>
      <c r="F2228" s="77"/>
      <c r="G2228" s="77"/>
      <c r="H2228" s="79"/>
      <c r="I2228" s="82"/>
      <c r="J2228" s="79"/>
      <c r="K2228" s="79"/>
      <c r="L2228" s="90"/>
      <c r="M2228" s="79"/>
      <c r="N2228" s="90"/>
      <c r="O2228" s="91"/>
      <c r="P2228" s="91"/>
    </row>
    <row r="2229" spans="1:16">
      <c r="A2229" s="1"/>
      <c r="B2229" s="1"/>
      <c r="C2229" s="1"/>
      <c r="D2229" s="77"/>
      <c r="E2229" s="79"/>
      <c r="F2229" s="77"/>
      <c r="G2229" s="77"/>
      <c r="H2229" s="79"/>
      <c r="I2229" s="82"/>
      <c r="J2229" s="79"/>
      <c r="K2229" s="79"/>
      <c r="L2229" s="90"/>
      <c r="M2229" s="79"/>
      <c r="N2229" s="90"/>
      <c r="O2229" s="91"/>
      <c r="P2229" s="91"/>
    </row>
    <row r="2230" spans="1:16">
      <c r="A2230" s="1"/>
      <c r="B2230" s="1"/>
      <c r="C2230" s="1"/>
      <c r="D2230" s="77"/>
      <c r="E2230" s="79"/>
      <c r="F2230" s="77"/>
      <c r="G2230" s="77"/>
      <c r="H2230" s="79"/>
      <c r="I2230" s="82"/>
      <c r="J2230" s="79"/>
      <c r="K2230" s="79"/>
      <c r="L2230" s="90"/>
      <c r="M2230" s="79"/>
      <c r="N2230" s="90"/>
      <c r="O2230" s="91"/>
      <c r="P2230" s="91"/>
    </row>
    <row r="2231" spans="1:16">
      <c r="A2231" s="1"/>
      <c r="B2231" s="1"/>
      <c r="C2231" s="1"/>
      <c r="D2231" s="77"/>
      <c r="E2231" s="79"/>
      <c r="F2231" s="77"/>
      <c r="G2231" s="77"/>
      <c r="H2231" s="79"/>
      <c r="I2231" s="82"/>
      <c r="J2231" s="79"/>
      <c r="K2231" s="79"/>
      <c r="L2231" s="90"/>
      <c r="M2231" s="79"/>
      <c r="N2231" s="90"/>
      <c r="O2231" s="91"/>
      <c r="P2231" s="91"/>
    </row>
    <row r="2232" spans="1:16">
      <c r="A2232" s="1"/>
      <c r="B2232" s="1"/>
      <c r="C2232" s="1"/>
      <c r="D2232" s="77"/>
      <c r="E2232" s="79"/>
      <c r="F2232" s="77"/>
      <c r="G2232" s="77"/>
      <c r="H2232" s="79"/>
      <c r="I2232" s="82"/>
      <c r="J2232" s="79"/>
      <c r="K2232" s="79"/>
      <c r="L2232" s="90"/>
      <c r="M2232" s="79"/>
      <c r="N2232" s="90"/>
      <c r="O2232" s="91"/>
      <c r="P2232" s="91"/>
    </row>
    <row r="2233" spans="1:16">
      <c r="A2233" s="1"/>
      <c r="B2233" s="1"/>
      <c r="C2233" s="1"/>
      <c r="D2233" s="77"/>
      <c r="E2233" s="79"/>
      <c r="F2233" s="77"/>
      <c r="G2233" s="77"/>
      <c r="H2233" s="79"/>
      <c r="I2233" s="82"/>
      <c r="J2233" s="79"/>
      <c r="K2233" s="79"/>
      <c r="L2233" s="90"/>
      <c r="M2233" s="79"/>
      <c r="N2233" s="90"/>
      <c r="O2233" s="91"/>
      <c r="P2233" s="91"/>
    </row>
    <row r="2234" spans="1:16">
      <c r="A2234" s="1"/>
      <c r="B2234" s="1"/>
      <c r="C2234" s="1"/>
      <c r="D2234" s="77"/>
      <c r="E2234" s="79"/>
      <c r="F2234" s="77"/>
      <c r="G2234" s="77"/>
      <c r="H2234" s="79"/>
      <c r="I2234" s="82"/>
      <c r="J2234" s="79"/>
      <c r="K2234" s="79"/>
      <c r="L2234" s="90"/>
      <c r="M2234" s="79"/>
      <c r="N2234" s="90"/>
      <c r="O2234" s="91"/>
      <c r="P2234" s="91"/>
    </row>
    <row r="2235" spans="1:16">
      <c r="A2235" s="1"/>
      <c r="B2235" s="1"/>
      <c r="C2235" s="1"/>
      <c r="D2235" s="77"/>
      <c r="E2235" s="79"/>
      <c r="F2235" s="77"/>
      <c r="G2235" s="77"/>
      <c r="H2235" s="79"/>
      <c r="I2235" s="82"/>
      <c r="J2235" s="79"/>
      <c r="K2235" s="79"/>
      <c r="L2235" s="90"/>
      <c r="M2235" s="79"/>
      <c r="N2235" s="90"/>
      <c r="O2235" s="91"/>
      <c r="P2235" s="91"/>
    </row>
    <row r="2236" spans="1:16">
      <c r="A2236" s="1"/>
      <c r="B2236" s="1"/>
      <c r="C2236" s="1"/>
      <c r="D2236" s="77"/>
      <c r="E2236" s="79"/>
      <c r="F2236" s="77"/>
      <c r="G2236" s="77"/>
      <c r="H2236" s="79"/>
      <c r="I2236" s="82"/>
      <c r="J2236" s="79"/>
      <c r="K2236" s="79"/>
      <c r="L2236" s="90"/>
      <c r="M2236" s="79"/>
      <c r="N2236" s="90"/>
      <c r="O2236" s="91"/>
      <c r="P2236" s="91"/>
    </row>
    <row r="2237" spans="1:16">
      <c r="A2237" s="1"/>
      <c r="B2237" s="1"/>
      <c r="C2237" s="1"/>
      <c r="D2237" s="77"/>
      <c r="E2237" s="79"/>
      <c r="F2237" s="77"/>
      <c r="G2237" s="77"/>
      <c r="H2237" s="79"/>
      <c r="I2237" s="82"/>
      <c r="J2237" s="79"/>
      <c r="K2237" s="79"/>
      <c r="L2237" s="90"/>
      <c r="M2237" s="79"/>
      <c r="N2237" s="90"/>
      <c r="O2237" s="91"/>
      <c r="P2237" s="91"/>
    </row>
    <row r="2238" spans="1:16">
      <c r="A2238" s="1"/>
      <c r="B2238" s="1"/>
      <c r="C2238" s="1"/>
      <c r="D2238" s="77"/>
      <c r="E2238" s="79"/>
      <c r="F2238" s="77"/>
      <c r="G2238" s="77"/>
      <c r="H2238" s="79"/>
      <c r="I2238" s="82"/>
      <c r="J2238" s="79"/>
      <c r="K2238" s="79"/>
      <c r="L2238" s="90"/>
      <c r="M2238" s="79"/>
      <c r="N2238" s="90"/>
      <c r="O2238" s="91"/>
      <c r="P2238" s="91"/>
    </row>
    <row r="2239" spans="1:16">
      <c r="A2239" s="1"/>
      <c r="B2239" s="1"/>
      <c r="C2239" s="1"/>
      <c r="D2239" s="77"/>
      <c r="E2239" s="79"/>
      <c r="F2239" s="77"/>
      <c r="G2239" s="77"/>
      <c r="H2239" s="79"/>
      <c r="I2239" s="82"/>
      <c r="J2239" s="79"/>
      <c r="K2239" s="79"/>
      <c r="L2239" s="90"/>
      <c r="M2239" s="79"/>
      <c r="N2239" s="90"/>
      <c r="O2239" s="91"/>
      <c r="P2239" s="91"/>
    </row>
    <row r="2240" spans="1:16">
      <c r="A2240" s="1"/>
      <c r="B2240" s="1"/>
      <c r="C2240" s="1"/>
      <c r="D2240" s="77"/>
      <c r="E2240" s="79"/>
      <c r="F2240" s="77"/>
      <c r="G2240" s="77"/>
      <c r="H2240" s="79"/>
      <c r="I2240" s="82"/>
      <c r="J2240" s="79"/>
      <c r="K2240" s="79"/>
      <c r="L2240" s="90"/>
      <c r="M2240" s="79"/>
      <c r="N2240" s="90"/>
      <c r="O2240" s="91"/>
      <c r="P2240" s="91"/>
    </row>
    <row r="2241" spans="1:16">
      <c r="A2241" s="1"/>
      <c r="B2241" s="1"/>
      <c r="C2241" s="1"/>
      <c r="D2241" s="77"/>
      <c r="E2241" s="79"/>
      <c r="F2241" s="77"/>
      <c r="G2241" s="77"/>
      <c r="H2241" s="79"/>
      <c r="I2241" s="82"/>
      <c r="J2241" s="79"/>
      <c r="K2241" s="79"/>
      <c r="L2241" s="90"/>
      <c r="M2241" s="79"/>
      <c r="N2241" s="90"/>
      <c r="O2241" s="91"/>
      <c r="P2241" s="91"/>
    </row>
    <row r="2242" spans="1:16">
      <c r="A2242" s="1"/>
      <c r="B2242" s="1"/>
      <c r="C2242" s="1"/>
      <c r="D2242" s="77"/>
      <c r="E2242" s="79"/>
      <c r="F2242" s="77"/>
      <c r="G2242" s="77"/>
      <c r="H2242" s="79"/>
      <c r="I2242" s="82"/>
      <c r="J2242" s="79"/>
      <c r="K2242" s="79"/>
      <c r="L2242" s="90"/>
      <c r="M2242" s="79"/>
      <c r="N2242" s="90"/>
      <c r="O2242" s="91"/>
      <c r="P2242" s="91"/>
    </row>
    <row r="2243" spans="1:16">
      <c r="A2243" s="1"/>
      <c r="B2243" s="1"/>
      <c r="C2243" s="1"/>
      <c r="D2243" s="77"/>
      <c r="E2243" s="79"/>
      <c r="F2243" s="77"/>
      <c r="G2243" s="77"/>
      <c r="H2243" s="79"/>
      <c r="I2243" s="82"/>
      <c r="J2243" s="79"/>
      <c r="K2243" s="79"/>
      <c r="L2243" s="90"/>
      <c r="M2243" s="79"/>
      <c r="N2243" s="90"/>
      <c r="O2243" s="91"/>
      <c r="P2243" s="91"/>
    </row>
    <row r="2244" spans="1:16">
      <c r="A2244" s="1"/>
      <c r="B2244" s="1"/>
      <c r="C2244" s="1"/>
      <c r="D2244" s="77"/>
      <c r="E2244" s="79"/>
      <c r="F2244" s="77"/>
      <c r="G2244" s="77"/>
      <c r="H2244" s="79"/>
      <c r="I2244" s="82"/>
      <c r="J2244" s="79"/>
      <c r="K2244" s="79"/>
      <c r="L2244" s="90"/>
      <c r="M2244" s="79"/>
      <c r="N2244" s="90"/>
      <c r="O2244" s="91"/>
      <c r="P2244" s="91"/>
    </row>
    <row r="2245" spans="1:16">
      <c r="A2245" s="1"/>
      <c r="B2245" s="1"/>
      <c r="C2245" s="1"/>
      <c r="D2245" s="77"/>
      <c r="E2245" s="79"/>
      <c r="F2245" s="77"/>
      <c r="G2245" s="77"/>
      <c r="H2245" s="79"/>
      <c r="I2245" s="82"/>
      <c r="J2245" s="79"/>
      <c r="K2245" s="79"/>
      <c r="L2245" s="90"/>
      <c r="M2245" s="79"/>
      <c r="N2245" s="90"/>
      <c r="O2245" s="91"/>
      <c r="P2245" s="91"/>
    </row>
    <row r="2246" spans="1:16">
      <c r="A2246" s="1"/>
      <c r="B2246" s="1"/>
      <c r="C2246" s="1"/>
      <c r="D2246" s="77"/>
      <c r="E2246" s="79"/>
      <c r="F2246" s="77"/>
      <c r="G2246" s="77"/>
      <c r="H2246" s="79"/>
      <c r="I2246" s="82"/>
      <c r="J2246" s="79"/>
      <c r="K2246" s="79"/>
      <c r="L2246" s="90"/>
      <c r="M2246" s="79"/>
      <c r="N2246" s="90"/>
      <c r="O2246" s="91"/>
      <c r="P2246" s="91"/>
    </row>
    <row r="2247" spans="1:16">
      <c r="J2247" s="79"/>
      <c r="K2247" s="79"/>
      <c r="L2247" s="90"/>
      <c r="M2247" s="79"/>
      <c r="N2247" s="90"/>
    </row>
    <row r="2248" spans="1:16">
      <c r="J2248" s="79"/>
      <c r="K2248" s="79"/>
      <c r="L2248" s="90"/>
      <c r="M2248" s="79"/>
      <c r="N2248" s="90"/>
    </row>
    <row r="2249" spans="1:16">
      <c r="J2249" s="79"/>
      <c r="K2249" s="79"/>
      <c r="L2249" s="90"/>
      <c r="M2249" s="79"/>
      <c r="N2249" s="90"/>
    </row>
    <row r="2250" spans="1:16">
      <c r="J2250" s="79"/>
      <c r="K2250" s="79"/>
      <c r="L2250" s="90"/>
      <c r="M2250" s="79"/>
      <c r="N2250" s="90"/>
    </row>
    <row r="2251" spans="1:16">
      <c r="J2251" s="79"/>
      <c r="K2251" s="79"/>
      <c r="L2251" s="90"/>
      <c r="M2251" s="79"/>
      <c r="N2251" s="90"/>
    </row>
    <row r="2252" spans="1:16">
      <c r="J2252" s="79"/>
      <c r="K2252" s="79"/>
      <c r="L2252" s="90"/>
      <c r="M2252" s="79"/>
      <c r="N2252" s="90"/>
    </row>
    <row r="2253" spans="1:16">
      <c r="J2253" s="79"/>
      <c r="K2253" s="79"/>
      <c r="L2253" s="90"/>
      <c r="M2253" s="79"/>
      <c r="N2253" s="90"/>
    </row>
    <row r="2254" spans="1:16">
      <c r="J2254" s="79"/>
      <c r="K2254" s="79"/>
      <c r="L2254" s="90"/>
      <c r="M2254" s="79"/>
      <c r="N2254" s="90"/>
    </row>
    <row r="2255" spans="1:16">
      <c r="J2255" s="79"/>
      <c r="K2255" s="79"/>
      <c r="L2255" s="90"/>
      <c r="M2255" s="79"/>
      <c r="N2255" s="90"/>
    </row>
    <row r="2256" spans="1:16">
      <c r="J2256" s="79"/>
      <c r="K2256" s="79"/>
      <c r="L2256" s="90"/>
      <c r="M2256" s="79"/>
      <c r="N2256" s="90"/>
    </row>
    <row r="2257" spans="10:14">
      <c r="J2257" s="79"/>
      <c r="K2257" s="79"/>
      <c r="L2257" s="90"/>
      <c r="M2257" s="79"/>
      <c r="N2257" s="90"/>
    </row>
    <row r="2258" spans="10:14">
      <c r="J2258" s="79"/>
      <c r="K2258" s="79"/>
      <c r="L2258" s="90"/>
      <c r="M2258" s="79"/>
      <c r="N2258" s="90"/>
    </row>
    <row r="2259" spans="10:14">
      <c r="J2259" s="79"/>
      <c r="K2259" s="79"/>
      <c r="L2259" s="90"/>
      <c r="M2259" s="79"/>
      <c r="N2259" s="90"/>
    </row>
    <row r="2260" spans="10:14">
      <c r="J2260" s="79"/>
      <c r="K2260" s="79"/>
      <c r="L2260" s="90"/>
      <c r="M2260" s="79"/>
      <c r="N2260" s="90"/>
    </row>
    <row r="2261" spans="10:14">
      <c r="J2261" s="79"/>
      <c r="K2261" s="79"/>
      <c r="L2261" s="90"/>
      <c r="M2261" s="79"/>
      <c r="N2261" s="90"/>
    </row>
    <row r="2262" spans="10:14">
      <c r="J2262" s="79"/>
      <c r="K2262" s="79"/>
      <c r="L2262" s="90"/>
      <c r="M2262" s="79"/>
      <c r="N2262" s="90"/>
    </row>
    <row r="2263" spans="10:14">
      <c r="J2263" s="79"/>
      <c r="K2263" s="79"/>
      <c r="L2263" s="90"/>
      <c r="M2263" s="79"/>
      <c r="N2263" s="90"/>
    </row>
    <row r="2264" spans="10:14">
      <c r="J2264" s="79"/>
      <c r="K2264" s="79"/>
      <c r="L2264" s="90"/>
      <c r="M2264" s="79"/>
      <c r="N2264" s="90"/>
    </row>
    <row r="2265" spans="10:14">
      <c r="J2265" s="79"/>
      <c r="K2265" s="79"/>
      <c r="L2265" s="90"/>
      <c r="M2265" s="79"/>
      <c r="N2265" s="90"/>
    </row>
    <row r="2266" spans="10:14">
      <c r="J2266" s="79"/>
      <c r="K2266" s="79"/>
      <c r="L2266" s="90"/>
      <c r="M2266" s="79"/>
      <c r="N2266" s="90"/>
    </row>
    <row r="2267" spans="10:14">
      <c r="J2267" s="79"/>
      <c r="K2267" s="79"/>
      <c r="L2267" s="90"/>
      <c r="M2267" s="79"/>
      <c r="N2267" s="90"/>
    </row>
    <row r="2268" spans="10:14">
      <c r="J2268" s="79"/>
      <c r="K2268" s="79"/>
      <c r="L2268" s="90"/>
      <c r="M2268" s="79"/>
      <c r="N2268" s="90"/>
    </row>
    <row r="2269" spans="10:14">
      <c r="J2269" s="79"/>
      <c r="K2269" s="79"/>
      <c r="L2269" s="90"/>
      <c r="M2269" s="79"/>
      <c r="N2269" s="90"/>
    </row>
    <row r="2270" spans="10:14">
      <c r="J2270" s="79"/>
      <c r="K2270" s="79"/>
      <c r="L2270" s="90"/>
      <c r="M2270" s="79"/>
      <c r="N2270" s="90"/>
    </row>
    <row r="2271" spans="10:14">
      <c r="J2271" s="79"/>
      <c r="K2271" s="79"/>
      <c r="L2271" s="90"/>
      <c r="M2271" s="79"/>
      <c r="N2271" s="90"/>
    </row>
    <row r="2272" spans="10:14">
      <c r="J2272" s="79"/>
      <c r="K2272" s="79"/>
      <c r="L2272" s="90"/>
      <c r="M2272" s="79"/>
      <c r="N2272" s="90"/>
    </row>
    <row r="2273" spans="10:14">
      <c r="J2273" s="79"/>
      <c r="K2273" s="79"/>
      <c r="L2273" s="90"/>
      <c r="M2273" s="79"/>
      <c r="N2273" s="90"/>
    </row>
    <row r="2274" spans="10:14">
      <c r="J2274" s="79"/>
      <c r="K2274" s="79"/>
      <c r="L2274" s="90"/>
      <c r="M2274" s="79"/>
      <c r="N2274" s="90"/>
    </row>
    <row r="2275" spans="10:14">
      <c r="J2275" s="79"/>
      <c r="K2275" s="79"/>
      <c r="L2275" s="90"/>
      <c r="M2275" s="79"/>
      <c r="N2275" s="90"/>
    </row>
    <row r="2276" spans="10:14">
      <c r="J2276" s="79"/>
      <c r="K2276" s="79"/>
      <c r="L2276" s="90"/>
      <c r="M2276" s="79"/>
      <c r="N2276" s="90"/>
    </row>
    <row r="2277" spans="10:14">
      <c r="J2277" s="79"/>
      <c r="K2277" s="79"/>
      <c r="L2277" s="90"/>
      <c r="M2277" s="79"/>
      <c r="N2277" s="90"/>
    </row>
    <row r="2278" spans="10:14">
      <c r="J2278" s="79"/>
      <c r="K2278" s="79"/>
      <c r="L2278" s="90"/>
      <c r="M2278" s="79"/>
      <c r="N2278" s="90"/>
    </row>
    <row r="2279" spans="10:14">
      <c r="J2279" s="79"/>
      <c r="K2279" s="79"/>
      <c r="L2279" s="90"/>
      <c r="M2279" s="79"/>
      <c r="N2279" s="90"/>
    </row>
    <row r="2280" spans="10:14">
      <c r="J2280" s="79"/>
      <c r="K2280" s="79"/>
      <c r="L2280" s="90"/>
      <c r="M2280" s="79"/>
      <c r="N2280" s="90"/>
    </row>
    <row r="2281" spans="10:14">
      <c r="J2281" s="79"/>
      <c r="K2281" s="79"/>
      <c r="L2281" s="90"/>
      <c r="M2281" s="79"/>
      <c r="N2281" s="90"/>
    </row>
    <row r="2282" spans="10:14">
      <c r="J2282" s="79"/>
      <c r="K2282" s="79"/>
      <c r="L2282" s="90"/>
      <c r="M2282" s="79"/>
      <c r="N2282" s="90"/>
    </row>
    <row r="2283" spans="10:14">
      <c r="J2283" s="79"/>
      <c r="K2283" s="79"/>
      <c r="L2283" s="90"/>
      <c r="M2283" s="79"/>
      <c r="N2283" s="90"/>
    </row>
    <row r="2284" spans="10:14">
      <c r="J2284" s="79"/>
      <c r="K2284" s="79"/>
      <c r="L2284" s="90"/>
      <c r="M2284" s="79"/>
      <c r="N2284" s="90"/>
    </row>
    <row r="2285" spans="10:14">
      <c r="J2285" s="79"/>
      <c r="K2285" s="79"/>
      <c r="L2285" s="90"/>
      <c r="M2285" s="79"/>
      <c r="N2285" s="90"/>
    </row>
    <row r="2286" spans="10:14">
      <c r="J2286" s="79"/>
      <c r="K2286" s="79"/>
      <c r="L2286" s="90"/>
      <c r="M2286" s="79"/>
      <c r="N2286" s="90"/>
    </row>
    <row r="2287" spans="10:14">
      <c r="J2287" s="79"/>
      <c r="K2287" s="79"/>
      <c r="L2287" s="90"/>
      <c r="M2287" s="79"/>
      <c r="N2287" s="90"/>
    </row>
    <row r="2288" spans="10:14">
      <c r="J2288" s="79"/>
      <c r="K2288" s="79"/>
      <c r="L2288" s="90"/>
      <c r="M2288" s="79"/>
      <c r="N2288" s="90"/>
    </row>
    <row r="2289" spans="10:14">
      <c r="J2289" s="79"/>
      <c r="K2289" s="79"/>
      <c r="L2289" s="90"/>
      <c r="M2289" s="79"/>
      <c r="N2289" s="90"/>
    </row>
    <row r="2290" spans="10:14">
      <c r="J2290" s="79"/>
      <c r="K2290" s="79"/>
      <c r="L2290" s="90"/>
      <c r="M2290" s="79"/>
      <c r="N2290" s="90"/>
    </row>
    <row r="2291" spans="10:14">
      <c r="J2291" s="79"/>
      <c r="K2291" s="79"/>
      <c r="L2291" s="90"/>
      <c r="M2291" s="79"/>
      <c r="N2291" s="90"/>
    </row>
    <row r="2292" spans="10:14">
      <c r="J2292" s="79"/>
      <c r="K2292" s="79"/>
      <c r="L2292" s="90"/>
      <c r="M2292" s="79"/>
      <c r="N2292" s="90"/>
    </row>
    <row r="2293" spans="10:14">
      <c r="J2293" s="79"/>
      <c r="K2293" s="79"/>
      <c r="L2293" s="90"/>
      <c r="M2293" s="79"/>
      <c r="N2293" s="90"/>
    </row>
    <row r="2294" spans="10:14">
      <c r="J2294" s="79"/>
      <c r="K2294" s="79"/>
      <c r="L2294" s="90"/>
      <c r="M2294" s="79"/>
      <c r="N2294" s="90"/>
    </row>
    <row r="2295" spans="10:14">
      <c r="J2295" s="79"/>
      <c r="K2295" s="79"/>
      <c r="L2295" s="90"/>
      <c r="M2295" s="79"/>
      <c r="N2295" s="90"/>
    </row>
    <row r="2296" spans="10:14">
      <c r="J2296" s="79"/>
      <c r="K2296" s="79"/>
      <c r="L2296" s="90"/>
      <c r="M2296" s="79"/>
      <c r="N2296" s="90"/>
    </row>
    <row r="2297" spans="10:14">
      <c r="J2297" s="79"/>
      <c r="K2297" s="79"/>
      <c r="L2297" s="90"/>
      <c r="M2297" s="79"/>
      <c r="N2297" s="90"/>
    </row>
    <row r="2298" spans="10:14">
      <c r="J2298" s="79"/>
      <c r="K2298" s="79"/>
      <c r="L2298" s="90"/>
      <c r="M2298" s="79"/>
      <c r="N2298" s="90"/>
    </row>
    <row r="2299" spans="10:14">
      <c r="J2299" s="79"/>
      <c r="K2299" s="79"/>
      <c r="L2299" s="90"/>
      <c r="M2299" s="79"/>
      <c r="N2299" s="90"/>
    </row>
    <row r="2300" spans="10:14">
      <c r="J2300" s="79"/>
      <c r="K2300" s="79"/>
      <c r="L2300" s="90"/>
      <c r="M2300" s="79"/>
      <c r="N2300" s="90"/>
    </row>
    <row r="2301" spans="10:14">
      <c r="J2301" s="79"/>
      <c r="K2301" s="79"/>
      <c r="L2301" s="90"/>
      <c r="M2301" s="79"/>
      <c r="N2301" s="90"/>
    </row>
    <row r="2302" spans="10:14">
      <c r="J2302" s="79"/>
      <c r="K2302" s="79"/>
      <c r="L2302" s="90"/>
      <c r="M2302" s="79"/>
      <c r="N2302" s="90"/>
    </row>
    <row r="2303" spans="10:14">
      <c r="J2303" s="79"/>
      <c r="K2303" s="79"/>
      <c r="L2303" s="90"/>
      <c r="M2303" s="79"/>
      <c r="N2303" s="90"/>
    </row>
    <row r="2304" spans="10:14">
      <c r="J2304" s="79"/>
      <c r="K2304" s="79"/>
      <c r="L2304" s="90"/>
      <c r="M2304" s="79"/>
      <c r="N2304" s="90"/>
    </row>
    <row r="2305" spans="10:14">
      <c r="J2305" s="79"/>
      <c r="K2305" s="79"/>
      <c r="L2305" s="90"/>
      <c r="M2305" s="79"/>
      <c r="N2305" s="90"/>
    </row>
    <row r="2306" spans="10:14">
      <c r="J2306" s="79"/>
      <c r="K2306" s="79"/>
      <c r="L2306" s="90"/>
      <c r="M2306" s="79"/>
      <c r="N2306" s="90"/>
    </row>
    <row r="2307" spans="10:14">
      <c r="J2307" s="79"/>
      <c r="K2307" s="79"/>
      <c r="L2307" s="90"/>
      <c r="M2307" s="79"/>
      <c r="N2307" s="90"/>
    </row>
    <row r="2308" spans="10:14">
      <c r="J2308" s="79"/>
      <c r="K2308" s="79"/>
      <c r="L2308" s="90"/>
      <c r="M2308" s="79"/>
      <c r="N2308" s="90"/>
    </row>
    <row r="2309" spans="10:14">
      <c r="J2309" s="79"/>
      <c r="K2309" s="79"/>
      <c r="L2309" s="90"/>
      <c r="M2309" s="79"/>
      <c r="N2309" s="90"/>
    </row>
    <row r="2310" spans="10:14">
      <c r="J2310" s="79"/>
      <c r="K2310" s="79"/>
      <c r="L2310" s="90"/>
      <c r="M2310" s="79"/>
      <c r="N2310" s="90"/>
    </row>
    <row r="2311" spans="10:14">
      <c r="J2311" s="79"/>
      <c r="K2311" s="79"/>
      <c r="L2311" s="90"/>
      <c r="M2311" s="79"/>
      <c r="N2311" s="90"/>
    </row>
    <row r="2312" spans="10:14">
      <c r="J2312" s="79"/>
      <c r="K2312" s="79"/>
      <c r="L2312" s="90"/>
      <c r="M2312" s="79"/>
      <c r="N2312" s="90"/>
    </row>
    <row r="2313" spans="10:14">
      <c r="J2313" s="79"/>
      <c r="K2313" s="79"/>
      <c r="L2313" s="90"/>
      <c r="M2313" s="79"/>
      <c r="N2313" s="90"/>
    </row>
    <row r="2314" spans="10:14">
      <c r="J2314" s="79"/>
      <c r="K2314" s="79"/>
      <c r="L2314" s="90"/>
      <c r="M2314" s="79"/>
      <c r="N2314" s="90"/>
    </row>
    <row r="2315" spans="10:14">
      <c r="J2315" s="79"/>
      <c r="K2315" s="79"/>
      <c r="L2315" s="90"/>
      <c r="M2315" s="79"/>
      <c r="N2315" s="90"/>
    </row>
    <row r="2316" spans="10:14">
      <c r="J2316" s="79"/>
      <c r="K2316" s="79"/>
      <c r="L2316" s="90"/>
      <c r="M2316" s="79"/>
      <c r="N2316" s="90"/>
    </row>
    <row r="2317" spans="10:14">
      <c r="J2317" s="79"/>
      <c r="K2317" s="79"/>
      <c r="L2317" s="90"/>
      <c r="M2317" s="79"/>
      <c r="N2317" s="90"/>
    </row>
    <row r="2318" spans="10:14">
      <c r="J2318" s="79"/>
      <c r="K2318" s="79"/>
      <c r="L2318" s="90"/>
      <c r="M2318" s="79"/>
      <c r="N2318" s="90"/>
    </row>
    <row r="2319" spans="10:14">
      <c r="J2319" s="79"/>
      <c r="K2319" s="79"/>
      <c r="L2319" s="90"/>
      <c r="M2319" s="79"/>
      <c r="N2319" s="90"/>
    </row>
    <row r="2320" spans="10:14">
      <c r="J2320" s="79"/>
      <c r="K2320" s="79"/>
      <c r="L2320" s="90"/>
      <c r="M2320" s="79"/>
      <c r="N2320" s="90"/>
    </row>
    <row r="2321" spans="10:14">
      <c r="J2321" s="79"/>
      <c r="K2321" s="79"/>
      <c r="L2321" s="90"/>
      <c r="M2321" s="79"/>
      <c r="N2321" s="90"/>
    </row>
    <row r="2322" spans="10:14">
      <c r="J2322" s="79"/>
      <c r="K2322" s="79"/>
      <c r="L2322" s="90"/>
      <c r="M2322" s="79"/>
      <c r="N2322" s="90"/>
    </row>
    <row r="2323" spans="10:14">
      <c r="J2323" s="79"/>
      <c r="K2323" s="79"/>
      <c r="L2323" s="90"/>
      <c r="M2323" s="79"/>
      <c r="N2323" s="90"/>
    </row>
    <row r="2324" spans="10:14">
      <c r="J2324" s="79"/>
      <c r="K2324" s="79"/>
      <c r="L2324" s="90"/>
      <c r="M2324" s="79"/>
      <c r="N2324" s="90"/>
    </row>
    <row r="2325" spans="10:14">
      <c r="J2325" s="79"/>
      <c r="K2325" s="79"/>
      <c r="L2325" s="90"/>
      <c r="M2325" s="79"/>
      <c r="N2325" s="90"/>
    </row>
    <row r="2326" spans="10:14">
      <c r="J2326" s="79"/>
      <c r="K2326" s="79"/>
      <c r="L2326" s="90"/>
      <c r="M2326" s="79"/>
      <c r="N2326" s="90"/>
    </row>
    <row r="2327" spans="10:14">
      <c r="J2327" s="79"/>
      <c r="K2327" s="79"/>
      <c r="L2327" s="90"/>
      <c r="M2327" s="79"/>
      <c r="N2327" s="90"/>
    </row>
    <row r="2328" spans="10:14">
      <c r="J2328" s="79"/>
      <c r="K2328" s="79"/>
      <c r="L2328" s="90"/>
      <c r="M2328" s="79"/>
      <c r="N2328" s="90"/>
    </row>
    <row r="2329" spans="10:14">
      <c r="J2329" s="79"/>
      <c r="K2329" s="79"/>
      <c r="L2329" s="90"/>
      <c r="M2329" s="79"/>
      <c r="N2329" s="90"/>
    </row>
    <row r="2330" spans="10:14">
      <c r="J2330" s="79"/>
      <c r="K2330" s="79"/>
      <c r="L2330" s="90"/>
      <c r="M2330" s="79"/>
      <c r="N2330" s="90"/>
    </row>
    <row r="2331" spans="10:14">
      <c r="J2331" s="79"/>
      <c r="K2331" s="79"/>
      <c r="L2331" s="90"/>
      <c r="M2331" s="79"/>
      <c r="N2331" s="90"/>
    </row>
    <row r="2332" spans="10:14">
      <c r="J2332" s="79"/>
      <c r="K2332" s="79"/>
      <c r="L2332" s="90"/>
      <c r="M2332" s="79"/>
      <c r="N2332" s="90"/>
    </row>
    <row r="2333" spans="10:14">
      <c r="J2333" s="79"/>
      <c r="K2333" s="79"/>
      <c r="L2333" s="90"/>
      <c r="M2333" s="79"/>
      <c r="N2333" s="90"/>
    </row>
    <row r="2334" spans="10:14">
      <c r="J2334" s="79"/>
      <c r="K2334" s="79"/>
      <c r="L2334" s="90"/>
      <c r="M2334" s="79"/>
      <c r="N2334" s="90"/>
    </row>
    <row r="2335" spans="10:14">
      <c r="J2335" s="79"/>
      <c r="K2335" s="79"/>
      <c r="L2335" s="90"/>
      <c r="M2335" s="79"/>
      <c r="N2335" s="90"/>
    </row>
    <row r="2336" spans="10:14">
      <c r="J2336" s="79"/>
      <c r="K2336" s="79"/>
      <c r="L2336" s="90"/>
      <c r="M2336" s="79"/>
      <c r="N2336" s="90"/>
    </row>
    <row r="2337" spans="10:14">
      <c r="J2337" s="79"/>
      <c r="K2337" s="79"/>
      <c r="L2337" s="90"/>
      <c r="M2337" s="79"/>
      <c r="N2337" s="90"/>
    </row>
    <row r="2338" spans="10:14">
      <c r="J2338" s="79"/>
      <c r="K2338" s="79"/>
      <c r="L2338" s="90"/>
      <c r="M2338" s="79"/>
      <c r="N2338" s="90"/>
    </row>
    <row r="2339" spans="10:14">
      <c r="J2339" s="79"/>
      <c r="K2339" s="79"/>
      <c r="L2339" s="90"/>
      <c r="M2339" s="79"/>
      <c r="N2339" s="90"/>
    </row>
    <row r="2340" spans="10:14">
      <c r="J2340" s="79"/>
      <c r="K2340" s="79"/>
      <c r="L2340" s="90"/>
      <c r="M2340" s="79"/>
      <c r="N2340" s="90"/>
    </row>
    <row r="2341" spans="10:14">
      <c r="J2341" s="79"/>
      <c r="K2341" s="79"/>
      <c r="L2341" s="90"/>
      <c r="M2341" s="79"/>
      <c r="N2341" s="90"/>
    </row>
    <row r="2342" spans="10:14">
      <c r="J2342" s="79"/>
      <c r="K2342" s="79"/>
      <c r="L2342" s="90"/>
      <c r="M2342" s="79"/>
      <c r="N2342" s="90"/>
    </row>
    <row r="2343" spans="10:14">
      <c r="J2343" s="79"/>
      <c r="K2343" s="79"/>
      <c r="L2343" s="90"/>
      <c r="M2343" s="79"/>
      <c r="N2343" s="90"/>
    </row>
    <row r="2344" spans="10:14">
      <c r="J2344" s="79"/>
      <c r="K2344" s="79"/>
      <c r="L2344" s="90"/>
      <c r="M2344" s="79"/>
      <c r="N2344" s="90"/>
    </row>
    <row r="2345" spans="10:14">
      <c r="J2345" s="79"/>
      <c r="K2345" s="79"/>
      <c r="L2345" s="90"/>
      <c r="M2345" s="79"/>
      <c r="N2345" s="90"/>
    </row>
    <row r="2346" spans="10:14">
      <c r="J2346" s="79"/>
      <c r="K2346" s="79"/>
      <c r="L2346" s="90"/>
      <c r="M2346" s="79"/>
      <c r="N2346" s="90"/>
    </row>
    <row r="2347" spans="10:14">
      <c r="J2347" s="79"/>
      <c r="K2347" s="79"/>
      <c r="L2347" s="90"/>
      <c r="M2347" s="79"/>
      <c r="N2347" s="90"/>
    </row>
    <row r="2348" spans="10:14">
      <c r="J2348" s="79"/>
      <c r="K2348" s="79"/>
      <c r="L2348" s="90"/>
      <c r="M2348" s="79"/>
      <c r="N2348" s="90"/>
    </row>
    <row r="2349" spans="10:14">
      <c r="J2349" s="79"/>
      <c r="K2349" s="79"/>
      <c r="L2349" s="90"/>
      <c r="M2349" s="79"/>
      <c r="N2349" s="90"/>
    </row>
    <row r="2350" spans="10:14">
      <c r="J2350" s="79"/>
      <c r="K2350" s="79"/>
      <c r="L2350" s="90"/>
      <c r="M2350" s="79"/>
      <c r="N2350" s="90"/>
    </row>
    <row r="2351" spans="10:14">
      <c r="J2351" s="79"/>
      <c r="K2351" s="79"/>
      <c r="L2351" s="90"/>
      <c r="M2351" s="79"/>
      <c r="N2351" s="90"/>
    </row>
    <row r="2352" spans="10:14">
      <c r="J2352" s="79"/>
      <c r="K2352" s="79"/>
      <c r="L2352" s="90"/>
      <c r="M2352" s="79"/>
      <c r="N2352" s="90"/>
    </row>
    <row r="2353" spans="10:14">
      <c r="J2353" s="79"/>
      <c r="K2353" s="79"/>
      <c r="L2353" s="90"/>
      <c r="M2353" s="79"/>
      <c r="N2353" s="90"/>
    </row>
    <row r="2354" spans="10:14">
      <c r="J2354" s="79"/>
      <c r="K2354" s="79"/>
      <c r="L2354" s="90"/>
      <c r="M2354" s="79"/>
      <c r="N2354" s="90"/>
    </row>
    <row r="2355" spans="10:14">
      <c r="J2355" s="79"/>
      <c r="K2355" s="79"/>
      <c r="L2355" s="90"/>
      <c r="M2355" s="79"/>
      <c r="N2355" s="90"/>
    </row>
    <row r="2356" spans="10:14">
      <c r="J2356" s="79"/>
      <c r="K2356" s="79"/>
      <c r="L2356" s="90"/>
      <c r="M2356" s="79"/>
      <c r="N2356" s="90"/>
    </row>
    <row r="2357" spans="10:14">
      <c r="J2357" s="79"/>
      <c r="K2357" s="79"/>
      <c r="L2357" s="90"/>
      <c r="M2357" s="79"/>
      <c r="N2357" s="90"/>
    </row>
    <row r="2358" spans="10:14">
      <c r="J2358" s="79"/>
      <c r="K2358" s="79"/>
      <c r="L2358" s="90"/>
      <c r="M2358" s="79"/>
      <c r="N2358" s="90"/>
    </row>
    <row r="2359" spans="10:14">
      <c r="J2359" s="79"/>
      <c r="K2359" s="79"/>
      <c r="L2359" s="90"/>
      <c r="M2359" s="79"/>
      <c r="N2359" s="90"/>
    </row>
    <row r="2360" spans="10:14">
      <c r="J2360" s="79"/>
      <c r="K2360" s="79"/>
      <c r="L2360" s="90"/>
      <c r="M2360" s="79"/>
      <c r="N2360" s="90"/>
    </row>
    <row r="2361" spans="10:14">
      <c r="J2361" s="79"/>
      <c r="K2361" s="79"/>
      <c r="L2361" s="90"/>
      <c r="M2361" s="79"/>
      <c r="N2361" s="90"/>
    </row>
    <row r="2362" spans="10:14">
      <c r="J2362" s="79"/>
      <c r="K2362" s="79"/>
      <c r="L2362" s="90"/>
      <c r="M2362" s="79"/>
      <c r="N2362" s="90"/>
    </row>
    <row r="2363" spans="10:14">
      <c r="J2363" s="79"/>
      <c r="K2363" s="79"/>
      <c r="L2363" s="90"/>
      <c r="M2363" s="79"/>
      <c r="N2363" s="90"/>
    </row>
    <row r="2364" spans="10:14">
      <c r="J2364" s="79"/>
      <c r="K2364" s="79"/>
      <c r="L2364" s="90"/>
      <c r="M2364" s="79"/>
      <c r="N2364" s="90"/>
    </row>
    <row r="2365" spans="10:14">
      <c r="J2365" s="79"/>
      <c r="K2365" s="79"/>
      <c r="L2365" s="90"/>
      <c r="M2365" s="79"/>
      <c r="N2365" s="90"/>
    </row>
    <row r="2366" spans="10:14">
      <c r="J2366" s="79"/>
      <c r="K2366" s="79"/>
      <c r="L2366" s="90"/>
      <c r="M2366" s="79"/>
      <c r="N2366" s="90"/>
    </row>
    <row r="2367" spans="10:14">
      <c r="J2367" s="79"/>
      <c r="K2367" s="79"/>
      <c r="L2367" s="90"/>
      <c r="M2367" s="79"/>
      <c r="N2367" s="90"/>
    </row>
    <row r="2368" spans="10:14">
      <c r="J2368" s="79"/>
      <c r="K2368" s="79"/>
      <c r="L2368" s="90"/>
      <c r="M2368" s="79"/>
      <c r="N2368" s="90"/>
    </row>
    <row r="2369" spans="10:14">
      <c r="J2369" s="79"/>
      <c r="K2369" s="79"/>
      <c r="L2369" s="90"/>
      <c r="M2369" s="79"/>
      <c r="N2369" s="90"/>
    </row>
    <row r="2370" spans="10:14">
      <c r="J2370" s="79"/>
      <c r="K2370" s="79"/>
      <c r="L2370" s="90"/>
      <c r="M2370" s="79"/>
      <c r="N2370" s="90"/>
    </row>
    <row r="2371" spans="10:14">
      <c r="J2371" s="79"/>
      <c r="K2371" s="79"/>
      <c r="L2371" s="90"/>
      <c r="M2371" s="79"/>
      <c r="N2371" s="90"/>
    </row>
    <row r="2372" spans="10:14">
      <c r="J2372" s="79"/>
      <c r="K2372" s="79"/>
      <c r="L2372" s="90"/>
      <c r="M2372" s="79"/>
      <c r="N2372" s="90"/>
    </row>
    <row r="2373" spans="10:14">
      <c r="J2373" s="79"/>
      <c r="K2373" s="79"/>
      <c r="L2373" s="90"/>
      <c r="M2373" s="79"/>
      <c r="N2373" s="90"/>
    </row>
    <row r="2374" spans="10:14">
      <c r="J2374" s="79"/>
      <c r="K2374" s="79"/>
      <c r="L2374" s="90"/>
      <c r="M2374" s="79"/>
      <c r="N2374" s="90"/>
    </row>
    <row r="2375" spans="10:14">
      <c r="J2375" s="79"/>
      <c r="K2375" s="79"/>
      <c r="L2375" s="90"/>
      <c r="M2375" s="79"/>
      <c r="N2375" s="90"/>
    </row>
    <row r="2376" spans="10:14">
      <c r="J2376" s="79"/>
      <c r="K2376" s="79"/>
      <c r="L2376" s="90"/>
      <c r="M2376" s="79"/>
      <c r="N2376" s="90"/>
    </row>
    <row r="2377" spans="10:14">
      <c r="J2377" s="79"/>
      <c r="K2377" s="79"/>
      <c r="L2377" s="90"/>
      <c r="M2377" s="79"/>
      <c r="N2377" s="90"/>
    </row>
    <row r="2378" spans="10:14">
      <c r="J2378" s="79"/>
      <c r="K2378" s="79"/>
      <c r="L2378" s="90"/>
      <c r="M2378" s="79"/>
      <c r="N2378" s="90"/>
    </row>
    <row r="2379" spans="10:14">
      <c r="J2379" s="79"/>
      <c r="K2379" s="79"/>
      <c r="L2379" s="90"/>
      <c r="M2379" s="79"/>
      <c r="N2379" s="90"/>
    </row>
    <row r="2380" spans="10:14">
      <c r="J2380" s="79"/>
      <c r="K2380" s="79"/>
      <c r="L2380" s="90"/>
      <c r="M2380" s="79"/>
      <c r="N2380" s="90"/>
    </row>
    <row r="2381" spans="10:14">
      <c r="J2381" s="79"/>
      <c r="K2381" s="79"/>
      <c r="L2381" s="90"/>
      <c r="M2381" s="79"/>
      <c r="N2381" s="90"/>
    </row>
    <row r="2382" spans="10:14">
      <c r="J2382" s="79"/>
      <c r="K2382" s="79"/>
      <c r="L2382" s="90"/>
      <c r="M2382" s="79"/>
      <c r="N2382" s="90"/>
    </row>
    <row r="2383" spans="10:14">
      <c r="J2383" s="79"/>
      <c r="K2383" s="79"/>
      <c r="L2383" s="90"/>
      <c r="M2383" s="79"/>
      <c r="N2383" s="90"/>
    </row>
    <row r="2384" spans="10:14">
      <c r="J2384" s="79"/>
      <c r="K2384" s="79"/>
      <c r="L2384" s="90"/>
      <c r="M2384" s="79"/>
      <c r="N2384" s="90"/>
    </row>
    <row r="2385" spans="10:14">
      <c r="J2385" s="79"/>
      <c r="K2385" s="79"/>
      <c r="L2385" s="90"/>
      <c r="M2385" s="79"/>
      <c r="N2385" s="90"/>
    </row>
    <row r="2386" spans="10:14">
      <c r="J2386" s="79"/>
      <c r="K2386" s="79"/>
      <c r="L2386" s="90"/>
      <c r="M2386" s="79"/>
      <c r="N2386" s="90"/>
    </row>
    <row r="2387" spans="10:14">
      <c r="J2387" s="79"/>
      <c r="K2387" s="79"/>
      <c r="L2387" s="90"/>
      <c r="M2387" s="79"/>
      <c r="N2387" s="90"/>
    </row>
    <row r="2388" spans="10:14">
      <c r="J2388" s="79"/>
      <c r="K2388" s="79"/>
      <c r="L2388" s="90"/>
      <c r="M2388" s="79"/>
      <c r="N2388" s="90"/>
    </row>
    <row r="2389" spans="10:14">
      <c r="J2389" s="79"/>
      <c r="K2389" s="79"/>
      <c r="L2389" s="90"/>
      <c r="M2389" s="79"/>
      <c r="N2389" s="90"/>
    </row>
    <row r="2390" spans="10:14">
      <c r="J2390" s="79"/>
      <c r="K2390" s="79"/>
      <c r="L2390" s="90"/>
      <c r="M2390" s="79"/>
      <c r="N2390" s="90"/>
    </row>
    <row r="2391" spans="10:14">
      <c r="J2391" s="79"/>
      <c r="K2391" s="79"/>
      <c r="L2391" s="90"/>
      <c r="M2391" s="79"/>
      <c r="N2391" s="90"/>
    </row>
    <row r="2392" spans="10:14">
      <c r="J2392" s="79"/>
      <c r="K2392" s="79"/>
      <c r="L2392" s="90"/>
      <c r="M2392" s="79"/>
      <c r="N2392" s="90"/>
    </row>
    <row r="2393" spans="10:14">
      <c r="J2393" s="79"/>
      <c r="K2393" s="79"/>
      <c r="L2393" s="90"/>
      <c r="M2393" s="79"/>
      <c r="N2393" s="90"/>
    </row>
    <row r="2394" spans="10:14">
      <c r="J2394" s="79"/>
      <c r="K2394" s="79"/>
      <c r="L2394" s="90"/>
      <c r="M2394" s="79"/>
      <c r="N2394" s="90"/>
    </row>
    <row r="2395" spans="10:14">
      <c r="J2395" s="79"/>
      <c r="K2395" s="79"/>
      <c r="L2395" s="90"/>
      <c r="M2395" s="79"/>
      <c r="N2395" s="90"/>
    </row>
    <row r="2396" spans="10:14">
      <c r="J2396" s="79"/>
      <c r="K2396" s="79"/>
      <c r="L2396" s="90"/>
      <c r="M2396" s="79"/>
      <c r="N2396" s="90"/>
    </row>
    <row r="2397" spans="10:14">
      <c r="J2397" s="79"/>
      <c r="K2397" s="79"/>
      <c r="L2397" s="90"/>
      <c r="M2397" s="79"/>
      <c r="N2397" s="90"/>
    </row>
    <row r="2398" spans="10:14">
      <c r="J2398" s="79"/>
      <c r="K2398" s="79"/>
      <c r="L2398" s="90"/>
      <c r="M2398" s="79"/>
      <c r="N2398" s="90"/>
    </row>
    <row r="2399" spans="10:14">
      <c r="J2399" s="79"/>
      <c r="K2399" s="79"/>
      <c r="L2399" s="90"/>
      <c r="M2399" s="79"/>
      <c r="N2399" s="90"/>
    </row>
    <row r="2400" spans="10:14">
      <c r="J2400" s="79"/>
      <c r="K2400" s="79"/>
      <c r="L2400" s="90"/>
      <c r="M2400" s="79"/>
      <c r="N2400" s="90"/>
    </row>
    <row r="2401" spans="10:14">
      <c r="J2401" s="79"/>
      <c r="K2401" s="79"/>
      <c r="L2401" s="90"/>
      <c r="M2401" s="79"/>
      <c r="N2401" s="90"/>
    </row>
    <row r="2402" spans="10:14">
      <c r="J2402" s="79"/>
      <c r="K2402" s="79"/>
      <c r="L2402" s="90"/>
      <c r="M2402" s="79"/>
      <c r="N2402" s="90"/>
    </row>
    <row r="2403" spans="10:14">
      <c r="J2403" s="79"/>
      <c r="K2403" s="79"/>
      <c r="L2403" s="90"/>
      <c r="M2403" s="79"/>
      <c r="N2403" s="90"/>
    </row>
    <row r="2404" spans="10:14">
      <c r="J2404" s="79"/>
      <c r="K2404" s="79"/>
      <c r="L2404" s="90"/>
      <c r="M2404" s="79"/>
      <c r="N2404" s="90"/>
    </row>
    <row r="2405" spans="10:14">
      <c r="J2405" s="79"/>
      <c r="K2405" s="79"/>
      <c r="L2405" s="90"/>
      <c r="M2405" s="79"/>
      <c r="N2405" s="90"/>
    </row>
    <row r="2406" spans="10:14">
      <c r="J2406" s="79"/>
      <c r="K2406" s="79"/>
      <c r="L2406" s="90"/>
      <c r="M2406" s="79"/>
      <c r="N2406" s="90"/>
    </row>
    <row r="2407" spans="10:14">
      <c r="J2407" s="79"/>
      <c r="K2407" s="79"/>
      <c r="L2407" s="90"/>
      <c r="M2407" s="79"/>
      <c r="N2407" s="90"/>
    </row>
    <row r="2408" spans="10:14">
      <c r="J2408" s="79"/>
      <c r="K2408" s="79"/>
      <c r="L2408" s="90"/>
      <c r="M2408" s="79"/>
      <c r="N2408" s="90"/>
    </row>
    <row r="2409" spans="10:14">
      <c r="J2409" s="79"/>
      <c r="K2409" s="79"/>
      <c r="L2409" s="90"/>
      <c r="M2409" s="79"/>
      <c r="N2409" s="90"/>
    </row>
    <row r="2410" spans="10:14">
      <c r="J2410" s="79"/>
      <c r="K2410" s="79"/>
      <c r="L2410" s="90"/>
      <c r="M2410" s="79"/>
      <c r="N2410" s="90"/>
    </row>
    <row r="2411" spans="10:14">
      <c r="J2411" s="79"/>
      <c r="K2411" s="79"/>
      <c r="L2411" s="90"/>
      <c r="M2411" s="79"/>
      <c r="N2411" s="90"/>
    </row>
    <row r="2412" spans="10:14">
      <c r="J2412" s="79"/>
      <c r="K2412" s="79"/>
      <c r="L2412" s="90"/>
      <c r="M2412" s="79"/>
      <c r="N2412" s="90"/>
    </row>
    <row r="2413" spans="10:14">
      <c r="J2413" s="79"/>
      <c r="K2413" s="79"/>
      <c r="L2413" s="90"/>
      <c r="M2413" s="79"/>
      <c r="N2413" s="90"/>
    </row>
    <row r="2414" spans="10:14">
      <c r="J2414" s="79"/>
      <c r="K2414" s="79"/>
      <c r="L2414" s="90"/>
      <c r="M2414" s="79"/>
      <c r="N2414" s="90"/>
    </row>
    <row r="2415" spans="10:14">
      <c r="J2415" s="79"/>
      <c r="K2415" s="79"/>
      <c r="L2415" s="90"/>
      <c r="M2415" s="79"/>
      <c r="N2415" s="90"/>
    </row>
    <row r="2416" spans="10:14">
      <c r="J2416" s="79"/>
      <c r="K2416" s="79"/>
      <c r="L2416" s="90"/>
      <c r="M2416" s="79"/>
      <c r="N2416" s="90"/>
    </row>
    <row r="2417" spans="10:14">
      <c r="J2417" s="79"/>
      <c r="K2417" s="79"/>
      <c r="L2417" s="90"/>
      <c r="M2417" s="79"/>
      <c r="N2417" s="90"/>
    </row>
    <row r="2418" spans="10:14">
      <c r="J2418" s="79"/>
      <c r="K2418" s="79"/>
      <c r="L2418" s="90"/>
      <c r="M2418" s="79"/>
      <c r="N2418" s="90"/>
    </row>
    <row r="2419" spans="10:14">
      <c r="J2419" s="79"/>
      <c r="K2419" s="79"/>
      <c r="L2419" s="90"/>
      <c r="M2419" s="79"/>
      <c r="N2419" s="90"/>
    </row>
    <row r="2420" spans="10:14">
      <c r="J2420" s="79"/>
      <c r="K2420" s="79"/>
      <c r="L2420" s="90"/>
      <c r="M2420" s="79"/>
      <c r="N2420" s="90"/>
    </row>
    <row r="2421" spans="10:14">
      <c r="J2421" s="79"/>
      <c r="K2421" s="79"/>
      <c r="L2421" s="90"/>
      <c r="M2421" s="79"/>
      <c r="N2421" s="90"/>
    </row>
    <row r="2422" spans="10:14">
      <c r="J2422" s="79"/>
      <c r="K2422" s="79"/>
      <c r="L2422" s="90"/>
      <c r="M2422" s="79"/>
      <c r="N2422" s="90"/>
    </row>
    <row r="2423" spans="10:14">
      <c r="J2423" s="79"/>
      <c r="K2423" s="79"/>
      <c r="L2423" s="90"/>
      <c r="M2423" s="79"/>
      <c r="N2423" s="90"/>
    </row>
    <row r="2424" spans="10:14">
      <c r="J2424" s="79"/>
      <c r="K2424" s="79"/>
      <c r="L2424" s="90"/>
      <c r="M2424" s="79"/>
      <c r="N2424" s="90"/>
    </row>
    <row r="2425" spans="10:14">
      <c r="J2425" s="79"/>
      <c r="K2425" s="79"/>
      <c r="L2425" s="90"/>
      <c r="M2425" s="79"/>
      <c r="N2425" s="90"/>
    </row>
    <row r="2426" spans="10:14">
      <c r="J2426" s="79"/>
      <c r="K2426" s="79"/>
      <c r="L2426" s="90"/>
      <c r="M2426" s="79"/>
      <c r="N2426" s="90"/>
    </row>
    <row r="2427" spans="10:14">
      <c r="J2427" s="79"/>
      <c r="K2427" s="79"/>
      <c r="L2427" s="90"/>
      <c r="M2427" s="79"/>
      <c r="N2427" s="90"/>
    </row>
    <row r="2428" spans="10:14">
      <c r="J2428" s="79"/>
      <c r="K2428" s="79"/>
      <c r="L2428" s="90"/>
      <c r="M2428" s="79"/>
      <c r="N2428" s="90"/>
    </row>
    <row r="2429" spans="10:14">
      <c r="J2429" s="79"/>
      <c r="K2429" s="79"/>
      <c r="L2429" s="90"/>
      <c r="M2429" s="79"/>
      <c r="N2429" s="90"/>
    </row>
    <row r="2430" spans="10:14">
      <c r="J2430" s="79"/>
      <c r="K2430" s="79"/>
      <c r="L2430" s="90"/>
      <c r="M2430" s="79"/>
      <c r="N2430" s="90"/>
    </row>
    <row r="2431" spans="10:14">
      <c r="J2431" s="79"/>
      <c r="K2431" s="79"/>
      <c r="L2431" s="90"/>
      <c r="M2431" s="79"/>
      <c r="N2431" s="90"/>
    </row>
    <row r="2432" spans="10:14">
      <c r="J2432" s="79"/>
      <c r="K2432" s="79"/>
      <c r="L2432" s="90"/>
      <c r="M2432" s="79"/>
      <c r="N2432" s="90"/>
    </row>
    <row r="2433" spans="10:14">
      <c r="J2433" s="79"/>
      <c r="K2433" s="79"/>
      <c r="L2433" s="90"/>
      <c r="M2433" s="79"/>
      <c r="N2433" s="90"/>
    </row>
    <row r="2434" spans="10:14">
      <c r="J2434" s="79"/>
      <c r="K2434" s="79"/>
      <c r="L2434" s="90"/>
      <c r="M2434" s="79"/>
      <c r="N2434" s="90"/>
    </row>
    <row r="2435" spans="10:14">
      <c r="J2435" s="79"/>
      <c r="K2435" s="79"/>
      <c r="L2435" s="90"/>
      <c r="M2435" s="79"/>
      <c r="N2435" s="90"/>
    </row>
    <row r="2436" spans="10:14">
      <c r="J2436" s="79"/>
      <c r="K2436" s="79"/>
      <c r="L2436" s="90"/>
      <c r="M2436" s="79"/>
      <c r="N2436" s="90"/>
    </row>
    <row r="2437" spans="10:14">
      <c r="J2437" s="79"/>
      <c r="K2437" s="79"/>
      <c r="L2437" s="90"/>
      <c r="M2437" s="79"/>
      <c r="N2437" s="90"/>
    </row>
    <row r="2438" spans="10:14">
      <c r="J2438" s="79"/>
      <c r="K2438" s="79"/>
      <c r="L2438" s="90"/>
      <c r="M2438" s="79"/>
      <c r="N2438" s="90"/>
    </row>
    <row r="2439" spans="10:14">
      <c r="J2439" s="79"/>
      <c r="K2439" s="79"/>
      <c r="L2439" s="90"/>
      <c r="M2439" s="79"/>
      <c r="N2439" s="90"/>
    </row>
    <row r="2440" spans="10:14">
      <c r="J2440" s="79"/>
      <c r="K2440" s="79"/>
      <c r="L2440" s="90"/>
      <c r="M2440" s="79"/>
      <c r="N2440" s="90"/>
    </row>
    <row r="2441" spans="10:14">
      <c r="J2441" s="79"/>
      <c r="K2441" s="79"/>
      <c r="L2441" s="90"/>
      <c r="M2441" s="79"/>
      <c r="N2441" s="90"/>
    </row>
    <row r="2442" spans="10:14">
      <c r="J2442" s="79"/>
      <c r="K2442" s="79"/>
      <c r="L2442" s="90"/>
      <c r="M2442" s="79"/>
      <c r="N2442" s="90"/>
    </row>
    <row r="2443" spans="10:14">
      <c r="J2443" s="79"/>
      <c r="K2443" s="79"/>
      <c r="L2443" s="90"/>
      <c r="M2443" s="79"/>
      <c r="N2443" s="90"/>
    </row>
    <row r="2444" spans="10:14">
      <c r="J2444" s="79"/>
      <c r="K2444" s="79"/>
      <c r="L2444" s="90"/>
      <c r="M2444" s="79"/>
      <c r="N2444" s="90"/>
    </row>
    <row r="2445" spans="10:14">
      <c r="J2445" s="79"/>
      <c r="K2445" s="79"/>
      <c r="L2445" s="90"/>
      <c r="M2445" s="79"/>
      <c r="N2445" s="90"/>
    </row>
    <row r="2446" spans="10:14">
      <c r="J2446" s="79"/>
      <c r="K2446" s="79"/>
      <c r="L2446" s="90"/>
      <c r="M2446" s="79"/>
      <c r="N2446" s="90"/>
    </row>
    <row r="2447" spans="10:14">
      <c r="J2447" s="79"/>
      <c r="K2447" s="79"/>
      <c r="L2447" s="90"/>
      <c r="M2447" s="79"/>
      <c r="N2447" s="90"/>
    </row>
    <row r="2448" spans="10:14">
      <c r="J2448" s="79"/>
      <c r="K2448" s="79"/>
      <c r="L2448" s="90"/>
      <c r="M2448" s="79"/>
      <c r="N2448" s="90"/>
    </row>
    <row r="2449" spans="10:14">
      <c r="J2449" s="79"/>
      <c r="K2449" s="79"/>
      <c r="L2449" s="90"/>
      <c r="M2449" s="79"/>
      <c r="N2449" s="90"/>
    </row>
    <row r="2450" spans="10:14">
      <c r="J2450" s="79"/>
      <c r="K2450" s="79"/>
      <c r="L2450" s="90"/>
      <c r="M2450" s="79"/>
      <c r="N2450" s="90"/>
    </row>
    <row r="2451" spans="10:14">
      <c r="J2451" s="79"/>
      <c r="K2451" s="79"/>
      <c r="L2451" s="90"/>
      <c r="M2451" s="79"/>
      <c r="N2451" s="90"/>
    </row>
    <row r="2452" spans="10:14">
      <c r="J2452" s="79"/>
      <c r="K2452" s="79"/>
      <c r="L2452" s="90"/>
      <c r="M2452" s="79"/>
      <c r="N2452" s="90"/>
    </row>
    <row r="2453" spans="10:14">
      <c r="J2453" s="79"/>
      <c r="K2453" s="79"/>
      <c r="L2453" s="90"/>
      <c r="M2453" s="79"/>
      <c r="N2453" s="90"/>
    </row>
    <row r="2454" spans="10:14">
      <c r="J2454" s="79"/>
      <c r="K2454" s="79"/>
      <c r="L2454" s="90"/>
      <c r="M2454" s="79"/>
      <c r="N2454" s="90"/>
    </row>
    <row r="2455" spans="10:14">
      <c r="J2455" s="79"/>
      <c r="K2455" s="79"/>
      <c r="L2455" s="90"/>
      <c r="M2455" s="79"/>
      <c r="N2455" s="90"/>
    </row>
    <row r="2456" spans="10:14">
      <c r="J2456" s="79"/>
      <c r="K2456" s="79"/>
      <c r="L2456" s="90"/>
      <c r="M2456" s="79"/>
      <c r="N2456" s="90"/>
    </row>
    <row r="2457" spans="10:14">
      <c r="J2457" s="79"/>
      <c r="K2457" s="79"/>
      <c r="L2457" s="90"/>
      <c r="M2457" s="79"/>
      <c r="N2457" s="90"/>
    </row>
    <row r="2458" spans="10:14">
      <c r="J2458" s="79"/>
      <c r="K2458" s="79"/>
      <c r="L2458" s="90"/>
      <c r="M2458" s="79"/>
      <c r="N2458" s="90"/>
    </row>
    <row r="2459" spans="10:14">
      <c r="J2459" s="79"/>
      <c r="K2459" s="79"/>
      <c r="L2459" s="90"/>
      <c r="M2459" s="79"/>
      <c r="N2459" s="90"/>
    </row>
    <row r="2460" spans="10:14">
      <c r="J2460" s="79"/>
      <c r="K2460" s="79"/>
      <c r="L2460" s="90"/>
      <c r="M2460" s="79"/>
      <c r="N2460" s="90"/>
    </row>
    <row r="2461" spans="10:14">
      <c r="J2461" s="79"/>
      <c r="K2461" s="79"/>
      <c r="L2461" s="90"/>
      <c r="M2461" s="79"/>
      <c r="N2461" s="90"/>
    </row>
    <row r="2462" spans="10:14">
      <c r="J2462" s="79"/>
      <c r="K2462" s="79"/>
      <c r="L2462" s="90"/>
      <c r="M2462" s="79"/>
      <c r="N2462" s="90"/>
    </row>
    <row r="2463" spans="10:14">
      <c r="J2463" s="79"/>
      <c r="K2463" s="79"/>
      <c r="L2463" s="90"/>
      <c r="M2463" s="79"/>
      <c r="N2463" s="90"/>
    </row>
    <row r="2464" spans="10:14">
      <c r="J2464" s="79"/>
      <c r="K2464" s="79"/>
      <c r="L2464" s="90"/>
      <c r="M2464" s="79"/>
      <c r="N2464" s="90"/>
    </row>
    <row r="2465" spans="10:14">
      <c r="J2465" s="79"/>
      <c r="K2465" s="79"/>
      <c r="L2465" s="90"/>
      <c r="M2465" s="79"/>
      <c r="N2465" s="90"/>
    </row>
    <row r="2466" spans="10:14">
      <c r="J2466" s="79"/>
      <c r="K2466" s="79"/>
      <c r="L2466" s="90"/>
      <c r="M2466" s="79"/>
      <c r="N2466" s="90"/>
    </row>
    <row r="2467" spans="10:14">
      <c r="J2467" s="79"/>
      <c r="K2467" s="79"/>
      <c r="L2467" s="90"/>
      <c r="M2467" s="79"/>
      <c r="N2467" s="90"/>
    </row>
    <row r="2468" spans="10:14">
      <c r="J2468" s="79"/>
      <c r="K2468" s="79"/>
      <c r="L2468" s="90"/>
      <c r="M2468" s="79"/>
      <c r="N2468" s="90"/>
    </row>
    <row r="2469" spans="10:14">
      <c r="J2469" s="79"/>
      <c r="K2469" s="79"/>
      <c r="L2469" s="90"/>
      <c r="M2469" s="79"/>
      <c r="N2469" s="90"/>
    </row>
    <row r="2470" spans="10:14">
      <c r="J2470" s="79"/>
      <c r="K2470" s="79"/>
      <c r="L2470" s="90"/>
      <c r="M2470" s="79"/>
      <c r="N2470" s="90"/>
    </row>
    <row r="2471" spans="10:14">
      <c r="J2471" s="79"/>
      <c r="K2471" s="79"/>
      <c r="L2471" s="90"/>
      <c r="M2471" s="79"/>
      <c r="N2471" s="90"/>
    </row>
    <row r="2472" spans="10:14">
      <c r="J2472" s="79"/>
      <c r="K2472" s="79"/>
      <c r="L2472" s="90"/>
      <c r="M2472" s="79"/>
      <c r="N2472" s="90"/>
    </row>
    <row r="2473" spans="10:14">
      <c r="J2473" s="79"/>
      <c r="K2473" s="79"/>
      <c r="L2473" s="90"/>
      <c r="M2473" s="79"/>
      <c r="N2473" s="90"/>
    </row>
    <row r="2474" spans="10:14">
      <c r="J2474" s="79"/>
      <c r="K2474" s="79"/>
      <c r="L2474" s="90"/>
      <c r="M2474" s="79"/>
      <c r="N2474" s="90"/>
    </row>
    <row r="2475" spans="10:14">
      <c r="J2475" s="79"/>
      <c r="K2475" s="79"/>
      <c r="L2475" s="90"/>
      <c r="M2475" s="79"/>
      <c r="N2475" s="90"/>
    </row>
    <row r="2476" spans="10:14">
      <c r="J2476" s="79"/>
      <c r="K2476" s="79"/>
      <c r="L2476" s="90"/>
      <c r="M2476" s="79"/>
      <c r="N2476" s="90"/>
    </row>
    <row r="2477" spans="10:14">
      <c r="J2477" s="79"/>
      <c r="K2477" s="79"/>
      <c r="L2477" s="90"/>
      <c r="M2477" s="79"/>
      <c r="N2477" s="90"/>
    </row>
    <row r="2478" spans="10:14">
      <c r="J2478" s="79"/>
      <c r="K2478" s="79"/>
      <c r="L2478" s="90"/>
      <c r="M2478" s="79"/>
      <c r="N2478" s="90"/>
    </row>
    <row r="2479" spans="10:14">
      <c r="J2479" s="79"/>
      <c r="K2479" s="79"/>
      <c r="L2479" s="90"/>
      <c r="M2479" s="79"/>
      <c r="N2479" s="90"/>
    </row>
    <row r="2480" spans="10:14">
      <c r="J2480" s="79"/>
      <c r="K2480" s="79"/>
      <c r="L2480" s="90"/>
      <c r="M2480" s="79"/>
      <c r="N2480" s="90"/>
    </row>
    <row r="2481" spans="10:14">
      <c r="J2481" s="79"/>
      <c r="K2481" s="79"/>
      <c r="L2481" s="90"/>
      <c r="M2481" s="79"/>
      <c r="N2481" s="90"/>
    </row>
    <row r="2482" spans="10:14">
      <c r="J2482" s="79"/>
      <c r="K2482" s="79"/>
      <c r="L2482" s="90"/>
      <c r="M2482" s="79"/>
      <c r="N2482" s="90"/>
    </row>
    <row r="2483" spans="10:14">
      <c r="J2483" s="79"/>
      <c r="K2483" s="79"/>
      <c r="L2483" s="90"/>
      <c r="M2483" s="79"/>
      <c r="N2483" s="90"/>
    </row>
    <row r="2484" spans="10:14">
      <c r="J2484" s="79"/>
      <c r="K2484" s="79"/>
      <c r="L2484" s="90"/>
      <c r="M2484" s="79"/>
      <c r="N2484" s="90"/>
    </row>
    <row r="2485" spans="10:14">
      <c r="J2485" s="79"/>
      <c r="K2485" s="79"/>
      <c r="L2485" s="90"/>
      <c r="M2485" s="79"/>
      <c r="N2485" s="90"/>
    </row>
    <row r="2486" spans="10:14">
      <c r="J2486" s="79"/>
      <c r="K2486" s="79"/>
      <c r="L2486" s="90"/>
      <c r="M2486" s="79"/>
      <c r="N2486" s="90"/>
    </row>
    <row r="2487" spans="10:14">
      <c r="J2487" s="79"/>
      <c r="K2487" s="79"/>
      <c r="L2487" s="90"/>
      <c r="M2487" s="79"/>
      <c r="N2487" s="90"/>
    </row>
    <row r="2488" spans="10:14">
      <c r="J2488" s="79"/>
      <c r="K2488" s="79"/>
      <c r="L2488" s="90"/>
      <c r="M2488" s="79"/>
      <c r="N2488" s="90"/>
    </row>
    <row r="2489" spans="10:14">
      <c r="J2489" s="79"/>
      <c r="K2489" s="79"/>
      <c r="L2489" s="90"/>
      <c r="M2489" s="79"/>
      <c r="N2489" s="90"/>
    </row>
    <row r="2490" spans="10:14">
      <c r="J2490" s="79"/>
      <c r="K2490" s="79"/>
      <c r="L2490" s="90"/>
      <c r="M2490" s="79"/>
      <c r="N2490" s="90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91"/>
  <sheetViews>
    <sheetView topLeftCell="A148" workbookViewId="0">
      <selection activeCell="E170" sqref="E36:E170"/>
    </sheetView>
  </sheetViews>
  <sheetFormatPr baseColWidth="10" defaultRowHeight="16"/>
  <sheetData>
    <row r="1" spans="1:5">
      <c r="A1" s="10" t="s">
        <v>26</v>
      </c>
    </row>
    <row r="2" spans="1:5">
      <c r="A2" s="10" t="s">
        <v>27</v>
      </c>
    </row>
    <row r="3" spans="1:5">
      <c r="A3" s="10" t="s">
        <v>28</v>
      </c>
    </row>
    <row r="4" spans="1:5">
      <c r="A4" s="10" t="s">
        <v>29</v>
      </c>
    </row>
    <row r="5" spans="1:5">
      <c r="A5" s="10" t="s">
        <v>30</v>
      </c>
    </row>
    <row r="6" spans="1:5">
      <c r="A6" s="10" t="s">
        <v>31</v>
      </c>
    </row>
    <row r="7" spans="1:5">
      <c r="A7" s="10"/>
    </row>
    <row r="8" spans="1:5">
      <c r="A8" s="10" t="s">
        <v>32</v>
      </c>
      <c r="B8" t="s">
        <v>33</v>
      </c>
    </row>
    <row r="9" spans="1:5">
      <c r="A9" s="10"/>
    </row>
    <row r="10" spans="1:5" s="29" customFormat="1" ht="98">
      <c r="A10" s="28"/>
      <c r="B10" s="29" t="s">
        <v>34</v>
      </c>
      <c r="C10" s="30" t="s">
        <v>35</v>
      </c>
      <c r="E10" s="29" t="s">
        <v>36</v>
      </c>
    </row>
    <row r="11" spans="1:5" s="29" customFormat="1" ht="13">
      <c r="A11" s="28" t="s">
        <v>37</v>
      </c>
      <c r="B11" s="29" t="s">
        <v>25</v>
      </c>
      <c r="C11" s="29" t="s">
        <v>38</v>
      </c>
      <c r="D11" s="29" t="s">
        <v>39</v>
      </c>
      <c r="E11" s="29" t="s">
        <v>40</v>
      </c>
    </row>
    <row r="12" spans="1:5">
      <c r="A12" s="10">
        <v>1857</v>
      </c>
      <c r="B12" s="6">
        <v>8</v>
      </c>
      <c r="E12" s="12">
        <f>(B12-AVERAGE($D$75:$D$126))/100</f>
        <v>7.2649999999999992E-2</v>
      </c>
    </row>
    <row r="13" spans="1:5">
      <c r="A13" s="10">
        <f>A12+1</f>
        <v>1858</v>
      </c>
      <c r="B13" s="6">
        <v>4.62</v>
      </c>
      <c r="E13" s="12">
        <f t="shared" ref="E13:E74" si="0">(B13-AVERAGE($D$75:$D$126))/100</f>
        <v>3.8850000000000003E-2</v>
      </c>
    </row>
    <row r="14" spans="1:5">
      <c r="A14" s="10">
        <f t="shared" ref="A14:A77" si="1">A13+1</f>
        <v>1859</v>
      </c>
      <c r="B14" s="6">
        <v>6.75</v>
      </c>
      <c r="E14" s="12">
        <f t="shared" si="0"/>
        <v>6.0149999999999995E-2</v>
      </c>
    </row>
    <row r="15" spans="1:5">
      <c r="A15" s="10">
        <f t="shared" si="1"/>
        <v>1860</v>
      </c>
      <c r="B15" s="6">
        <v>12.9</v>
      </c>
      <c r="E15" s="12">
        <f t="shared" si="0"/>
        <v>0.12165000000000001</v>
      </c>
    </row>
    <row r="16" spans="1:5">
      <c r="A16" s="10">
        <f t="shared" si="1"/>
        <v>1861</v>
      </c>
      <c r="B16" s="6">
        <v>7</v>
      </c>
      <c r="E16" s="12">
        <f t="shared" si="0"/>
        <v>6.2649999999999997E-2</v>
      </c>
    </row>
    <row r="17" spans="1:5">
      <c r="A17" s="10">
        <f t="shared" si="1"/>
        <v>1862</v>
      </c>
      <c r="B17" s="6">
        <v>5.5</v>
      </c>
      <c r="E17" s="12">
        <f t="shared" si="0"/>
        <v>4.7649999999999998E-2</v>
      </c>
    </row>
    <row r="18" spans="1:5">
      <c r="A18" s="10">
        <f t="shared" si="1"/>
        <v>1863</v>
      </c>
      <c r="B18" s="6">
        <v>6.8</v>
      </c>
      <c r="E18" s="12">
        <f t="shared" si="0"/>
        <v>6.0649999999999996E-2</v>
      </c>
    </row>
    <row r="19" spans="1:5">
      <c r="A19" s="10">
        <f t="shared" si="1"/>
        <v>1864</v>
      </c>
      <c r="B19" s="6">
        <v>7.8</v>
      </c>
      <c r="E19" s="12">
        <f t="shared" si="0"/>
        <v>7.0649999999999991E-2</v>
      </c>
    </row>
    <row r="20" spans="1:5">
      <c r="A20" s="10">
        <f t="shared" si="1"/>
        <v>1865</v>
      </c>
      <c r="B20" s="6">
        <v>7.8</v>
      </c>
      <c r="E20" s="12">
        <f t="shared" si="0"/>
        <v>7.0649999999999991E-2</v>
      </c>
    </row>
    <row r="21" spans="1:5">
      <c r="A21" s="10">
        <f t="shared" si="1"/>
        <v>1866</v>
      </c>
      <c r="B21" s="6">
        <v>6.88</v>
      </c>
      <c r="E21" s="12">
        <f t="shared" si="0"/>
        <v>6.1449999999999998E-2</v>
      </c>
    </row>
    <row r="22" spans="1:5">
      <c r="A22" s="10">
        <f t="shared" si="1"/>
        <v>1867</v>
      </c>
      <c r="B22" s="6">
        <v>7.94</v>
      </c>
      <c r="E22" s="12">
        <f t="shared" si="0"/>
        <v>7.2050000000000003E-2</v>
      </c>
    </row>
    <row r="23" spans="1:5">
      <c r="A23" s="10">
        <f t="shared" si="1"/>
        <v>1868</v>
      </c>
      <c r="B23" s="6">
        <v>8.25</v>
      </c>
      <c r="E23" s="12">
        <f t="shared" si="0"/>
        <v>7.5149999999999995E-2</v>
      </c>
    </row>
    <row r="24" spans="1:5">
      <c r="A24" s="10">
        <f t="shared" si="1"/>
        <v>1869</v>
      </c>
      <c r="B24" s="6">
        <v>10.17</v>
      </c>
      <c r="E24" s="12">
        <f t="shared" si="0"/>
        <v>9.4350000000000003E-2</v>
      </c>
    </row>
    <row r="25" spans="1:5">
      <c r="A25" s="10">
        <f t="shared" si="1"/>
        <v>1870</v>
      </c>
      <c r="B25" s="6">
        <v>8.75</v>
      </c>
      <c r="E25" s="12">
        <f t="shared" si="0"/>
        <v>8.0149999999999999E-2</v>
      </c>
    </row>
    <row r="26" spans="1:5">
      <c r="A26" s="10">
        <f t="shared" si="1"/>
        <v>1871</v>
      </c>
      <c r="B26" s="6">
        <v>9.94</v>
      </c>
      <c r="E26" s="12">
        <f t="shared" si="0"/>
        <v>9.2050000000000007E-2</v>
      </c>
    </row>
    <row r="27" spans="1:5">
      <c r="A27" s="10">
        <f t="shared" si="1"/>
        <v>1872</v>
      </c>
      <c r="B27" s="6">
        <v>10.83</v>
      </c>
      <c r="E27" s="12">
        <f t="shared" si="0"/>
        <v>0.10095000000000001</v>
      </c>
    </row>
    <row r="28" spans="1:5">
      <c r="A28" s="10">
        <f t="shared" si="1"/>
        <v>1873</v>
      </c>
      <c r="B28" s="6">
        <v>9.8000000000000007</v>
      </c>
      <c r="E28" s="12">
        <f t="shared" si="0"/>
        <v>9.0650000000000008E-2</v>
      </c>
    </row>
    <row r="29" spans="1:5">
      <c r="A29" s="10">
        <f t="shared" si="1"/>
        <v>1874</v>
      </c>
      <c r="B29" s="6">
        <v>6</v>
      </c>
      <c r="E29" s="12">
        <f t="shared" si="0"/>
        <v>5.2649999999999995E-2</v>
      </c>
    </row>
    <row r="30" spans="1:5">
      <c r="A30" s="10">
        <f t="shared" si="1"/>
        <v>1875</v>
      </c>
      <c r="B30" s="6">
        <v>6.61</v>
      </c>
      <c r="E30" s="12">
        <f t="shared" si="0"/>
        <v>5.8749999999999997E-2</v>
      </c>
    </row>
    <row r="31" spans="1:5">
      <c r="A31" s="10">
        <f t="shared" si="1"/>
        <v>1876</v>
      </c>
      <c r="B31" s="6">
        <v>5.88</v>
      </c>
      <c r="E31" s="12">
        <f t="shared" si="0"/>
        <v>5.1449999999999996E-2</v>
      </c>
    </row>
    <row r="32" spans="1:5">
      <c r="A32" s="10">
        <f t="shared" si="1"/>
        <v>1877</v>
      </c>
      <c r="B32" s="6">
        <v>5.62</v>
      </c>
      <c r="E32" s="12">
        <f t="shared" si="0"/>
        <v>4.8849999999999998E-2</v>
      </c>
    </row>
    <row r="33" spans="1:5">
      <c r="A33" s="10">
        <f t="shared" si="1"/>
        <v>1878</v>
      </c>
      <c r="B33" s="6">
        <v>5.0599999999999996</v>
      </c>
      <c r="E33" s="12">
        <f t="shared" si="0"/>
        <v>4.324999999999999E-2</v>
      </c>
    </row>
    <row r="34" spans="1:5">
      <c r="A34" s="10">
        <f t="shared" si="1"/>
        <v>1879</v>
      </c>
      <c r="B34" s="6">
        <v>5.95</v>
      </c>
      <c r="E34" s="12">
        <f t="shared" si="0"/>
        <v>5.2150000000000002E-2</v>
      </c>
    </row>
    <row r="35" spans="1:5">
      <c r="A35" s="10">
        <f t="shared" si="1"/>
        <v>1880</v>
      </c>
      <c r="B35" s="6">
        <v>6</v>
      </c>
      <c r="E35" s="12">
        <f t="shared" si="0"/>
        <v>5.2649999999999995E-2</v>
      </c>
    </row>
    <row r="36" spans="1:5">
      <c r="A36" s="10">
        <f t="shared" si="1"/>
        <v>1881</v>
      </c>
      <c r="B36" s="6">
        <v>6.25</v>
      </c>
      <c r="E36" s="12">
        <f t="shared" si="0"/>
        <v>5.5149999999999998E-2</v>
      </c>
    </row>
    <row r="37" spans="1:5">
      <c r="A37" s="10">
        <f t="shared" si="1"/>
        <v>1882</v>
      </c>
      <c r="B37" s="6">
        <v>5.88</v>
      </c>
      <c r="E37" s="12">
        <f t="shared" si="0"/>
        <v>5.1449999999999996E-2</v>
      </c>
    </row>
    <row r="38" spans="1:5">
      <c r="A38" s="10">
        <f t="shared" si="1"/>
        <v>1883</v>
      </c>
      <c r="B38" s="6">
        <v>5.5</v>
      </c>
      <c r="E38" s="12">
        <f t="shared" si="0"/>
        <v>4.7649999999999998E-2</v>
      </c>
    </row>
    <row r="39" spans="1:5">
      <c r="A39" s="10">
        <f t="shared" si="1"/>
        <v>1884</v>
      </c>
      <c r="B39" s="6">
        <v>5</v>
      </c>
      <c r="E39" s="12">
        <f t="shared" si="0"/>
        <v>4.2649999999999993E-2</v>
      </c>
    </row>
    <row r="40" spans="1:5">
      <c r="A40" s="10">
        <f t="shared" si="1"/>
        <v>1885</v>
      </c>
      <c r="B40" s="6">
        <v>4.5</v>
      </c>
      <c r="E40" s="12">
        <f t="shared" si="0"/>
        <v>3.7650000000000003E-2</v>
      </c>
    </row>
    <row r="41" spans="1:5">
      <c r="A41" s="10">
        <f t="shared" si="1"/>
        <v>1886</v>
      </c>
      <c r="B41" s="6">
        <v>5.97</v>
      </c>
      <c r="E41" s="12">
        <f t="shared" si="0"/>
        <v>5.2349999999999994E-2</v>
      </c>
    </row>
    <row r="42" spans="1:5">
      <c r="A42" s="10">
        <f t="shared" si="1"/>
        <v>1887</v>
      </c>
      <c r="B42" s="6">
        <v>6</v>
      </c>
      <c r="E42" s="12">
        <f t="shared" si="0"/>
        <v>5.2649999999999995E-2</v>
      </c>
    </row>
    <row r="43" spans="1:5">
      <c r="A43" s="10">
        <f t="shared" si="1"/>
        <v>1888</v>
      </c>
      <c r="B43" s="6">
        <v>4.97</v>
      </c>
      <c r="E43" s="12">
        <f t="shared" si="0"/>
        <v>4.2349999999999992E-2</v>
      </c>
    </row>
    <row r="44" spans="1:5">
      <c r="A44" s="10">
        <f t="shared" si="1"/>
        <v>1889</v>
      </c>
      <c r="B44" s="6">
        <v>6.09</v>
      </c>
      <c r="E44" s="12">
        <f t="shared" si="0"/>
        <v>5.3549999999999993E-2</v>
      </c>
    </row>
    <row r="45" spans="1:5">
      <c r="A45" s="10">
        <f t="shared" si="1"/>
        <v>1890</v>
      </c>
      <c r="B45" s="6">
        <v>7.33</v>
      </c>
      <c r="E45" s="12">
        <f t="shared" si="0"/>
        <v>6.5949999999999995E-2</v>
      </c>
    </row>
    <row r="46" spans="1:5">
      <c r="A46" s="10">
        <f t="shared" si="1"/>
        <v>1891</v>
      </c>
      <c r="B46" s="6">
        <v>4.83</v>
      </c>
      <c r="E46" s="12">
        <f t="shared" si="0"/>
        <v>4.095E-2</v>
      </c>
    </row>
    <row r="47" spans="1:5">
      <c r="A47" s="10">
        <f t="shared" si="1"/>
        <v>1892</v>
      </c>
      <c r="B47" s="6">
        <v>5.5</v>
      </c>
      <c r="E47" s="12">
        <f t="shared" si="0"/>
        <v>4.7649999999999998E-2</v>
      </c>
    </row>
    <row r="48" spans="1:5">
      <c r="A48" s="10">
        <f t="shared" si="1"/>
        <v>1893</v>
      </c>
      <c r="B48" s="6">
        <v>3.66</v>
      </c>
      <c r="E48" s="12">
        <f t="shared" si="0"/>
        <v>2.9250000000000002E-2</v>
      </c>
    </row>
    <row r="49" spans="1:5">
      <c r="A49" s="10">
        <f t="shared" si="1"/>
        <v>1894</v>
      </c>
      <c r="B49" s="6">
        <v>2.88</v>
      </c>
      <c r="E49" s="12">
        <f t="shared" si="0"/>
        <v>2.145E-2</v>
      </c>
    </row>
    <row r="50" spans="1:5">
      <c r="A50" s="10">
        <f t="shared" si="1"/>
        <v>1895</v>
      </c>
      <c r="B50" s="6">
        <v>4.75</v>
      </c>
      <c r="E50" s="12">
        <f t="shared" si="0"/>
        <v>4.0149999999999998E-2</v>
      </c>
    </row>
    <row r="51" spans="1:5">
      <c r="A51" s="10">
        <f t="shared" si="1"/>
        <v>1896</v>
      </c>
      <c r="B51" s="6">
        <v>3.73</v>
      </c>
      <c r="E51" s="12">
        <f t="shared" si="0"/>
        <v>2.9950000000000001E-2</v>
      </c>
    </row>
    <row r="52" spans="1:5">
      <c r="A52" s="10">
        <f t="shared" si="1"/>
        <v>1897</v>
      </c>
      <c r="B52" s="6">
        <v>3.42</v>
      </c>
      <c r="E52" s="12">
        <f t="shared" si="0"/>
        <v>2.6849999999999999E-2</v>
      </c>
    </row>
    <row r="53" spans="1:5">
      <c r="A53" s="10">
        <f t="shared" si="1"/>
        <v>1898</v>
      </c>
      <c r="B53" s="6">
        <v>3.03</v>
      </c>
      <c r="E53" s="12">
        <f t="shared" si="0"/>
        <v>2.2949999999999998E-2</v>
      </c>
    </row>
    <row r="54" spans="1:5">
      <c r="A54" s="10">
        <f t="shared" si="1"/>
        <v>1899</v>
      </c>
      <c r="B54" s="6">
        <v>5.88</v>
      </c>
      <c r="E54" s="12">
        <f t="shared" si="0"/>
        <v>5.1449999999999996E-2</v>
      </c>
    </row>
    <row r="55" spans="1:5">
      <c r="A55" s="10">
        <f t="shared" si="1"/>
        <v>1900</v>
      </c>
      <c r="B55" s="6">
        <v>4.75</v>
      </c>
      <c r="E55" s="12">
        <f t="shared" si="0"/>
        <v>4.0149999999999998E-2</v>
      </c>
    </row>
    <row r="56" spans="1:5">
      <c r="A56" s="10">
        <f t="shared" si="1"/>
        <v>1901</v>
      </c>
      <c r="B56" s="6">
        <v>4.9400000000000004</v>
      </c>
      <c r="E56" s="12">
        <f t="shared" si="0"/>
        <v>4.2050000000000004E-2</v>
      </c>
    </row>
    <row r="57" spans="1:5">
      <c r="A57" s="10">
        <f t="shared" si="1"/>
        <v>1902</v>
      </c>
      <c r="B57" s="6">
        <v>6</v>
      </c>
      <c r="E57" s="12">
        <f t="shared" si="0"/>
        <v>5.2649999999999995E-2</v>
      </c>
    </row>
    <row r="58" spans="1:5">
      <c r="A58" s="10">
        <f t="shared" si="1"/>
        <v>1903</v>
      </c>
      <c r="B58" s="6">
        <v>5.85</v>
      </c>
      <c r="E58" s="12">
        <f t="shared" si="0"/>
        <v>5.1149999999999994E-2</v>
      </c>
    </row>
    <row r="59" spans="1:5">
      <c r="A59" s="10">
        <f t="shared" si="1"/>
        <v>1904</v>
      </c>
      <c r="B59" s="6">
        <v>4.28</v>
      </c>
      <c r="E59" s="12">
        <f t="shared" si="0"/>
        <v>3.5450000000000002E-2</v>
      </c>
    </row>
    <row r="60" spans="1:5">
      <c r="A60" s="10">
        <f t="shared" si="1"/>
        <v>1905</v>
      </c>
      <c r="B60" s="6">
        <v>5.81</v>
      </c>
      <c r="E60" s="12">
        <f t="shared" si="0"/>
        <v>5.074999999999999E-2</v>
      </c>
    </row>
    <row r="61" spans="1:5">
      <c r="A61" s="10">
        <f t="shared" si="1"/>
        <v>1906</v>
      </c>
      <c r="B61" s="6">
        <v>6.25</v>
      </c>
      <c r="E61" s="12">
        <f t="shared" si="0"/>
        <v>5.5149999999999998E-2</v>
      </c>
    </row>
    <row r="62" spans="1:5">
      <c r="A62" s="10">
        <f t="shared" si="1"/>
        <v>1907</v>
      </c>
      <c r="B62" s="6">
        <v>7.83</v>
      </c>
      <c r="E62" s="12">
        <f t="shared" si="0"/>
        <v>7.0949999999999999E-2</v>
      </c>
    </row>
    <row r="63" spans="1:5">
      <c r="A63" s="10">
        <f t="shared" si="1"/>
        <v>1908</v>
      </c>
      <c r="B63" s="6">
        <v>3.85</v>
      </c>
      <c r="E63" s="12">
        <f t="shared" si="0"/>
        <v>3.1150000000000001E-2</v>
      </c>
    </row>
    <row r="64" spans="1:5">
      <c r="A64" s="10">
        <f t="shared" si="1"/>
        <v>1909</v>
      </c>
      <c r="B64" s="6">
        <v>5.1100000000000003</v>
      </c>
      <c r="E64" s="12">
        <f t="shared" si="0"/>
        <v>4.3749999999999997E-2</v>
      </c>
    </row>
    <row r="65" spans="1:5">
      <c r="A65" s="10">
        <f t="shared" si="1"/>
        <v>1910</v>
      </c>
      <c r="B65" s="6">
        <v>4.66</v>
      </c>
      <c r="E65" s="12">
        <f t="shared" si="0"/>
        <v>3.925E-2</v>
      </c>
    </row>
    <row r="66" spans="1:5">
      <c r="A66" s="10">
        <f t="shared" si="1"/>
        <v>1911</v>
      </c>
      <c r="B66" s="6">
        <v>4.62</v>
      </c>
      <c r="E66" s="12">
        <f t="shared" si="0"/>
        <v>3.8850000000000003E-2</v>
      </c>
    </row>
    <row r="67" spans="1:5">
      <c r="A67" s="10">
        <f t="shared" si="1"/>
        <v>1912</v>
      </c>
      <c r="B67" s="6">
        <v>6</v>
      </c>
      <c r="E67" s="12">
        <f t="shared" si="0"/>
        <v>5.2649999999999995E-2</v>
      </c>
    </row>
    <row r="68" spans="1:5">
      <c r="A68" s="10">
        <f t="shared" si="1"/>
        <v>1913</v>
      </c>
      <c r="B68" s="6">
        <v>5.69</v>
      </c>
      <c r="E68" s="12">
        <f t="shared" si="0"/>
        <v>4.9550000000000004E-2</v>
      </c>
    </row>
    <row r="69" spans="1:5">
      <c r="A69" s="10">
        <f t="shared" si="1"/>
        <v>1914</v>
      </c>
      <c r="B69" s="6">
        <v>4.3499999999999996</v>
      </c>
      <c r="E69" s="12">
        <f t="shared" si="0"/>
        <v>3.6149999999999995E-2</v>
      </c>
    </row>
    <row r="70" spans="1:5">
      <c r="A70" s="10">
        <f t="shared" si="1"/>
        <v>1915</v>
      </c>
      <c r="B70" s="6">
        <v>3.09</v>
      </c>
      <c r="E70" s="12">
        <f t="shared" si="0"/>
        <v>2.3550000000000001E-2</v>
      </c>
    </row>
    <row r="71" spans="1:5">
      <c r="A71" s="10">
        <f t="shared" si="1"/>
        <v>1916</v>
      </c>
      <c r="B71" s="6">
        <v>3.91</v>
      </c>
      <c r="E71" s="12">
        <f t="shared" si="0"/>
        <v>3.175E-2</v>
      </c>
    </row>
    <row r="72" spans="1:5">
      <c r="A72" s="10">
        <f t="shared" si="1"/>
        <v>1917</v>
      </c>
      <c r="B72" s="6">
        <v>5.5</v>
      </c>
      <c r="E72" s="12">
        <f t="shared" si="0"/>
        <v>4.7649999999999998E-2</v>
      </c>
    </row>
    <row r="73" spans="1:5">
      <c r="A73" s="10">
        <f t="shared" si="1"/>
        <v>1918</v>
      </c>
      <c r="B73" s="6">
        <v>5.81</v>
      </c>
      <c r="E73" s="12">
        <f t="shared" si="0"/>
        <v>5.074999999999999E-2</v>
      </c>
    </row>
    <row r="74" spans="1:5">
      <c r="A74" s="10">
        <f t="shared" si="1"/>
        <v>1919</v>
      </c>
      <c r="B74" s="6">
        <v>5.88</v>
      </c>
      <c r="E74" s="12">
        <f t="shared" si="0"/>
        <v>5.1449999999999996E-2</v>
      </c>
    </row>
    <row r="75" spans="1:5">
      <c r="A75" s="10">
        <f t="shared" si="1"/>
        <v>1920</v>
      </c>
      <c r="B75" s="6">
        <v>7.88</v>
      </c>
      <c r="C75">
        <v>5.88</v>
      </c>
      <c r="D75" s="6">
        <f>B75-C75</f>
        <v>2</v>
      </c>
      <c r="E75" s="31">
        <f>C75/100</f>
        <v>5.8799999999999998E-2</v>
      </c>
    </row>
    <row r="76" spans="1:5">
      <c r="A76" s="10">
        <f t="shared" si="1"/>
        <v>1921</v>
      </c>
      <c r="B76" s="6">
        <v>5.12</v>
      </c>
      <c r="C76">
        <v>3.9</v>
      </c>
      <c r="D76" s="6">
        <f t="shared" ref="D76:D126" si="2">B76-C76</f>
        <v>1.2200000000000002</v>
      </c>
      <c r="E76" s="31">
        <f t="shared" ref="E76:E88" si="3">C76/100</f>
        <v>3.9E-2</v>
      </c>
    </row>
    <row r="77" spans="1:5">
      <c r="A77" s="10">
        <f t="shared" si="1"/>
        <v>1922</v>
      </c>
      <c r="B77" s="6">
        <v>4.62</v>
      </c>
      <c r="C77">
        <v>3.65</v>
      </c>
      <c r="D77" s="6">
        <f t="shared" si="2"/>
        <v>0.9700000000000002</v>
      </c>
      <c r="E77" s="31">
        <f t="shared" si="3"/>
        <v>3.6499999999999998E-2</v>
      </c>
    </row>
    <row r="78" spans="1:5">
      <c r="A78" s="10">
        <f t="shared" ref="A78:A141" si="4">A77+1</f>
        <v>1923</v>
      </c>
      <c r="B78" s="6">
        <v>4.88</v>
      </c>
      <c r="C78">
        <v>3.88</v>
      </c>
      <c r="D78" s="6">
        <f t="shared" si="2"/>
        <v>1</v>
      </c>
      <c r="E78" s="31">
        <f t="shared" si="3"/>
        <v>3.8800000000000001E-2</v>
      </c>
    </row>
    <row r="79" spans="1:5">
      <c r="A79" s="10">
        <f t="shared" si="4"/>
        <v>1924</v>
      </c>
      <c r="B79" s="6">
        <v>3.55</v>
      </c>
      <c r="C79">
        <v>2.57</v>
      </c>
      <c r="D79" s="6">
        <f t="shared" si="2"/>
        <v>0.98</v>
      </c>
      <c r="E79" s="31">
        <f t="shared" si="3"/>
        <v>2.5699999999999997E-2</v>
      </c>
    </row>
    <row r="80" spans="1:5">
      <c r="A80" s="10">
        <f t="shared" si="4"/>
        <v>1925</v>
      </c>
      <c r="B80" s="6">
        <v>4.38</v>
      </c>
      <c r="C80">
        <v>3.51</v>
      </c>
      <c r="D80" s="6">
        <f t="shared" si="2"/>
        <v>0.87000000000000011</v>
      </c>
      <c r="E80" s="31">
        <f t="shared" si="3"/>
        <v>3.5099999999999999E-2</v>
      </c>
    </row>
    <row r="81" spans="1:5">
      <c r="A81" s="10">
        <f t="shared" si="4"/>
        <v>1926</v>
      </c>
      <c r="B81" s="6">
        <v>4.4000000000000004</v>
      </c>
      <c r="C81">
        <v>3.07</v>
      </c>
      <c r="D81" s="6">
        <f t="shared" si="2"/>
        <v>1.3300000000000005</v>
      </c>
      <c r="E81" s="31">
        <f t="shared" si="3"/>
        <v>3.0699999999999998E-2</v>
      </c>
    </row>
    <row r="82" spans="1:5">
      <c r="A82" s="10">
        <f t="shared" si="4"/>
        <v>1927</v>
      </c>
      <c r="B82" s="6">
        <v>3.97</v>
      </c>
      <c r="C82">
        <v>3.17</v>
      </c>
      <c r="D82" s="6">
        <f t="shared" si="2"/>
        <v>0.80000000000000027</v>
      </c>
      <c r="E82" s="31">
        <f t="shared" si="3"/>
        <v>3.1699999999999999E-2</v>
      </c>
    </row>
    <row r="83" spans="1:5">
      <c r="A83" s="10">
        <f t="shared" si="4"/>
        <v>1928</v>
      </c>
      <c r="B83" s="6">
        <v>5.44</v>
      </c>
      <c r="C83">
        <v>4.26</v>
      </c>
      <c r="D83" s="6">
        <f t="shared" si="2"/>
        <v>1.1800000000000006</v>
      </c>
      <c r="E83" s="31">
        <f t="shared" si="3"/>
        <v>4.2599999999999999E-2</v>
      </c>
    </row>
    <row r="84" spans="1:5">
      <c r="A84" s="10">
        <f t="shared" si="4"/>
        <v>1929</v>
      </c>
      <c r="B84" s="6">
        <v>5</v>
      </c>
      <c r="C84">
        <v>3.03</v>
      </c>
      <c r="D84" s="6">
        <f t="shared" si="2"/>
        <v>1.9700000000000002</v>
      </c>
      <c r="E84" s="31">
        <f t="shared" si="3"/>
        <v>3.0299999999999997E-2</v>
      </c>
    </row>
    <row r="85" spans="1:5">
      <c r="A85" s="10">
        <f t="shared" si="4"/>
        <v>1930</v>
      </c>
      <c r="B85" s="6">
        <v>2.85</v>
      </c>
      <c r="C85">
        <v>1.48</v>
      </c>
      <c r="D85" s="6">
        <f t="shared" si="2"/>
        <v>1.37</v>
      </c>
      <c r="E85" s="31">
        <f t="shared" si="3"/>
        <v>1.4800000000000001E-2</v>
      </c>
    </row>
    <row r="86" spans="1:5">
      <c r="A86" s="10">
        <f t="shared" si="4"/>
        <v>1931</v>
      </c>
      <c r="B86" s="6">
        <v>4</v>
      </c>
      <c r="C86">
        <v>2.41</v>
      </c>
      <c r="D86" s="6">
        <f t="shared" si="2"/>
        <v>1.5899999999999999</v>
      </c>
      <c r="E86" s="31">
        <f t="shared" si="3"/>
        <v>2.41E-2</v>
      </c>
    </row>
    <row r="87" spans="1:5">
      <c r="A87" s="10">
        <f t="shared" si="4"/>
        <v>1932</v>
      </c>
      <c r="B87" s="6">
        <v>1.51</v>
      </c>
      <c r="C87">
        <v>0.04</v>
      </c>
      <c r="D87" s="6">
        <f t="shared" si="2"/>
        <v>1.47</v>
      </c>
      <c r="E87" s="31">
        <f t="shared" si="3"/>
        <v>4.0000000000000002E-4</v>
      </c>
    </row>
    <row r="88" spans="1:5">
      <c r="A88" s="10">
        <f t="shared" si="4"/>
        <v>1933</v>
      </c>
      <c r="B88" s="6">
        <v>1.41</v>
      </c>
      <c r="C88">
        <v>0.09</v>
      </c>
      <c r="D88" s="6">
        <f t="shared" si="2"/>
        <v>1.3199999999999998</v>
      </c>
      <c r="E88" s="31">
        <f t="shared" si="3"/>
        <v>8.9999999999999998E-4</v>
      </c>
    </row>
    <row r="89" spans="1:5">
      <c r="A89" s="10">
        <f t="shared" si="4"/>
        <v>1934</v>
      </c>
      <c r="B89" s="6">
        <v>0.75</v>
      </c>
      <c r="C89" s="6">
        <v>0.23</v>
      </c>
      <c r="D89" s="6">
        <f t="shared" si="2"/>
        <v>0.52</v>
      </c>
      <c r="E89" s="32">
        <f>C89/100</f>
        <v>2.3E-3</v>
      </c>
    </row>
    <row r="90" spans="1:5">
      <c r="A90" s="10">
        <f t="shared" si="4"/>
        <v>1935</v>
      </c>
      <c r="B90" s="6">
        <v>0.75</v>
      </c>
      <c r="C90" s="6">
        <v>0.15</v>
      </c>
      <c r="D90" s="6">
        <f t="shared" si="2"/>
        <v>0.6</v>
      </c>
      <c r="E90" s="32">
        <f t="shared" ref="E90:E153" si="5">C90/100</f>
        <v>1.5E-3</v>
      </c>
    </row>
    <row r="91" spans="1:5">
      <c r="A91" s="10">
        <f t="shared" si="4"/>
        <v>1936</v>
      </c>
      <c r="B91" s="6">
        <v>0.75</v>
      </c>
      <c r="C91" s="6">
        <v>0.12</v>
      </c>
      <c r="D91" s="6">
        <f t="shared" si="2"/>
        <v>0.63</v>
      </c>
      <c r="E91" s="32">
        <f t="shared" si="5"/>
        <v>1.1999999999999999E-3</v>
      </c>
    </row>
    <row r="92" spans="1:5">
      <c r="A92" s="10">
        <f t="shared" si="4"/>
        <v>1937</v>
      </c>
      <c r="B92" s="6">
        <v>1</v>
      </c>
      <c r="C92" s="6">
        <v>0.11</v>
      </c>
      <c r="D92" s="6">
        <f t="shared" si="2"/>
        <v>0.89</v>
      </c>
      <c r="E92" s="32">
        <f t="shared" si="5"/>
        <v>1.1000000000000001E-3</v>
      </c>
    </row>
    <row r="93" spans="1:5">
      <c r="A93" s="10">
        <f t="shared" si="4"/>
        <v>1938</v>
      </c>
      <c r="B93" s="6">
        <v>0.69</v>
      </c>
      <c r="C93" s="6">
        <v>0.03</v>
      </c>
      <c r="D93" s="6">
        <f t="shared" si="2"/>
        <v>0.65999999999999992</v>
      </c>
      <c r="E93" s="32">
        <f t="shared" si="5"/>
        <v>2.9999999999999997E-4</v>
      </c>
    </row>
    <row r="94" spans="1:5">
      <c r="A94" s="10">
        <f t="shared" si="4"/>
        <v>1939</v>
      </c>
      <c r="B94" s="6">
        <v>0.81</v>
      </c>
      <c r="C94" s="6">
        <v>0.04</v>
      </c>
      <c r="D94" s="6">
        <f t="shared" si="2"/>
        <v>0.77</v>
      </c>
      <c r="E94" s="32">
        <f t="shared" si="5"/>
        <v>4.0000000000000002E-4</v>
      </c>
    </row>
    <row r="95" spans="1:5">
      <c r="A95" s="10">
        <f t="shared" si="4"/>
        <v>1940</v>
      </c>
      <c r="B95" s="6">
        <v>0.81</v>
      </c>
      <c r="C95" s="6">
        <v>0.02</v>
      </c>
      <c r="D95" s="6">
        <f t="shared" si="2"/>
        <v>0.79</v>
      </c>
      <c r="E95" s="32">
        <f t="shared" si="5"/>
        <v>2.0000000000000001E-4</v>
      </c>
    </row>
    <row r="96" spans="1:5">
      <c r="A96" s="10">
        <f t="shared" si="4"/>
        <v>1941</v>
      </c>
      <c r="B96" s="6">
        <v>0.69</v>
      </c>
      <c r="C96" s="6">
        <v>0.33</v>
      </c>
      <c r="D96" s="6">
        <f t="shared" si="2"/>
        <v>0.35999999999999993</v>
      </c>
      <c r="E96" s="32">
        <f t="shared" si="5"/>
        <v>3.3E-3</v>
      </c>
    </row>
    <row r="97" spans="1:5">
      <c r="A97" s="10">
        <f t="shared" si="4"/>
        <v>1942</v>
      </c>
      <c r="B97" s="6">
        <v>0.69</v>
      </c>
      <c r="C97" s="6">
        <v>0.38</v>
      </c>
      <c r="D97" s="6">
        <f t="shared" si="2"/>
        <v>0.30999999999999994</v>
      </c>
      <c r="E97" s="32">
        <f t="shared" si="5"/>
        <v>3.8E-3</v>
      </c>
    </row>
    <row r="98" spans="1:5">
      <c r="A98" s="10">
        <f t="shared" si="4"/>
        <v>1943</v>
      </c>
      <c r="B98" s="6">
        <v>0.69</v>
      </c>
      <c r="C98" s="6">
        <v>0.38</v>
      </c>
      <c r="D98" s="6">
        <f t="shared" si="2"/>
        <v>0.30999999999999994</v>
      </c>
      <c r="E98" s="32">
        <f t="shared" si="5"/>
        <v>3.8E-3</v>
      </c>
    </row>
    <row r="99" spans="1:5">
      <c r="A99" s="10">
        <f t="shared" si="4"/>
        <v>1944</v>
      </c>
      <c r="B99" s="6">
        <v>0.75</v>
      </c>
      <c r="C99" s="6">
        <v>0.38</v>
      </c>
      <c r="D99" s="6">
        <f t="shared" si="2"/>
        <v>0.37</v>
      </c>
      <c r="E99" s="32">
        <f t="shared" si="5"/>
        <v>3.8E-3</v>
      </c>
    </row>
    <row r="100" spans="1:5">
      <c r="A100" s="10">
        <f t="shared" si="4"/>
        <v>1945</v>
      </c>
      <c r="B100" s="6">
        <v>0.75</v>
      </c>
      <c r="C100" s="6">
        <v>0.38</v>
      </c>
      <c r="D100" s="6">
        <f t="shared" si="2"/>
        <v>0.37</v>
      </c>
      <c r="E100" s="32">
        <f t="shared" si="5"/>
        <v>3.8E-3</v>
      </c>
    </row>
    <row r="101" spans="1:5">
      <c r="A101" s="10">
        <f t="shared" si="4"/>
        <v>1946</v>
      </c>
      <c r="B101" s="6">
        <v>1</v>
      </c>
      <c r="C101" s="6">
        <v>0.38</v>
      </c>
      <c r="D101" s="6">
        <f t="shared" si="2"/>
        <v>0.62</v>
      </c>
      <c r="E101" s="32">
        <f t="shared" si="5"/>
        <v>3.8E-3</v>
      </c>
    </row>
    <row r="102" spans="1:5">
      <c r="A102" s="10">
        <f t="shared" si="4"/>
        <v>1947</v>
      </c>
      <c r="B102" s="6">
        <v>1.22</v>
      </c>
      <c r="C102" s="6">
        <v>0.95</v>
      </c>
      <c r="D102" s="6">
        <f t="shared" si="2"/>
        <v>0.27</v>
      </c>
      <c r="E102" s="32">
        <f t="shared" si="5"/>
        <v>9.4999999999999998E-3</v>
      </c>
    </row>
    <row r="103" spans="1:5">
      <c r="A103" s="10">
        <f t="shared" si="4"/>
        <v>1948</v>
      </c>
      <c r="B103" s="6">
        <v>1.56</v>
      </c>
      <c r="C103" s="6">
        <v>1.1599999999999999</v>
      </c>
      <c r="D103" s="6">
        <f t="shared" si="2"/>
        <v>0.40000000000000013</v>
      </c>
      <c r="E103" s="32">
        <f t="shared" si="5"/>
        <v>1.1599999999999999E-2</v>
      </c>
    </row>
    <row r="104" spans="1:5">
      <c r="A104" s="10">
        <f t="shared" si="4"/>
        <v>1949</v>
      </c>
      <c r="B104" s="6">
        <v>1.33</v>
      </c>
      <c r="C104" s="6">
        <v>1.1000000000000001</v>
      </c>
      <c r="D104" s="6">
        <f t="shared" si="2"/>
        <v>0.22999999999999998</v>
      </c>
      <c r="E104" s="32">
        <f t="shared" si="5"/>
        <v>1.1000000000000001E-2</v>
      </c>
    </row>
    <row r="105" spans="1:5">
      <c r="A105" s="10">
        <f t="shared" si="4"/>
        <v>1950</v>
      </c>
      <c r="B105" s="6">
        <v>1.72</v>
      </c>
      <c r="C105" s="6">
        <v>1.34</v>
      </c>
      <c r="D105" s="6">
        <f t="shared" si="2"/>
        <v>0.37999999999999989</v>
      </c>
      <c r="E105" s="32">
        <f t="shared" si="5"/>
        <v>1.34E-2</v>
      </c>
    </row>
    <row r="106" spans="1:5">
      <c r="A106" s="10">
        <f t="shared" si="4"/>
        <v>1951</v>
      </c>
      <c r="B106" s="6">
        <v>2.2999999999999998</v>
      </c>
      <c r="C106" s="6">
        <v>1.73</v>
      </c>
      <c r="D106" s="6">
        <f t="shared" si="2"/>
        <v>0.56999999999999984</v>
      </c>
      <c r="E106" s="32">
        <f t="shared" si="5"/>
        <v>1.7299999999999999E-2</v>
      </c>
    </row>
    <row r="107" spans="1:5">
      <c r="A107" s="10">
        <f t="shared" si="4"/>
        <v>1952</v>
      </c>
      <c r="B107" s="6">
        <v>2.31</v>
      </c>
      <c r="C107" s="6">
        <v>2.09</v>
      </c>
      <c r="D107" s="6">
        <f t="shared" si="2"/>
        <v>0.2200000000000002</v>
      </c>
      <c r="E107" s="32">
        <f t="shared" si="5"/>
        <v>2.0899999999999998E-2</v>
      </c>
    </row>
    <row r="108" spans="1:5">
      <c r="A108" s="10">
        <f t="shared" si="4"/>
        <v>1953</v>
      </c>
      <c r="B108" s="6">
        <v>2.25</v>
      </c>
      <c r="C108" s="6">
        <v>1.6</v>
      </c>
      <c r="D108" s="6">
        <f t="shared" si="2"/>
        <v>0.64999999999999991</v>
      </c>
      <c r="E108" s="32">
        <f t="shared" si="5"/>
        <v>1.6E-2</v>
      </c>
    </row>
    <row r="109" spans="1:5">
      <c r="A109" s="10">
        <f t="shared" si="4"/>
        <v>1954</v>
      </c>
      <c r="B109" s="6">
        <v>1.31</v>
      </c>
      <c r="C109" s="6">
        <v>1.1499999999999999</v>
      </c>
      <c r="D109" s="6">
        <f t="shared" si="2"/>
        <v>0.16000000000000014</v>
      </c>
      <c r="E109" s="32">
        <f t="shared" si="5"/>
        <v>1.15E-2</v>
      </c>
    </row>
    <row r="110" spans="1:5">
      <c r="A110" s="10">
        <f t="shared" si="4"/>
        <v>1955</v>
      </c>
      <c r="B110" s="6">
        <v>2.99</v>
      </c>
      <c r="C110" s="6">
        <v>2.54</v>
      </c>
      <c r="D110" s="6">
        <f t="shared" si="2"/>
        <v>0.45000000000000018</v>
      </c>
      <c r="E110" s="32">
        <f t="shared" si="5"/>
        <v>2.5399999999999999E-2</v>
      </c>
    </row>
    <row r="111" spans="1:5">
      <c r="A111" s="10">
        <f t="shared" si="4"/>
        <v>1956</v>
      </c>
      <c r="B111" s="6">
        <v>3.63</v>
      </c>
      <c r="C111" s="6">
        <v>3.21</v>
      </c>
      <c r="D111" s="6">
        <f t="shared" si="2"/>
        <v>0.41999999999999993</v>
      </c>
      <c r="E111" s="32">
        <f t="shared" si="5"/>
        <v>3.2099999999999997E-2</v>
      </c>
    </row>
    <row r="112" spans="1:5">
      <c r="A112" s="10">
        <f t="shared" si="4"/>
        <v>1957</v>
      </c>
      <c r="B112" s="6">
        <v>3.81</v>
      </c>
      <c r="C112" s="6">
        <v>3.04</v>
      </c>
      <c r="D112" s="6">
        <f t="shared" si="2"/>
        <v>0.77</v>
      </c>
      <c r="E112" s="32">
        <f t="shared" si="5"/>
        <v>3.04E-2</v>
      </c>
    </row>
    <row r="113" spans="1:5">
      <c r="A113" s="10">
        <f t="shared" si="4"/>
        <v>1958</v>
      </c>
      <c r="B113" s="6">
        <v>3.33</v>
      </c>
      <c r="C113" s="6">
        <v>2.77</v>
      </c>
      <c r="D113" s="6">
        <f t="shared" si="2"/>
        <v>0.56000000000000005</v>
      </c>
      <c r="E113" s="32">
        <f t="shared" si="5"/>
        <v>2.7699999999999999E-2</v>
      </c>
    </row>
    <row r="114" spans="1:5">
      <c r="A114" s="10">
        <f t="shared" si="4"/>
        <v>1959</v>
      </c>
      <c r="B114" s="6">
        <v>4.88</v>
      </c>
      <c r="C114" s="6">
        <v>4.49</v>
      </c>
      <c r="D114" s="6">
        <f t="shared" si="2"/>
        <v>0.38999999999999968</v>
      </c>
      <c r="E114" s="32">
        <f t="shared" si="5"/>
        <v>4.4900000000000002E-2</v>
      </c>
    </row>
    <row r="115" spans="1:5">
      <c r="A115" s="10">
        <f t="shared" si="4"/>
        <v>1960</v>
      </c>
      <c r="B115" s="6">
        <v>3.23</v>
      </c>
      <c r="C115" s="6">
        <v>2.25</v>
      </c>
      <c r="D115" s="6">
        <f t="shared" si="2"/>
        <v>0.98</v>
      </c>
      <c r="E115" s="32">
        <f t="shared" si="5"/>
        <v>2.2499999999999999E-2</v>
      </c>
    </row>
    <row r="116" spans="1:5">
      <c r="A116" s="10">
        <f t="shared" si="4"/>
        <v>1961</v>
      </c>
      <c r="B116" s="6">
        <v>3.19</v>
      </c>
      <c r="C116" s="6">
        <v>2.6</v>
      </c>
      <c r="D116" s="6">
        <f t="shared" si="2"/>
        <v>0.58999999999999986</v>
      </c>
      <c r="E116" s="32">
        <f t="shared" si="5"/>
        <v>2.6000000000000002E-2</v>
      </c>
    </row>
    <row r="117" spans="1:5">
      <c r="A117" s="10">
        <f t="shared" si="4"/>
        <v>1962</v>
      </c>
      <c r="B117" s="6">
        <v>3.29</v>
      </c>
      <c r="C117" s="6">
        <v>2.87</v>
      </c>
      <c r="D117" s="6">
        <f t="shared" si="2"/>
        <v>0.41999999999999993</v>
      </c>
      <c r="E117" s="32">
        <f t="shared" si="5"/>
        <v>2.87E-2</v>
      </c>
    </row>
    <row r="118" spans="1:5">
      <c r="A118" s="10">
        <f t="shared" si="4"/>
        <v>1963</v>
      </c>
      <c r="B118" s="6">
        <v>3.96</v>
      </c>
      <c r="C118" s="6">
        <v>3.52</v>
      </c>
      <c r="D118" s="6">
        <f t="shared" si="2"/>
        <v>0.43999999999999995</v>
      </c>
      <c r="E118" s="32">
        <f t="shared" si="5"/>
        <v>3.5200000000000002E-2</v>
      </c>
    </row>
    <row r="119" spans="1:5">
      <c r="A119" s="10">
        <f t="shared" si="4"/>
        <v>1964</v>
      </c>
      <c r="B119" s="6">
        <v>4.17</v>
      </c>
      <c r="C119" s="6">
        <v>3.84</v>
      </c>
      <c r="D119" s="6">
        <f t="shared" si="2"/>
        <v>0.33000000000000007</v>
      </c>
      <c r="E119" s="32">
        <f t="shared" si="5"/>
        <v>3.8399999999999997E-2</v>
      </c>
    </row>
    <row r="120" spans="1:5">
      <c r="A120" s="10">
        <f t="shared" si="4"/>
        <v>1965</v>
      </c>
      <c r="B120" s="6">
        <v>4.6500000000000004</v>
      </c>
      <c r="C120" s="6">
        <v>4.38</v>
      </c>
      <c r="D120" s="6">
        <f t="shared" si="2"/>
        <v>0.27000000000000046</v>
      </c>
      <c r="E120" s="32">
        <f t="shared" si="5"/>
        <v>4.3799999999999999E-2</v>
      </c>
    </row>
    <row r="121" spans="1:5">
      <c r="A121" s="10">
        <f t="shared" si="4"/>
        <v>1966</v>
      </c>
      <c r="B121" s="6">
        <v>6</v>
      </c>
      <c r="C121" s="6">
        <v>4.96</v>
      </c>
      <c r="D121" s="6">
        <f t="shared" si="2"/>
        <v>1.04</v>
      </c>
      <c r="E121" s="32">
        <f t="shared" si="5"/>
        <v>4.9599999999999998E-2</v>
      </c>
    </row>
    <row r="122" spans="1:5">
      <c r="A122" s="10">
        <f t="shared" si="4"/>
        <v>1967</v>
      </c>
      <c r="B122" s="6">
        <v>5.56</v>
      </c>
      <c r="C122" s="6">
        <v>4.97</v>
      </c>
      <c r="D122" s="6">
        <f t="shared" si="2"/>
        <v>0.58999999999999986</v>
      </c>
      <c r="E122" s="32">
        <f t="shared" si="5"/>
        <v>4.9699999999999994E-2</v>
      </c>
    </row>
    <row r="123" spans="1:5">
      <c r="A123" s="10">
        <f t="shared" si="4"/>
        <v>1968</v>
      </c>
      <c r="B123" s="6">
        <v>6.17</v>
      </c>
      <c r="C123" s="6">
        <v>5.96</v>
      </c>
      <c r="D123" s="6">
        <f t="shared" si="2"/>
        <v>0.20999999999999996</v>
      </c>
      <c r="E123" s="32">
        <f t="shared" si="5"/>
        <v>5.96E-2</v>
      </c>
    </row>
    <row r="124" spans="1:5">
      <c r="A124" s="10">
        <f t="shared" si="4"/>
        <v>1969</v>
      </c>
      <c r="B124" s="6">
        <v>8.84</v>
      </c>
      <c r="C124" s="6">
        <v>7.82</v>
      </c>
      <c r="D124" s="6">
        <f t="shared" si="2"/>
        <v>1.0199999999999996</v>
      </c>
      <c r="E124" s="32">
        <f t="shared" si="5"/>
        <v>7.8200000000000006E-2</v>
      </c>
    </row>
    <row r="125" spans="1:5">
      <c r="A125" s="10">
        <f t="shared" si="4"/>
        <v>1970</v>
      </c>
      <c r="B125" s="6">
        <v>5.73</v>
      </c>
      <c r="C125" s="6">
        <v>4.87</v>
      </c>
      <c r="D125" s="6">
        <f t="shared" si="2"/>
        <v>0.86000000000000032</v>
      </c>
      <c r="E125" s="32">
        <f t="shared" si="5"/>
        <v>4.87E-2</v>
      </c>
    </row>
    <row r="126" spans="1:5">
      <c r="A126" s="10">
        <f t="shared" si="4"/>
        <v>1971</v>
      </c>
      <c r="B126" s="6">
        <v>4.74</v>
      </c>
      <c r="C126" s="6">
        <v>4.01</v>
      </c>
      <c r="D126" s="6">
        <f t="shared" si="2"/>
        <v>0.73000000000000043</v>
      </c>
      <c r="E126" s="32">
        <f t="shared" si="5"/>
        <v>4.0099999999999997E-2</v>
      </c>
    </row>
    <row r="127" spans="1:5">
      <c r="A127" s="10">
        <f t="shared" si="4"/>
        <v>1972</v>
      </c>
      <c r="C127" s="6">
        <v>5.07</v>
      </c>
      <c r="E127" s="32">
        <f t="shared" si="5"/>
        <v>5.0700000000000002E-2</v>
      </c>
    </row>
    <row r="128" spans="1:5">
      <c r="A128" s="10">
        <f t="shared" si="4"/>
        <v>1973</v>
      </c>
      <c r="C128" s="6">
        <v>7.45</v>
      </c>
      <c r="E128" s="32">
        <f t="shared" si="5"/>
        <v>7.4499999999999997E-2</v>
      </c>
    </row>
    <row r="129" spans="1:5">
      <c r="A129" s="10">
        <f t="shared" si="4"/>
        <v>1974</v>
      </c>
      <c r="C129" s="6">
        <v>7.15</v>
      </c>
      <c r="E129" s="32">
        <f t="shared" si="5"/>
        <v>7.1500000000000008E-2</v>
      </c>
    </row>
    <row r="130" spans="1:5">
      <c r="A130" s="10">
        <f t="shared" si="4"/>
        <v>1975</v>
      </c>
      <c r="C130" s="6">
        <v>5.44</v>
      </c>
      <c r="E130" s="32">
        <f t="shared" si="5"/>
        <v>5.4400000000000004E-2</v>
      </c>
    </row>
    <row r="131" spans="1:5">
      <c r="A131" s="10">
        <f t="shared" si="4"/>
        <v>1976</v>
      </c>
      <c r="C131" s="6">
        <v>4.3499999999999996</v>
      </c>
      <c r="E131" s="32">
        <f t="shared" si="5"/>
        <v>4.3499999999999997E-2</v>
      </c>
    </row>
    <row r="132" spans="1:5">
      <c r="A132" s="10">
        <f t="shared" si="4"/>
        <v>1977</v>
      </c>
      <c r="C132" s="6">
        <v>6.07</v>
      </c>
      <c r="E132" s="32">
        <f t="shared" si="5"/>
        <v>6.0700000000000004E-2</v>
      </c>
    </row>
    <row r="133" spans="1:5">
      <c r="A133" s="10">
        <f t="shared" si="4"/>
        <v>1978</v>
      </c>
      <c r="C133" s="6">
        <v>9.08</v>
      </c>
      <c r="E133" s="32">
        <f t="shared" si="5"/>
        <v>9.0800000000000006E-2</v>
      </c>
    </row>
    <row r="134" spans="1:5">
      <c r="A134" s="10">
        <f t="shared" si="4"/>
        <v>1979</v>
      </c>
      <c r="C134" s="6">
        <v>12.04</v>
      </c>
      <c r="E134" s="32">
        <f t="shared" si="5"/>
        <v>0.12039999999999999</v>
      </c>
    </row>
    <row r="135" spans="1:5">
      <c r="A135" s="10">
        <f t="shared" si="4"/>
        <v>1980</v>
      </c>
      <c r="C135" s="6">
        <v>15.49</v>
      </c>
      <c r="E135" s="32">
        <f t="shared" si="5"/>
        <v>0.15490000000000001</v>
      </c>
    </row>
    <row r="136" spans="1:5">
      <c r="A136" s="10">
        <f t="shared" si="4"/>
        <v>1981</v>
      </c>
      <c r="C136" s="6">
        <v>10.85</v>
      </c>
      <c r="E136" s="32">
        <f t="shared" si="5"/>
        <v>0.1085</v>
      </c>
    </row>
    <row r="137" spans="1:5">
      <c r="A137" s="10">
        <f t="shared" si="4"/>
        <v>1982</v>
      </c>
      <c r="C137" s="6">
        <v>7.94</v>
      </c>
      <c r="E137" s="32">
        <f t="shared" si="5"/>
        <v>7.9399999999999998E-2</v>
      </c>
    </row>
    <row r="138" spans="1:5">
      <c r="A138" s="10">
        <f t="shared" si="4"/>
        <v>1983</v>
      </c>
      <c r="C138" s="6">
        <v>9</v>
      </c>
      <c r="E138" s="32">
        <f t="shared" si="5"/>
        <v>0.09</v>
      </c>
    </row>
    <row r="139" spans="1:5">
      <c r="A139" s="10">
        <f t="shared" si="4"/>
        <v>1984</v>
      </c>
      <c r="C139" s="6">
        <v>8.06</v>
      </c>
      <c r="E139" s="32">
        <f t="shared" si="5"/>
        <v>8.0600000000000005E-2</v>
      </c>
    </row>
    <row r="140" spans="1:5">
      <c r="A140" s="10">
        <f t="shared" si="4"/>
        <v>1985</v>
      </c>
      <c r="C140" s="6">
        <v>7.1</v>
      </c>
      <c r="E140" s="32">
        <f t="shared" si="5"/>
        <v>7.0999999999999994E-2</v>
      </c>
    </row>
    <row r="141" spans="1:5">
      <c r="A141" s="10">
        <f t="shared" si="4"/>
        <v>1986</v>
      </c>
      <c r="C141" s="6">
        <v>5.53</v>
      </c>
      <c r="E141" s="32">
        <f t="shared" si="5"/>
        <v>5.5300000000000002E-2</v>
      </c>
    </row>
    <row r="142" spans="1:5">
      <c r="A142" s="10">
        <f t="shared" ref="A142:A170" si="6">A141+1</f>
        <v>1987</v>
      </c>
      <c r="C142" s="6">
        <v>5.77</v>
      </c>
      <c r="E142" s="32">
        <f t="shared" si="5"/>
        <v>5.7699999999999994E-2</v>
      </c>
    </row>
    <row r="143" spans="1:5">
      <c r="A143" s="10">
        <f t="shared" si="6"/>
        <v>1988</v>
      </c>
      <c r="C143" s="6">
        <v>8.07</v>
      </c>
      <c r="E143" s="32">
        <f t="shared" si="5"/>
        <v>8.0700000000000008E-2</v>
      </c>
    </row>
    <row r="144" spans="1:5">
      <c r="A144" s="10">
        <f t="shared" si="6"/>
        <v>1989</v>
      </c>
      <c r="C144" s="6">
        <v>7.63</v>
      </c>
      <c r="E144" s="32">
        <f t="shared" si="5"/>
        <v>7.6299999999999993E-2</v>
      </c>
    </row>
    <row r="145" spans="1:5">
      <c r="A145" s="10">
        <f t="shared" si="6"/>
        <v>1990</v>
      </c>
      <c r="C145" s="6">
        <v>6.74</v>
      </c>
      <c r="E145" s="32">
        <f t="shared" si="5"/>
        <v>6.7400000000000002E-2</v>
      </c>
    </row>
    <row r="146" spans="1:5">
      <c r="A146" s="10">
        <f t="shared" si="6"/>
        <v>1991</v>
      </c>
      <c r="C146" s="6">
        <v>4.07</v>
      </c>
      <c r="E146" s="32">
        <f t="shared" si="5"/>
        <v>4.07E-2</v>
      </c>
    </row>
    <row r="147" spans="1:5">
      <c r="A147" s="10">
        <f t="shared" si="6"/>
        <v>1992</v>
      </c>
      <c r="C147" s="6">
        <v>3.22</v>
      </c>
      <c r="E147" s="32">
        <f t="shared" si="5"/>
        <v>3.2199999999999999E-2</v>
      </c>
    </row>
    <row r="148" spans="1:5">
      <c r="A148" s="10">
        <f t="shared" si="6"/>
        <v>1993</v>
      </c>
      <c r="C148" s="6">
        <v>3.06</v>
      </c>
      <c r="E148" s="32">
        <f t="shared" si="5"/>
        <v>3.0600000000000002E-2</v>
      </c>
    </row>
    <row r="149" spans="1:5">
      <c r="A149" s="10">
        <f t="shared" si="6"/>
        <v>1994</v>
      </c>
      <c r="C149" s="6">
        <v>5.6</v>
      </c>
      <c r="E149" s="32">
        <f t="shared" si="5"/>
        <v>5.5999999999999994E-2</v>
      </c>
    </row>
    <row r="150" spans="1:5">
      <c r="A150" s="10">
        <f t="shared" si="6"/>
        <v>1995</v>
      </c>
      <c r="C150" s="6">
        <v>5.14</v>
      </c>
      <c r="E150" s="32">
        <f t="shared" si="5"/>
        <v>5.1399999999999994E-2</v>
      </c>
    </row>
    <row r="151" spans="1:5">
      <c r="A151" s="10">
        <f t="shared" si="6"/>
        <v>1996</v>
      </c>
      <c r="C151" s="6">
        <v>4.91</v>
      </c>
      <c r="E151" s="32">
        <f t="shared" si="5"/>
        <v>4.9100000000000005E-2</v>
      </c>
    </row>
    <row r="152" spans="1:5">
      <c r="A152" s="10">
        <f t="shared" si="6"/>
        <v>1997</v>
      </c>
      <c r="C152" s="6">
        <v>5.16</v>
      </c>
      <c r="E152" s="32">
        <f t="shared" si="5"/>
        <v>5.16E-2</v>
      </c>
    </row>
    <row r="153" spans="1:5">
      <c r="A153" s="10">
        <f t="shared" si="6"/>
        <v>1998</v>
      </c>
      <c r="C153" s="6">
        <v>4.3899999999999997</v>
      </c>
      <c r="E153" s="32">
        <f t="shared" si="5"/>
        <v>4.3899999999999995E-2</v>
      </c>
    </row>
    <row r="154" spans="1:5">
      <c r="A154" s="10">
        <f t="shared" si="6"/>
        <v>1999</v>
      </c>
      <c r="C154" s="6">
        <v>5.2</v>
      </c>
      <c r="E154" s="32">
        <f t="shared" ref="E154:E170" si="7">C154/100</f>
        <v>5.2000000000000005E-2</v>
      </c>
    </row>
    <row r="155" spans="1:5">
      <c r="A155" s="10">
        <f t="shared" si="6"/>
        <v>2000</v>
      </c>
      <c r="C155" s="6">
        <v>5.77</v>
      </c>
      <c r="E155" s="32">
        <f t="shared" si="7"/>
        <v>5.7699999999999994E-2</v>
      </c>
    </row>
    <row r="156" spans="1:5">
      <c r="A156" s="10">
        <f t="shared" si="6"/>
        <v>2001</v>
      </c>
      <c r="C156" s="6">
        <v>1.69</v>
      </c>
      <c r="E156" s="32">
        <f t="shared" si="7"/>
        <v>1.6899999999999998E-2</v>
      </c>
    </row>
    <row r="157" spans="1:5">
      <c r="A157" s="10">
        <f t="shared" si="6"/>
        <v>2002</v>
      </c>
      <c r="C157" s="6">
        <v>1.19</v>
      </c>
      <c r="E157" s="32">
        <f t="shared" si="7"/>
        <v>1.1899999999999999E-2</v>
      </c>
    </row>
    <row r="158" spans="1:5">
      <c r="A158" s="10">
        <f t="shared" si="6"/>
        <v>2003</v>
      </c>
      <c r="C158" s="6">
        <v>0.9</v>
      </c>
      <c r="E158" s="32">
        <f t="shared" si="7"/>
        <v>9.0000000000000011E-3</v>
      </c>
    </row>
    <row r="159" spans="1:5">
      <c r="A159" s="10">
        <f t="shared" si="6"/>
        <v>2004</v>
      </c>
      <c r="C159" s="6">
        <v>2.19</v>
      </c>
      <c r="E159" s="32">
        <f t="shared" si="7"/>
        <v>2.1899999999999999E-2</v>
      </c>
    </row>
    <row r="160" spans="1:5">
      <c r="A160" s="10">
        <f t="shared" si="6"/>
        <v>2005</v>
      </c>
      <c r="C160" s="6">
        <v>3.89</v>
      </c>
      <c r="E160" s="32">
        <f t="shared" si="7"/>
        <v>3.8900000000000004E-2</v>
      </c>
    </row>
    <row r="161" spans="1:5">
      <c r="A161" s="10">
        <f t="shared" si="6"/>
        <v>2006</v>
      </c>
      <c r="C161" s="6">
        <v>4.8499999999999996</v>
      </c>
      <c r="E161" s="32">
        <f t="shared" si="7"/>
        <v>4.8499999999999995E-2</v>
      </c>
    </row>
    <row r="162" spans="1:5">
      <c r="A162" s="10">
        <f t="shared" si="6"/>
        <v>2007</v>
      </c>
      <c r="C162" s="6">
        <v>3</v>
      </c>
      <c r="E162" s="32">
        <f t="shared" si="7"/>
        <v>0.03</v>
      </c>
    </row>
    <row r="163" spans="1:5">
      <c r="A163" s="10">
        <f t="shared" si="6"/>
        <v>2008</v>
      </c>
      <c r="C163" s="6">
        <v>0.03</v>
      </c>
      <c r="E163" s="32">
        <f t="shared" si="7"/>
        <v>2.9999999999999997E-4</v>
      </c>
    </row>
    <row r="164" spans="1:5">
      <c r="A164" s="10">
        <f t="shared" si="6"/>
        <v>2009</v>
      </c>
      <c r="C164" s="6">
        <v>0.05</v>
      </c>
      <c r="E164" s="32">
        <f t="shared" si="7"/>
        <v>5.0000000000000001E-4</v>
      </c>
    </row>
    <row r="165" spans="1:5">
      <c r="A165" s="10">
        <f t="shared" si="6"/>
        <v>2010</v>
      </c>
      <c r="C165" s="6">
        <v>0.14000000000000001</v>
      </c>
      <c r="E165" s="32">
        <f t="shared" si="7"/>
        <v>1.4000000000000002E-3</v>
      </c>
    </row>
    <row r="166" spans="1:5">
      <c r="A166" s="10">
        <f t="shared" si="6"/>
        <v>2011</v>
      </c>
      <c r="C166" s="6">
        <v>0.01</v>
      </c>
      <c r="E166" s="32">
        <f t="shared" si="7"/>
        <v>1E-4</v>
      </c>
    </row>
    <row r="167" spans="1:5">
      <c r="A167" s="10">
        <f t="shared" si="6"/>
        <v>2012</v>
      </c>
      <c r="C167" s="6">
        <v>7.0000000000000007E-2</v>
      </c>
      <c r="E167" s="32">
        <f t="shared" si="7"/>
        <v>7.000000000000001E-4</v>
      </c>
    </row>
    <row r="168" spans="1:5">
      <c r="A168" s="10">
        <f t="shared" si="6"/>
        <v>2013</v>
      </c>
      <c r="C168" s="6">
        <v>7.0000000000000007E-2</v>
      </c>
      <c r="E168" s="32">
        <f t="shared" si="7"/>
        <v>7.000000000000001E-4</v>
      </c>
    </row>
    <row r="169" spans="1:5">
      <c r="A169" s="10">
        <f t="shared" si="6"/>
        <v>2014</v>
      </c>
      <c r="C169" s="6">
        <v>0.03</v>
      </c>
      <c r="E169" s="32">
        <f t="shared" si="7"/>
        <v>2.9999999999999997E-4</v>
      </c>
    </row>
    <row r="170" spans="1:5">
      <c r="A170" s="10">
        <f t="shared" si="6"/>
        <v>2015</v>
      </c>
      <c r="C170" s="6">
        <v>0.23</v>
      </c>
      <c r="E170" s="32">
        <f t="shared" si="7"/>
        <v>2.3E-3</v>
      </c>
    </row>
    <row r="171" spans="1:5">
      <c r="A171" s="26"/>
      <c r="B171" s="6"/>
    </row>
    <row r="172" spans="1:5">
      <c r="A172" s="26"/>
      <c r="B172" s="6"/>
    </row>
    <row r="173" spans="1:5">
      <c r="A173" s="26"/>
      <c r="B173" s="6"/>
    </row>
    <row r="174" spans="1:5">
      <c r="A174" s="26"/>
      <c r="B174" s="6"/>
    </row>
    <row r="175" spans="1:5">
      <c r="A175" s="26"/>
      <c r="B175" s="6"/>
    </row>
    <row r="176" spans="1:5">
      <c r="A176" s="26"/>
      <c r="B176" s="6"/>
    </row>
    <row r="177" spans="1:2">
      <c r="A177" s="26"/>
      <c r="B177" s="6"/>
    </row>
    <row r="178" spans="1:2">
      <c r="A178" s="26"/>
      <c r="B178" s="6"/>
    </row>
    <row r="179" spans="1:2">
      <c r="A179" s="26"/>
      <c r="B179" s="6"/>
    </row>
    <row r="180" spans="1:2">
      <c r="A180" s="26"/>
      <c r="B180" s="6"/>
    </row>
    <row r="181" spans="1:2">
      <c r="A181" s="26"/>
      <c r="B181" s="6"/>
    </row>
    <row r="182" spans="1:2">
      <c r="A182" s="26"/>
      <c r="B182" s="6"/>
    </row>
    <row r="183" spans="1:2">
      <c r="A183" s="26"/>
      <c r="B183" s="6"/>
    </row>
    <row r="184" spans="1:2">
      <c r="A184" s="26"/>
      <c r="B184" s="6"/>
    </row>
    <row r="185" spans="1:2">
      <c r="A185" s="26"/>
      <c r="B185" s="6"/>
    </row>
    <row r="186" spans="1:2">
      <c r="A186" s="26"/>
      <c r="B186" s="6"/>
    </row>
    <row r="187" spans="1:2">
      <c r="A187" s="26"/>
      <c r="B187" s="6"/>
    </row>
    <row r="188" spans="1:2">
      <c r="A188" s="26"/>
      <c r="B188" s="6"/>
    </row>
    <row r="189" spans="1:2">
      <c r="A189" s="26"/>
      <c r="B189" s="6"/>
    </row>
    <row r="190" spans="1:2">
      <c r="A190" s="26"/>
      <c r="B190" s="6"/>
    </row>
    <row r="191" spans="1:2">
      <c r="A191" s="26"/>
      <c r="B191" s="6"/>
    </row>
    <row r="192" spans="1:2">
      <c r="A192" s="26"/>
      <c r="B192" s="6"/>
    </row>
    <row r="193" spans="1:2">
      <c r="A193" s="26"/>
      <c r="B193" s="6"/>
    </row>
    <row r="194" spans="1:2">
      <c r="A194" s="26"/>
      <c r="B194" s="6"/>
    </row>
    <row r="195" spans="1:2">
      <c r="A195" s="26"/>
      <c r="B195" s="6"/>
    </row>
    <row r="196" spans="1:2">
      <c r="A196" s="26"/>
      <c r="B196" s="6"/>
    </row>
    <row r="197" spans="1:2">
      <c r="A197" s="26"/>
      <c r="B197" s="6"/>
    </row>
    <row r="198" spans="1:2">
      <c r="A198" s="26"/>
      <c r="B198" s="6"/>
    </row>
    <row r="199" spans="1:2">
      <c r="A199" s="26"/>
      <c r="B199" s="6"/>
    </row>
    <row r="200" spans="1:2">
      <c r="A200" s="26"/>
      <c r="B200" s="6"/>
    </row>
    <row r="201" spans="1:2">
      <c r="A201" s="26"/>
      <c r="B201" s="6"/>
    </row>
    <row r="202" spans="1:2">
      <c r="A202" s="26"/>
      <c r="B202" s="6"/>
    </row>
    <row r="203" spans="1:2">
      <c r="A203" s="26"/>
      <c r="B203" s="6"/>
    </row>
    <row r="204" spans="1:2">
      <c r="A204" s="26"/>
      <c r="B204" s="6"/>
    </row>
    <row r="205" spans="1:2">
      <c r="A205" s="26"/>
      <c r="B205" s="6"/>
    </row>
    <row r="206" spans="1:2">
      <c r="A206" s="26"/>
      <c r="B206" s="6"/>
    </row>
    <row r="207" spans="1:2">
      <c r="A207" s="26"/>
      <c r="B207" s="6"/>
    </row>
    <row r="208" spans="1:2">
      <c r="A208" s="26"/>
      <c r="B208" s="6"/>
    </row>
    <row r="209" spans="1:2">
      <c r="A209" s="26"/>
      <c r="B209" s="6"/>
    </row>
    <row r="210" spans="1:2">
      <c r="A210" s="26"/>
      <c r="B210" s="6"/>
    </row>
    <row r="211" spans="1:2">
      <c r="A211" s="26"/>
      <c r="B211" s="6"/>
    </row>
    <row r="212" spans="1:2">
      <c r="A212" s="26"/>
      <c r="B212" s="6"/>
    </row>
    <row r="213" spans="1:2">
      <c r="A213" s="26"/>
      <c r="B213" s="6"/>
    </row>
    <row r="214" spans="1:2">
      <c r="A214" s="26"/>
      <c r="B214" s="6"/>
    </row>
    <row r="215" spans="1:2">
      <c r="A215" s="26"/>
      <c r="B215" s="6"/>
    </row>
    <row r="216" spans="1:2">
      <c r="A216" s="26"/>
      <c r="B216" s="6"/>
    </row>
    <row r="217" spans="1:2">
      <c r="A217" s="26"/>
      <c r="B217" s="6"/>
    </row>
    <row r="218" spans="1:2">
      <c r="A218" s="26"/>
      <c r="B218" s="6"/>
    </row>
    <row r="219" spans="1:2">
      <c r="A219" s="26"/>
      <c r="B219" s="6"/>
    </row>
    <row r="220" spans="1:2">
      <c r="A220" s="26"/>
      <c r="B220" s="6"/>
    </row>
    <row r="221" spans="1:2">
      <c r="A221" s="26"/>
      <c r="B221" s="6"/>
    </row>
    <row r="222" spans="1:2">
      <c r="A222" s="26"/>
      <c r="B222" s="6"/>
    </row>
    <row r="223" spans="1:2">
      <c r="A223" s="26"/>
      <c r="B223" s="6"/>
    </row>
    <row r="224" spans="1:2">
      <c r="A224" s="26"/>
      <c r="B224" s="6"/>
    </row>
    <row r="225" spans="1:2">
      <c r="A225" s="26"/>
      <c r="B225" s="6"/>
    </row>
    <row r="226" spans="1:2">
      <c r="A226" s="26"/>
      <c r="B226" s="6"/>
    </row>
    <row r="227" spans="1:2">
      <c r="A227" s="26"/>
      <c r="B227" s="6"/>
    </row>
    <row r="228" spans="1:2">
      <c r="A228" s="26"/>
      <c r="B228" s="6"/>
    </row>
    <row r="229" spans="1:2">
      <c r="A229" s="26"/>
      <c r="B229" s="6"/>
    </row>
    <row r="230" spans="1:2">
      <c r="A230" s="26"/>
      <c r="B230" s="6"/>
    </row>
    <row r="231" spans="1:2">
      <c r="A231" s="26"/>
      <c r="B231" s="6"/>
    </row>
    <row r="232" spans="1:2">
      <c r="A232" s="26"/>
      <c r="B232" s="6"/>
    </row>
    <row r="233" spans="1:2">
      <c r="A233" s="26"/>
      <c r="B233" s="6"/>
    </row>
    <row r="234" spans="1:2">
      <c r="A234" s="26"/>
      <c r="B234" s="6"/>
    </row>
    <row r="235" spans="1:2">
      <c r="A235" s="26"/>
      <c r="B235" s="6"/>
    </row>
    <row r="236" spans="1:2">
      <c r="A236" s="26"/>
      <c r="B236" s="6"/>
    </row>
    <row r="237" spans="1:2">
      <c r="A237" s="26"/>
      <c r="B237" s="6"/>
    </row>
    <row r="238" spans="1:2">
      <c r="A238" s="26"/>
      <c r="B238" s="6"/>
    </row>
    <row r="239" spans="1:2">
      <c r="A239" s="26"/>
      <c r="B239" s="6"/>
    </row>
    <row r="240" spans="1:2">
      <c r="A240" s="26"/>
      <c r="B240" s="6"/>
    </row>
    <row r="241" spans="1:2">
      <c r="A241" s="26"/>
      <c r="B241" s="6"/>
    </row>
    <row r="242" spans="1:2">
      <c r="A242" s="26"/>
      <c r="B242" s="6"/>
    </row>
    <row r="243" spans="1:2">
      <c r="A243" s="26"/>
      <c r="B243" s="6"/>
    </row>
    <row r="244" spans="1:2">
      <c r="A244" s="26"/>
      <c r="B244" s="6"/>
    </row>
    <row r="245" spans="1:2">
      <c r="A245" s="26"/>
      <c r="B245" s="6"/>
    </row>
    <row r="246" spans="1:2">
      <c r="A246" s="26"/>
      <c r="B246" s="6"/>
    </row>
    <row r="247" spans="1:2">
      <c r="A247" s="26"/>
      <c r="B247" s="6"/>
    </row>
    <row r="248" spans="1:2">
      <c r="A248" s="26"/>
      <c r="B248" s="6"/>
    </row>
    <row r="249" spans="1:2">
      <c r="A249" s="26"/>
      <c r="B249" s="6"/>
    </row>
    <row r="250" spans="1:2">
      <c r="A250" s="26"/>
      <c r="B250" s="6"/>
    </row>
    <row r="251" spans="1:2">
      <c r="A251" s="26"/>
      <c r="B251" s="6"/>
    </row>
    <row r="252" spans="1:2">
      <c r="A252" s="26"/>
      <c r="B252" s="6"/>
    </row>
    <row r="253" spans="1:2">
      <c r="A253" s="26"/>
      <c r="B253" s="6"/>
    </row>
    <row r="254" spans="1:2">
      <c r="A254" s="26"/>
      <c r="B254" s="6"/>
    </row>
    <row r="255" spans="1:2">
      <c r="A255" s="26"/>
      <c r="B255" s="6"/>
    </row>
    <row r="256" spans="1:2">
      <c r="A256" s="26"/>
      <c r="B256" s="6"/>
    </row>
    <row r="257" spans="1:2">
      <c r="A257" s="26"/>
      <c r="B257" s="6"/>
    </row>
    <row r="258" spans="1:2">
      <c r="A258" s="26"/>
      <c r="B258" s="6"/>
    </row>
    <row r="259" spans="1:2">
      <c r="A259" s="26"/>
      <c r="B259" s="6"/>
    </row>
    <row r="260" spans="1:2">
      <c r="A260" s="26"/>
      <c r="B260" s="6"/>
    </row>
    <row r="261" spans="1:2">
      <c r="A261" s="26"/>
      <c r="B261" s="6"/>
    </row>
    <row r="262" spans="1:2">
      <c r="A262" s="26"/>
      <c r="B262" s="6"/>
    </row>
    <row r="263" spans="1:2">
      <c r="A263" s="26"/>
      <c r="B263" s="6"/>
    </row>
    <row r="264" spans="1:2">
      <c r="A264" s="26"/>
      <c r="B264" s="6"/>
    </row>
    <row r="265" spans="1:2">
      <c r="A265" s="26"/>
      <c r="B265" s="6"/>
    </row>
    <row r="266" spans="1:2">
      <c r="A266" s="26"/>
      <c r="B266" s="6"/>
    </row>
    <row r="267" spans="1:2">
      <c r="A267" s="26"/>
      <c r="B267" s="6"/>
    </row>
    <row r="268" spans="1:2">
      <c r="A268" s="26"/>
      <c r="B268" s="6"/>
    </row>
    <row r="269" spans="1:2">
      <c r="A269" s="26"/>
      <c r="B269" s="6"/>
    </row>
    <row r="270" spans="1:2">
      <c r="A270" s="26"/>
      <c r="B270" s="6"/>
    </row>
    <row r="271" spans="1:2">
      <c r="A271" s="26"/>
      <c r="B271" s="6"/>
    </row>
    <row r="272" spans="1:2">
      <c r="A272" s="26"/>
      <c r="B272" s="6"/>
    </row>
    <row r="273" spans="1:2">
      <c r="A273" s="26"/>
      <c r="B273" s="6"/>
    </row>
    <row r="274" spans="1:2">
      <c r="A274" s="26"/>
      <c r="B274" s="6"/>
    </row>
    <row r="275" spans="1:2">
      <c r="A275" s="26"/>
      <c r="B275" s="6"/>
    </row>
    <row r="276" spans="1:2">
      <c r="A276" s="26"/>
      <c r="B276" s="6"/>
    </row>
    <row r="277" spans="1:2">
      <c r="A277" s="26"/>
      <c r="B277" s="6"/>
    </row>
    <row r="278" spans="1:2">
      <c r="A278" s="26"/>
      <c r="B278" s="6"/>
    </row>
    <row r="279" spans="1:2">
      <c r="A279" s="26"/>
      <c r="B279" s="6"/>
    </row>
    <row r="280" spans="1:2">
      <c r="A280" s="26"/>
      <c r="B280" s="6"/>
    </row>
    <row r="281" spans="1:2">
      <c r="A281" s="26"/>
      <c r="B281" s="6"/>
    </row>
    <row r="282" spans="1:2">
      <c r="A282" s="26"/>
      <c r="B282" s="6"/>
    </row>
    <row r="283" spans="1:2">
      <c r="A283" s="26"/>
      <c r="B283" s="6"/>
    </row>
    <row r="284" spans="1:2">
      <c r="A284" s="26"/>
      <c r="B284" s="6"/>
    </row>
    <row r="285" spans="1:2">
      <c r="A285" s="26"/>
      <c r="B285" s="6"/>
    </row>
    <row r="286" spans="1:2">
      <c r="A286" s="26"/>
      <c r="B286" s="6"/>
    </row>
    <row r="287" spans="1:2">
      <c r="A287" s="26"/>
      <c r="B287" s="6"/>
    </row>
    <row r="288" spans="1:2">
      <c r="A288" s="26"/>
      <c r="B288" s="6"/>
    </row>
    <row r="289" spans="1:2">
      <c r="A289" s="26"/>
      <c r="B289" s="6"/>
    </row>
    <row r="290" spans="1:2">
      <c r="A290" s="26"/>
      <c r="B290" s="6"/>
    </row>
    <row r="291" spans="1:2">
      <c r="A291" s="26"/>
      <c r="B291" s="6"/>
    </row>
    <row r="292" spans="1:2">
      <c r="A292" s="26"/>
      <c r="B292" s="6"/>
    </row>
    <row r="293" spans="1:2">
      <c r="A293" s="26"/>
      <c r="B293" s="6"/>
    </row>
    <row r="294" spans="1:2">
      <c r="A294" s="26"/>
      <c r="B294" s="6"/>
    </row>
    <row r="295" spans="1:2">
      <c r="A295" s="26"/>
      <c r="B295" s="6"/>
    </row>
    <row r="296" spans="1:2">
      <c r="A296" s="26"/>
      <c r="B296" s="6"/>
    </row>
    <row r="297" spans="1:2">
      <c r="A297" s="26"/>
      <c r="B297" s="6"/>
    </row>
    <row r="298" spans="1:2">
      <c r="A298" s="26"/>
      <c r="B298" s="6"/>
    </row>
    <row r="299" spans="1:2">
      <c r="A299" s="26"/>
      <c r="B299" s="6"/>
    </row>
    <row r="300" spans="1:2">
      <c r="A300" s="26"/>
      <c r="B300" s="6"/>
    </row>
    <row r="301" spans="1:2">
      <c r="A301" s="26"/>
      <c r="B301" s="6"/>
    </row>
    <row r="302" spans="1:2">
      <c r="A302" s="26"/>
      <c r="B302" s="6"/>
    </row>
    <row r="303" spans="1:2">
      <c r="A303" s="26"/>
      <c r="B303" s="6"/>
    </row>
    <row r="304" spans="1:2">
      <c r="A304" s="26"/>
      <c r="B304" s="6"/>
    </row>
    <row r="305" spans="1:2">
      <c r="A305" s="26"/>
      <c r="B305" s="6"/>
    </row>
    <row r="306" spans="1:2">
      <c r="A306" s="26"/>
      <c r="B306" s="6"/>
    </row>
    <row r="307" spans="1:2">
      <c r="A307" s="26"/>
      <c r="B307" s="6"/>
    </row>
    <row r="308" spans="1:2">
      <c r="A308" s="26"/>
      <c r="B308" s="6"/>
    </row>
    <row r="309" spans="1:2">
      <c r="A309" s="26"/>
      <c r="B309" s="6"/>
    </row>
    <row r="310" spans="1:2">
      <c r="A310" s="26"/>
      <c r="B310" s="6"/>
    </row>
    <row r="311" spans="1:2">
      <c r="A311" s="26"/>
      <c r="B311" s="6"/>
    </row>
    <row r="312" spans="1:2">
      <c r="A312" s="26"/>
      <c r="B312" s="6"/>
    </row>
    <row r="313" spans="1:2">
      <c r="A313" s="26"/>
      <c r="B313" s="6"/>
    </row>
    <row r="314" spans="1:2">
      <c r="A314" s="26"/>
      <c r="B314" s="6"/>
    </row>
    <row r="315" spans="1:2">
      <c r="A315" s="26"/>
      <c r="B315" s="6"/>
    </row>
    <row r="316" spans="1:2">
      <c r="A316" s="26"/>
      <c r="B316" s="6"/>
    </row>
    <row r="317" spans="1:2">
      <c r="A317" s="26"/>
      <c r="B317" s="6"/>
    </row>
    <row r="318" spans="1:2">
      <c r="A318" s="26"/>
      <c r="B318" s="6"/>
    </row>
    <row r="319" spans="1:2">
      <c r="A319" s="26"/>
      <c r="B319" s="6"/>
    </row>
    <row r="320" spans="1:2">
      <c r="A320" s="26"/>
      <c r="B320" s="6"/>
    </row>
    <row r="321" spans="1:2">
      <c r="A321" s="26"/>
      <c r="B321" s="6"/>
    </row>
    <row r="322" spans="1:2">
      <c r="A322" s="26"/>
      <c r="B322" s="6"/>
    </row>
    <row r="323" spans="1:2">
      <c r="A323" s="26"/>
      <c r="B323" s="6"/>
    </row>
    <row r="324" spans="1:2">
      <c r="A324" s="26"/>
      <c r="B324" s="6"/>
    </row>
    <row r="325" spans="1:2">
      <c r="A325" s="26"/>
      <c r="B325" s="6"/>
    </row>
    <row r="326" spans="1:2">
      <c r="A326" s="26"/>
      <c r="B326" s="6"/>
    </row>
    <row r="327" spans="1:2">
      <c r="A327" s="26"/>
      <c r="B327" s="6"/>
    </row>
    <row r="328" spans="1:2">
      <c r="A328" s="26"/>
      <c r="B328" s="6"/>
    </row>
    <row r="329" spans="1:2">
      <c r="A329" s="26"/>
      <c r="B329" s="6"/>
    </row>
    <row r="330" spans="1:2">
      <c r="A330" s="26"/>
      <c r="B330" s="6"/>
    </row>
    <row r="331" spans="1:2">
      <c r="A331" s="26"/>
      <c r="B331" s="6"/>
    </row>
    <row r="332" spans="1:2">
      <c r="A332" s="26"/>
      <c r="B332" s="6"/>
    </row>
    <row r="333" spans="1:2">
      <c r="A333" s="26"/>
      <c r="B333" s="6"/>
    </row>
    <row r="334" spans="1:2">
      <c r="A334" s="26"/>
      <c r="B334" s="6"/>
    </row>
    <row r="335" spans="1:2">
      <c r="A335" s="26"/>
      <c r="B335" s="6"/>
    </row>
    <row r="336" spans="1:2">
      <c r="A336" s="26"/>
      <c r="B336" s="6"/>
    </row>
    <row r="337" spans="1:2">
      <c r="A337" s="26"/>
      <c r="B337" s="6"/>
    </row>
    <row r="338" spans="1:2">
      <c r="A338" s="26"/>
      <c r="B338" s="6"/>
    </row>
    <row r="339" spans="1:2">
      <c r="A339" s="26"/>
      <c r="B339" s="6"/>
    </row>
    <row r="340" spans="1:2">
      <c r="A340" s="26"/>
      <c r="B340" s="6"/>
    </row>
    <row r="341" spans="1:2">
      <c r="A341" s="26"/>
      <c r="B341" s="6"/>
    </row>
    <row r="342" spans="1:2">
      <c r="A342" s="26"/>
      <c r="B342" s="6"/>
    </row>
    <row r="343" spans="1:2">
      <c r="A343" s="26"/>
      <c r="B343" s="6"/>
    </row>
    <row r="344" spans="1:2">
      <c r="A344" s="26"/>
      <c r="B344" s="6"/>
    </row>
    <row r="345" spans="1:2">
      <c r="A345" s="26"/>
      <c r="B345" s="6"/>
    </row>
    <row r="346" spans="1:2">
      <c r="A346" s="26"/>
      <c r="B346" s="6"/>
    </row>
    <row r="347" spans="1:2">
      <c r="A347" s="26"/>
      <c r="B347" s="6"/>
    </row>
    <row r="348" spans="1:2">
      <c r="A348" s="26"/>
      <c r="B348" s="6"/>
    </row>
    <row r="349" spans="1:2">
      <c r="A349" s="26"/>
      <c r="B349" s="6"/>
    </row>
    <row r="350" spans="1:2">
      <c r="A350" s="26"/>
      <c r="B350" s="6"/>
    </row>
    <row r="351" spans="1:2">
      <c r="A351" s="26"/>
      <c r="B351" s="6"/>
    </row>
    <row r="352" spans="1:2">
      <c r="A352" s="26"/>
      <c r="B352" s="6"/>
    </row>
    <row r="353" spans="1:2">
      <c r="A353" s="26"/>
      <c r="B353" s="6"/>
    </row>
    <row r="354" spans="1:2">
      <c r="A354" s="26"/>
      <c r="B354" s="6"/>
    </row>
    <row r="355" spans="1:2">
      <c r="A355" s="26"/>
      <c r="B355" s="6"/>
    </row>
    <row r="356" spans="1:2">
      <c r="A356" s="26"/>
      <c r="B356" s="6"/>
    </row>
    <row r="357" spans="1:2">
      <c r="A357" s="26"/>
      <c r="B357" s="6"/>
    </row>
    <row r="358" spans="1:2">
      <c r="A358" s="26"/>
      <c r="B358" s="6"/>
    </row>
    <row r="359" spans="1:2">
      <c r="A359" s="26"/>
      <c r="B359" s="6"/>
    </row>
    <row r="360" spans="1:2">
      <c r="A360" s="26"/>
      <c r="B360" s="6"/>
    </row>
    <row r="361" spans="1:2">
      <c r="A361" s="26"/>
      <c r="B361" s="6"/>
    </row>
    <row r="362" spans="1:2">
      <c r="A362" s="26"/>
      <c r="B362" s="6"/>
    </row>
    <row r="363" spans="1:2">
      <c r="A363" s="26"/>
      <c r="B363" s="6"/>
    </row>
    <row r="364" spans="1:2">
      <c r="A364" s="26"/>
      <c r="B364" s="6"/>
    </row>
    <row r="365" spans="1:2">
      <c r="A365" s="26"/>
      <c r="B365" s="6"/>
    </row>
    <row r="366" spans="1:2">
      <c r="A366" s="26"/>
      <c r="B366" s="6"/>
    </row>
    <row r="367" spans="1:2">
      <c r="A367" s="26"/>
      <c r="B367" s="6"/>
    </row>
    <row r="368" spans="1:2">
      <c r="A368" s="26"/>
      <c r="B368" s="6"/>
    </row>
    <row r="369" spans="1:2">
      <c r="A369" s="26"/>
      <c r="B369" s="6"/>
    </row>
    <row r="370" spans="1:2">
      <c r="A370" s="26"/>
      <c r="B370" s="6"/>
    </row>
    <row r="371" spans="1:2">
      <c r="A371" s="26"/>
      <c r="B371" s="6"/>
    </row>
    <row r="372" spans="1:2">
      <c r="A372" s="26"/>
      <c r="B372" s="6"/>
    </row>
    <row r="373" spans="1:2">
      <c r="A373" s="26"/>
      <c r="B373" s="6"/>
    </row>
    <row r="374" spans="1:2">
      <c r="A374" s="26"/>
      <c r="B374" s="6"/>
    </row>
    <row r="375" spans="1:2">
      <c r="A375" s="26"/>
      <c r="B375" s="6"/>
    </row>
    <row r="376" spans="1:2">
      <c r="A376" s="26"/>
      <c r="B376" s="6"/>
    </row>
    <row r="377" spans="1:2">
      <c r="A377" s="26"/>
      <c r="B377" s="6"/>
    </row>
    <row r="378" spans="1:2">
      <c r="A378" s="26"/>
      <c r="B378" s="6"/>
    </row>
    <row r="379" spans="1:2">
      <c r="A379" s="26"/>
      <c r="B379" s="6"/>
    </row>
    <row r="380" spans="1:2">
      <c r="A380" s="26"/>
      <c r="B380" s="6"/>
    </row>
    <row r="381" spans="1:2">
      <c r="A381" s="26"/>
      <c r="B381" s="6"/>
    </row>
    <row r="382" spans="1:2">
      <c r="A382" s="26"/>
      <c r="B382" s="6"/>
    </row>
    <row r="383" spans="1:2">
      <c r="A383" s="26"/>
      <c r="B383" s="6"/>
    </row>
    <row r="384" spans="1:2">
      <c r="A384" s="26"/>
      <c r="B384" s="6"/>
    </row>
    <row r="385" spans="1:2">
      <c r="A385" s="26"/>
      <c r="B385" s="6"/>
    </row>
    <row r="386" spans="1:2">
      <c r="A386" s="26"/>
      <c r="B386" s="6"/>
    </row>
    <row r="387" spans="1:2">
      <c r="A387" s="26"/>
      <c r="B387" s="6"/>
    </row>
    <row r="388" spans="1:2">
      <c r="A388" s="26"/>
      <c r="B388" s="6"/>
    </row>
    <row r="389" spans="1:2">
      <c r="A389" s="26"/>
      <c r="B389" s="6"/>
    </row>
    <row r="390" spans="1:2">
      <c r="A390" s="26"/>
      <c r="B390" s="6"/>
    </row>
    <row r="391" spans="1:2">
      <c r="A391" s="26"/>
      <c r="B391" s="6"/>
    </row>
    <row r="392" spans="1:2">
      <c r="A392" s="26"/>
      <c r="B392" s="6"/>
    </row>
    <row r="393" spans="1:2">
      <c r="A393" s="26"/>
      <c r="B393" s="6"/>
    </row>
    <row r="394" spans="1:2">
      <c r="A394" s="26"/>
      <c r="B394" s="6"/>
    </row>
    <row r="395" spans="1:2">
      <c r="A395" s="26"/>
      <c r="B395" s="6"/>
    </row>
    <row r="396" spans="1:2">
      <c r="A396" s="26"/>
      <c r="B396" s="6"/>
    </row>
    <row r="397" spans="1:2">
      <c r="A397" s="26"/>
      <c r="B397" s="6"/>
    </row>
    <row r="398" spans="1:2">
      <c r="A398" s="26"/>
      <c r="B398" s="6"/>
    </row>
    <row r="399" spans="1:2">
      <c r="A399" s="26"/>
      <c r="B399" s="6"/>
    </row>
    <row r="400" spans="1:2">
      <c r="A400" s="26"/>
      <c r="B400" s="6"/>
    </row>
    <row r="401" spans="1:2">
      <c r="A401" s="26"/>
      <c r="B401" s="6"/>
    </row>
    <row r="402" spans="1:2">
      <c r="A402" s="26"/>
      <c r="B402" s="6"/>
    </row>
    <row r="403" spans="1:2">
      <c r="A403" s="26"/>
      <c r="B403" s="6"/>
    </row>
    <row r="404" spans="1:2">
      <c r="A404" s="26"/>
      <c r="B404" s="6"/>
    </row>
    <row r="405" spans="1:2">
      <c r="A405" s="26"/>
      <c r="B405" s="6"/>
    </row>
    <row r="406" spans="1:2">
      <c r="A406" s="26"/>
      <c r="B406" s="6"/>
    </row>
    <row r="407" spans="1:2">
      <c r="A407" s="26"/>
      <c r="B407" s="6"/>
    </row>
    <row r="408" spans="1:2">
      <c r="A408" s="26"/>
      <c r="B408" s="6"/>
    </row>
    <row r="409" spans="1:2">
      <c r="A409" s="26"/>
      <c r="B409" s="6"/>
    </row>
    <row r="410" spans="1:2">
      <c r="A410" s="26"/>
      <c r="B410" s="6"/>
    </row>
    <row r="411" spans="1:2">
      <c r="A411" s="26"/>
      <c r="B411" s="6"/>
    </row>
    <row r="412" spans="1:2">
      <c r="A412" s="26"/>
      <c r="B412" s="6"/>
    </row>
    <row r="413" spans="1:2">
      <c r="A413" s="26"/>
      <c r="B413" s="6"/>
    </row>
    <row r="414" spans="1:2">
      <c r="A414" s="26"/>
      <c r="B414" s="6"/>
    </row>
    <row r="415" spans="1:2">
      <c r="A415" s="26"/>
      <c r="B415" s="6"/>
    </row>
    <row r="416" spans="1:2">
      <c r="A416" s="26"/>
      <c r="B416" s="6"/>
    </row>
    <row r="417" spans="1:2">
      <c r="A417" s="26"/>
      <c r="B417" s="6"/>
    </row>
    <row r="418" spans="1:2">
      <c r="A418" s="26"/>
      <c r="B418" s="6"/>
    </row>
    <row r="419" spans="1:2">
      <c r="A419" s="26"/>
      <c r="B419" s="6"/>
    </row>
    <row r="420" spans="1:2">
      <c r="A420" s="26"/>
      <c r="B420" s="6"/>
    </row>
    <row r="421" spans="1:2">
      <c r="A421" s="26"/>
      <c r="B421" s="6"/>
    </row>
    <row r="422" spans="1:2">
      <c r="A422" s="26"/>
      <c r="B422" s="6"/>
    </row>
    <row r="423" spans="1:2">
      <c r="A423" s="26"/>
      <c r="B423" s="6"/>
    </row>
    <row r="424" spans="1:2">
      <c r="A424" s="26"/>
      <c r="B424" s="6"/>
    </row>
    <row r="425" spans="1:2">
      <c r="A425" s="26"/>
      <c r="B425" s="6"/>
    </row>
    <row r="426" spans="1:2">
      <c r="A426" s="26"/>
      <c r="B426" s="6"/>
    </row>
    <row r="427" spans="1:2">
      <c r="A427" s="26"/>
      <c r="B427" s="6"/>
    </row>
    <row r="428" spans="1:2">
      <c r="A428" s="26"/>
      <c r="B428" s="6"/>
    </row>
    <row r="429" spans="1:2">
      <c r="A429" s="26"/>
      <c r="B429" s="6"/>
    </row>
    <row r="430" spans="1:2">
      <c r="A430" s="26"/>
      <c r="B430" s="6"/>
    </row>
    <row r="431" spans="1:2">
      <c r="A431" s="26"/>
      <c r="B431" s="6"/>
    </row>
    <row r="432" spans="1:2">
      <c r="A432" s="26"/>
      <c r="B432" s="6"/>
    </row>
    <row r="433" spans="1:2">
      <c r="A433" s="26"/>
      <c r="B433" s="6"/>
    </row>
    <row r="434" spans="1:2">
      <c r="A434" s="26"/>
      <c r="B434" s="6"/>
    </row>
    <row r="435" spans="1:2">
      <c r="A435" s="26"/>
      <c r="B435" s="6"/>
    </row>
    <row r="436" spans="1:2">
      <c r="A436" s="26"/>
      <c r="B436" s="6"/>
    </row>
    <row r="437" spans="1:2">
      <c r="A437" s="26"/>
      <c r="B437" s="6"/>
    </row>
    <row r="438" spans="1:2">
      <c r="A438" s="26"/>
      <c r="B438" s="6"/>
    </row>
    <row r="439" spans="1:2">
      <c r="A439" s="26"/>
      <c r="B439" s="6"/>
    </row>
    <row r="440" spans="1:2">
      <c r="A440" s="26"/>
      <c r="B440" s="6"/>
    </row>
    <row r="441" spans="1:2">
      <c r="A441" s="26"/>
      <c r="B441" s="6"/>
    </row>
    <row r="442" spans="1:2">
      <c r="A442" s="26"/>
      <c r="B442" s="6"/>
    </row>
    <row r="443" spans="1:2">
      <c r="A443" s="26"/>
      <c r="B443" s="6"/>
    </row>
    <row r="444" spans="1:2">
      <c r="A444" s="26"/>
      <c r="B444" s="6"/>
    </row>
    <row r="445" spans="1:2">
      <c r="A445" s="26"/>
      <c r="B445" s="6"/>
    </row>
    <row r="446" spans="1:2">
      <c r="A446" s="26"/>
      <c r="B446" s="6"/>
    </row>
    <row r="447" spans="1:2">
      <c r="A447" s="26"/>
      <c r="B447" s="6"/>
    </row>
    <row r="448" spans="1:2">
      <c r="A448" s="26"/>
      <c r="B448" s="6"/>
    </row>
    <row r="449" spans="1:2">
      <c r="A449" s="26"/>
      <c r="B449" s="6"/>
    </row>
    <row r="450" spans="1:2">
      <c r="A450" s="26"/>
      <c r="B450" s="6"/>
    </row>
    <row r="451" spans="1:2">
      <c r="A451" s="26"/>
      <c r="B451" s="6"/>
    </row>
    <row r="452" spans="1:2">
      <c r="A452" s="26"/>
      <c r="B452" s="6"/>
    </row>
    <row r="453" spans="1:2">
      <c r="A453" s="26"/>
      <c r="B453" s="6"/>
    </row>
    <row r="454" spans="1:2">
      <c r="A454" s="26"/>
      <c r="B454" s="6"/>
    </row>
    <row r="455" spans="1:2">
      <c r="A455" s="26"/>
      <c r="B455" s="6"/>
    </row>
    <row r="456" spans="1:2">
      <c r="A456" s="26"/>
      <c r="B456" s="6"/>
    </row>
    <row r="457" spans="1:2">
      <c r="A457" s="26"/>
      <c r="B457" s="6"/>
    </row>
    <row r="458" spans="1:2">
      <c r="A458" s="26"/>
      <c r="B458" s="6"/>
    </row>
    <row r="459" spans="1:2">
      <c r="A459" s="26"/>
      <c r="B459" s="6"/>
    </row>
    <row r="460" spans="1:2">
      <c r="A460" s="26"/>
      <c r="B460" s="6"/>
    </row>
    <row r="461" spans="1:2">
      <c r="A461" s="26"/>
      <c r="B461" s="6"/>
    </row>
    <row r="462" spans="1:2">
      <c r="A462" s="26"/>
      <c r="B462" s="6"/>
    </row>
    <row r="463" spans="1:2">
      <c r="A463" s="26"/>
      <c r="B463" s="6"/>
    </row>
    <row r="464" spans="1:2">
      <c r="A464" s="26"/>
      <c r="B464" s="6"/>
    </row>
    <row r="465" spans="1:2">
      <c r="A465" s="26"/>
      <c r="B465" s="6"/>
    </row>
    <row r="466" spans="1:2">
      <c r="A466" s="26"/>
      <c r="B466" s="6"/>
    </row>
    <row r="467" spans="1:2">
      <c r="A467" s="26"/>
      <c r="B467" s="6"/>
    </row>
    <row r="468" spans="1:2">
      <c r="A468" s="26"/>
      <c r="B468" s="6"/>
    </row>
    <row r="469" spans="1:2">
      <c r="A469" s="26"/>
      <c r="B469" s="6"/>
    </row>
    <row r="470" spans="1:2">
      <c r="A470" s="26"/>
      <c r="B470" s="6"/>
    </row>
    <row r="471" spans="1:2">
      <c r="A471" s="26"/>
      <c r="B471" s="6"/>
    </row>
    <row r="472" spans="1:2">
      <c r="A472" s="26"/>
      <c r="B472" s="6"/>
    </row>
    <row r="473" spans="1:2">
      <c r="A473" s="26"/>
      <c r="B473" s="6"/>
    </row>
    <row r="474" spans="1:2">
      <c r="A474" s="26"/>
      <c r="B474" s="6"/>
    </row>
    <row r="475" spans="1:2">
      <c r="A475" s="26"/>
      <c r="B475" s="6"/>
    </row>
    <row r="476" spans="1:2">
      <c r="A476" s="26"/>
      <c r="B476" s="6"/>
    </row>
    <row r="477" spans="1:2">
      <c r="A477" s="26"/>
      <c r="B477" s="6"/>
    </row>
    <row r="478" spans="1:2">
      <c r="A478" s="26"/>
      <c r="B478" s="6"/>
    </row>
    <row r="479" spans="1:2">
      <c r="A479" s="26"/>
      <c r="B479" s="6"/>
    </row>
    <row r="480" spans="1:2">
      <c r="A480" s="26"/>
      <c r="B480" s="6"/>
    </row>
    <row r="481" spans="1:2">
      <c r="A481" s="26"/>
      <c r="B481" s="6"/>
    </row>
    <row r="482" spans="1:2">
      <c r="A482" s="26"/>
      <c r="B482" s="6"/>
    </row>
    <row r="483" spans="1:2">
      <c r="A483" s="26"/>
      <c r="B483" s="6"/>
    </row>
    <row r="484" spans="1:2">
      <c r="A484" s="26"/>
      <c r="B484" s="6"/>
    </row>
    <row r="485" spans="1:2">
      <c r="A485" s="26"/>
      <c r="B485" s="6"/>
    </row>
    <row r="486" spans="1:2">
      <c r="A486" s="26"/>
      <c r="B486" s="6"/>
    </row>
    <row r="487" spans="1:2">
      <c r="A487" s="26"/>
      <c r="B487" s="6"/>
    </row>
    <row r="488" spans="1:2">
      <c r="A488" s="26"/>
      <c r="B488" s="6"/>
    </row>
    <row r="489" spans="1:2">
      <c r="A489" s="26"/>
      <c r="B489" s="6"/>
    </row>
    <row r="490" spans="1:2">
      <c r="A490" s="26"/>
      <c r="B490" s="6"/>
    </row>
    <row r="491" spans="1:2">
      <c r="A491" s="26"/>
      <c r="B491" s="6"/>
    </row>
    <row r="492" spans="1:2">
      <c r="A492" s="26"/>
      <c r="B492" s="6"/>
    </row>
    <row r="493" spans="1:2">
      <c r="A493" s="26"/>
      <c r="B493" s="6"/>
    </row>
    <row r="494" spans="1:2">
      <c r="A494" s="26"/>
      <c r="B494" s="6"/>
    </row>
    <row r="495" spans="1:2">
      <c r="A495" s="26"/>
      <c r="B495" s="6"/>
    </row>
    <row r="496" spans="1:2">
      <c r="A496" s="26"/>
      <c r="B496" s="6"/>
    </row>
    <row r="497" spans="1:2">
      <c r="A497" s="26"/>
      <c r="B497" s="6"/>
    </row>
    <row r="498" spans="1:2">
      <c r="A498" s="26"/>
      <c r="B498" s="6"/>
    </row>
    <row r="499" spans="1:2">
      <c r="A499" s="26"/>
      <c r="B499" s="6"/>
    </row>
    <row r="500" spans="1:2">
      <c r="A500" s="26"/>
      <c r="B500" s="6"/>
    </row>
    <row r="501" spans="1:2">
      <c r="A501" s="26"/>
      <c r="B501" s="6"/>
    </row>
    <row r="502" spans="1:2">
      <c r="A502" s="26"/>
      <c r="B502" s="6"/>
    </row>
    <row r="503" spans="1:2">
      <c r="A503" s="26"/>
      <c r="B503" s="6"/>
    </row>
    <row r="504" spans="1:2">
      <c r="A504" s="26"/>
      <c r="B504" s="6"/>
    </row>
    <row r="505" spans="1:2">
      <c r="A505" s="26"/>
      <c r="B505" s="6"/>
    </row>
    <row r="506" spans="1:2">
      <c r="A506" s="26"/>
      <c r="B506" s="6"/>
    </row>
    <row r="507" spans="1:2">
      <c r="A507" s="26"/>
      <c r="B507" s="6"/>
    </row>
    <row r="508" spans="1:2">
      <c r="A508" s="26"/>
      <c r="B508" s="6"/>
    </row>
    <row r="509" spans="1:2">
      <c r="A509" s="26"/>
      <c r="B509" s="6"/>
    </row>
    <row r="510" spans="1:2">
      <c r="A510" s="26"/>
      <c r="B510" s="6"/>
    </row>
    <row r="511" spans="1:2">
      <c r="A511" s="26"/>
      <c r="B511" s="6"/>
    </row>
    <row r="512" spans="1:2">
      <c r="A512" s="26"/>
      <c r="B512" s="6"/>
    </row>
    <row r="513" spans="1:2">
      <c r="A513" s="26"/>
      <c r="B513" s="6"/>
    </row>
    <row r="514" spans="1:2">
      <c r="A514" s="26"/>
      <c r="B514" s="6"/>
    </row>
    <row r="515" spans="1:2">
      <c r="A515" s="26"/>
      <c r="B515" s="6"/>
    </row>
    <row r="516" spans="1:2">
      <c r="A516" s="26"/>
      <c r="B516" s="6"/>
    </row>
    <row r="517" spans="1:2">
      <c r="A517" s="26"/>
      <c r="B517" s="6"/>
    </row>
    <row r="518" spans="1:2">
      <c r="A518" s="26"/>
      <c r="B518" s="6"/>
    </row>
    <row r="519" spans="1:2">
      <c r="A519" s="26"/>
      <c r="B519" s="6"/>
    </row>
    <row r="520" spans="1:2">
      <c r="A520" s="26"/>
      <c r="B520" s="6"/>
    </row>
    <row r="521" spans="1:2">
      <c r="A521" s="26"/>
      <c r="B521" s="6"/>
    </row>
    <row r="522" spans="1:2">
      <c r="A522" s="26"/>
      <c r="B522" s="6"/>
    </row>
    <row r="523" spans="1:2">
      <c r="A523" s="26"/>
      <c r="B523" s="6"/>
    </row>
    <row r="524" spans="1:2">
      <c r="A524" s="26"/>
      <c r="B524" s="6"/>
    </row>
    <row r="525" spans="1:2">
      <c r="A525" s="26"/>
      <c r="B525" s="6"/>
    </row>
    <row r="526" spans="1:2">
      <c r="A526" s="26"/>
      <c r="B526" s="6"/>
    </row>
    <row r="527" spans="1:2">
      <c r="A527" s="26"/>
      <c r="B527" s="6"/>
    </row>
    <row r="528" spans="1:2">
      <c r="A528" s="27"/>
      <c r="B528" s="6"/>
    </row>
    <row r="529" spans="1:2">
      <c r="A529" s="27"/>
      <c r="B529" s="6"/>
    </row>
    <row r="530" spans="1:2">
      <c r="A530" s="27"/>
      <c r="B530" s="6"/>
    </row>
    <row r="531" spans="1:2">
      <c r="A531" s="27"/>
      <c r="B531" s="6"/>
    </row>
    <row r="532" spans="1:2">
      <c r="A532" s="27"/>
      <c r="B532" s="6"/>
    </row>
    <row r="533" spans="1:2">
      <c r="A533" s="27"/>
      <c r="B533" s="6"/>
    </row>
    <row r="534" spans="1:2">
      <c r="A534" s="27"/>
      <c r="B534" s="6"/>
    </row>
    <row r="535" spans="1:2">
      <c r="A535" s="27"/>
      <c r="B535" s="6"/>
    </row>
    <row r="536" spans="1:2">
      <c r="A536" s="27"/>
      <c r="B536" s="6"/>
    </row>
    <row r="537" spans="1:2">
      <c r="A537" s="27"/>
      <c r="B537" s="6"/>
    </row>
    <row r="538" spans="1:2">
      <c r="A538" s="27"/>
      <c r="B538" s="6"/>
    </row>
    <row r="539" spans="1:2">
      <c r="A539" s="27"/>
      <c r="B539" s="6"/>
    </row>
    <row r="540" spans="1:2">
      <c r="A540" s="27"/>
      <c r="B540" s="6"/>
    </row>
    <row r="541" spans="1:2">
      <c r="A541" s="27"/>
      <c r="B541" s="6"/>
    </row>
    <row r="542" spans="1:2">
      <c r="A542" s="27"/>
      <c r="B542" s="6"/>
    </row>
    <row r="543" spans="1:2">
      <c r="A543" s="27"/>
      <c r="B543" s="6"/>
    </row>
    <row r="544" spans="1:2">
      <c r="A544" s="27"/>
      <c r="B544" s="6"/>
    </row>
    <row r="545" spans="1:2">
      <c r="A545" s="27"/>
      <c r="B545" s="6"/>
    </row>
    <row r="546" spans="1:2">
      <c r="A546" s="27"/>
      <c r="B546" s="6"/>
    </row>
    <row r="547" spans="1:2">
      <c r="A547" s="27"/>
      <c r="B547" s="6"/>
    </row>
    <row r="548" spans="1:2">
      <c r="A548" s="27"/>
      <c r="B548" s="6"/>
    </row>
    <row r="549" spans="1:2">
      <c r="A549" s="27"/>
      <c r="B549" s="6"/>
    </row>
    <row r="550" spans="1:2">
      <c r="A550" s="27"/>
      <c r="B550" s="6"/>
    </row>
    <row r="551" spans="1:2">
      <c r="A551" s="27"/>
      <c r="B551" s="6"/>
    </row>
    <row r="552" spans="1:2">
      <c r="A552" s="27"/>
      <c r="B552" s="6"/>
    </row>
    <row r="553" spans="1:2">
      <c r="A553" s="27"/>
      <c r="B553" s="6"/>
    </row>
    <row r="554" spans="1:2">
      <c r="A554" s="27"/>
      <c r="B554" s="6"/>
    </row>
    <row r="555" spans="1:2">
      <c r="A555" s="27"/>
      <c r="B555" s="6"/>
    </row>
    <row r="556" spans="1:2">
      <c r="A556" s="27"/>
      <c r="B556" s="6"/>
    </row>
    <row r="557" spans="1:2">
      <c r="A557" s="27"/>
      <c r="B557" s="6"/>
    </row>
    <row r="558" spans="1:2">
      <c r="A558" s="27"/>
      <c r="B558" s="6"/>
    </row>
    <row r="559" spans="1:2">
      <c r="A559" s="27"/>
      <c r="B559" s="6"/>
    </row>
    <row r="560" spans="1:2">
      <c r="A560" s="27"/>
      <c r="B560" s="6"/>
    </row>
    <row r="561" spans="1:2">
      <c r="A561" s="27"/>
      <c r="B561" s="6"/>
    </row>
    <row r="562" spans="1:2">
      <c r="A562" s="27"/>
      <c r="B562" s="6"/>
    </row>
    <row r="563" spans="1:2">
      <c r="A563" s="27"/>
      <c r="B563" s="6"/>
    </row>
    <row r="564" spans="1:2">
      <c r="A564" s="27"/>
      <c r="B564" s="6"/>
    </row>
    <row r="565" spans="1:2">
      <c r="A565" s="27"/>
      <c r="B565" s="6"/>
    </row>
    <row r="566" spans="1:2">
      <c r="A566" s="27"/>
      <c r="B566" s="6"/>
    </row>
    <row r="567" spans="1:2">
      <c r="A567" s="27"/>
      <c r="B567" s="6"/>
    </row>
    <row r="568" spans="1:2">
      <c r="A568" s="27"/>
      <c r="B568" s="6"/>
    </row>
    <row r="569" spans="1:2">
      <c r="A569" s="27"/>
      <c r="B569" s="6"/>
    </row>
    <row r="570" spans="1:2">
      <c r="A570" s="27"/>
      <c r="B570" s="6"/>
    </row>
    <row r="571" spans="1:2">
      <c r="A571" s="27"/>
      <c r="B571" s="6"/>
    </row>
    <row r="572" spans="1:2">
      <c r="A572" s="27"/>
      <c r="B572" s="6"/>
    </row>
    <row r="573" spans="1:2">
      <c r="A573" s="27"/>
      <c r="B573" s="6"/>
    </row>
    <row r="574" spans="1:2">
      <c r="A574" s="27"/>
      <c r="B574" s="6"/>
    </row>
    <row r="575" spans="1:2">
      <c r="A575" s="27"/>
      <c r="B575" s="6"/>
    </row>
    <row r="576" spans="1:2">
      <c r="A576" s="27"/>
      <c r="B576" s="6"/>
    </row>
    <row r="577" spans="1:2">
      <c r="A577" s="27"/>
      <c r="B577" s="6"/>
    </row>
    <row r="578" spans="1:2">
      <c r="A578" s="27"/>
      <c r="B578" s="6"/>
    </row>
    <row r="579" spans="1:2">
      <c r="A579" s="27"/>
      <c r="B579" s="6"/>
    </row>
    <row r="580" spans="1:2">
      <c r="A580" s="27"/>
      <c r="B580" s="6"/>
    </row>
    <row r="581" spans="1:2">
      <c r="A581" s="27"/>
      <c r="B581" s="6"/>
    </row>
    <row r="582" spans="1:2">
      <c r="A582" s="27"/>
      <c r="B582" s="6"/>
    </row>
    <row r="583" spans="1:2">
      <c r="A583" s="27"/>
      <c r="B583" s="6"/>
    </row>
    <row r="584" spans="1:2">
      <c r="A584" s="27"/>
      <c r="B584" s="6"/>
    </row>
    <row r="585" spans="1:2">
      <c r="A585" s="27"/>
      <c r="B585" s="6"/>
    </row>
    <row r="586" spans="1:2">
      <c r="A586" s="27"/>
      <c r="B586" s="6"/>
    </row>
    <row r="587" spans="1:2">
      <c r="A587" s="27"/>
      <c r="B587" s="6"/>
    </row>
    <row r="588" spans="1:2">
      <c r="A588" s="27"/>
      <c r="B588" s="6"/>
    </row>
    <row r="589" spans="1:2">
      <c r="A589" s="27"/>
      <c r="B589" s="6"/>
    </row>
    <row r="590" spans="1:2">
      <c r="A590" s="27"/>
      <c r="B590" s="6"/>
    </row>
    <row r="591" spans="1:2">
      <c r="A591" s="27"/>
      <c r="B591" s="6"/>
    </row>
    <row r="592" spans="1:2">
      <c r="A592" s="27"/>
      <c r="B592" s="6"/>
    </row>
    <row r="593" spans="1:2">
      <c r="A593" s="27"/>
      <c r="B593" s="6"/>
    </row>
    <row r="594" spans="1:2">
      <c r="A594" s="27"/>
      <c r="B594" s="6"/>
    </row>
    <row r="595" spans="1:2">
      <c r="A595" s="27"/>
      <c r="B595" s="6"/>
    </row>
    <row r="596" spans="1:2">
      <c r="A596" s="27"/>
      <c r="B596" s="6"/>
    </row>
    <row r="597" spans="1:2">
      <c r="A597" s="27"/>
      <c r="B597" s="6"/>
    </row>
    <row r="598" spans="1:2">
      <c r="A598" s="27"/>
      <c r="B598" s="6"/>
    </row>
    <row r="599" spans="1:2">
      <c r="A599" s="27"/>
      <c r="B599" s="6"/>
    </row>
    <row r="600" spans="1:2">
      <c r="A600" s="27"/>
      <c r="B600" s="6"/>
    </row>
    <row r="601" spans="1:2">
      <c r="A601" s="27"/>
      <c r="B601" s="6"/>
    </row>
    <row r="602" spans="1:2">
      <c r="A602" s="27"/>
      <c r="B602" s="6"/>
    </row>
    <row r="603" spans="1:2">
      <c r="A603" s="27"/>
      <c r="B603" s="6"/>
    </row>
    <row r="604" spans="1:2">
      <c r="A604" s="27"/>
      <c r="B604" s="6"/>
    </row>
    <row r="605" spans="1:2">
      <c r="A605" s="27"/>
      <c r="B605" s="6"/>
    </row>
    <row r="606" spans="1:2">
      <c r="A606" s="27"/>
      <c r="B606" s="6"/>
    </row>
    <row r="607" spans="1:2">
      <c r="A607" s="27"/>
      <c r="B607" s="6"/>
    </row>
    <row r="608" spans="1:2">
      <c r="A608" s="27"/>
      <c r="B608" s="6"/>
    </row>
    <row r="609" spans="1:2">
      <c r="A609" s="27"/>
      <c r="B609" s="6"/>
    </row>
    <row r="610" spans="1:2">
      <c r="A610" s="27"/>
      <c r="B610" s="6"/>
    </row>
    <row r="611" spans="1:2">
      <c r="A611" s="27"/>
      <c r="B611" s="6"/>
    </row>
    <row r="612" spans="1:2">
      <c r="A612" s="27"/>
      <c r="B612" s="6"/>
    </row>
    <row r="613" spans="1:2">
      <c r="A613" s="27"/>
      <c r="B613" s="6"/>
    </row>
    <row r="614" spans="1:2">
      <c r="A614" s="27"/>
      <c r="B614" s="6"/>
    </row>
    <row r="615" spans="1:2">
      <c r="A615" s="27"/>
      <c r="B615" s="6"/>
    </row>
    <row r="616" spans="1:2">
      <c r="A616" s="27"/>
      <c r="B616" s="6"/>
    </row>
    <row r="617" spans="1:2">
      <c r="A617" s="27"/>
      <c r="B617" s="6"/>
    </row>
    <row r="618" spans="1:2">
      <c r="A618" s="27"/>
      <c r="B618" s="6"/>
    </row>
    <row r="619" spans="1:2">
      <c r="A619" s="27"/>
      <c r="B619" s="6"/>
    </row>
    <row r="620" spans="1:2">
      <c r="A620" s="27"/>
      <c r="B620" s="6"/>
    </row>
    <row r="621" spans="1:2">
      <c r="A621" s="27"/>
      <c r="B621" s="6"/>
    </row>
    <row r="622" spans="1:2">
      <c r="A622" s="27"/>
      <c r="B622" s="6"/>
    </row>
    <row r="623" spans="1:2">
      <c r="A623" s="27"/>
      <c r="B623" s="6"/>
    </row>
    <row r="624" spans="1:2">
      <c r="A624" s="27"/>
      <c r="B624" s="6"/>
    </row>
    <row r="625" spans="1:2">
      <c r="A625" s="27"/>
      <c r="B625" s="6"/>
    </row>
    <row r="626" spans="1:2">
      <c r="A626" s="27"/>
      <c r="B626" s="6"/>
    </row>
    <row r="627" spans="1:2">
      <c r="A627" s="27"/>
      <c r="B627" s="6"/>
    </row>
    <row r="628" spans="1:2">
      <c r="A628" s="27"/>
      <c r="B628" s="6"/>
    </row>
    <row r="629" spans="1:2">
      <c r="A629" s="27"/>
      <c r="B629" s="6"/>
    </row>
    <row r="630" spans="1:2">
      <c r="A630" s="27"/>
      <c r="B630" s="6"/>
    </row>
    <row r="631" spans="1:2">
      <c r="A631" s="27"/>
      <c r="B631" s="6"/>
    </row>
    <row r="632" spans="1:2">
      <c r="A632" s="27"/>
      <c r="B632" s="6"/>
    </row>
    <row r="633" spans="1:2">
      <c r="A633" s="27"/>
      <c r="B633" s="6"/>
    </row>
    <row r="634" spans="1:2">
      <c r="A634" s="27"/>
      <c r="B634" s="6"/>
    </row>
    <row r="635" spans="1:2">
      <c r="A635" s="27"/>
      <c r="B635" s="6"/>
    </row>
    <row r="636" spans="1:2">
      <c r="A636" s="27"/>
      <c r="B636" s="6"/>
    </row>
    <row r="637" spans="1:2">
      <c r="A637" s="27"/>
      <c r="B637" s="6"/>
    </row>
    <row r="638" spans="1:2">
      <c r="A638" s="27"/>
      <c r="B638" s="6"/>
    </row>
    <row r="639" spans="1:2">
      <c r="A639" s="27"/>
      <c r="B639" s="6"/>
    </row>
    <row r="640" spans="1:2">
      <c r="A640" s="27"/>
      <c r="B640" s="6"/>
    </row>
    <row r="641" spans="1:2">
      <c r="A641" s="27"/>
      <c r="B641" s="6"/>
    </row>
    <row r="642" spans="1:2">
      <c r="A642" s="27"/>
      <c r="B642" s="6"/>
    </row>
    <row r="643" spans="1:2">
      <c r="A643" s="27"/>
      <c r="B643" s="6"/>
    </row>
    <row r="644" spans="1:2">
      <c r="A644" s="27"/>
      <c r="B644" s="6"/>
    </row>
    <row r="645" spans="1:2">
      <c r="A645" s="27"/>
      <c r="B645" s="6"/>
    </row>
    <row r="646" spans="1:2">
      <c r="A646" s="27"/>
      <c r="B646" s="6"/>
    </row>
    <row r="647" spans="1:2">
      <c r="A647" s="27"/>
      <c r="B647" s="6"/>
    </row>
    <row r="648" spans="1:2">
      <c r="A648" s="27"/>
      <c r="B648" s="6"/>
    </row>
    <row r="649" spans="1:2">
      <c r="A649" s="27"/>
      <c r="B649" s="6"/>
    </row>
    <row r="650" spans="1:2">
      <c r="A650" s="27"/>
      <c r="B650" s="6"/>
    </row>
    <row r="651" spans="1:2">
      <c r="A651" s="27"/>
      <c r="B651" s="6"/>
    </row>
    <row r="652" spans="1:2">
      <c r="A652" s="27"/>
      <c r="B652" s="6"/>
    </row>
    <row r="653" spans="1:2">
      <c r="A653" s="27"/>
      <c r="B653" s="6"/>
    </row>
    <row r="654" spans="1:2">
      <c r="A654" s="27"/>
      <c r="B654" s="6"/>
    </row>
    <row r="655" spans="1:2">
      <c r="A655" s="27"/>
      <c r="B655" s="6"/>
    </row>
    <row r="656" spans="1:2">
      <c r="A656" s="27"/>
      <c r="B656" s="6"/>
    </row>
    <row r="657" spans="1:2">
      <c r="A657" s="27"/>
      <c r="B657" s="6"/>
    </row>
    <row r="658" spans="1:2">
      <c r="A658" s="27"/>
      <c r="B658" s="6"/>
    </row>
    <row r="659" spans="1:2">
      <c r="A659" s="27"/>
      <c r="B659" s="6"/>
    </row>
    <row r="660" spans="1:2">
      <c r="A660" s="27"/>
      <c r="B660" s="6"/>
    </row>
    <row r="661" spans="1:2">
      <c r="A661" s="27"/>
      <c r="B661" s="6"/>
    </row>
    <row r="662" spans="1:2">
      <c r="A662" s="27"/>
      <c r="B662" s="6"/>
    </row>
    <row r="663" spans="1:2">
      <c r="A663" s="27"/>
      <c r="B663" s="6"/>
    </row>
    <row r="664" spans="1:2">
      <c r="A664" s="27"/>
      <c r="B664" s="6"/>
    </row>
    <row r="665" spans="1:2">
      <c r="A665" s="27"/>
      <c r="B665" s="6"/>
    </row>
    <row r="666" spans="1:2">
      <c r="A666" s="27"/>
      <c r="B666" s="6"/>
    </row>
    <row r="667" spans="1:2">
      <c r="A667" s="27"/>
      <c r="B667" s="6"/>
    </row>
    <row r="668" spans="1:2">
      <c r="A668" s="27"/>
      <c r="B668" s="6"/>
    </row>
    <row r="669" spans="1:2">
      <c r="A669" s="27"/>
      <c r="B669" s="6"/>
    </row>
    <row r="670" spans="1:2">
      <c r="A670" s="27"/>
      <c r="B670" s="6"/>
    </row>
    <row r="671" spans="1:2">
      <c r="A671" s="27"/>
      <c r="B671" s="6"/>
    </row>
    <row r="672" spans="1:2">
      <c r="A672" s="27"/>
      <c r="B672" s="6"/>
    </row>
    <row r="673" spans="1:2">
      <c r="A673" s="27"/>
      <c r="B673" s="6"/>
    </row>
    <row r="674" spans="1:2">
      <c r="A674" s="27"/>
      <c r="B674" s="6"/>
    </row>
    <row r="675" spans="1:2">
      <c r="A675" s="27"/>
      <c r="B675" s="6"/>
    </row>
    <row r="676" spans="1:2">
      <c r="A676" s="27"/>
      <c r="B676" s="6"/>
    </row>
    <row r="677" spans="1:2">
      <c r="A677" s="27"/>
      <c r="B677" s="6"/>
    </row>
    <row r="678" spans="1:2">
      <c r="A678" s="27"/>
      <c r="B678" s="6"/>
    </row>
    <row r="679" spans="1:2">
      <c r="A679" s="27"/>
      <c r="B679" s="6"/>
    </row>
    <row r="680" spans="1:2">
      <c r="A680" s="27"/>
      <c r="B680" s="6"/>
    </row>
    <row r="681" spans="1:2">
      <c r="A681" s="27"/>
      <c r="B681" s="6"/>
    </row>
    <row r="682" spans="1:2">
      <c r="A682" s="27"/>
      <c r="B682" s="6"/>
    </row>
    <row r="683" spans="1:2">
      <c r="A683" s="27"/>
      <c r="B683" s="6"/>
    </row>
    <row r="684" spans="1:2">
      <c r="A684" s="27"/>
      <c r="B684" s="6"/>
    </row>
    <row r="685" spans="1:2">
      <c r="A685" s="27"/>
      <c r="B685" s="6"/>
    </row>
    <row r="686" spans="1:2">
      <c r="A686" s="27"/>
      <c r="B686" s="6"/>
    </row>
    <row r="687" spans="1:2">
      <c r="A687" s="27"/>
      <c r="B687" s="6"/>
    </row>
    <row r="688" spans="1:2">
      <c r="A688" s="27"/>
      <c r="B688" s="6"/>
    </row>
    <row r="689" spans="1:2">
      <c r="A689" s="27"/>
      <c r="B689" s="6"/>
    </row>
    <row r="690" spans="1:2">
      <c r="A690" s="27"/>
      <c r="B690" s="6"/>
    </row>
    <row r="691" spans="1:2">
      <c r="A691" s="27"/>
      <c r="B691" s="6"/>
    </row>
    <row r="692" spans="1:2">
      <c r="A692" s="27"/>
      <c r="B692" s="6"/>
    </row>
    <row r="693" spans="1:2">
      <c r="A693" s="27"/>
      <c r="B693" s="6"/>
    </row>
    <row r="694" spans="1:2">
      <c r="A694" s="27"/>
      <c r="B694" s="6"/>
    </row>
    <row r="695" spans="1:2">
      <c r="A695" s="27"/>
      <c r="B695" s="6"/>
    </row>
    <row r="696" spans="1:2">
      <c r="A696" s="27"/>
      <c r="B696" s="6"/>
    </row>
    <row r="697" spans="1:2">
      <c r="A697" s="27"/>
      <c r="B697" s="6"/>
    </row>
    <row r="698" spans="1:2">
      <c r="A698" s="27"/>
      <c r="B698" s="6"/>
    </row>
    <row r="699" spans="1:2">
      <c r="A699" s="27"/>
      <c r="B699" s="6"/>
    </row>
    <row r="700" spans="1:2">
      <c r="A700" s="27"/>
      <c r="B700" s="6"/>
    </row>
    <row r="701" spans="1:2">
      <c r="A701" s="27"/>
      <c r="B701" s="6"/>
    </row>
    <row r="702" spans="1:2">
      <c r="A702" s="27"/>
      <c r="B702" s="6"/>
    </row>
    <row r="703" spans="1:2">
      <c r="A703" s="27"/>
      <c r="B703" s="6"/>
    </row>
    <row r="704" spans="1:2">
      <c r="A704" s="27"/>
      <c r="B704" s="6"/>
    </row>
    <row r="705" spans="1:2">
      <c r="A705" s="27"/>
      <c r="B705" s="6"/>
    </row>
    <row r="706" spans="1:2">
      <c r="A706" s="27"/>
      <c r="B706" s="6"/>
    </row>
    <row r="707" spans="1:2">
      <c r="A707" s="27"/>
      <c r="B707" s="6"/>
    </row>
    <row r="708" spans="1:2">
      <c r="A708" s="27"/>
      <c r="B708" s="6"/>
    </row>
    <row r="709" spans="1:2">
      <c r="A709" s="27"/>
      <c r="B709" s="6"/>
    </row>
    <row r="710" spans="1:2">
      <c r="A710" s="27"/>
      <c r="B710" s="6"/>
    </row>
    <row r="711" spans="1:2">
      <c r="A711" s="27"/>
      <c r="B711" s="6"/>
    </row>
    <row r="712" spans="1:2">
      <c r="A712" s="27"/>
      <c r="B712" s="6"/>
    </row>
    <row r="713" spans="1:2">
      <c r="A713" s="27"/>
      <c r="B713" s="6"/>
    </row>
    <row r="714" spans="1:2">
      <c r="A714" s="27"/>
      <c r="B714" s="6"/>
    </row>
    <row r="715" spans="1:2">
      <c r="A715" s="27"/>
      <c r="B715" s="6"/>
    </row>
    <row r="716" spans="1:2">
      <c r="A716" s="27"/>
      <c r="B716" s="6"/>
    </row>
    <row r="717" spans="1:2">
      <c r="A717" s="27"/>
      <c r="B717" s="6"/>
    </row>
    <row r="718" spans="1:2">
      <c r="A718" s="27"/>
      <c r="B718" s="6"/>
    </row>
    <row r="719" spans="1:2">
      <c r="A719" s="27"/>
      <c r="B719" s="6"/>
    </row>
    <row r="720" spans="1:2">
      <c r="A720" s="27"/>
      <c r="B720" s="6"/>
    </row>
    <row r="721" spans="1:2">
      <c r="A721" s="27"/>
      <c r="B721" s="6"/>
    </row>
    <row r="722" spans="1:2">
      <c r="A722" s="27"/>
      <c r="B722" s="6"/>
    </row>
    <row r="723" spans="1:2">
      <c r="A723" s="27"/>
      <c r="B723" s="6"/>
    </row>
    <row r="724" spans="1:2">
      <c r="A724" s="27"/>
      <c r="B724" s="6"/>
    </row>
    <row r="725" spans="1:2">
      <c r="A725" s="27"/>
      <c r="B725" s="6"/>
    </row>
    <row r="726" spans="1:2">
      <c r="A726" s="27"/>
      <c r="B726" s="6"/>
    </row>
    <row r="727" spans="1:2">
      <c r="A727" s="27"/>
      <c r="B727" s="6"/>
    </row>
    <row r="728" spans="1:2">
      <c r="A728" s="27"/>
      <c r="B728" s="6"/>
    </row>
    <row r="729" spans="1:2">
      <c r="A729" s="27"/>
      <c r="B729" s="6"/>
    </row>
    <row r="730" spans="1:2">
      <c r="A730" s="27"/>
      <c r="B730" s="6"/>
    </row>
    <row r="731" spans="1:2">
      <c r="A731" s="27"/>
      <c r="B731" s="6"/>
    </row>
    <row r="732" spans="1:2">
      <c r="A732" s="27"/>
      <c r="B732" s="6"/>
    </row>
    <row r="733" spans="1:2">
      <c r="A733" s="27"/>
      <c r="B733" s="6"/>
    </row>
    <row r="734" spans="1:2">
      <c r="A734" s="27"/>
      <c r="B734" s="6"/>
    </row>
    <row r="735" spans="1:2">
      <c r="A735" s="27"/>
      <c r="B735" s="6"/>
    </row>
    <row r="736" spans="1:2">
      <c r="A736" s="27"/>
      <c r="B736" s="6"/>
    </row>
    <row r="737" spans="1:2">
      <c r="A737" s="27"/>
      <c r="B737" s="6"/>
    </row>
    <row r="738" spans="1:2">
      <c r="A738" s="27"/>
      <c r="B738" s="6"/>
    </row>
    <row r="739" spans="1:2">
      <c r="A739" s="27"/>
      <c r="B739" s="6"/>
    </row>
    <row r="740" spans="1:2">
      <c r="A740" s="27"/>
      <c r="B740" s="6"/>
    </row>
    <row r="741" spans="1:2">
      <c r="A741" s="27"/>
      <c r="B741" s="6"/>
    </row>
    <row r="742" spans="1:2">
      <c r="A742" s="27"/>
      <c r="B742" s="6"/>
    </row>
    <row r="743" spans="1:2">
      <c r="A743" s="27"/>
      <c r="B743" s="6"/>
    </row>
    <row r="744" spans="1:2">
      <c r="A744" s="27"/>
      <c r="B744" s="6"/>
    </row>
    <row r="745" spans="1:2">
      <c r="A745" s="27"/>
      <c r="B745" s="6"/>
    </row>
    <row r="746" spans="1:2">
      <c r="A746" s="27"/>
      <c r="B746" s="6"/>
    </row>
    <row r="747" spans="1:2">
      <c r="A747" s="27"/>
      <c r="B747" s="6"/>
    </row>
    <row r="748" spans="1:2">
      <c r="A748" s="27"/>
      <c r="B748" s="6"/>
    </row>
    <row r="749" spans="1:2">
      <c r="A749" s="27"/>
      <c r="B749" s="6"/>
    </row>
    <row r="750" spans="1:2">
      <c r="A750" s="27"/>
      <c r="B750" s="6"/>
    </row>
    <row r="751" spans="1:2">
      <c r="A751" s="27"/>
      <c r="B751" s="6"/>
    </row>
    <row r="752" spans="1:2">
      <c r="A752" s="27"/>
      <c r="B752" s="6"/>
    </row>
    <row r="753" spans="1:2">
      <c r="A753" s="27"/>
      <c r="B753" s="6"/>
    </row>
    <row r="754" spans="1:2">
      <c r="A754" s="27"/>
      <c r="B754" s="6"/>
    </row>
    <row r="755" spans="1:2">
      <c r="A755" s="27"/>
      <c r="B755" s="6"/>
    </row>
    <row r="756" spans="1:2">
      <c r="A756" s="27"/>
      <c r="B756" s="6"/>
    </row>
    <row r="757" spans="1:2">
      <c r="A757" s="27"/>
      <c r="B757" s="6"/>
    </row>
    <row r="758" spans="1:2">
      <c r="A758" s="27"/>
      <c r="B758" s="6"/>
    </row>
    <row r="759" spans="1:2">
      <c r="A759" s="27"/>
      <c r="B759" s="6"/>
    </row>
    <row r="760" spans="1:2">
      <c r="A760" s="27"/>
      <c r="B760" s="6"/>
    </row>
    <row r="761" spans="1:2">
      <c r="A761" s="27"/>
      <c r="B761" s="6"/>
    </row>
    <row r="762" spans="1:2">
      <c r="A762" s="27"/>
      <c r="B762" s="6"/>
    </row>
    <row r="763" spans="1:2">
      <c r="A763" s="27"/>
      <c r="B763" s="6"/>
    </row>
    <row r="764" spans="1:2">
      <c r="A764" s="27"/>
      <c r="B764" s="6"/>
    </row>
    <row r="765" spans="1:2">
      <c r="A765" s="27"/>
      <c r="B765" s="6"/>
    </row>
    <row r="766" spans="1:2">
      <c r="A766" s="27"/>
      <c r="B766" s="6"/>
    </row>
    <row r="767" spans="1:2">
      <c r="A767" s="27"/>
      <c r="B767" s="6"/>
    </row>
    <row r="768" spans="1:2">
      <c r="A768" s="27"/>
      <c r="B768" s="6"/>
    </row>
    <row r="769" spans="1:2">
      <c r="A769" s="27"/>
      <c r="B769" s="6"/>
    </row>
    <row r="770" spans="1:2">
      <c r="A770" s="27"/>
      <c r="B770" s="6"/>
    </row>
    <row r="771" spans="1:2">
      <c r="A771" s="27"/>
      <c r="B771" s="6"/>
    </row>
    <row r="772" spans="1:2">
      <c r="A772" s="27"/>
      <c r="B772" s="6"/>
    </row>
    <row r="773" spans="1:2">
      <c r="A773" s="27"/>
      <c r="B773" s="6"/>
    </row>
    <row r="774" spans="1:2">
      <c r="A774" s="27"/>
      <c r="B774" s="6"/>
    </row>
    <row r="775" spans="1:2">
      <c r="A775" s="27"/>
      <c r="B775" s="6"/>
    </row>
    <row r="776" spans="1:2">
      <c r="A776" s="27"/>
      <c r="B776" s="6"/>
    </row>
    <row r="777" spans="1:2">
      <c r="A777" s="27"/>
      <c r="B777" s="6"/>
    </row>
    <row r="778" spans="1:2">
      <c r="A778" s="27"/>
      <c r="B778" s="6"/>
    </row>
    <row r="779" spans="1:2">
      <c r="A779" s="27"/>
      <c r="B779" s="6"/>
    </row>
    <row r="780" spans="1:2">
      <c r="A780" s="27"/>
      <c r="B780" s="6"/>
    </row>
    <row r="781" spans="1:2">
      <c r="A781" s="27"/>
      <c r="B781" s="6"/>
    </row>
    <row r="782" spans="1:2">
      <c r="A782" s="27"/>
      <c r="B782" s="6"/>
    </row>
    <row r="783" spans="1:2">
      <c r="A783" s="27"/>
      <c r="B783" s="6"/>
    </row>
    <row r="784" spans="1:2">
      <c r="A784" s="27"/>
      <c r="B784" s="6"/>
    </row>
    <row r="785" spans="1:2">
      <c r="A785" s="27"/>
      <c r="B785" s="6"/>
    </row>
    <row r="786" spans="1:2">
      <c r="A786" s="27"/>
      <c r="B786" s="6"/>
    </row>
    <row r="787" spans="1:2">
      <c r="A787" s="27"/>
      <c r="B787" s="6"/>
    </row>
    <row r="788" spans="1:2">
      <c r="A788" s="27"/>
      <c r="B788" s="6"/>
    </row>
    <row r="789" spans="1:2">
      <c r="A789" s="27"/>
      <c r="B789" s="6"/>
    </row>
    <row r="790" spans="1:2">
      <c r="A790" s="27"/>
      <c r="B790" s="6"/>
    </row>
    <row r="791" spans="1:2">
      <c r="A791" s="27"/>
      <c r="B791" s="6"/>
    </row>
    <row r="792" spans="1:2">
      <c r="A792" s="27"/>
      <c r="B792" s="6"/>
    </row>
    <row r="793" spans="1:2">
      <c r="A793" s="27"/>
      <c r="B793" s="6"/>
    </row>
    <row r="794" spans="1:2">
      <c r="A794" s="27"/>
      <c r="B794" s="6"/>
    </row>
    <row r="795" spans="1:2">
      <c r="A795" s="27"/>
      <c r="B795" s="6"/>
    </row>
    <row r="796" spans="1:2">
      <c r="A796" s="27"/>
      <c r="B796" s="6"/>
    </row>
    <row r="797" spans="1:2">
      <c r="A797" s="27"/>
      <c r="B797" s="6"/>
    </row>
    <row r="798" spans="1:2">
      <c r="A798" s="27"/>
      <c r="B798" s="6"/>
    </row>
    <row r="799" spans="1:2">
      <c r="A799" s="27"/>
      <c r="B799" s="6"/>
    </row>
    <row r="800" spans="1:2">
      <c r="A800" s="27"/>
      <c r="B800" s="6"/>
    </row>
    <row r="801" spans="1:2">
      <c r="A801" s="27"/>
      <c r="B801" s="6"/>
    </row>
    <row r="802" spans="1:2">
      <c r="A802" s="27"/>
      <c r="B802" s="6"/>
    </row>
    <row r="803" spans="1:2">
      <c r="A803" s="27"/>
      <c r="B803" s="6"/>
    </row>
    <row r="804" spans="1:2">
      <c r="A804" s="27"/>
      <c r="B804" s="6"/>
    </row>
    <row r="805" spans="1:2">
      <c r="A805" s="27"/>
      <c r="B805" s="6"/>
    </row>
    <row r="806" spans="1:2">
      <c r="A806" s="27"/>
      <c r="B806" s="6"/>
    </row>
    <row r="807" spans="1:2">
      <c r="A807" s="27"/>
      <c r="B807" s="6"/>
    </row>
    <row r="808" spans="1:2">
      <c r="A808" s="27"/>
      <c r="B808" s="6"/>
    </row>
    <row r="809" spans="1:2">
      <c r="A809" s="27"/>
      <c r="B809" s="6"/>
    </row>
    <row r="810" spans="1:2">
      <c r="A810" s="27"/>
      <c r="B810" s="6"/>
    </row>
    <row r="811" spans="1:2">
      <c r="A811" s="27"/>
      <c r="B811" s="6"/>
    </row>
    <row r="812" spans="1:2">
      <c r="A812" s="27"/>
      <c r="B812" s="6"/>
    </row>
    <row r="813" spans="1:2">
      <c r="A813" s="27"/>
      <c r="B813" s="6"/>
    </row>
    <row r="814" spans="1:2">
      <c r="A814" s="27"/>
      <c r="B814" s="6"/>
    </row>
    <row r="815" spans="1:2">
      <c r="A815" s="27"/>
      <c r="B815" s="6"/>
    </row>
    <row r="816" spans="1:2">
      <c r="A816" s="27"/>
      <c r="B816" s="6"/>
    </row>
    <row r="817" spans="1:2">
      <c r="A817" s="27"/>
      <c r="B817" s="6"/>
    </row>
    <row r="818" spans="1:2">
      <c r="A818" s="27"/>
      <c r="B818" s="6"/>
    </row>
    <row r="819" spans="1:2">
      <c r="A819" s="27"/>
      <c r="B819" s="6"/>
    </row>
    <row r="820" spans="1:2">
      <c r="A820" s="27"/>
      <c r="B820" s="6"/>
    </row>
    <row r="821" spans="1:2">
      <c r="A821" s="27"/>
      <c r="B821" s="6"/>
    </row>
    <row r="822" spans="1:2">
      <c r="A822" s="27"/>
      <c r="B822" s="6"/>
    </row>
    <row r="823" spans="1:2">
      <c r="A823" s="27"/>
      <c r="B823" s="6"/>
    </row>
    <row r="824" spans="1:2">
      <c r="A824" s="27"/>
      <c r="B824" s="6"/>
    </row>
    <row r="825" spans="1:2">
      <c r="A825" s="27"/>
      <c r="B825" s="6"/>
    </row>
    <row r="826" spans="1:2">
      <c r="A826" s="27"/>
      <c r="B826" s="6"/>
    </row>
    <row r="827" spans="1:2">
      <c r="A827" s="27"/>
      <c r="B827" s="6"/>
    </row>
    <row r="828" spans="1:2">
      <c r="A828" s="27"/>
      <c r="B828" s="6"/>
    </row>
    <row r="829" spans="1:2">
      <c r="A829" s="27"/>
      <c r="B829" s="6"/>
    </row>
    <row r="830" spans="1:2">
      <c r="A830" s="27"/>
      <c r="B830" s="6"/>
    </row>
    <row r="831" spans="1:2">
      <c r="A831" s="27"/>
      <c r="B831" s="6"/>
    </row>
    <row r="832" spans="1:2">
      <c r="A832" s="27"/>
      <c r="B832" s="6"/>
    </row>
    <row r="833" spans="1:2">
      <c r="A833" s="27"/>
      <c r="B833" s="6"/>
    </row>
    <row r="834" spans="1:2">
      <c r="A834" s="27"/>
      <c r="B834" s="6"/>
    </row>
    <row r="835" spans="1:2">
      <c r="A835" s="27"/>
      <c r="B835" s="6"/>
    </row>
    <row r="836" spans="1:2">
      <c r="A836" s="27"/>
      <c r="B836" s="6"/>
    </row>
    <row r="837" spans="1:2">
      <c r="A837" s="27"/>
      <c r="B837" s="6"/>
    </row>
    <row r="838" spans="1:2">
      <c r="A838" s="27"/>
      <c r="B838" s="6"/>
    </row>
    <row r="839" spans="1:2">
      <c r="A839" s="27"/>
      <c r="B839" s="6"/>
    </row>
    <row r="840" spans="1:2">
      <c r="A840" s="27"/>
      <c r="B840" s="6"/>
    </row>
    <row r="841" spans="1:2">
      <c r="A841" s="27"/>
      <c r="B841" s="6"/>
    </row>
    <row r="842" spans="1:2">
      <c r="A842" s="27"/>
      <c r="B842" s="6"/>
    </row>
    <row r="843" spans="1:2">
      <c r="A843" s="27"/>
      <c r="B843" s="6"/>
    </row>
    <row r="844" spans="1:2">
      <c r="A844" s="27"/>
      <c r="B844" s="6"/>
    </row>
    <row r="845" spans="1:2">
      <c r="A845" s="27"/>
      <c r="B845" s="6"/>
    </row>
    <row r="846" spans="1:2">
      <c r="A846" s="27"/>
      <c r="B846" s="6"/>
    </row>
    <row r="847" spans="1:2">
      <c r="A847" s="27"/>
      <c r="B847" s="6"/>
    </row>
    <row r="848" spans="1:2">
      <c r="A848" s="27"/>
      <c r="B848" s="6"/>
    </row>
    <row r="849" spans="1:2">
      <c r="A849" s="27"/>
      <c r="B849" s="6"/>
    </row>
    <row r="850" spans="1:2">
      <c r="A850" s="27"/>
      <c r="B850" s="6"/>
    </row>
    <row r="851" spans="1:2">
      <c r="A851" s="27"/>
      <c r="B851" s="6"/>
    </row>
    <row r="852" spans="1:2">
      <c r="A852" s="27"/>
      <c r="B852" s="6"/>
    </row>
    <row r="853" spans="1:2">
      <c r="A853" s="27"/>
      <c r="B853" s="6"/>
    </row>
    <row r="854" spans="1:2">
      <c r="A854" s="27"/>
      <c r="B854" s="6"/>
    </row>
    <row r="855" spans="1:2">
      <c r="A855" s="27"/>
      <c r="B855" s="6"/>
    </row>
    <row r="856" spans="1:2">
      <c r="A856" s="27"/>
      <c r="B856" s="6"/>
    </row>
    <row r="857" spans="1:2">
      <c r="A857" s="27"/>
      <c r="B857" s="6"/>
    </row>
    <row r="858" spans="1:2">
      <c r="A858" s="27"/>
      <c r="B858" s="6"/>
    </row>
    <row r="859" spans="1:2">
      <c r="A859" s="27"/>
      <c r="B859" s="6"/>
    </row>
    <row r="860" spans="1:2">
      <c r="A860" s="27"/>
      <c r="B860" s="6"/>
    </row>
    <row r="861" spans="1:2">
      <c r="A861" s="27"/>
      <c r="B861" s="6"/>
    </row>
    <row r="862" spans="1:2">
      <c r="A862" s="27"/>
      <c r="B862" s="6"/>
    </row>
    <row r="863" spans="1:2">
      <c r="A863" s="27"/>
      <c r="B863" s="6"/>
    </row>
    <row r="864" spans="1:2">
      <c r="A864" s="27"/>
      <c r="B864" s="6"/>
    </row>
    <row r="865" spans="1:2">
      <c r="A865" s="27"/>
      <c r="B865" s="6"/>
    </row>
    <row r="866" spans="1:2">
      <c r="A866" s="27"/>
      <c r="B866" s="6"/>
    </row>
    <row r="867" spans="1:2">
      <c r="A867" s="27"/>
      <c r="B867" s="6"/>
    </row>
    <row r="868" spans="1:2">
      <c r="A868" s="27"/>
      <c r="B868" s="6"/>
    </row>
    <row r="869" spans="1:2">
      <c r="A869" s="27"/>
      <c r="B869" s="6"/>
    </row>
    <row r="870" spans="1:2">
      <c r="A870" s="27"/>
      <c r="B870" s="6"/>
    </row>
    <row r="871" spans="1:2">
      <c r="A871" s="27"/>
      <c r="B871" s="6"/>
    </row>
    <row r="872" spans="1:2">
      <c r="A872" s="27"/>
      <c r="B872" s="6"/>
    </row>
    <row r="873" spans="1:2">
      <c r="A873" s="27"/>
      <c r="B873" s="6"/>
    </row>
    <row r="874" spans="1:2">
      <c r="A874" s="27"/>
      <c r="B874" s="6"/>
    </row>
    <row r="875" spans="1:2">
      <c r="A875" s="27"/>
      <c r="B875" s="6"/>
    </row>
    <row r="876" spans="1:2">
      <c r="A876" s="27"/>
      <c r="B876" s="6"/>
    </row>
    <row r="877" spans="1:2">
      <c r="A877" s="27"/>
      <c r="B877" s="6"/>
    </row>
    <row r="878" spans="1:2">
      <c r="A878" s="27"/>
      <c r="B878" s="6"/>
    </row>
    <row r="879" spans="1:2">
      <c r="A879" s="27"/>
      <c r="B879" s="6"/>
    </row>
    <row r="880" spans="1:2">
      <c r="A880" s="27"/>
      <c r="B880" s="6"/>
    </row>
    <row r="881" spans="1:2">
      <c r="A881" s="27"/>
      <c r="B881" s="6"/>
    </row>
    <row r="882" spans="1:2">
      <c r="A882" s="27"/>
      <c r="B882" s="6"/>
    </row>
    <row r="883" spans="1:2">
      <c r="A883" s="27"/>
      <c r="B883" s="6"/>
    </row>
    <row r="884" spans="1:2">
      <c r="A884" s="27"/>
      <c r="B884" s="6"/>
    </row>
    <row r="885" spans="1:2">
      <c r="A885" s="27"/>
      <c r="B885" s="6"/>
    </row>
    <row r="886" spans="1:2">
      <c r="A886" s="27"/>
      <c r="B886" s="6"/>
    </row>
    <row r="887" spans="1:2">
      <c r="A887" s="27"/>
      <c r="B887" s="6"/>
    </row>
    <row r="888" spans="1:2">
      <c r="A888" s="27"/>
      <c r="B888" s="6"/>
    </row>
    <row r="889" spans="1:2">
      <c r="A889" s="27"/>
      <c r="B889" s="6"/>
    </row>
    <row r="890" spans="1:2">
      <c r="A890" s="27"/>
      <c r="B890" s="6"/>
    </row>
    <row r="891" spans="1:2">
      <c r="A891" s="27"/>
      <c r="B891" s="6"/>
    </row>
    <row r="892" spans="1:2">
      <c r="A892" s="27"/>
      <c r="B892" s="6"/>
    </row>
    <row r="893" spans="1:2">
      <c r="A893" s="27"/>
      <c r="B893" s="6"/>
    </row>
    <row r="894" spans="1:2">
      <c r="A894" s="27"/>
      <c r="B894" s="6"/>
    </row>
    <row r="895" spans="1:2">
      <c r="A895" s="27"/>
      <c r="B895" s="6"/>
    </row>
    <row r="896" spans="1:2">
      <c r="A896" s="27"/>
      <c r="B896" s="6"/>
    </row>
    <row r="897" spans="1:2">
      <c r="A897" s="27"/>
      <c r="B897" s="6"/>
    </row>
    <row r="898" spans="1:2">
      <c r="A898" s="27"/>
      <c r="B898" s="6"/>
    </row>
    <row r="899" spans="1:2">
      <c r="A899" s="27"/>
      <c r="B899" s="6"/>
    </row>
    <row r="900" spans="1:2">
      <c r="A900" s="27"/>
      <c r="B900" s="6"/>
    </row>
    <row r="901" spans="1:2">
      <c r="A901" s="27"/>
      <c r="B901" s="6"/>
    </row>
    <row r="902" spans="1:2">
      <c r="A902" s="27"/>
      <c r="B902" s="6"/>
    </row>
    <row r="903" spans="1:2">
      <c r="A903" s="27"/>
      <c r="B903" s="6"/>
    </row>
    <row r="904" spans="1:2">
      <c r="A904" s="27"/>
      <c r="B904" s="6"/>
    </row>
    <row r="905" spans="1:2">
      <c r="A905" s="27"/>
      <c r="B905" s="6"/>
    </row>
    <row r="906" spans="1:2">
      <c r="A906" s="27"/>
      <c r="B906" s="6"/>
    </row>
    <row r="907" spans="1:2">
      <c r="A907" s="27"/>
      <c r="B907" s="6"/>
    </row>
    <row r="908" spans="1:2">
      <c r="A908" s="27"/>
      <c r="B908" s="6"/>
    </row>
    <row r="909" spans="1:2">
      <c r="A909" s="27"/>
      <c r="B909" s="6"/>
    </row>
    <row r="910" spans="1:2">
      <c r="A910" s="27"/>
      <c r="B910" s="6"/>
    </row>
    <row r="911" spans="1:2">
      <c r="A911" s="27"/>
      <c r="B911" s="6"/>
    </row>
    <row r="912" spans="1:2">
      <c r="A912" s="27"/>
      <c r="B912" s="6"/>
    </row>
    <row r="913" spans="1:2">
      <c r="A913" s="27"/>
      <c r="B913" s="6"/>
    </row>
    <row r="914" spans="1:2">
      <c r="A914" s="27"/>
      <c r="B914" s="6"/>
    </row>
    <row r="915" spans="1:2">
      <c r="A915" s="27"/>
      <c r="B915" s="6"/>
    </row>
    <row r="916" spans="1:2">
      <c r="A916" s="27"/>
      <c r="B916" s="6"/>
    </row>
    <row r="917" spans="1:2">
      <c r="A917" s="27"/>
      <c r="B917" s="6"/>
    </row>
    <row r="918" spans="1:2">
      <c r="A918" s="27"/>
      <c r="B918" s="6"/>
    </row>
    <row r="919" spans="1:2">
      <c r="A919" s="27"/>
      <c r="B919" s="6"/>
    </row>
    <row r="920" spans="1:2">
      <c r="A920" s="27"/>
      <c r="B920" s="6"/>
    </row>
    <row r="921" spans="1:2">
      <c r="A921" s="27"/>
      <c r="B921" s="6"/>
    </row>
    <row r="922" spans="1:2">
      <c r="A922" s="27"/>
      <c r="B922" s="6"/>
    </row>
    <row r="923" spans="1:2">
      <c r="A923" s="27"/>
      <c r="B923" s="6"/>
    </row>
    <row r="924" spans="1:2">
      <c r="A924" s="27"/>
      <c r="B924" s="6"/>
    </row>
    <row r="925" spans="1:2">
      <c r="A925" s="27"/>
      <c r="B925" s="6"/>
    </row>
    <row r="926" spans="1:2">
      <c r="A926" s="27"/>
      <c r="B926" s="6"/>
    </row>
    <row r="927" spans="1:2">
      <c r="A927" s="27"/>
      <c r="B927" s="6"/>
    </row>
    <row r="928" spans="1:2">
      <c r="A928" s="27"/>
      <c r="B928" s="6"/>
    </row>
    <row r="929" spans="1:2">
      <c r="A929" s="27"/>
      <c r="B929" s="6"/>
    </row>
    <row r="930" spans="1:2">
      <c r="A930" s="27"/>
      <c r="B930" s="6"/>
    </row>
    <row r="931" spans="1:2">
      <c r="A931" s="27"/>
      <c r="B931" s="6"/>
    </row>
    <row r="932" spans="1:2">
      <c r="A932" s="27"/>
      <c r="B932" s="6"/>
    </row>
    <row r="933" spans="1:2">
      <c r="A933" s="27"/>
      <c r="B933" s="6"/>
    </row>
    <row r="934" spans="1:2">
      <c r="A934" s="27"/>
      <c r="B934" s="6"/>
    </row>
    <row r="935" spans="1:2">
      <c r="A935" s="27"/>
      <c r="B935" s="6"/>
    </row>
    <row r="936" spans="1:2">
      <c r="A936" s="27"/>
      <c r="B936" s="6"/>
    </row>
    <row r="937" spans="1:2">
      <c r="A937" s="27"/>
      <c r="B937" s="6"/>
    </row>
    <row r="938" spans="1:2">
      <c r="A938" s="27"/>
      <c r="B938" s="6"/>
    </row>
    <row r="939" spans="1:2">
      <c r="A939" s="27"/>
      <c r="B939" s="6"/>
    </row>
    <row r="940" spans="1:2">
      <c r="A940" s="27"/>
      <c r="B940" s="6"/>
    </row>
    <row r="941" spans="1:2">
      <c r="A941" s="27"/>
      <c r="B941" s="6"/>
    </row>
    <row r="942" spans="1:2">
      <c r="A942" s="27"/>
      <c r="B942" s="6"/>
    </row>
    <row r="943" spans="1:2">
      <c r="A943" s="27"/>
      <c r="B943" s="6"/>
    </row>
    <row r="944" spans="1:2">
      <c r="A944" s="27"/>
      <c r="B944" s="6"/>
    </row>
    <row r="945" spans="1:2">
      <c r="A945" s="27"/>
      <c r="B945" s="6"/>
    </row>
    <row r="946" spans="1:2">
      <c r="A946" s="27"/>
      <c r="B946" s="6"/>
    </row>
    <row r="947" spans="1:2">
      <c r="A947" s="27"/>
      <c r="B947" s="6"/>
    </row>
    <row r="948" spans="1:2">
      <c r="A948" s="27"/>
      <c r="B948" s="6"/>
    </row>
    <row r="949" spans="1:2">
      <c r="A949" s="27"/>
      <c r="B949" s="6"/>
    </row>
    <row r="950" spans="1:2">
      <c r="A950" s="27"/>
      <c r="B950" s="6"/>
    </row>
    <row r="951" spans="1:2">
      <c r="A951" s="27"/>
      <c r="B951" s="6"/>
    </row>
    <row r="952" spans="1:2">
      <c r="A952" s="27"/>
      <c r="B952" s="6"/>
    </row>
    <row r="953" spans="1:2">
      <c r="A953" s="27"/>
      <c r="B953" s="6"/>
    </row>
    <row r="954" spans="1:2">
      <c r="A954" s="27"/>
      <c r="B954" s="6"/>
    </row>
    <row r="955" spans="1:2">
      <c r="A955" s="27"/>
      <c r="B955" s="6"/>
    </row>
    <row r="956" spans="1:2">
      <c r="A956" s="27"/>
      <c r="B956" s="6"/>
    </row>
    <row r="957" spans="1:2">
      <c r="A957" s="27"/>
      <c r="B957" s="6"/>
    </row>
    <row r="958" spans="1:2">
      <c r="A958" s="27"/>
      <c r="B958" s="6"/>
    </row>
    <row r="959" spans="1:2">
      <c r="A959" s="27"/>
      <c r="B959" s="6"/>
    </row>
    <row r="960" spans="1:2">
      <c r="A960" s="27"/>
      <c r="B960" s="6"/>
    </row>
    <row r="961" spans="1:2">
      <c r="A961" s="27"/>
      <c r="B961" s="6"/>
    </row>
    <row r="962" spans="1:2">
      <c r="A962" s="27"/>
      <c r="B962" s="6"/>
    </row>
    <row r="963" spans="1:2">
      <c r="A963" s="27"/>
      <c r="B963" s="6"/>
    </row>
    <row r="964" spans="1:2">
      <c r="A964" s="27"/>
      <c r="B964" s="6"/>
    </row>
    <row r="965" spans="1:2">
      <c r="A965" s="27"/>
      <c r="B965" s="6"/>
    </row>
    <row r="966" spans="1:2">
      <c r="A966" s="27"/>
      <c r="B966" s="6"/>
    </row>
    <row r="967" spans="1:2">
      <c r="A967" s="27"/>
      <c r="B967" s="6"/>
    </row>
    <row r="968" spans="1:2">
      <c r="A968" s="27"/>
      <c r="B968" s="6"/>
    </row>
    <row r="969" spans="1:2">
      <c r="A969" s="27"/>
      <c r="B969" s="6"/>
    </row>
    <row r="970" spans="1:2">
      <c r="A970" s="27"/>
      <c r="B970" s="6"/>
    </row>
    <row r="971" spans="1:2">
      <c r="A971" s="27"/>
      <c r="B971" s="6"/>
    </row>
    <row r="972" spans="1:2">
      <c r="A972" s="27"/>
      <c r="B972" s="6"/>
    </row>
    <row r="973" spans="1:2">
      <c r="A973" s="27"/>
      <c r="B973" s="6"/>
    </row>
    <row r="974" spans="1:2">
      <c r="A974" s="27"/>
      <c r="B974" s="6"/>
    </row>
    <row r="975" spans="1:2">
      <c r="A975" s="27"/>
      <c r="B975" s="6"/>
    </row>
    <row r="976" spans="1:2">
      <c r="A976" s="27"/>
      <c r="B976" s="6"/>
    </row>
    <row r="977" spans="1:2">
      <c r="A977" s="27"/>
      <c r="B977" s="6"/>
    </row>
    <row r="978" spans="1:2">
      <c r="A978" s="27"/>
      <c r="B978" s="6"/>
    </row>
    <row r="979" spans="1:2">
      <c r="A979" s="27"/>
      <c r="B979" s="6"/>
    </row>
    <row r="980" spans="1:2">
      <c r="A980" s="27"/>
      <c r="B980" s="6"/>
    </row>
    <row r="981" spans="1:2">
      <c r="A981" s="27"/>
      <c r="B981" s="6"/>
    </row>
    <row r="982" spans="1:2">
      <c r="A982" s="27"/>
      <c r="B982" s="6"/>
    </row>
    <row r="983" spans="1:2">
      <c r="A983" s="27"/>
      <c r="B983" s="6"/>
    </row>
    <row r="984" spans="1:2">
      <c r="A984" s="27"/>
      <c r="B984" s="6"/>
    </row>
    <row r="985" spans="1:2">
      <c r="A985" s="27"/>
      <c r="B985" s="6"/>
    </row>
    <row r="986" spans="1:2">
      <c r="A986" s="27"/>
      <c r="B986" s="6"/>
    </row>
    <row r="987" spans="1:2">
      <c r="A987" s="27"/>
      <c r="B987" s="6"/>
    </row>
    <row r="988" spans="1:2">
      <c r="A988" s="27"/>
      <c r="B988" s="6"/>
    </row>
    <row r="989" spans="1:2">
      <c r="A989" s="27"/>
      <c r="B989" s="6"/>
    </row>
    <row r="990" spans="1:2">
      <c r="A990" s="27"/>
      <c r="B990" s="6"/>
    </row>
    <row r="991" spans="1:2">
      <c r="A991" s="27"/>
      <c r="B991" s="6"/>
    </row>
    <row r="992" spans="1:2">
      <c r="A992" s="27"/>
      <c r="B992" s="6"/>
    </row>
    <row r="993" spans="1:2">
      <c r="A993" s="27"/>
      <c r="B993" s="6"/>
    </row>
    <row r="994" spans="1:2">
      <c r="A994" s="27"/>
      <c r="B994" s="6"/>
    </row>
    <row r="995" spans="1:2">
      <c r="A995" s="27"/>
      <c r="B995" s="6"/>
    </row>
    <row r="996" spans="1:2">
      <c r="A996" s="27"/>
      <c r="B996" s="6"/>
    </row>
    <row r="997" spans="1:2">
      <c r="A997" s="27"/>
      <c r="B997" s="6"/>
    </row>
    <row r="998" spans="1:2">
      <c r="A998" s="27"/>
      <c r="B998" s="6"/>
    </row>
    <row r="999" spans="1:2">
      <c r="A999" s="27"/>
      <c r="B999" s="6"/>
    </row>
    <row r="1000" spans="1:2">
      <c r="A1000" s="27"/>
      <c r="B1000" s="6"/>
    </row>
    <row r="1001" spans="1:2">
      <c r="A1001" s="27"/>
      <c r="B1001" s="6"/>
    </row>
    <row r="1002" spans="1:2">
      <c r="A1002" s="27"/>
      <c r="B1002" s="6"/>
    </row>
    <row r="1003" spans="1:2">
      <c r="A1003" s="27"/>
      <c r="B1003" s="6"/>
    </row>
    <row r="1004" spans="1:2">
      <c r="A1004" s="27"/>
      <c r="B1004" s="6"/>
    </row>
    <row r="1005" spans="1:2">
      <c r="A1005" s="27"/>
      <c r="B1005" s="6"/>
    </row>
    <row r="1006" spans="1:2">
      <c r="A1006" s="27"/>
      <c r="B1006" s="6"/>
    </row>
    <row r="1007" spans="1:2">
      <c r="A1007" s="27"/>
      <c r="B1007" s="6"/>
    </row>
    <row r="1008" spans="1:2">
      <c r="A1008" s="27"/>
      <c r="B1008" s="6"/>
    </row>
    <row r="1009" spans="1:2">
      <c r="A1009" s="27"/>
      <c r="B1009" s="6"/>
    </row>
    <row r="1010" spans="1:2">
      <c r="A1010" s="27"/>
      <c r="B1010" s="6"/>
    </row>
    <row r="1011" spans="1:2">
      <c r="A1011" s="27"/>
      <c r="B1011" s="6"/>
    </row>
    <row r="1012" spans="1:2">
      <c r="A1012" s="27"/>
      <c r="B1012" s="6"/>
    </row>
    <row r="1013" spans="1:2">
      <c r="A1013" s="27"/>
      <c r="B1013" s="6"/>
    </row>
    <row r="1014" spans="1:2">
      <c r="A1014" s="27"/>
      <c r="B1014" s="6"/>
    </row>
    <row r="1015" spans="1:2">
      <c r="A1015" s="27"/>
      <c r="B1015" s="6"/>
    </row>
    <row r="1016" spans="1:2">
      <c r="A1016" s="27"/>
      <c r="B1016" s="6"/>
    </row>
    <row r="1017" spans="1:2">
      <c r="A1017" s="27"/>
      <c r="B1017" s="6"/>
    </row>
    <row r="1018" spans="1:2">
      <c r="A1018" s="27"/>
      <c r="B1018" s="6"/>
    </row>
    <row r="1019" spans="1:2">
      <c r="A1019" s="27"/>
      <c r="B1019" s="6"/>
    </row>
    <row r="1020" spans="1:2">
      <c r="A1020" s="27"/>
      <c r="B1020" s="6"/>
    </row>
    <row r="1021" spans="1:2">
      <c r="A1021" s="27"/>
      <c r="B1021" s="6"/>
    </row>
    <row r="1022" spans="1:2">
      <c r="A1022" s="27"/>
      <c r="B1022" s="6"/>
    </row>
    <row r="1023" spans="1:2">
      <c r="A1023" s="27"/>
      <c r="B1023" s="6"/>
    </row>
    <row r="1024" spans="1:2">
      <c r="A1024" s="27"/>
      <c r="B1024" s="6"/>
    </row>
    <row r="1025" spans="1:2">
      <c r="A1025" s="27"/>
      <c r="B1025" s="6"/>
    </row>
    <row r="1026" spans="1:2">
      <c r="A1026" s="27"/>
      <c r="B1026" s="6"/>
    </row>
    <row r="1027" spans="1:2">
      <c r="A1027" s="27"/>
      <c r="B1027" s="6"/>
    </row>
    <row r="1028" spans="1:2">
      <c r="A1028" s="27"/>
      <c r="B1028" s="6"/>
    </row>
    <row r="1029" spans="1:2">
      <c r="A1029" s="27"/>
      <c r="B1029" s="6"/>
    </row>
    <row r="1030" spans="1:2">
      <c r="A1030" s="27"/>
      <c r="B1030" s="6"/>
    </row>
    <row r="1031" spans="1:2">
      <c r="A1031" s="27"/>
      <c r="B1031" s="6"/>
    </row>
    <row r="1032" spans="1:2">
      <c r="A1032" s="27"/>
      <c r="B1032" s="6"/>
    </row>
    <row r="1033" spans="1:2">
      <c r="A1033" s="27"/>
      <c r="B1033" s="6"/>
    </row>
    <row r="1034" spans="1:2">
      <c r="A1034" s="27"/>
      <c r="B1034" s="6"/>
    </row>
    <row r="1035" spans="1:2">
      <c r="A1035" s="27"/>
      <c r="B1035" s="6"/>
    </row>
    <row r="1036" spans="1:2">
      <c r="A1036" s="27"/>
      <c r="B1036" s="6"/>
    </row>
    <row r="1037" spans="1:2">
      <c r="A1037" s="27"/>
      <c r="B1037" s="6"/>
    </row>
    <row r="1038" spans="1:2">
      <c r="A1038" s="27"/>
      <c r="B1038" s="6"/>
    </row>
    <row r="1039" spans="1:2">
      <c r="A1039" s="27"/>
      <c r="B1039" s="6"/>
    </row>
    <row r="1040" spans="1:2">
      <c r="A1040" s="27"/>
      <c r="B1040" s="6"/>
    </row>
    <row r="1041" spans="1:2">
      <c r="A1041" s="27"/>
      <c r="B1041" s="6"/>
    </row>
    <row r="1042" spans="1:2">
      <c r="A1042" s="27"/>
      <c r="B1042" s="6"/>
    </row>
    <row r="1043" spans="1:2">
      <c r="A1043" s="27"/>
      <c r="B1043" s="6"/>
    </row>
    <row r="1044" spans="1:2">
      <c r="A1044" s="27"/>
      <c r="B1044" s="6"/>
    </row>
    <row r="1045" spans="1:2">
      <c r="A1045" s="27"/>
      <c r="B1045" s="6"/>
    </row>
    <row r="1046" spans="1:2">
      <c r="A1046" s="27"/>
      <c r="B1046" s="6"/>
    </row>
    <row r="1047" spans="1:2">
      <c r="A1047" s="27"/>
      <c r="B1047" s="6"/>
    </row>
    <row r="1048" spans="1:2">
      <c r="A1048" s="27"/>
      <c r="B1048" s="6"/>
    </row>
    <row r="1049" spans="1:2">
      <c r="A1049" s="27"/>
      <c r="B1049" s="6"/>
    </row>
    <row r="1050" spans="1:2">
      <c r="A1050" s="27"/>
      <c r="B1050" s="6"/>
    </row>
    <row r="1051" spans="1:2">
      <c r="A1051" s="27"/>
      <c r="B1051" s="6"/>
    </row>
    <row r="1052" spans="1:2">
      <c r="A1052" s="27"/>
      <c r="B1052" s="6"/>
    </row>
    <row r="1053" spans="1:2">
      <c r="A1053" s="27"/>
      <c r="B1053" s="6"/>
    </row>
    <row r="1054" spans="1:2">
      <c r="A1054" s="27"/>
      <c r="B1054" s="6"/>
    </row>
    <row r="1055" spans="1:2">
      <c r="A1055" s="27"/>
      <c r="B1055" s="6"/>
    </row>
    <row r="1056" spans="1:2">
      <c r="A1056" s="27"/>
      <c r="B1056" s="6"/>
    </row>
    <row r="1057" spans="1:2">
      <c r="A1057" s="27"/>
      <c r="B1057" s="6"/>
    </row>
    <row r="1058" spans="1:2">
      <c r="A1058" s="27"/>
      <c r="B1058" s="6"/>
    </row>
    <row r="1059" spans="1:2">
      <c r="A1059" s="27"/>
      <c r="B1059" s="6"/>
    </row>
    <row r="1060" spans="1:2">
      <c r="A1060" s="27"/>
      <c r="B1060" s="6"/>
    </row>
    <row r="1061" spans="1:2">
      <c r="A1061" s="27"/>
      <c r="B1061" s="6"/>
    </row>
    <row r="1062" spans="1:2">
      <c r="A1062" s="27"/>
      <c r="B1062" s="6"/>
    </row>
    <row r="1063" spans="1:2">
      <c r="A1063" s="27"/>
      <c r="B1063" s="6"/>
    </row>
    <row r="1064" spans="1:2">
      <c r="A1064" s="27"/>
      <c r="B1064" s="6"/>
    </row>
    <row r="1065" spans="1:2">
      <c r="A1065" s="27"/>
      <c r="B1065" s="6"/>
    </row>
    <row r="1066" spans="1:2">
      <c r="A1066" s="27"/>
      <c r="B1066" s="6"/>
    </row>
    <row r="1067" spans="1:2">
      <c r="A1067" s="27"/>
      <c r="B1067" s="6"/>
    </row>
    <row r="1068" spans="1:2">
      <c r="A1068" s="27"/>
      <c r="B1068" s="6"/>
    </row>
    <row r="1069" spans="1:2">
      <c r="A1069" s="27"/>
      <c r="B1069" s="6"/>
    </row>
    <row r="1070" spans="1:2">
      <c r="A1070" s="27"/>
      <c r="B1070" s="6"/>
    </row>
    <row r="1071" spans="1:2">
      <c r="A1071" s="27"/>
      <c r="B1071" s="6"/>
    </row>
    <row r="1072" spans="1:2">
      <c r="A1072" s="27"/>
      <c r="B1072" s="6"/>
    </row>
    <row r="1073" spans="1:2">
      <c r="A1073" s="27"/>
      <c r="B1073" s="6"/>
    </row>
    <row r="1074" spans="1:2">
      <c r="A1074" s="27"/>
      <c r="B1074" s="6"/>
    </row>
    <row r="1075" spans="1:2">
      <c r="A1075" s="27"/>
      <c r="B1075" s="6"/>
    </row>
    <row r="1076" spans="1:2">
      <c r="A1076" s="27"/>
      <c r="B1076" s="6"/>
    </row>
    <row r="1077" spans="1:2">
      <c r="A1077" s="27"/>
      <c r="B1077" s="6"/>
    </row>
    <row r="1078" spans="1:2">
      <c r="A1078" s="27"/>
      <c r="B1078" s="6"/>
    </row>
    <row r="1079" spans="1:2">
      <c r="A1079" s="27"/>
      <c r="B1079" s="6"/>
    </row>
    <row r="1080" spans="1:2">
      <c r="A1080" s="27"/>
      <c r="B1080" s="6"/>
    </row>
    <row r="1081" spans="1:2">
      <c r="A1081" s="27"/>
      <c r="B1081" s="6"/>
    </row>
    <row r="1082" spans="1:2">
      <c r="A1082" s="27"/>
      <c r="B1082" s="6"/>
    </row>
    <row r="1083" spans="1:2">
      <c r="A1083" s="27"/>
      <c r="B1083" s="6"/>
    </row>
    <row r="1084" spans="1:2">
      <c r="A1084" s="27"/>
      <c r="B1084" s="6"/>
    </row>
    <row r="1085" spans="1:2">
      <c r="A1085" s="27"/>
      <c r="B1085" s="6"/>
    </row>
    <row r="1086" spans="1:2">
      <c r="A1086" s="27"/>
      <c r="B1086" s="6"/>
    </row>
    <row r="1087" spans="1:2">
      <c r="A1087" s="27"/>
      <c r="B1087" s="6"/>
    </row>
    <row r="1088" spans="1:2">
      <c r="A1088" s="27"/>
      <c r="B1088" s="6"/>
    </row>
    <row r="1089" spans="1:2">
      <c r="A1089" s="27"/>
      <c r="B1089" s="6"/>
    </row>
    <row r="1090" spans="1:2">
      <c r="A1090" s="27"/>
      <c r="B1090" s="6"/>
    </row>
    <row r="1091" spans="1:2">
      <c r="A1091" s="27"/>
      <c r="B1091" s="6"/>
    </row>
    <row r="1092" spans="1:2">
      <c r="A1092" s="27"/>
      <c r="B1092" s="6"/>
    </row>
    <row r="1093" spans="1:2">
      <c r="A1093" s="27"/>
      <c r="B1093" s="6"/>
    </row>
    <row r="1094" spans="1:2">
      <c r="A1094" s="27"/>
      <c r="B1094" s="6"/>
    </row>
    <row r="1095" spans="1:2">
      <c r="A1095" s="27"/>
      <c r="B1095" s="6"/>
    </row>
    <row r="1096" spans="1:2">
      <c r="A1096" s="27"/>
      <c r="B1096" s="6"/>
    </row>
    <row r="1097" spans="1:2">
      <c r="A1097" s="27"/>
      <c r="B1097" s="6"/>
    </row>
    <row r="1098" spans="1:2">
      <c r="A1098" s="27"/>
      <c r="B1098" s="6"/>
    </row>
    <row r="1099" spans="1:2">
      <c r="A1099" s="27"/>
      <c r="B1099" s="6"/>
    </row>
    <row r="1100" spans="1:2">
      <c r="A1100" s="27"/>
      <c r="B1100" s="6"/>
    </row>
    <row r="1101" spans="1:2">
      <c r="A1101" s="27"/>
      <c r="B1101" s="6"/>
    </row>
    <row r="1102" spans="1:2">
      <c r="A1102" s="27"/>
      <c r="B1102" s="6"/>
    </row>
    <row r="1103" spans="1:2">
      <c r="A1103" s="27"/>
      <c r="B1103" s="6"/>
    </row>
    <row r="1104" spans="1:2">
      <c r="A1104" s="27"/>
      <c r="B1104" s="6"/>
    </row>
    <row r="1105" spans="1:2">
      <c r="A1105" s="27"/>
      <c r="B1105" s="6"/>
    </row>
    <row r="1106" spans="1:2">
      <c r="A1106" s="27"/>
      <c r="B1106" s="6"/>
    </row>
    <row r="1107" spans="1:2">
      <c r="A1107" s="27"/>
      <c r="B1107" s="6"/>
    </row>
    <row r="1108" spans="1:2">
      <c r="A1108" s="27"/>
      <c r="B1108" s="6"/>
    </row>
    <row r="1109" spans="1:2">
      <c r="A1109" s="27"/>
      <c r="B1109" s="6"/>
    </row>
    <row r="1110" spans="1:2">
      <c r="A1110" s="27"/>
      <c r="B1110" s="6"/>
    </row>
    <row r="1111" spans="1:2">
      <c r="A1111" s="27"/>
      <c r="B1111" s="6"/>
    </row>
    <row r="1112" spans="1:2">
      <c r="A1112" s="27"/>
      <c r="B1112" s="6"/>
    </row>
    <row r="1113" spans="1:2">
      <c r="A1113" s="27"/>
      <c r="B1113" s="6"/>
    </row>
    <row r="1114" spans="1:2">
      <c r="A1114" s="27"/>
      <c r="B1114" s="6"/>
    </row>
    <row r="1115" spans="1:2">
      <c r="A1115" s="27"/>
      <c r="B1115" s="6"/>
    </row>
    <row r="1116" spans="1:2">
      <c r="A1116" s="27"/>
      <c r="B1116" s="6"/>
    </row>
    <row r="1117" spans="1:2">
      <c r="A1117" s="27"/>
      <c r="B1117" s="6"/>
    </row>
    <row r="1118" spans="1:2">
      <c r="A1118" s="27"/>
      <c r="B1118" s="6"/>
    </row>
    <row r="1119" spans="1:2">
      <c r="A1119" s="27"/>
      <c r="B1119" s="6"/>
    </row>
    <row r="1120" spans="1:2">
      <c r="A1120" s="27"/>
      <c r="B1120" s="6"/>
    </row>
    <row r="1121" spans="1:2">
      <c r="A1121" s="27"/>
      <c r="B1121" s="6"/>
    </row>
    <row r="1122" spans="1:2">
      <c r="A1122" s="27"/>
      <c r="B1122" s="6"/>
    </row>
    <row r="1123" spans="1:2">
      <c r="A1123" s="27"/>
      <c r="B1123" s="6"/>
    </row>
    <row r="1124" spans="1:2">
      <c r="A1124" s="27"/>
      <c r="B1124" s="6"/>
    </row>
    <row r="1125" spans="1:2">
      <c r="A1125" s="27"/>
      <c r="B1125" s="6"/>
    </row>
    <row r="1126" spans="1:2">
      <c r="A1126" s="27"/>
      <c r="B1126" s="6"/>
    </row>
    <row r="1127" spans="1:2">
      <c r="A1127" s="27"/>
      <c r="B1127" s="6"/>
    </row>
    <row r="1128" spans="1:2">
      <c r="A1128" s="27"/>
      <c r="B1128" s="6"/>
    </row>
    <row r="1129" spans="1:2">
      <c r="A1129" s="27"/>
      <c r="B1129" s="6"/>
    </row>
    <row r="1130" spans="1:2">
      <c r="A1130" s="27"/>
      <c r="B1130" s="6"/>
    </row>
    <row r="1131" spans="1:2">
      <c r="A1131" s="27"/>
      <c r="B1131" s="6"/>
    </row>
    <row r="1132" spans="1:2">
      <c r="A1132" s="27"/>
      <c r="B1132" s="6"/>
    </row>
    <row r="1133" spans="1:2">
      <c r="A1133" s="27"/>
      <c r="B1133" s="6"/>
    </row>
    <row r="1134" spans="1:2">
      <c r="A1134" s="27"/>
      <c r="B1134" s="6"/>
    </row>
    <row r="1135" spans="1:2">
      <c r="A1135" s="27"/>
      <c r="B1135" s="6"/>
    </row>
    <row r="1136" spans="1:2">
      <c r="A1136" s="27"/>
      <c r="B1136" s="6"/>
    </row>
    <row r="1137" spans="1:2">
      <c r="A1137" s="27"/>
      <c r="B1137" s="6"/>
    </row>
    <row r="1138" spans="1:2">
      <c r="A1138" s="27"/>
      <c r="B1138" s="6"/>
    </row>
    <row r="1139" spans="1:2">
      <c r="A1139" s="27"/>
      <c r="B1139" s="6"/>
    </row>
    <row r="1140" spans="1:2">
      <c r="A1140" s="27"/>
      <c r="B1140" s="6"/>
    </row>
    <row r="1141" spans="1:2">
      <c r="A1141" s="27"/>
      <c r="B1141" s="6"/>
    </row>
    <row r="1142" spans="1:2">
      <c r="A1142" s="27"/>
      <c r="B1142" s="6"/>
    </row>
    <row r="1143" spans="1:2">
      <c r="A1143" s="27"/>
      <c r="B1143" s="6"/>
    </row>
    <row r="1144" spans="1:2">
      <c r="A1144" s="27"/>
      <c r="B1144" s="6"/>
    </row>
    <row r="1145" spans="1:2">
      <c r="A1145" s="27"/>
      <c r="B1145" s="6"/>
    </row>
    <row r="1146" spans="1:2">
      <c r="A1146" s="27"/>
      <c r="B1146" s="6"/>
    </row>
    <row r="1147" spans="1:2">
      <c r="A1147" s="27"/>
      <c r="B1147" s="6"/>
    </row>
    <row r="1148" spans="1:2">
      <c r="A1148" s="27"/>
      <c r="B1148" s="6"/>
    </row>
    <row r="1149" spans="1:2">
      <c r="A1149" s="27"/>
      <c r="B1149" s="6"/>
    </row>
    <row r="1150" spans="1:2">
      <c r="A1150" s="27"/>
      <c r="B1150" s="6"/>
    </row>
    <row r="1151" spans="1:2">
      <c r="A1151" s="27"/>
      <c r="B1151" s="6"/>
    </row>
    <row r="1152" spans="1:2">
      <c r="A1152" s="27"/>
      <c r="B1152" s="6"/>
    </row>
    <row r="1153" spans="1:2">
      <c r="A1153" s="27"/>
      <c r="B1153" s="6"/>
    </row>
    <row r="1154" spans="1:2">
      <c r="A1154" s="27"/>
      <c r="B1154" s="6"/>
    </row>
    <row r="1155" spans="1:2">
      <c r="A1155" s="27"/>
      <c r="B1155" s="6"/>
    </row>
    <row r="1156" spans="1:2">
      <c r="A1156" s="27"/>
      <c r="B1156" s="6"/>
    </row>
    <row r="1157" spans="1:2">
      <c r="A1157" s="27"/>
      <c r="B1157" s="6"/>
    </row>
    <row r="1158" spans="1:2">
      <c r="A1158" s="27"/>
      <c r="B1158" s="6"/>
    </row>
    <row r="1159" spans="1:2">
      <c r="A1159" s="27"/>
      <c r="B1159" s="6"/>
    </row>
    <row r="1160" spans="1:2">
      <c r="A1160" s="27"/>
      <c r="B1160" s="6"/>
    </row>
    <row r="1161" spans="1:2">
      <c r="A1161" s="27"/>
      <c r="B1161" s="6"/>
    </row>
    <row r="1162" spans="1:2">
      <c r="A1162" s="27"/>
      <c r="B1162" s="6"/>
    </row>
    <row r="1163" spans="1:2">
      <c r="A1163" s="27"/>
      <c r="B1163" s="6"/>
    </row>
    <row r="1164" spans="1:2">
      <c r="A1164" s="27"/>
      <c r="B1164" s="6"/>
    </row>
    <row r="1165" spans="1:2">
      <c r="A1165" s="27"/>
      <c r="B1165" s="6"/>
    </row>
    <row r="1166" spans="1:2">
      <c r="A1166" s="27"/>
      <c r="B1166" s="6"/>
    </row>
    <row r="1167" spans="1:2">
      <c r="A1167" s="27"/>
      <c r="B1167" s="6"/>
    </row>
    <row r="1168" spans="1:2">
      <c r="A1168" s="27"/>
      <c r="B1168" s="6"/>
    </row>
    <row r="1169" spans="1:2">
      <c r="A1169" s="27"/>
      <c r="B1169" s="6"/>
    </row>
    <row r="1170" spans="1:2">
      <c r="A1170" s="27"/>
      <c r="B1170" s="6"/>
    </row>
    <row r="1171" spans="1:2">
      <c r="A1171" s="27"/>
      <c r="B1171" s="6"/>
    </row>
    <row r="1172" spans="1:2">
      <c r="A1172" s="27"/>
      <c r="B1172" s="6"/>
    </row>
    <row r="1173" spans="1:2">
      <c r="A1173" s="27"/>
      <c r="B1173" s="6"/>
    </row>
    <row r="1174" spans="1:2">
      <c r="A1174" s="27"/>
      <c r="B1174" s="6"/>
    </row>
    <row r="1175" spans="1:2">
      <c r="A1175" s="27"/>
      <c r="B1175" s="6"/>
    </row>
    <row r="1176" spans="1:2">
      <c r="A1176" s="27"/>
      <c r="B1176" s="6"/>
    </row>
    <row r="1177" spans="1:2">
      <c r="A1177" s="27"/>
      <c r="B1177" s="6"/>
    </row>
    <row r="1178" spans="1:2">
      <c r="A1178" s="27"/>
      <c r="B1178" s="6"/>
    </row>
    <row r="1179" spans="1:2">
      <c r="A1179" s="27"/>
      <c r="B1179" s="6"/>
    </row>
    <row r="1180" spans="1:2">
      <c r="A1180" s="27"/>
      <c r="B1180" s="6"/>
    </row>
    <row r="1181" spans="1:2">
      <c r="A1181" s="27"/>
      <c r="B1181" s="6"/>
    </row>
    <row r="1182" spans="1:2">
      <c r="A1182" s="27"/>
      <c r="B1182" s="6"/>
    </row>
    <row r="1183" spans="1:2">
      <c r="A1183" s="27"/>
      <c r="B1183" s="6"/>
    </row>
    <row r="1184" spans="1:2">
      <c r="A1184" s="27"/>
      <c r="B1184" s="6"/>
    </row>
    <row r="1185" spans="1:2">
      <c r="A1185" s="27"/>
      <c r="B1185" s="6"/>
    </row>
    <row r="1186" spans="1:2">
      <c r="A1186" s="27"/>
      <c r="B1186" s="6"/>
    </row>
    <row r="1187" spans="1:2">
      <c r="A1187" s="27"/>
      <c r="B1187" s="6"/>
    </row>
    <row r="1188" spans="1:2">
      <c r="A1188" s="27"/>
      <c r="B1188" s="6"/>
    </row>
    <row r="1189" spans="1:2">
      <c r="A1189" s="27"/>
      <c r="B1189" s="6"/>
    </row>
    <row r="1190" spans="1:2">
      <c r="A1190" s="27"/>
      <c r="B1190" s="6"/>
    </row>
    <row r="1191" spans="1:2">
      <c r="A1191" s="27"/>
      <c r="B1191" s="6"/>
    </row>
    <row r="1192" spans="1:2">
      <c r="A1192" s="27"/>
      <c r="B1192" s="6"/>
    </row>
    <row r="1193" spans="1:2">
      <c r="A1193" s="27"/>
      <c r="B1193" s="6"/>
    </row>
    <row r="1194" spans="1:2">
      <c r="A1194" s="27"/>
      <c r="B1194" s="6"/>
    </row>
    <row r="1195" spans="1:2">
      <c r="A1195" s="27"/>
      <c r="B1195" s="6"/>
    </row>
    <row r="1196" spans="1:2">
      <c r="A1196" s="27"/>
      <c r="B1196" s="6"/>
    </row>
    <row r="1197" spans="1:2">
      <c r="A1197" s="27"/>
      <c r="B1197" s="6"/>
    </row>
    <row r="1198" spans="1:2">
      <c r="A1198" s="27"/>
      <c r="B1198" s="6"/>
    </row>
    <row r="1199" spans="1:2">
      <c r="A1199" s="27"/>
      <c r="B1199" s="6"/>
    </row>
    <row r="1200" spans="1:2">
      <c r="A1200" s="27"/>
      <c r="B1200" s="6"/>
    </row>
    <row r="1201" spans="1:2">
      <c r="A1201" s="27"/>
      <c r="B1201" s="6"/>
    </row>
    <row r="1202" spans="1:2">
      <c r="A1202" s="27"/>
      <c r="B1202" s="6"/>
    </row>
    <row r="1203" spans="1:2">
      <c r="A1203" s="27"/>
      <c r="B1203" s="6"/>
    </row>
    <row r="1204" spans="1:2">
      <c r="A1204" s="27"/>
      <c r="B1204" s="6"/>
    </row>
    <row r="1205" spans="1:2">
      <c r="A1205" s="27"/>
      <c r="B1205" s="6"/>
    </row>
    <row r="1206" spans="1:2">
      <c r="A1206" s="27"/>
      <c r="B1206" s="6"/>
    </row>
    <row r="1207" spans="1:2">
      <c r="A1207" s="27"/>
      <c r="B1207" s="6"/>
    </row>
    <row r="1208" spans="1:2">
      <c r="A1208" s="27"/>
      <c r="B1208" s="6"/>
    </row>
    <row r="1209" spans="1:2">
      <c r="A1209" s="27"/>
      <c r="B1209" s="6"/>
    </row>
    <row r="1210" spans="1:2">
      <c r="A1210" s="27"/>
      <c r="B1210" s="6"/>
    </row>
    <row r="1211" spans="1:2">
      <c r="A1211" s="27"/>
      <c r="B1211" s="6"/>
    </row>
    <row r="1212" spans="1:2">
      <c r="A1212" s="27"/>
      <c r="B1212" s="6"/>
    </row>
    <row r="1213" spans="1:2">
      <c r="A1213" s="27"/>
      <c r="B1213" s="6"/>
    </row>
    <row r="1214" spans="1:2">
      <c r="A1214" s="27"/>
      <c r="B1214" s="6"/>
    </row>
    <row r="1215" spans="1:2">
      <c r="A1215" s="27"/>
      <c r="B1215" s="6"/>
    </row>
    <row r="1216" spans="1:2">
      <c r="A1216" s="27"/>
      <c r="B1216" s="6"/>
    </row>
    <row r="1217" spans="1:2">
      <c r="A1217" s="27"/>
      <c r="B1217" s="6"/>
    </row>
    <row r="1218" spans="1:2">
      <c r="A1218" s="27"/>
      <c r="B1218" s="6"/>
    </row>
    <row r="1219" spans="1:2">
      <c r="A1219" s="27"/>
      <c r="B1219" s="6"/>
    </row>
    <row r="1220" spans="1:2">
      <c r="A1220" s="27"/>
      <c r="B1220" s="6"/>
    </row>
    <row r="1221" spans="1:2">
      <c r="A1221" s="27"/>
      <c r="B1221" s="6"/>
    </row>
    <row r="1222" spans="1:2">
      <c r="A1222" s="27"/>
      <c r="B1222" s="6"/>
    </row>
    <row r="1223" spans="1:2">
      <c r="A1223" s="27"/>
      <c r="B1223" s="6"/>
    </row>
    <row r="1224" spans="1:2">
      <c r="A1224" s="27"/>
      <c r="B1224" s="6"/>
    </row>
    <row r="1225" spans="1:2">
      <c r="A1225" s="27"/>
      <c r="B1225" s="6"/>
    </row>
    <row r="1226" spans="1:2">
      <c r="A1226" s="27"/>
      <c r="B1226" s="6"/>
    </row>
    <row r="1227" spans="1:2">
      <c r="A1227" s="27"/>
      <c r="B1227" s="6"/>
    </row>
    <row r="1228" spans="1:2">
      <c r="A1228" s="27"/>
      <c r="B1228" s="6"/>
    </row>
    <row r="1229" spans="1:2">
      <c r="A1229" s="27"/>
      <c r="B1229" s="6"/>
    </row>
    <row r="1230" spans="1:2">
      <c r="A1230" s="27"/>
      <c r="B1230" s="6"/>
    </row>
    <row r="1231" spans="1:2">
      <c r="A1231" s="27"/>
      <c r="B1231" s="6"/>
    </row>
    <row r="1232" spans="1:2">
      <c r="A1232" s="27"/>
      <c r="B1232" s="6"/>
    </row>
    <row r="1233" spans="1:2">
      <c r="A1233" s="27"/>
      <c r="B1233" s="6"/>
    </row>
    <row r="1234" spans="1:2">
      <c r="A1234" s="27"/>
      <c r="B1234" s="6"/>
    </row>
    <row r="1235" spans="1:2">
      <c r="A1235" s="27"/>
      <c r="B1235" s="6"/>
    </row>
    <row r="1236" spans="1:2">
      <c r="A1236" s="27"/>
      <c r="B1236" s="6"/>
    </row>
    <row r="1237" spans="1:2">
      <c r="A1237" s="27"/>
      <c r="B1237" s="6"/>
    </row>
    <row r="1238" spans="1:2">
      <c r="A1238" s="27"/>
      <c r="B1238" s="6"/>
    </row>
    <row r="1239" spans="1:2">
      <c r="A1239" s="27"/>
      <c r="B1239" s="6"/>
    </row>
    <row r="1240" spans="1:2">
      <c r="A1240" s="27"/>
      <c r="B1240" s="6"/>
    </row>
    <row r="1241" spans="1:2">
      <c r="A1241" s="27"/>
      <c r="B1241" s="6"/>
    </row>
    <row r="1242" spans="1:2">
      <c r="A1242" s="27"/>
      <c r="B1242" s="6"/>
    </row>
    <row r="1243" spans="1:2">
      <c r="A1243" s="27"/>
      <c r="B1243" s="6"/>
    </row>
    <row r="1244" spans="1:2">
      <c r="A1244" s="27"/>
      <c r="B1244" s="6"/>
    </row>
    <row r="1245" spans="1:2">
      <c r="A1245" s="27"/>
      <c r="B1245" s="6"/>
    </row>
    <row r="1246" spans="1:2">
      <c r="A1246" s="27"/>
      <c r="B1246" s="6"/>
    </row>
    <row r="1247" spans="1:2">
      <c r="A1247" s="27"/>
      <c r="B1247" s="6"/>
    </row>
    <row r="1248" spans="1:2">
      <c r="A1248" s="27"/>
      <c r="B1248" s="6"/>
    </row>
    <row r="1249" spans="1:2">
      <c r="A1249" s="27"/>
      <c r="B1249" s="6"/>
    </row>
    <row r="1250" spans="1:2">
      <c r="A1250" s="27"/>
      <c r="B1250" s="6"/>
    </row>
    <row r="1251" spans="1:2">
      <c r="A1251" s="27"/>
      <c r="B1251" s="6"/>
    </row>
    <row r="1252" spans="1:2">
      <c r="A1252" s="27"/>
      <c r="B1252" s="6"/>
    </row>
    <row r="1253" spans="1:2">
      <c r="A1253" s="27"/>
      <c r="B1253" s="6"/>
    </row>
    <row r="1254" spans="1:2">
      <c r="A1254" s="27"/>
      <c r="B1254" s="6"/>
    </row>
    <row r="1255" spans="1:2">
      <c r="A1255" s="27"/>
      <c r="B1255" s="6"/>
    </row>
    <row r="1256" spans="1:2">
      <c r="A1256" s="27"/>
      <c r="B1256" s="6"/>
    </row>
    <row r="1257" spans="1:2">
      <c r="A1257" s="27"/>
      <c r="B1257" s="6"/>
    </row>
    <row r="1258" spans="1:2">
      <c r="A1258" s="27"/>
      <c r="B1258" s="6"/>
    </row>
    <row r="1259" spans="1:2">
      <c r="A1259" s="27"/>
      <c r="B1259" s="6"/>
    </row>
    <row r="1260" spans="1:2">
      <c r="A1260" s="27"/>
      <c r="B1260" s="6"/>
    </row>
    <row r="1261" spans="1:2">
      <c r="A1261" s="27"/>
      <c r="B1261" s="6"/>
    </row>
    <row r="1262" spans="1:2">
      <c r="A1262" s="27"/>
      <c r="B1262" s="6"/>
    </row>
    <row r="1263" spans="1:2">
      <c r="A1263" s="27"/>
      <c r="B1263" s="6"/>
    </row>
    <row r="1264" spans="1:2">
      <c r="A1264" s="27"/>
      <c r="B1264" s="6"/>
    </row>
    <row r="1265" spans="1:2">
      <c r="A1265" s="27"/>
      <c r="B1265" s="6"/>
    </row>
    <row r="1266" spans="1:2">
      <c r="A1266" s="27"/>
      <c r="B1266" s="6"/>
    </row>
    <row r="1267" spans="1:2">
      <c r="A1267" s="27"/>
      <c r="B1267" s="6"/>
    </row>
    <row r="1268" spans="1:2">
      <c r="A1268" s="27"/>
      <c r="B1268" s="6"/>
    </row>
    <row r="1269" spans="1:2">
      <c r="A1269" s="27"/>
      <c r="B1269" s="6"/>
    </row>
    <row r="1270" spans="1:2">
      <c r="A1270" s="27"/>
      <c r="B1270" s="6"/>
    </row>
    <row r="1271" spans="1:2">
      <c r="A1271" s="27"/>
      <c r="B1271" s="6"/>
    </row>
    <row r="1272" spans="1:2">
      <c r="A1272" s="27"/>
      <c r="B1272" s="6"/>
    </row>
    <row r="1273" spans="1:2">
      <c r="A1273" s="27"/>
      <c r="B1273" s="6"/>
    </row>
    <row r="1274" spans="1:2">
      <c r="A1274" s="27"/>
      <c r="B1274" s="6"/>
    </row>
    <row r="1275" spans="1:2">
      <c r="A1275" s="27"/>
      <c r="B1275" s="6"/>
    </row>
    <row r="1276" spans="1:2">
      <c r="A1276" s="27"/>
      <c r="B1276" s="6"/>
    </row>
    <row r="1277" spans="1:2">
      <c r="A1277" s="27"/>
      <c r="B1277" s="6"/>
    </row>
    <row r="1278" spans="1:2">
      <c r="A1278" s="27"/>
      <c r="B1278" s="6"/>
    </row>
    <row r="1279" spans="1:2">
      <c r="A1279" s="27"/>
      <c r="B1279" s="6"/>
    </row>
    <row r="1280" spans="1:2">
      <c r="A1280" s="27"/>
      <c r="B1280" s="6"/>
    </row>
    <row r="1281" spans="1:2">
      <c r="A1281" s="27"/>
      <c r="B1281" s="6"/>
    </row>
    <row r="1282" spans="1:2">
      <c r="A1282" s="27"/>
      <c r="B1282" s="6"/>
    </row>
    <row r="1283" spans="1:2">
      <c r="A1283" s="27"/>
      <c r="B1283" s="6"/>
    </row>
    <row r="1284" spans="1:2">
      <c r="A1284" s="27"/>
      <c r="B1284" s="6"/>
    </row>
    <row r="1285" spans="1:2">
      <c r="A1285" s="27"/>
      <c r="B1285" s="6"/>
    </row>
    <row r="1286" spans="1:2">
      <c r="A1286" s="27"/>
      <c r="B1286" s="6"/>
    </row>
    <row r="1287" spans="1:2">
      <c r="A1287" s="27"/>
      <c r="B1287" s="6"/>
    </row>
    <row r="1288" spans="1:2">
      <c r="A1288" s="27"/>
      <c r="B1288" s="6"/>
    </row>
    <row r="1289" spans="1:2">
      <c r="A1289" s="27"/>
      <c r="B1289" s="6"/>
    </row>
    <row r="1290" spans="1:2">
      <c r="A1290" s="27"/>
      <c r="B1290" s="6"/>
    </row>
    <row r="1291" spans="1:2">
      <c r="A1291" s="27"/>
      <c r="B1291" s="6"/>
    </row>
    <row r="1292" spans="1:2">
      <c r="A1292" s="27"/>
      <c r="B1292" s="6"/>
    </row>
    <row r="1293" spans="1:2">
      <c r="A1293" s="27"/>
      <c r="B1293" s="6"/>
    </row>
    <row r="1294" spans="1:2">
      <c r="A1294" s="27"/>
      <c r="B1294" s="6"/>
    </row>
    <row r="1295" spans="1:2">
      <c r="A1295" s="27"/>
      <c r="B1295" s="6"/>
    </row>
    <row r="1296" spans="1:2">
      <c r="A1296" s="27"/>
      <c r="B1296" s="6"/>
    </row>
    <row r="1297" spans="1:2">
      <c r="A1297" s="27"/>
      <c r="B1297" s="6"/>
    </row>
    <row r="1298" spans="1:2">
      <c r="A1298" s="27"/>
      <c r="B1298" s="6"/>
    </row>
    <row r="1299" spans="1:2">
      <c r="A1299" s="27"/>
      <c r="B1299" s="6"/>
    </row>
    <row r="1300" spans="1:2">
      <c r="A1300" s="27"/>
      <c r="B1300" s="6"/>
    </row>
    <row r="1301" spans="1:2">
      <c r="A1301" s="27"/>
      <c r="B1301" s="6"/>
    </row>
    <row r="1302" spans="1:2">
      <c r="A1302" s="27"/>
      <c r="B1302" s="6"/>
    </row>
    <row r="1303" spans="1:2">
      <c r="A1303" s="27"/>
      <c r="B1303" s="6"/>
    </row>
    <row r="1304" spans="1:2">
      <c r="A1304" s="27"/>
      <c r="B1304" s="6"/>
    </row>
    <row r="1305" spans="1:2">
      <c r="A1305" s="27"/>
      <c r="B1305" s="6"/>
    </row>
    <row r="1306" spans="1:2">
      <c r="A1306" s="27"/>
      <c r="B1306" s="6"/>
    </row>
    <row r="1307" spans="1:2">
      <c r="A1307" s="27"/>
      <c r="B1307" s="6"/>
    </row>
    <row r="1308" spans="1:2">
      <c r="A1308" s="27"/>
      <c r="B1308" s="6"/>
    </row>
    <row r="1309" spans="1:2">
      <c r="A1309" s="27"/>
      <c r="B1309" s="6"/>
    </row>
    <row r="1310" spans="1:2">
      <c r="A1310" s="27"/>
      <c r="B1310" s="6"/>
    </row>
    <row r="1311" spans="1:2">
      <c r="A1311" s="27"/>
      <c r="B1311" s="6"/>
    </row>
    <row r="1312" spans="1:2">
      <c r="A1312" s="27"/>
      <c r="B1312" s="6"/>
    </row>
    <row r="1313" spans="1:2">
      <c r="A1313" s="27"/>
      <c r="B1313" s="6"/>
    </row>
    <row r="1314" spans="1:2">
      <c r="A1314" s="27"/>
      <c r="B1314" s="6"/>
    </row>
    <row r="1315" spans="1:2">
      <c r="A1315" s="27"/>
      <c r="B1315" s="6"/>
    </row>
    <row r="1316" spans="1:2">
      <c r="A1316" s="27"/>
      <c r="B1316" s="6"/>
    </row>
    <row r="1317" spans="1:2">
      <c r="A1317" s="27"/>
      <c r="B1317" s="6"/>
    </row>
    <row r="1318" spans="1:2">
      <c r="A1318" s="27"/>
      <c r="B1318" s="6"/>
    </row>
    <row r="1319" spans="1:2">
      <c r="A1319" s="27"/>
      <c r="B1319" s="6"/>
    </row>
    <row r="1320" spans="1:2">
      <c r="A1320" s="27"/>
      <c r="B1320" s="6"/>
    </row>
    <row r="1321" spans="1:2">
      <c r="A1321" s="27"/>
      <c r="B1321" s="6"/>
    </row>
    <row r="1322" spans="1:2">
      <c r="A1322" s="27"/>
      <c r="B1322" s="6"/>
    </row>
    <row r="1323" spans="1:2">
      <c r="A1323" s="27"/>
      <c r="B1323" s="6"/>
    </row>
    <row r="1324" spans="1:2">
      <c r="A1324" s="27"/>
      <c r="B1324" s="6"/>
    </row>
    <row r="1325" spans="1:2">
      <c r="A1325" s="27"/>
      <c r="B1325" s="6"/>
    </row>
    <row r="1326" spans="1:2">
      <c r="A1326" s="27"/>
      <c r="B1326" s="6"/>
    </row>
    <row r="1327" spans="1:2">
      <c r="A1327" s="27"/>
      <c r="B1327" s="6"/>
    </row>
    <row r="1328" spans="1:2">
      <c r="A1328" s="27"/>
      <c r="B1328" s="6"/>
    </row>
    <row r="1329" spans="1:2">
      <c r="A1329" s="27"/>
      <c r="B1329" s="6"/>
    </row>
    <row r="1330" spans="1:2">
      <c r="A1330" s="27"/>
      <c r="B1330" s="6"/>
    </row>
    <row r="1331" spans="1:2">
      <c r="A1331" s="27"/>
      <c r="B1331" s="6"/>
    </row>
    <row r="1332" spans="1:2">
      <c r="A1332" s="27"/>
      <c r="B1332" s="6"/>
    </row>
    <row r="1333" spans="1:2">
      <c r="A1333" s="27"/>
      <c r="B1333" s="6"/>
    </row>
    <row r="1334" spans="1:2">
      <c r="A1334" s="27"/>
      <c r="B1334" s="6"/>
    </row>
    <row r="1335" spans="1:2">
      <c r="A1335" s="27"/>
      <c r="B1335" s="6"/>
    </row>
    <row r="1336" spans="1:2">
      <c r="A1336" s="27"/>
      <c r="B1336" s="6"/>
    </row>
    <row r="1337" spans="1:2">
      <c r="A1337" s="27"/>
      <c r="B1337" s="6"/>
    </row>
    <row r="1338" spans="1:2">
      <c r="A1338" s="27"/>
      <c r="B1338" s="6"/>
    </row>
    <row r="1339" spans="1:2">
      <c r="A1339" s="27"/>
      <c r="B1339" s="6"/>
    </row>
    <row r="1340" spans="1:2">
      <c r="A1340" s="27"/>
      <c r="B1340" s="6"/>
    </row>
    <row r="1341" spans="1:2">
      <c r="A1341" s="27"/>
      <c r="B1341" s="6"/>
    </row>
    <row r="1342" spans="1:2">
      <c r="A1342" s="27"/>
      <c r="B1342" s="6"/>
    </row>
    <row r="1343" spans="1:2">
      <c r="A1343" s="27"/>
      <c r="B1343" s="6"/>
    </row>
    <row r="1344" spans="1:2">
      <c r="A1344" s="27"/>
      <c r="B1344" s="6"/>
    </row>
    <row r="1345" spans="1:2">
      <c r="A1345" s="27"/>
      <c r="B1345" s="6"/>
    </row>
    <row r="1346" spans="1:2">
      <c r="A1346" s="27"/>
      <c r="B1346" s="6"/>
    </row>
    <row r="1347" spans="1:2">
      <c r="A1347" s="27"/>
      <c r="B1347" s="6"/>
    </row>
    <row r="1348" spans="1:2">
      <c r="A1348" s="27"/>
      <c r="B1348" s="6"/>
    </row>
    <row r="1349" spans="1:2">
      <c r="A1349" s="27"/>
      <c r="B1349" s="6"/>
    </row>
    <row r="1350" spans="1:2">
      <c r="A1350" s="27"/>
      <c r="B1350" s="6"/>
    </row>
    <row r="1351" spans="1:2">
      <c r="A1351" s="27"/>
      <c r="B1351" s="6"/>
    </row>
    <row r="1352" spans="1:2">
      <c r="A1352" s="27"/>
      <c r="B1352" s="6"/>
    </row>
    <row r="1353" spans="1:2">
      <c r="A1353" s="27"/>
      <c r="B1353" s="6"/>
    </row>
    <row r="1354" spans="1:2">
      <c r="A1354" s="27"/>
      <c r="B1354" s="6"/>
    </row>
    <row r="1355" spans="1:2">
      <c r="A1355" s="27"/>
      <c r="B1355" s="6"/>
    </row>
    <row r="1356" spans="1:2">
      <c r="A1356" s="27"/>
      <c r="B1356" s="6"/>
    </row>
    <row r="1357" spans="1:2">
      <c r="A1357" s="27"/>
      <c r="B1357" s="6"/>
    </row>
    <row r="1358" spans="1:2">
      <c r="A1358" s="27"/>
      <c r="B1358" s="6"/>
    </row>
    <row r="1359" spans="1:2">
      <c r="A1359" s="27"/>
      <c r="B1359" s="6"/>
    </row>
    <row r="1360" spans="1:2">
      <c r="A1360" s="27"/>
      <c r="B1360" s="6"/>
    </row>
    <row r="1361" spans="1:2">
      <c r="A1361" s="27"/>
      <c r="B1361" s="6"/>
    </row>
    <row r="1362" spans="1:2">
      <c r="A1362" s="27"/>
      <c r="B1362" s="6"/>
    </row>
    <row r="1363" spans="1:2">
      <c r="A1363" s="27"/>
      <c r="B1363" s="6"/>
    </row>
    <row r="1364" spans="1:2">
      <c r="A1364" s="27"/>
      <c r="B1364" s="6"/>
    </row>
    <row r="1365" spans="1:2">
      <c r="A1365" s="27"/>
      <c r="B1365" s="6"/>
    </row>
    <row r="1366" spans="1:2">
      <c r="A1366" s="27"/>
      <c r="B1366" s="6"/>
    </row>
    <row r="1367" spans="1:2">
      <c r="A1367" s="27"/>
      <c r="B1367" s="6"/>
    </row>
    <row r="1368" spans="1:2">
      <c r="A1368" s="27"/>
      <c r="B1368" s="6"/>
    </row>
    <row r="1369" spans="1:2">
      <c r="A1369" s="27"/>
      <c r="B1369" s="6"/>
    </row>
    <row r="1370" spans="1:2">
      <c r="A1370" s="27"/>
      <c r="B1370" s="6"/>
    </row>
    <row r="1371" spans="1:2">
      <c r="A1371" s="27"/>
      <c r="B1371" s="6"/>
    </row>
    <row r="1372" spans="1:2">
      <c r="A1372" s="27"/>
      <c r="B1372" s="6"/>
    </row>
    <row r="1373" spans="1:2">
      <c r="A1373" s="27"/>
      <c r="B1373" s="6"/>
    </row>
    <row r="1374" spans="1:2">
      <c r="A1374" s="27"/>
      <c r="B1374" s="6"/>
    </row>
    <row r="1375" spans="1:2">
      <c r="A1375" s="27"/>
      <c r="B1375" s="6"/>
    </row>
    <row r="1376" spans="1:2">
      <c r="A1376" s="27"/>
      <c r="B1376" s="6"/>
    </row>
    <row r="1377" spans="1:2">
      <c r="A1377" s="27"/>
      <c r="B1377" s="6"/>
    </row>
    <row r="1378" spans="1:2">
      <c r="A1378" s="27"/>
      <c r="B1378" s="6"/>
    </row>
    <row r="1379" spans="1:2">
      <c r="A1379" s="27"/>
      <c r="B1379" s="6"/>
    </row>
    <row r="1380" spans="1:2">
      <c r="A1380" s="27"/>
      <c r="B1380" s="6"/>
    </row>
    <row r="1381" spans="1:2">
      <c r="A1381" s="27"/>
      <c r="B1381" s="6"/>
    </row>
    <row r="1382" spans="1:2">
      <c r="A1382" s="27"/>
      <c r="B1382" s="6"/>
    </row>
    <row r="1383" spans="1:2">
      <c r="A1383" s="27"/>
      <c r="B1383" s="6"/>
    </row>
    <row r="1384" spans="1:2">
      <c r="A1384" s="27"/>
      <c r="B1384" s="6"/>
    </row>
    <row r="1385" spans="1:2">
      <c r="A1385" s="27"/>
      <c r="B1385" s="6"/>
    </row>
    <row r="1386" spans="1:2">
      <c r="A1386" s="27"/>
      <c r="B1386" s="6"/>
    </row>
    <row r="1387" spans="1:2">
      <c r="A1387" s="27"/>
      <c r="B1387" s="6"/>
    </row>
    <row r="1388" spans="1:2">
      <c r="A1388" s="27"/>
      <c r="B1388" s="6"/>
    </row>
    <row r="1389" spans="1:2">
      <c r="A1389" s="27"/>
      <c r="B1389" s="6"/>
    </row>
    <row r="1390" spans="1:2">
      <c r="A1390" s="27"/>
      <c r="B1390" s="6"/>
    </row>
    <row r="1391" spans="1:2">
      <c r="A1391" s="27"/>
      <c r="B1391" s="6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55"/>
  <sheetViews>
    <sheetView topLeftCell="A124" workbookViewId="0">
      <selection activeCell="J18" sqref="J18:K155"/>
    </sheetView>
  </sheetViews>
  <sheetFormatPr baseColWidth="10" defaultRowHeight="16"/>
  <cols>
    <col min="12" max="12" width="12.33203125" bestFit="1" customWidth="1"/>
  </cols>
  <sheetData>
    <row r="1" spans="1:13">
      <c r="A1" s="2" t="s">
        <v>1</v>
      </c>
      <c r="B1" s="2" t="s">
        <v>3</v>
      </c>
      <c r="C1" s="2" t="s">
        <v>6</v>
      </c>
      <c r="D1" s="2" t="s">
        <v>0</v>
      </c>
      <c r="E1" s="2" t="s">
        <v>2</v>
      </c>
      <c r="F1" s="7" t="s">
        <v>7</v>
      </c>
      <c r="G1" s="10" t="s">
        <v>4</v>
      </c>
      <c r="H1" s="4" t="s">
        <v>8</v>
      </c>
      <c r="I1" t="s">
        <v>9</v>
      </c>
      <c r="J1" t="s">
        <v>10</v>
      </c>
      <c r="K1" t="s">
        <v>11</v>
      </c>
      <c r="L1" t="s">
        <v>18</v>
      </c>
      <c r="M1" t="s">
        <v>23</v>
      </c>
    </row>
    <row r="2" spans="1:13">
      <c r="A2" s="1">
        <v>1871</v>
      </c>
      <c r="B2" s="3">
        <v>4.74</v>
      </c>
      <c r="C2" s="3">
        <v>0.26</v>
      </c>
      <c r="D2" s="3">
        <v>0.4</v>
      </c>
      <c r="E2" s="3">
        <v>12.654391739999999</v>
      </c>
      <c r="F2" s="8">
        <v>5.3566666666666665</v>
      </c>
      <c r="G2" s="106" t="s">
        <v>5</v>
      </c>
      <c r="H2" s="6">
        <f t="shared" ref="H2:H11" si="0">B2/D2</f>
        <v>11.85</v>
      </c>
    </row>
    <row r="3" spans="1:13">
      <c r="A3" s="1">
        <f>A2+1</f>
        <v>1872</v>
      </c>
      <c r="B3" s="3">
        <v>5.07</v>
      </c>
      <c r="C3" s="3">
        <v>0.3</v>
      </c>
      <c r="D3" s="3">
        <v>0.43</v>
      </c>
      <c r="E3" s="3">
        <v>12.93980661</v>
      </c>
      <c r="F3" s="8">
        <v>5.5616666666666665</v>
      </c>
      <c r="G3" s="106" t="s">
        <v>5</v>
      </c>
      <c r="H3" s="6">
        <f t="shared" si="0"/>
        <v>11.790697674418606</v>
      </c>
      <c r="I3" s="12">
        <f>(B3-B2+C3)/B2</f>
        <v>0.13291139240506331</v>
      </c>
      <c r="L3" s="12">
        <f>(F2+F2*(1-(1+F3/100)^-10)/(F3/100)+100/(1+F3/100)^10-100)/100</f>
        <v>3.81601373365325E-2</v>
      </c>
    </row>
    <row r="4" spans="1:13">
      <c r="A4" s="1">
        <f t="shared" ref="A4:A67" si="1">A3+1</f>
        <v>1873</v>
      </c>
      <c r="B4" s="3">
        <v>4.42</v>
      </c>
      <c r="C4" s="3">
        <v>0.33</v>
      </c>
      <c r="D4" s="3">
        <v>0.46</v>
      </c>
      <c r="E4" s="3">
        <v>12.178646280000001</v>
      </c>
      <c r="F4" s="8">
        <v>5.4791666666666661</v>
      </c>
      <c r="G4" s="106" t="s">
        <v>5</v>
      </c>
      <c r="H4" s="6">
        <f t="shared" si="0"/>
        <v>9.6086956521739122</v>
      </c>
      <c r="I4" s="12">
        <f t="shared" ref="I4:I67" si="2">(B4-B3+C4)/B3</f>
        <v>-6.311637080867856E-2</v>
      </c>
      <c r="L4" s="12">
        <f>(F3+F3*(1-(1+F4/100)^-10)/(F4/100)+100/(1+F4/100)^10-100)/100</f>
        <v>6.1841426810117499E-2</v>
      </c>
    </row>
    <row r="5" spans="1:13">
      <c r="A5" s="1">
        <f t="shared" si="1"/>
        <v>1874</v>
      </c>
      <c r="B5" s="3">
        <v>4.54</v>
      </c>
      <c r="C5" s="3">
        <v>0.33</v>
      </c>
      <c r="D5" s="3">
        <v>0.46</v>
      </c>
      <c r="E5" s="3">
        <v>11.51265124</v>
      </c>
      <c r="F5" s="8">
        <v>5.1033333333333335</v>
      </c>
      <c r="G5" s="106" t="s">
        <v>5</v>
      </c>
      <c r="H5" s="6">
        <f t="shared" si="0"/>
        <v>9.8695652173913047</v>
      </c>
      <c r="I5" s="12">
        <f t="shared" si="2"/>
        <v>0.10180995475113125</v>
      </c>
      <c r="L5" s="12">
        <f t="shared" ref="L5:L68" si="3">(F4+F4*(1-(1+F5/100)^-10)/(F5/100)+100/(1+F5/100)^10-100)/100</f>
        <v>8.3667439426816662E-2</v>
      </c>
    </row>
    <row r="6" spans="1:13">
      <c r="A6" s="1">
        <f t="shared" si="1"/>
        <v>1875</v>
      </c>
      <c r="B6" s="3">
        <v>4.37</v>
      </c>
      <c r="C6" s="3">
        <v>0.3</v>
      </c>
      <c r="D6" s="3">
        <v>0.36</v>
      </c>
      <c r="E6" s="3">
        <v>10.9417405</v>
      </c>
      <c r="F6" s="8">
        <v>4.63</v>
      </c>
      <c r="G6" s="106" t="s">
        <v>5</v>
      </c>
      <c r="H6" s="6">
        <f t="shared" si="0"/>
        <v>12.138888888888889</v>
      </c>
      <c r="I6" s="12">
        <f t="shared" si="2"/>
        <v>2.8634361233480191E-2</v>
      </c>
      <c r="L6" s="12">
        <f t="shared" si="3"/>
        <v>8.8248616041385897E-2</v>
      </c>
    </row>
    <row r="7" spans="1:13">
      <c r="A7" s="1">
        <f t="shared" si="1"/>
        <v>1876</v>
      </c>
      <c r="B7" s="3">
        <v>3.58</v>
      </c>
      <c r="C7" s="3">
        <v>0.3</v>
      </c>
      <c r="D7" s="3">
        <v>0.28000000000000003</v>
      </c>
      <c r="E7" s="3">
        <v>10.751490909999999</v>
      </c>
      <c r="F7" s="8">
        <v>4.4616666666666669</v>
      </c>
      <c r="G7" s="106" t="s">
        <v>5</v>
      </c>
      <c r="H7" s="6">
        <f t="shared" si="0"/>
        <v>12.785714285714285</v>
      </c>
      <c r="I7" s="12">
        <f t="shared" si="2"/>
        <v>-0.11212814645308926</v>
      </c>
      <c r="J7" s="12">
        <f>((1+I3)*(1+I4)*(1+I5)*(1+I6)*(1+I7))^(1/5)-1</f>
        <v>1.3257718113921069E-2</v>
      </c>
      <c r="L7" s="12">
        <f t="shared" si="3"/>
        <v>5.9644882505594833E-2</v>
      </c>
    </row>
    <row r="8" spans="1:13">
      <c r="A8" s="1">
        <f t="shared" si="1"/>
        <v>1877</v>
      </c>
      <c r="B8" s="3">
        <v>3.25</v>
      </c>
      <c r="C8" s="3">
        <v>0.19</v>
      </c>
      <c r="D8" s="3">
        <v>0.3</v>
      </c>
      <c r="E8" s="3">
        <v>9.5145851239999999</v>
      </c>
      <c r="F8" s="8">
        <v>4.3491666666666662</v>
      </c>
      <c r="G8" s="106" t="s">
        <v>5</v>
      </c>
      <c r="H8" s="6">
        <f t="shared" si="0"/>
        <v>10.833333333333334</v>
      </c>
      <c r="I8" s="12">
        <f t="shared" si="2"/>
        <v>-3.9106145251396669E-2</v>
      </c>
      <c r="J8" s="12">
        <f t="shared" ref="J8:J71" si="4">((1+I4)*(1+I5)*(1+I6)*(1+I7)*(1+I8))^(1/5)-1</f>
        <v>-1.9571753638279787E-2</v>
      </c>
      <c r="L8" s="12">
        <f t="shared" si="3"/>
        <v>5.3584861652635422E-2</v>
      </c>
    </row>
    <row r="9" spans="1:13">
      <c r="A9" s="1">
        <f t="shared" si="1"/>
        <v>1878</v>
      </c>
      <c r="B9" s="3">
        <v>3.45</v>
      </c>
      <c r="C9" s="3">
        <v>0.18</v>
      </c>
      <c r="D9" s="3">
        <v>0.31</v>
      </c>
      <c r="E9" s="3">
        <v>8.18251405</v>
      </c>
      <c r="F9" s="8">
        <v>4.2299999999999995</v>
      </c>
      <c r="G9" s="106" t="s">
        <v>5</v>
      </c>
      <c r="H9" s="6">
        <f t="shared" si="0"/>
        <v>11.129032258064516</v>
      </c>
      <c r="I9" s="12">
        <f t="shared" si="2"/>
        <v>0.11692307692307698</v>
      </c>
      <c r="J9" s="12">
        <f t="shared" si="4"/>
        <v>1.5507973306003286E-2</v>
      </c>
      <c r="L9" s="12">
        <f t="shared" si="3"/>
        <v>5.3047426495781737E-2</v>
      </c>
    </row>
    <row r="10" spans="1:13">
      <c r="A10" s="1">
        <f t="shared" si="1"/>
        <v>1879</v>
      </c>
      <c r="B10" s="3">
        <v>4.92</v>
      </c>
      <c r="C10" s="3">
        <v>0.2</v>
      </c>
      <c r="D10" s="3">
        <v>0.38</v>
      </c>
      <c r="E10" s="3">
        <v>9.7048347110000002</v>
      </c>
      <c r="F10" s="8">
        <v>4.0366666666666671</v>
      </c>
      <c r="G10" s="106" t="s">
        <v>5</v>
      </c>
      <c r="H10" s="6">
        <f t="shared" si="0"/>
        <v>12.947368421052632</v>
      </c>
      <c r="I10" s="12">
        <f t="shared" si="2"/>
        <v>0.48405797101449266</v>
      </c>
      <c r="J10" s="12">
        <f t="shared" si="4"/>
        <v>7.783472781111489E-2</v>
      </c>
      <c r="L10" s="12">
        <f t="shared" si="3"/>
        <v>5.7952481355157487E-2</v>
      </c>
    </row>
    <row r="11" spans="1:13">
      <c r="A11" s="1">
        <f t="shared" si="1"/>
        <v>1880</v>
      </c>
      <c r="B11" s="3">
        <v>5.84</v>
      </c>
      <c r="C11" s="3">
        <v>0.26</v>
      </c>
      <c r="D11" s="3">
        <v>0.49</v>
      </c>
      <c r="E11" s="3">
        <v>9.5145851239999999</v>
      </c>
      <c r="F11" s="8">
        <v>3.726666666666667</v>
      </c>
      <c r="G11" s="106" t="s">
        <v>5</v>
      </c>
      <c r="H11" s="6">
        <f t="shared" si="0"/>
        <v>11.918367346938776</v>
      </c>
      <c r="I11" s="12">
        <f t="shared" si="2"/>
        <v>0.23983739837398374</v>
      </c>
      <c r="J11" s="12">
        <f t="shared" si="4"/>
        <v>0.11885269770342988</v>
      </c>
      <c r="L11" s="12">
        <f t="shared" si="3"/>
        <v>6.5856090346218824E-2</v>
      </c>
    </row>
    <row r="12" spans="1:13">
      <c r="A12" s="1">
        <f t="shared" si="1"/>
        <v>1881</v>
      </c>
      <c r="B12" s="3">
        <v>6.01</v>
      </c>
      <c r="C12" s="3">
        <v>0.32</v>
      </c>
      <c r="D12" s="3">
        <v>0.44</v>
      </c>
      <c r="E12" s="3">
        <v>10.180580170000001</v>
      </c>
      <c r="F12" s="8">
        <v>3.6266666666666669</v>
      </c>
      <c r="G12" s="106">
        <v>15.958754206105073</v>
      </c>
      <c r="H12" s="6">
        <f t="shared" ref="H12:H17" si="5">B12/D12</f>
        <v>13.659090909090908</v>
      </c>
      <c r="I12" s="12">
        <f t="shared" si="2"/>
        <v>8.3904109589041084E-2</v>
      </c>
      <c r="J12" s="12">
        <f t="shared" si="4"/>
        <v>0.16439686694389022</v>
      </c>
      <c r="K12" s="12">
        <f>((1+I3)*(1+I4)*(1+I5)*(1+I6)*(1+I7)*(1+I8)*(1+I9)*(1+I10)*(1+I11)*(1+I12))^(1/10)-1</f>
        <v>8.6201690469392078E-2</v>
      </c>
      <c r="L12" s="12">
        <f t="shared" si="3"/>
        <v>4.5530427274543969E-2</v>
      </c>
    </row>
    <row r="13" spans="1:13">
      <c r="A13" s="1">
        <f t="shared" si="1"/>
        <v>1882</v>
      </c>
      <c r="B13" s="3">
        <v>5.84</v>
      </c>
      <c r="C13" s="3">
        <v>0.32</v>
      </c>
      <c r="D13" s="3">
        <v>0.43</v>
      </c>
      <c r="E13" s="3">
        <v>9.9903305790000001</v>
      </c>
      <c r="F13" s="8">
        <v>3.6291666666666669</v>
      </c>
      <c r="G13" s="106">
        <v>15.382128332081969</v>
      </c>
      <c r="H13" s="6">
        <f t="shared" si="5"/>
        <v>13.581395348837209</v>
      </c>
      <c r="I13" s="12">
        <f t="shared" si="2"/>
        <v>2.495840266222963E-2</v>
      </c>
      <c r="J13" s="12">
        <f t="shared" si="4"/>
        <v>0.17952511644713987</v>
      </c>
      <c r="K13" s="12">
        <f t="shared" ref="K13:K76" si="6">((1+I4)*(1+I5)*(1+I6)*(1+I7)*(1+I8)*(1+I9)*(1+I10)*(1+I11)*(1+I12)*(1+I13))^(1/10)-1</f>
        <v>7.537888274685467E-2</v>
      </c>
      <c r="L13" s="12">
        <f t="shared" si="3"/>
        <v>3.6060098599834306E-2</v>
      </c>
    </row>
    <row r="14" spans="1:13">
      <c r="A14" s="1">
        <f t="shared" si="1"/>
        <v>1883</v>
      </c>
      <c r="B14" s="3">
        <v>5.34</v>
      </c>
      <c r="C14" s="3">
        <v>0.33</v>
      </c>
      <c r="D14" s="3">
        <v>0.4</v>
      </c>
      <c r="E14" s="3">
        <v>9.229089256</v>
      </c>
      <c r="F14" s="8">
        <v>3.6208333333333336</v>
      </c>
      <c r="G14" s="106">
        <v>14.89640394188716</v>
      </c>
      <c r="H14" s="6">
        <f t="shared" si="5"/>
        <v>13.35</v>
      </c>
      <c r="I14" s="12">
        <f t="shared" si="2"/>
        <v>-2.9109589041095889E-2</v>
      </c>
      <c r="J14" s="12">
        <f t="shared" si="4"/>
        <v>0.1469291284083114</v>
      </c>
      <c r="K14" s="12">
        <f t="shared" si="6"/>
        <v>7.9219938064315487E-2</v>
      </c>
      <c r="L14" s="12">
        <f t="shared" si="3"/>
        <v>3.6980515267758987E-2</v>
      </c>
    </row>
    <row r="15" spans="1:13">
      <c r="A15" s="1">
        <f t="shared" si="1"/>
        <v>1884</v>
      </c>
      <c r="B15" s="3">
        <v>4.34</v>
      </c>
      <c r="C15" s="3">
        <v>0.31</v>
      </c>
      <c r="D15" s="3">
        <v>0.31</v>
      </c>
      <c r="E15" s="3">
        <v>8.2776793390000005</v>
      </c>
      <c r="F15" s="8">
        <v>3.5283333333333333</v>
      </c>
      <c r="G15" s="106">
        <v>13.432292746944757</v>
      </c>
      <c r="H15" s="6">
        <f t="shared" si="5"/>
        <v>14</v>
      </c>
      <c r="I15" s="12">
        <f t="shared" si="2"/>
        <v>-0.1292134831460674</v>
      </c>
      <c r="J15" s="12">
        <f t="shared" si="4"/>
        <v>3.0928981256813204E-2</v>
      </c>
      <c r="K15" s="12">
        <f t="shared" si="6"/>
        <v>5.4120988267251535E-2</v>
      </c>
      <c r="L15" s="12">
        <f t="shared" si="3"/>
        <v>4.3890218813442627E-2</v>
      </c>
    </row>
    <row r="16" spans="1:13">
      <c r="A16" s="1">
        <f t="shared" si="1"/>
        <v>1885</v>
      </c>
      <c r="B16" s="3">
        <v>5.2</v>
      </c>
      <c r="C16" s="3">
        <v>0.24</v>
      </c>
      <c r="D16" s="3">
        <v>0.27</v>
      </c>
      <c r="E16" s="3">
        <v>8.18251405</v>
      </c>
      <c r="F16" s="8">
        <v>3.3825000000000003</v>
      </c>
      <c r="G16" s="106">
        <v>16.304475952278523</v>
      </c>
      <c r="H16" s="6">
        <f t="shared" si="5"/>
        <v>19.25925925925926</v>
      </c>
      <c r="I16" s="12">
        <f t="shared" si="2"/>
        <v>0.25345622119815675</v>
      </c>
      <c r="J16" s="12">
        <f t="shared" si="4"/>
        <v>3.3183914730088748E-2</v>
      </c>
      <c r="K16" s="12">
        <f t="shared" si="6"/>
        <v>7.5165387379797499E-2</v>
      </c>
      <c r="L16" s="12">
        <f t="shared" si="3"/>
        <v>4.7483863950919275E-2</v>
      </c>
    </row>
    <row r="17" spans="1:12">
      <c r="A17" s="1">
        <f t="shared" si="1"/>
        <v>1886</v>
      </c>
      <c r="B17" s="3">
        <v>5.64</v>
      </c>
      <c r="C17" s="3">
        <v>0.22</v>
      </c>
      <c r="D17" s="3">
        <v>0.33</v>
      </c>
      <c r="E17" s="3">
        <v>7.8019419829999999</v>
      </c>
      <c r="F17" s="8">
        <v>3.5074999999999998</v>
      </c>
      <c r="G17" s="106">
        <v>18.194057556886438</v>
      </c>
      <c r="H17" s="6">
        <f t="shared" si="5"/>
        <v>17.09090909090909</v>
      </c>
      <c r="I17" s="12">
        <f t="shared" si="2"/>
        <v>0.12692307692307681</v>
      </c>
      <c r="J17" s="12">
        <f t="shared" si="4"/>
        <v>4.1257920774623091E-2</v>
      </c>
      <c r="K17" s="12">
        <f t="shared" si="6"/>
        <v>0.10110737924622071</v>
      </c>
      <c r="L17" s="12">
        <f t="shared" si="3"/>
        <v>2.3433172099228586E-2</v>
      </c>
    </row>
    <row r="18" spans="1:12">
      <c r="A18" s="1">
        <f t="shared" si="1"/>
        <v>1887</v>
      </c>
      <c r="B18" s="3">
        <v>5.27</v>
      </c>
      <c r="C18" s="3">
        <v>0.25</v>
      </c>
      <c r="D18" s="3">
        <v>0.36</v>
      </c>
      <c r="E18" s="3">
        <v>8.2776793390000005</v>
      </c>
      <c r="F18" s="8">
        <v>3.6574999999999998</v>
      </c>
      <c r="G18" s="106">
        <v>15.455513454469944</v>
      </c>
      <c r="H18" s="6">
        <f t="shared" ref="H18:H27" si="7">B18/D18</f>
        <v>14.638888888888888</v>
      </c>
      <c r="I18" s="12">
        <f t="shared" si="2"/>
        <v>-2.1276595744680871E-2</v>
      </c>
      <c r="J18" s="12">
        <f t="shared" si="4"/>
        <v>3.1689628875876119E-2</v>
      </c>
      <c r="K18" s="12">
        <f t="shared" si="6"/>
        <v>0.10313364087816868</v>
      </c>
      <c r="L18" s="12">
        <f t="shared" si="3"/>
        <v>2.2698540471272396E-2</v>
      </c>
    </row>
    <row r="19" spans="1:12">
      <c r="A19" s="1">
        <f t="shared" si="1"/>
        <v>1888</v>
      </c>
      <c r="B19" s="3">
        <v>5.14</v>
      </c>
      <c r="C19" s="3">
        <v>0.23</v>
      </c>
      <c r="D19" s="3">
        <v>0.26</v>
      </c>
      <c r="E19" s="3">
        <v>8.2776793390000005</v>
      </c>
      <c r="F19" s="8">
        <v>3.4683333333333333</v>
      </c>
      <c r="G19" s="106">
        <v>14.946748301089221</v>
      </c>
      <c r="H19" s="6">
        <f t="shared" si="7"/>
        <v>19.769230769230766</v>
      </c>
      <c r="I19" s="12">
        <f t="shared" si="2"/>
        <v>1.8975332068311219E-2</v>
      </c>
      <c r="J19" s="12">
        <f t="shared" si="4"/>
        <v>4.1712214647767532E-2</v>
      </c>
      <c r="K19" s="12">
        <f t="shared" si="6"/>
        <v>9.305538853173223E-2</v>
      </c>
      <c r="L19" s="12">
        <f t="shared" si="3"/>
        <v>5.2332385375008957E-2</v>
      </c>
    </row>
    <row r="20" spans="1:12">
      <c r="A20" s="1">
        <f t="shared" si="1"/>
        <v>1889</v>
      </c>
      <c r="B20" s="3">
        <v>5.32</v>
      </c>
      <c r="C20" s="3">
        <v>0.22</v>
      </c>
      <c r="D20" s="3">
        <v>0.3</v>
      </c>
      <c r="E20" s="3">
        <v>7.8019419829999999</v>
      </c>
      <c r="F20" s="8">
        <v>3.4224999999999999</v>
      </c>
      <c r="G20" s="106">
        <v>16.610338076603387</v>
      </c>
      <c r="H20" s="6">
        <f t="shared" si="7"/>
        <v>17.733333333333334</v>
      </c>
      <c r="I20" s="12">
        <f t="shared" si="2"/>
        <v>7.7821011673151863E-2</v>
      </c>
      <c r="J20" s="12">
        <f t="shared" si="4"/>
        <v>8.7113143478642519E-2</v>
      </c>
      <c r="K20" s="12">
        <f t="shared" si="6"/>
        <v>5.8648405051142882E-2</v>
      </c>
      <c r="L20" s="12">
        <f t="shared" si="3"/>
        <v>3.8510044104571935E-2</v>
      </c>
    </row>
    <row r="21" spans="1:12">
      <c r="A21" s="1">
        <f t="shared" si="1"/>
        <v>1890</v>
      </c>
      <c r="B21" s="3">
        <v>4.5999999999999996</v>
      </c>
      <c r="C21" s="3">
        <v>0.22</v>
      </c>
      <c r="D21" s="3">
        <v>0.28999999999999998</v>
      </c>
      <c r="E21" s="3">
        <v>7.8970910740000004</v>
      </c>
      <c r="F21" s="8">
        <v>3.6033333333333335</v>
      </c>
      <c r="G21" s="106">
        <v>14.442991231338439</v>
      </c>
      <c r="H21" s="6">
        <f t="shared" si="7"/>
        <v>15.862068965517242</v>
      </c>
      <c r="I21" s="12">
        <f t="shared" si="2"/>
        <v>-9.3984962406015157E-2</v>
      </c>
      <c r="J21" s="12">
        <f t="shared" si="4"/>
        <v>1.8779021928589268E-2</v>
      </c>
      <c r="K21" s="12">
        <f t="shared" si="6"/>
        <v>2.5956187232705652E-2</v>
      </c>
      <c r="L21" s="12">
        <f t="shared" si="3"/>
        <v>1.9263831201801338E-2</v>
      </c>
    </row>
    <row r="22" spans="1:12">
      <c r="A22" s="1">
        <f t="shared" si="1"/>
        <v>1891</v>
      </c>
      <c r="B22" s="3">
        <v>5.41</v>
      </c>
      <c r="C22" s="3">
        <v>0.22</v>
      </c>
      <c r="D22" s="3">
        <v>0.34</v>
      </c>
      <c r="E22" s="3">
        <v>7.5165028100000004</v>
      </c>
      <c r="F22" s="8">
        <v>3.601666666666667</v>
      </c>
      <c r="G22" s="106">
        <v>18.206303000209939</v>
      </c>
      <c r="H22" s="6">
        <f t="shared" si="7"/>
        <v>15.911764705882351</v>
      </c>
      <c r="I22" s="12">
        <f t="shared" si="2"/>
        <v>0.22391304347826099</v>
      </c>
      <c r="J22" s="12">
        <f t="shared" si="4"/>
        <v>3.5741199378867661E-2</v>
      </c>
      <c r="K22" s="12">
        <f t="shared" si="6"/>
        <v>3.8495896826681753E-2</v>
      </c>
      <c r="L22" s="12">
        <f t="shared" si="3"/>
        <v>3.6171235844640534E-2</v>
      </c>
    </row>
    <row r="23" spans="1:12">
      <c r="A23" s="1">
        <f t="shared" si="1"/>
        <v>1892</v>
      </c>
      <c r="B23" s="3">
        <v>5.51</v>
      </c>
      <c r="C23" s="3">
        <v>0.24</v>
      </c>
      <c r="D23" s="3">
        <v>0.37</v>
      </c>
      <c r="E23" s="3">
        <v>7.6116519010000001</v>
      </c>
      <c r="F23" s="8">
        <v>3.7374999999999998</v>
      </c>
      <c r="G23" s="106">
        <v>18.013009251275747</v>
      </c>
      <c r="H23" s="6">
        <f t="shared" si="7"/>
        <v>14.891891891891891</v>
      </c>
      <c r="I23" s="12">
        <f t="shared" si="2"/>
        <v>6.2846580406654279E-2</v>
      </c>
      <c r="J23" s="12">
        <f t="shared" si="4"/>
        <v>5.2963635655537189E-2</v>
      </c>
      <c r="K23" s="12">
        <f t="shared" si="6"/>
        <v>4.2272355236026682E-2</v>
      </c>
      <c r="L23" s="12">
        <f t="shared" si="3"/>
        <v>2.4853975661178255E-2</v>
      </c>
    </row>
    <row r="24" spans="1:12">
      <c r="A24" s="1">
        <f t="shared" si="1"/>
        <v>1893</v>
      </c>
      <c r="B24" s="3">
        <v>4.41</v>
      </c>
      <c r="C24" s="3">
        <v>0.25</v>
      </c>
      <c r="D24" s="3">
        <v>0.26</v>
      </c>
      <c r="E24" s="3">
        <v>7.0407735540000003</v>
      </c>
      <c r="F24" s="8">
        <v>3.7041666666666671</v>
      </c>
      <c r="G24" s="106">
        <v>15.612694335464939</v>
      </c>
      <c r="H24" s="6">
        <f t="shared" si="7"/>
        <v>16.96153846153846</v>
      </c>
      <c r="I24" s="12">
        <f t="shared" si="2"/>
        <v>-0.15426497277676945</v>
      </c>
      <c r="J24" s="12">
        <f t="shared" si="4"/>
        <v>1.444265602671102E-2</v>
      </c>
      <c r="K24" s="12">
        <f t="shared" si="6"/>
        <v>2.7987016378489438E-2</v>
      </c>
      <c r="L24" s="12">
        <f t="shared" si="3"/>
        <v>4.011889167403325E-2</v>
      </c>
    </row>
    <row r="25" spans="1:12">
      <c r="A25" s="1">
        <f t="shared" si="1"/>
        <v>1894</v>
      </c>
      <c r="B25" s="3">
        <v>4.3</v>
      </c>
      <c r="C25" s="3">
        <v>0.21</v>
      </c>
      <c r="D25" s="3">
        <v>0.16</v>
      </c>
      <c r="E25" s="3">
        <v>6.5650523969999997</v>
      </c>
      <c r="F25" s="8">
        <v>3.4800000000000004</v>
      </c>
      <c r="G25" s="106">
        <v>16.672466333767726</v>
      </c>
      <c r="H25" s="6">
        <f t="shared" si="7"/>
        <v>26.875</v>
      </c>
      <c r="I25" s="12">
        <f t="shared" si="2"/>
        <v>2.2675736961451171E-2</v>
      </c>
      <c r="J25" s="12">
        <f t="shared" si="4"/>
        <v>3.8429280537810584E-3</v>
      </c>
      <c r="K25" s="12">
        <f t="shared" si="6"/>
        <v>4.4648668728080487E-2</v>
      </c>
      <c r="L25" s="12">
        <f t="shared" si="3"/>
        <v>5.5703531219305373E-2</v>
      </c>
    </row>
    <row r="26" spans="1:12">
      <c r="A26" s="1">
        <f t="shared" si="1"/>
        <v>1895</v>
      </c>
      <c r="B26" s="3">
        <v>4.32</v>
      </c>
      <c r="C26" s="3">
        <v>0.19</v>
      </c>
      <c r="D26" s="3">
        <v>0.25</v>
      </c>
      <c r="E26" s="3">
        <v>6.7553424790000003</v>
      </c>
      <c r="F26" s="8">
        <v>3.5883333333333338</v>
      </c>
      <c r="G26" s="106">
        <v>16.548415156667957</v>
      </c>
      <c r="H26" s="6">
        <f t="shared" si="7"/>
        <v>17.28</v>
      </c>
      <c r="I26" s="12">
        <f t="shared" si="2"/>
        <v>4.8837209302325692E-2</v>
      </c>
      <c r="J26" s="12">
        <f t="shared" si="4"/>
        <v>3.3666162899011365E-2</v>
      </c>
      <c r="K26" s="12">
        <f t="shared" si="6"/>
        <v>2.6195596579391189E-2</v>
      </c>
      <c r="L26" s="12">
        <f t="shared" si="3"/>
        <v>2.5830324964741466E-2</v>
      </c>
    </row>
    <row r="27" spans="1:12">
      <c r="A27" s="1">
        <f t="shared" si="1"/>
        <v>1896</v>
      </c>
      <c r="B27" s="3">
        <v>4.22</v>
      </c>
      <c r="C27" s="3">
        <v>0.18</v>
      </c>
      <c r="D27" s="3">
        <v>0.21</v>
      </c>
      <c r="E27" s="3">
        <v>6.6601933879999997</v>
      </c>
      <c r="F27" s="8">
        <v>3.4166666666666665</v>
      </c>
      <c r="G27" s="106">
        <v>16.50140418059009</v>
      </c>
      <c r="H27" s="6">
        <f t="shared" si="7"/>
        <v>20.095238095238095</v>
      </c>
      <c r="I27" s="12">
        <f t="shared" si="2"/>
        <v>1.8518518518518393E-2</v>
      </c>
      <c r="J27" s="12">
        <f t="shared" si="4"/>
        <v>-3.6223592773448887E-3</v>
      </c>
      <c r="K27" s="12">
        <f t="shared" si="6"/>
        <v>1.5868777272128431E-2</v>
      </c>
      <c r="L27" s="12">
        <f t="shared" si="3"/>
        <v>5.0220327757542406E-2</v>
      </c>
    </row>
    <row r="28" spans="1:12">
      <c r="A28" s="1">
        <f t="shared" si="1"/>
        <v>1897</v>
      </c>
      <c r="B28" s="3">
        <v>4.75</v>
      </c>
      <c r="C28" s="3">
        <v>0.18</v>
      </c>
      <c r="D28" s="3">
        <v>0.31</v>
      </c>
      <c r="E28" s="3">
        <v>6.6601933879999997</v>
      </c>
      <c r="F28" s="8">
        <v>3.3541666666666665</v>
      </c>
      <c r="G28" s="106">
        <v>18.748757662525492</v>
      </c>
      <c r="H28" s="6">
        <f t="shared" ref="H28:H33" si="8">B28/D28</f>
        <v>15.32258064516129</v>
      </c>
      <c r="I28" s="12">
        <f t="shared" si="2"/>
        <v>0.16824644549763038</v>
      </c>
      <c r="J28" s="12">
        <f t="shared" si="4"/>
        <v>1.5399045699650449E-2</v>
      </c>
      <c r="K28" s="12">
        <f t="shared" si="6"/>
        <v>3.4010769190082835E-2</v>
      </c>
      <c r="L28" s="12">
        <f t="shared" si="3"/>
        <v>3.9402962577757564E-2</v>
      </c>
    </row>
    <row r="29" spans="1:12">
      <c r="A29" s="1">
        <f t="shared" si="1"/>
        <v>1898</v>
      </c>
      <c r="B29" s="3">
        <v>5.65</v>
      </c>
      <c r="C29" s="3">
        <v>0.2</v>
      </c>
      <c r="D29" s="3">
        <v>0.35</v>
      </c>
      <c r="E29" s="3">
        <v>6.7553424790000003</v>
      </c>
      <c r="F29" s="8">
        <v>3.1208333333333336</v>
      </c>
      <c r="G29" s="106">
        <v>21.403631985448172</v>
      </c>
      <c r="H29" s="6">
        <f t="shared" si="8"/>
        <v>16.142857142857146</v>
      </c>
      <c r="I29" s="12">
        <f t="shared" si="2"/>
        <v>0.23157894736842111</v>
      </c>
      <c r="J29" s="12">
        <f t="shared" si="4"/>
        <v>9.4667788072811954E-2</v>
      </c>
      <c r="K29" s="12">
        <f t="shared" si="6"/>
        <v>5.3792056527030452E-2</v>
      </c>
      <c r="L29" s="12">
        <f t="shared" si="3"/>
        <v>5.3323295228085786E-2</v>
      </c>
    </row>
    <row r="30" spans="1:12">
      <c r="A30" s="1">
        <f t="shared" si="1"/>
        <v>1899</v>
      </c>
      <c r="B30" s="3">
        <v>6.02</v>
      </c>
      <c r="C30" s="3">
        <v>0.21</v>
      </c>
      <c r="D30" s="3">
        <v>0.48</v>
      </c>
      <c r="E30" s="3">
        <v>7.8970910740000004</v>
      </c>
      <c r="F30" s="8">
        <v>3.145833333333333</v>
      </c>
      <c r="G30" s="106">
        <v>18.512649643600199</v>
      </c>
      <c r="H30" s="6">
        <f t="shared" si="8"/>
        <v>12.541666666666666</v>
      </c>
      <c r="I30" s="12">
        <f t="shared" si="2"/>
        <v>0.10265486725663701</v>
      </c>
      <c r="J30" s="12">
        <f t="shared" si="4"/>
        <v>0.11127787518870624</v>
      </c>
      <c r="K30" s="12">
        <f t="shared" si="6"/>
        <v>5.6195264196358341E-2</v>
      </c>
      <c r="L30" s="12">
        <f t="shared" si="3"/>
        <v>2.9091566574573447E-2</v>
      </c>
    </row>
    <row r="31" spans="1:12">
      <c r="A31" s="1">
        <f t="shared" si="1"/>
        <v>1900</v>
      </c>
      <c r="B31" s="3">
        <v>6.87</v>
      </c>
      <c r="C31" s="3">
        <v>0.3</v>
      </c>
      <c r="D31" s="3">
        <v>0.48</v>
      </c>
      <c r="E31" s="3">
        <v>7.6116519010000001</v>
      </c>
      <c r="F31" s="8">
        <v>3.104166666666667</v>
      </c>
      <c r="G31" s="106">
        <v>20.74405116087085</v>
      </c>
      <c r="H31" s="6">
        <f t="shared" si="8"/>
        <v>14.3125</v>
      </c>
      <c r="I31" s="12">
        <f t="shared" si="2"/>
        <v>0.19102990033222603</v>
      </c>
      <c r="J31" s="12">
        <f t="shared" si="4"/>
        <v>0.13989692877177773</v>
      </c>
      <c r="K31" s="12">
        <f t="shared" si="6"/>
        <v>8.5482788653920228E-2</v>
      </c>
      <c r="L31" s="12">
        <f t="shared" si="3"/>
        <v>3.4993764447197012E-2</v>
      </c>
    </row>
    <row r="32" spans="1:12">
      <c r="A32" s="1">
        <f t="shared" si="1"/>
        <v>1901</v>
      </c>
      <c r="B32" s="3">
        <v>7.95</v>
      </c>
      <c r="C32" s="3">
        <v>0.32</v>
      </c>
      <c r="D32" s="3">
        <v>0.5</v>
      </c>
      <c r="E32" s="3">
        <v>7.9922320659999997</v>
      </c>
      <c r="F32" s="8">
        <v>3.1733333333333338</v>
      </c>
      <c r="G32" s="106">
        <v>21.680215141029684</v>
      </c>
      <c r="H32" s="6">
        <f t="shared" si="8"/>
        <v>15.9</v>
      </c>
      <c r="I32" s="12">
        <f t="shared" si="2"/>
        <v>0.20378457059679769</v>
      </c>
      <c r="J32" s="12">
        <f t="shared" si="4"/>
        <v>0.1786410211393068</v>
      </c>
      <c r="K32" s="12">
        <f t="shared" si="6"/>
        <v>8.3684252862300967E-2</v>
      </c>
      <c r="L32" s="12">
        <f t="shared" si="3"/>
        <v>2.5193459406473124E-2</v>
      </c>
    </row>
    <row r="33" spans="1:12">
      <c r="A33" s="1">
        <f t="shared" si="1"/>
        <v>1902</v>
      </c>
      <c r="B33" s="3">
        <v>8.0500000000000007</v>
      </c>
      <c r="C33" s="3">
        <v>0.33</v>
      </c>
      <c r="D33" s="3">
        <v>0.63</v>
      </c>
      <c r="E33" s="3">
        <v>8.5630942149999996</v>
      </c>
      <c r="F33" s="8">
        <v>3.29</v>
      </c>
      <c r="G33" s="106">
        <v>19.633232126823842</v>
      </c>
      <c r="H33" s="6">
        <f t="shared" si="8"/>
        <v>12.777777777777779</v>
      </c>
      <c r="I33" s="12">
        <f t="shared" si="2"/>
        <v>5.4088050314465473E-2</v>
      </c>
      <c r="J33" s="12">
        <f t="shared" si="4"/>
        <v>0.15464914002145402</v>
      </c>
      <c r="K33" s="12">
        <f t="shared" si="6"/>
        <v>8.2787899311636437E-2</v>
      </c>
      <c r="L33" s="12">
        <f t="shared" si="3"/>
        <v>2.1927109950760554E-2</v>
      </c>
    </row>
    <row r="34" spans="1:12">
      <c r="A34" s="1">
        <f t="shared" si="1"/>
        <v>1903</v>
      </c>
      <c r="B34" s="3">
        <v>6.57</v>
      </c>
      <c r="C34" s="3">
        <v>0.35</v>
      </c>
      <c r="D34" s="3">
        <v>0.53</v>
      </c>
      <c r="E34" s="3">
        <v>8.0873811569999994</v>
      </c>
      <c r="F34" s="8">
        <v>3.3916666666666666</v>
      </c>
      <c r="G34" s="106">
        <v>16.042894140050137</v>
      </c>
      <c r="H34" s="6">
        <f t="shared" ref="H34:H43" si="9">B34/D34</f>
        <v>12.39622641509434</v>
      </c>
      <c r="I34" s="12">
        <f t="shared" si="2"/>
        <v>-0.14037267080745344</v>
      </c>
      <c r="J34" s="12">
        <f t="shared" si="4"/>
        <v>7.4532679105946187E-2</v>
      </c>
      <c r="K34" s="12">
        <f t="shared" si="6"/>
        <v>8.4553507692847196E-2</v>
      </c>
      <c r="L34" s="12">
        <f t="shared" si="3"/>
        <v>2.4398427170107765E-2</v>
      </c>
    </row>
    <row r="35" spans="1:12">
      <c r="A35" s="1">
        <f t="shared" si="1"/>
        <v>1904</v>
      </c>
      <c r="B35" s="3">
        <v>8.25</v>
      </c>
      <c r="C35" s="3">
        <v>0.31</v>
      </c>
      <c r="D35" s="3">
        <v>0.49</v>
      </c>
      <c r="E35" s="3">
        <v>8.4679289260000008</v>
      </c>
      <c r="F35" s="8">
        <v>3.4733333333333332</v>
      </c>
      <c r="G35" s="106">
        <v>18.159679118703203</v>
      </c>
      <c r="H35" s="6">
        <f t="shared" si="9"/>
        <v>16.836734693877553</v>
      </c>
      <c r="I35" s="12">
        <f t="shared" si="2"/>
        <v>0.30289193302891926</v>
      </c>
      <c r="J35" s="12">
        <f t="shared" si="4"/>
        <v>0.11099828161511049</v>
      </c>
      <c r="K35" s="12">
        <f t="shared" si="6"/>
        <v>0.111138069607708</v>
      </c>
      <c r="L35" s="12">
        <f t="shared" si="3"/>
        <v>2.7115634230461722E-2</v>
      </c>
    </row>
    <row r="36" spans="1:12">
      <c r="A36" s="1">
        <f t="shared" si="1"/>
        <v>1905</v>
      </c>
      <c r="B36" s="3">
        <v>9.5399999999999991</v>
      </c>
      <c r="C36" s="3">
        <v>0.33</v>
      </c>
      <c r="D36" s="3">
        <v>0.67</v>
      </c>
      <c r="E36" s="3">
        <v>8.4679289260000008</v>
      </c>
      <c r="F36" s="8">
        <v>3.434166666666667</v>
      </c>
      <c r="G36" s="106">
        <v>19.577960809096119</v>
      </c>
      <c r="H36" s="6">
        <f t="shared" si="9"/>
        <v>14.238805970149251</v>
      </c>
      <c r="I36" s="12">
        <f t="shared" si="2"/>
        <v>0.19636363636363627</v>
      </c>
      <c r="J36" s="12">
        <f t="shared" si="4"/>
        <v>0.11199157072548882</v>
      </c>
      <c r="K36" s="12">
        <f t="shared" si="6"/>
        <v>0.12585779576733835</v>
      </c>
      <c r="L36" s="12">
        <f t="shared" si="3"/>
        <v>3.8001505820437272E-2</v>
      </c>
    </row>
    <row r="37" spans="1:12">
      <c r="A37" s="1">
        <f t="shared" si="1"/>
        <v>1906</v>
      </c>
      <c r="B37" s="3">
        <v>9.84</v>
      </c>
      <c r="C37" s="3">
        <v>0.4</v>
      </c>
      <c r="D37" s="3">
        <v>0.76</v>
      </c>
      <c r="E37" s="3">
        <v>8.9436743799999991</v>
      </c>
      <c r="F37" s="8">
        <v>3.6499999999999995</v>
      </c>
      <c r="G37" s="106">
        <v>17.66000366776866</v>
      </c>
      <c r="H37" s="6">
        <f t="shared" si="9"/>
        <v>12.947368421052632</v>
      </c>
      <c r="I37" s="12">
        <f t="shared" si="2"/>
        <v>7.3375262054507423E-2</v>
      </c>
      <c r="J37" s="12">
        <f t="shared" si="4"/>
        <v>8.6781049869163462E-2</v>
      </c>
      <c r="K37" s="12">
        <f t="shared" si="6"/>
        <v>0.13177945129457025</v>
      </c>
      <c r="L37" s="12">
        <f t="shared" si="3"/>
        <v>1.6526608961083725E-2</v>
      </c>
    </row>
    <row r="38" spans="1:12">
      <c r="A38" s="1">
        <f t="shared" si="1"/>
        <v>1907</v>
      </c>
      <c r="B38" s="3">
        <v>6.57</v>
      </c>
      <c r="C38" s="3">
        <v>0.44</v>
      </c>
      <c r="D38" s="3">
        <v>0.66</v>
      </c>
      <c r="E38" s="3">
        <v>8.7534247930000006</v>
      </c>
      <c r="F38" s="8">
        <v>3.8533333333333331</v>
      </c>
      <c r="G38" s="106">
        <v>11.333306235811179</v>
      </c>
      <c r="H38" s="6">
        <f t="shared" si="9"/>
        <v>9.954545454545455</v>
      </c>
      <c r="I38" s="12">
        <f t="shared" si="2"/>
        <v>-0.2876016260162601</v>
      </c>
      <c r="J38" s="12">
        <f t="shared" si="4"/>
        <v>4.8731982122254269E-3</v>
      </c>
      <c r="K38" s="12">
        <f t="shared" si="6"/>
        <v>7.716107158881047E-2</v>
      </c>
      <c r="L38" s="12">
        <f t="shared" si="3"/>
        <v>1.9886769855750969E-2</v>
      </c>
    </row>
    <row r="39" spans="1:12">
      <c r="A39" s="1">
        <f t="shared" si="1"/>
        <v>1908</v>
      </c>
      <c r="B39" s="3">
        <v>9.0299999999999994</v>
      </c>
      <c r="C39" s="3">
        <v>0.4</v>
      </c>
      <c r="D39" s="3">
        <v>0.57999999999999996</v>
      </c>
      <c r="E39" s="3">
        <v>9.0388396689999997</v>
      </c>
      <c r="F39" s="8">
        <v>3.769166666666667</v>
      </c>
      <c r="G39" s="106">
        <v>14.582482908962442</v>
      </c>
      <c r="H39" s="6">
        <f t="shared" si="9"/>
        <v>15.568965517241379</v>
      </c>
      <c r="I39" s="12">
        <f t="shared" si="2"/>
        <v>0.43531202435312005</v>
      </c>
      <c r="J39" s="12">
        <f t="shared" si="4"/>
        <v>0.1133673589756361</v>
      </c>
      <c r="K39" s="12">
        <f t="shared" si="6"/>
        <v>9.3777678995691449E-2</v>
      </c>
      <c r="L39" s="12">
        <f t="shared" si="3"/>
        <v>4.5439130854611987E-2</v>
      </c>
    </row>
    <row r="40" spans="1:12">
      <c r="A40" s="1">
        <f t="shared" si="1"/>
        <v>1909</v>
      </c>
      <c r="B40" s="3">
        <v>10.3</v>
      </c>
      <c r="C40" s="3">
        <v>0.44</v>
      </c>
      <c r="D40" s="3">
        <v>0.76</v>
      </c>
      <c r="E40" s="3">
        <v>9.9903305790000001</v>
      </c>
      <c r="F40" s="8">
        <v>3.8975000000000004</v>
      </c>
      <c r="G40" s="106">
        <v>14.750638489265034</v>
      </c>
      <c r="H40" s="6">
        <f t="shared" si="9"/>
        <v>13.55263157894737</v>
      </c>
      <c r="I40" s="12">
        <f t="shared" si="2"/>
        <v>0.18936877076411976</v>
      </c>
      <c r="J40" s="12">
        <f t="shared" si="4"/>
        <v>9.3251575697661959E-2</v>
      </c>
      <c r="K40" s="12">
        <f t="shared" si="6"/>
        <v>0.10208920781083508</v>
      </c>
      <c r="L40" s="12">
        <f t="shared" si="3"/>
        <v>2.7229367253009541E-2</v>
      </c>
    </row>
    <row r="41" spans="1:12">
      <c r="A41" s="1">
        <f t="shared" si="1"/>
        <v>1910</v>
      </c>
      <c r="B41" s="3">
        <v>9.0500000000000007</v>
      </c>
      <c r="C41" s="3">
        <v>0.47</v>
      </c>
      <c r="D41" s="3">
        <v>0.73</v>
      </c>
      <c r="E41" s="3">
        <v>9.229089256</v>
      </c>
      <c r="F41" s="8">
        <v>3.9741666666666666</v>
      </c>
      <c r="G41" s="106">
        <v>13.741478417781549</v>
      </c>
      <c r="H41" s="6">
        <f t="shared" si="9"/>
        <v>12.397260273972604</v>
      </c>
      <c r="I41" s="12">
        <f t="shared" si="2"/>
        <v>-7.5728155339805828E-2</v>
      </c>
      <c r="J41" s="12">
        <f t="shared" si="4"/>
        <v>3.8263091554997963E-2</v>
      </c>
      <c r="K41" s="12">
        <f t="shared" si="6"/>
        <v>7.4495140056270337E-2</v>
      </c>
      <c r="L41" s="12">
        <f t="shared" si="3"/>
        <v>3.2748641936113071E-2</v>
      </c>
    </row>
    <row r="42" spans="1:12">
      <c r="A42" s="1">
        <f t="shared" si="1"/>
        <v>1911</v>
      </c>
      <c r="B42" s="3">
        <v>9.11</v>
      </c>
      <c r="C42" s="3">
        <v>0.47</v>
      </c>
      <c r="D42" s="3">
        <v>0.59</v>
      </c>
      <c r="E42" s="3">
        <v>9.0388396689999997</v>
      </c>
      <c r="F42" s="8">
        <v>4.0075000000000003</v>
      </c>
      <c r="G42" s="106">
        <v>13.929258419578238</v>
      </c>
      <c r="H42" s="6">
        <f t="shared" si="9"/>
        <v>15.440677966101696</v>
      </c>
      <c r="I42" s="12">
        <f t="shared" si="2"/>
        <v>5.8563535911602058E-2</v>
      </c>
      <c r="J42" s="12">
        <f t="shared" si="4"/>
        <v>3.5381701784600539E-2</v>
      </c>
      <c r="K42" s="12">
        <f t="shared" si="6"/>
        <v>6.0770103689196775E-2</v>
      </c>
      <c r="L42" s="12">
        <f t="shared" si="3"/>
        <v>3.7039043886929621E-2</v>
      </c>
    </row>
    <row r="43" spans="1:12">
      <c r="A43" s="1">
        <f t="shared" si="1"/>
        <v>1912</v>
      </c>
      <c r="B43" s="3">
        <v>9.3800000000000008</v>
      </c>
      <c r="C43" s="3">
        <v>0.48</v>
      </c>
      <c r="D43" s="3">
        <v>0.7</v>
      </c>
      <c r="E43" s="3">
        <v>9.7048347110000002</v>
      </c>
      <c r="F43" s="8">
        <v>4.4133333333333331</v>
      </c>
      <c r="G43" s="106">
        <v>13.388999452579631</v>
      </c>
      <c r="H43" s="6">
        <f t="shared" si="9"/>
        <v>13.400000000000002</v>
      </c>
      <c r="I43" s="12">
        <f t="shared" si="2"/>
        <v>8.2327113062568763E-2</v>
      </c>
      <c r="J43" s="12">
        <f t="shared" si="4"/>
        <v>0.12571281258518119</v>
      </c>
      <c r="K43" s="12">
        <f t="shared" si="6"/>
        <v>6.3578221970979731E-2</v>
      </c>
      <c r="L43" s="12">
        <f t="shared" si="3"/>
        <v>7.8252744043541614E-3</v>
      </c>
    </row>
    <row r="44" spans="1:12">
      <c r="A44" s="1">
        <f t="shared" si="1"/>
        <v>1913</v>
      </c>
      <c r="B44" s="3">
        <v>8.0399999999999991</v>
      </c>
      <c r="C44" s="3">
        <v>0.48</v>
      </c>
      <c r="D44" s="3">
        <v>0.63</v>
      </c>
      <c r="E44" s="3">
        <v>10</v>
      </c>
      <c r="F44" s="8">
        <v>4.184166666666667</v>
      </c>
      <c r="G44" s="106">
        <v>11.174040870036794</v>
      </c>
      <c r="H44" s="6">
        <f t="shared" ref="H44:H49" si="10">B44/D44</f>
        <v>12.761904761904761</v>
      </c>
      <c r="I44" s="12">
        <f t="shared" si="2"/>
        <v>-9.1684434968017231E-2</v>
      </c>
      <c r="J44" s="12">
        <f t="shared" si="4"/>
        <v>2.727257935709182E-2</v>
      </c>
      <c r="K44" s="12">
        <f t="shared" si="6"/>
        <v>6.9453953486027675E-2</v>
      </c>
      <c r="L44" s="12">
        <f t="shared" si="3"/>
        <v>6.2551555632020098E-2</v>
      </c>
    </row>
    <row r="45" spans="1:12">
      <c r="A45" s="1">
        <f t="shared" si="1"/>
        <v>1914</v>
      </c>
      <c r="B45" s="3">
        <v>7.35</v>
      </c>
      <c r="C45" s="3">
        <v>0.42</v>
      </c>
      <c r="D45" s="3">
        <v>0.52</v>
      </c>
      <c r="E45" s="3">
        <v>10.1</v>
      </c>
      <c r="F45" s="8">
        <v>4.2333333333333334</v>
      </c>
      <c r="G45" s="106">
        <v>10.172217991997869</v>
      </c>
      <c r="H45" s="6">
        <f t="shared" si="10"/>
        <v>14.134615384615383</v>
      </c>
      <c r="I45" s="12">
        <f t="shared" si="2"/>
        <v>-3.358208955223875E-2</v>
      </c>
      <c r="J45" s="12">
        <f t="shared" si="4"/>
        <v>-1.4502825199780411E-2</v>
      </c>
      <c r="K45" s="12">
        <f t="shared" si="6"/>
        <v>3.7977041748002316E-2</v>
      </c>
      <c r="L45" s="12">
        <f t="shared" si="3"/>
        <v>3.789973086475612E-2</v>
      </c>
    </row>
    <row r="46" spans="1:12">
      <c r="A46" s="1">
        <f t="shared" si="1"/>
        <v>1915</v>
      </c>
      <c r="B46" s="3">
        <v>9.48</v>
      </c>
      <c r="C46" s="3">
        <v>0.43</v>
      </c>
      <c r="D46" s="3">
        <v>0.88</v>
      </c>
      <c r="E46" s="3">
        <v>10.3</v>
      </c>
      <c r="F46" s="8">
        <v>4.065833333333333</v>
      </c>
      <c r="G46" s="106">
        <v>12.878444602186002</v>
      </c>
      <c r="H46" s="6">
        <f t="shared" si="10"/>
        <v>10.772727272727273</v>
      </c>
      <c r="I46" s="12">
        <f t="shared" si="2"/>
        <v>0.3482993197278913</v>
      </c>
      <c r="J46" s="12">
        <f t="shared" si="4"/>
        <v>6.2802829437736962E-2</v>
      </c>
      <c r="K46" s="12">
        <f t="shared" si="6"/>
        <v>5.0461304097120907E-2</v>
      </c>
      <c r="L46" s="12">
        <f t="shared" si="3"/>
        <v>5.5874668644650571E-2</v>
      </c>
    </row>
    <row r="47" spans="1:12">
      <c r="A47" s="1">
        <f t="shared" si="1"/>
        <v>1916</v>
      </c>
      <c r="B47" s="3">
        <v>9.8000000000000007</v>
      </c>
      <c r="C47" s="3">
        <v>0.56000000000000005</v>
      </c>
      <c r="D47" s="3">
        <v>1.53</v>
      </c>
      <c r="E47" s="3">
        <v>11.6</v>
      </c>
      <c r="F47" s="8">
        <v>4.2149999999999999</v>
      </c>
      <c r="G47" s="106">
        <v>11.413559188849494</v>
      </c>
      <c r="H47" s="6">
        <f t="shared" si="10"/>
        <v>6.405228758169935</v>
      </c>
      <c r="I47" s="12">
        <f t="shared" si="2"/>
        <v>9.2827004219409315E-2</v>
      </c>
      <c r="J47" s="12">
        <f t="shared" si="4"/>
        <v>6.9595579995809453E-2</v>
      </c>
      <c r="K47" s="12">
        <f t="shared" si="6"/>
        <v>5.2349605329591986E-2</v>
      </c>
      <c r="L47" s="12">
        <f t="shared" si="3"/>
        <v>2.8688041717846318E-2</v>
      </c>
    </row>
    <row r="48" spans="1:12">
      <c r="A48" s="1">
        <f t="shared" si="1"/>
        <v>1917</v>
      </c>
      <c r="B48" s="3">
        <v>6.8</v>
      </c>
      <c r="C48" s="3">
        <v>0.69</v>
      </c>
      <c r="D48" s="3">
        <v>1.28</v>
      </c>
      <c r="E48" s="3">
        <v>13.7</v>
      </c>
      <c r="F48" s="8">
        <v>4.541666666666667</v>
      </c>
      <c r="G48" s="106">
        <v>6.4125938981198223</v>
      </c>
      <c r="H48" s="6">
        <f t="shared" si="10"/>
        <v>5.3125</v>
      </c>
      <c r="I48" s="12">
        <f t="shared" si="2"/>
        <v>-0.23571428571428579</v>
      </c>
      <c r="J48" s="12">
        <f t="shared" si="4"/>
        <v>-2.3021406908968478E-3</v>
      </c>
      <c r="K48" s="12">
        <f t="shared" si="6"/>
        <v>5.9774156749005103E-2</v>
      </c>
      <c r="L48" s="12">
        <f t="shared" si="3"/>
        <v>1.635466000821225E-2</v>
      </c>
    </row>
    <row r="49" spans="1:12">
      <c r="A49" s="1">
        <f t="shared" si="1"/>
        <v>1918</v>
      </c>
      <c r="B49" s="3">
        <v>7.9</v>
      </c>
      <c r="C49" s="3">
        <v>0.56999999999999995</v>
      </c>
      <c r="D49" s="3">
        <v>0.99</v>
      </c>
      <c r="E49" s="3">
        <v>16.5</v>
      </c>
      <c r="F49" s="8">
        <v>4.5058333333333334</v>
      </c>
      <c r="G49" s="106">
        <v>6.134580411283431</v>
      </c>
      <c r="H49" s="6">
        <f t="shared" si="10"/>
        <v>7.9797979797979801</v>
      </c>
      <c r="I49" s="12">
        <f t="shared" si="2"/>
        <v>0.24558823529411772</v>
      </c>
      <c r="J49" s="12">
        <f t="shared" si="4"/>
        <v>6.2738927036079639E-2</v>
      </c>
      <c r="K49" s="12">
        <f t="shared" si="6"/>
        <v>4.4855281251686918E-2</v>
      </c>
      <c r="L49" s="12">
        <f t="shared" si="3"/>
        <v>4.8251244296918398E-2</v>
      </c>
    </row>
    <row r="50" spans="1:12">
      <c r="A50" s="1">
        <f t="shared" si="1"/>
        <v>1919</v>
      </c>
      <c r="B50" s="3">
        <v>8.92</v>
      </c>
      <c r="C50" s="3">
        <v>0.53</v>
      </c>
      <c r="D50" s="3">
        <v>0.93</v>
      </c>
      <c r="E50" s="3">
        <v>18.899999999999999</v>
      </c>
      <c r="F50" s="8">
        <v>4.9308333333333332</v>
      </c>
      <c r="G50" s="106">
        <v>6.1607170337991777</v>
      </c>
      <c r="H50" s="6">
        <f t="shared" ref="H50:H59" si="11">B50/D50</f>
        <v>9.5913978494623642</v>
      </c>
      <c r="I50" s="12">
        <f t="shared" si="2"/>
        <v>0.19620253164556956</v>
      </c>
      <c r="J50" s="12">
        <f t="shared" si="4"/>
        <v>0.10905871294738567</v>
      </c>
      <c r="K50" s="12">
        <f t="shared" si="6"/>
        <v>4.5454077564966999E-2</v>
      </c>
      <c r="L50" s="12">
        <f t="shared" si="3"/>
        <v>1.2130448854837397E-2</v>
      </c>
    </row>
    <row r="51" spans="1:12">
      <c r="A51" s="1">
        <f t="shared" si="1"/>
        <v>1920</v>
      </c>
      <c r="B51" s="3">
        <v>6.81</v>
      </c>
      <c r="C51" s="3">
        <v>0.51</v>
      </c>
      <c r="D51" s="3">
        <v>0.8</v>
      </c>
      <c r="E51" s="3">
        <v>19.399999999999999</v>
      </c>
      <c r="F51" s="8">
        <v>5.0799999999999992</v>
      </c>
      <c r="G51" s="106">
        <v>4.784241045083248</v>
      </c>
      <c r="H51" s="6">
        <f t="shared" si="11"/>
        <v>8.5124999999999993</v>
      </c>
      <c r="I51" s="12">
        <f t="shared" si="2"/>
        <v>-0.17937219730941709</v>
      </c>
      <c r="J51" s="12">
        <f t="shared" si="4"/>
        <v>4.2145749080235717E-3</v>
      </c>
      <c r="K51" s="12">
        <f t="shared" si="6"/>
        <v>3.3093457328455589E-2</v>
      </c>
      <c r="L51" s="12">
        <f t="shared" si="3"/>
        <v>3.7834696439766162E-2</v>
      </c>
    </row>
    <row r="52" spans="1:12">
      <c r="A52" s="1">
        <f t="shared" si="1"/>
        <v>1921</v>
      </c>
      <c r="B52" s="3">
        <v>7.31</v>
      </c>
      <c r="C52" s="3">
        <v>0.46</v>
      </c>
      <c r="D52" s="3">
        <v>0.28999999999999998</v>
      </c>
      <c r="E52" s="3">
        <v>17.3</v>
      </c>
      <c r="F52" s="8">
        <v>4.3658333333333328</v>
      </c>
      <c r="G52" s="106">
        <v>6.1141588494172714</v>
      </c>
      <c r="H52" s="6">
        <f t="shared" si="11"/>
        <v>25.206896551724139</v>
      </c>
      <c r="I52" s="12">
        <f t="shared" si="2"/>
        <v>0.14096916299559473</v>
      </c>
      <c r="J52" s="12">
        <f t="shared" si="4"/>
        <v>1.2910371625135753E-2</v>
      </c>
      <c r="K52" s="12">
        <f t="shared" si="6"/>
        <v>4.0867165599029809E-2</v>
      </c>
      <c r="L52" s="12">
        <f t="shared" si="3"/>
        <v>0.10768463127658691</v>
      </c>
    </row>
    <row r="53" spans="1:12">
      <c r="A53" s="1">
        <f t="shared" si="1"/>
        <v>1922</v>
      </c>
      <c r="B53" s="3">
        <v>8.7799999999999994</v>
      </c>
      <c r="C53" s="3">
        <v>0.51</v>
      </c>
      <c r="D53" s="3">
        <v>0.69</v>
      </c>
      <c r="E53" s="3">
        <v>16.899999999999999</v>
      </c>
      <c r="F53" s="8">
        <v>4.3549999999999995</v>
      </c>
      <c r="G53" s="106">
        <v>7.9646798649399999</v>
      </c>
      <c r="H53" s="6">
        <f t="shared" si="11"/>
        <v>12.72463768115942</v>
      </c>
      <c r="I53" s="12">
        <f t="shared" si="2"/>
        <v>0.27086183310533513</v>
      </c>
      <c r="J53" s="12">
        <f t="shared" si="4"/>
        <v>0.12134573892906575</v>
      </c>
      <c r="K53" s="12">
        <f t="shared" si="6"/>
        <v>5.7716523117093743E-2</v>
      </c>
      <c r="L53" s="12">
        <f t="shared" si="3"/>
        <v>4.4521688728441547E-2</v>
      </c>
    </row>
    <row r="54" spans="1:12">
      <c r="A54" s="1">
        <f t="shared" si="1"/>
        <v>1923</v>
      </c>
      <c r="B54" s="3">
        <v>8.5500000000000007</v>
      </c>
      <c r="C54" s="3">
        <v>0.53</v>
      </c>
      <c r="D54" s="3">
        <v>0.98</v>
      </c>
      <c r="E54" s="3">
        <v>17.3</v>
      </c>
      <c r="F54" s="8">
        <v>4.085</v>
      </c>
      <c r="G54" s="106">
        <v>7.8097391449387397</v>
      </c>
      <c r="H54" s="6">
        <f t="shared" si="11"/>
        <v>8.7244897959183678</v>
      </c>
      <c r="I54" s="12">
        <f t="shared" si="2"/>
        <v>3.4168564920273509E-2</v>
      </c>
      <c r="J54" s="12">
        <f t="shared" si="4"/>
        <v>8.039584197639793E-2</v>
      </c>
      <c r="K54" s="12">
        <f t="shared" si="6"/>
        <v>7.1531015825598621E-2</v>
      </c>
      <c r="L54" s="12">
        <f t="shared" si="3"/>
        <v>6.5357046052741341E-2</v>
      </c>
    </row>
    <row r="55" spans="1:12">
      <c r="A55" s="1">
        <f t="shared" si="1"/>
        <v>1924</v>
      </c>
      <c r="B55" s="3">
        <v>10.16</v>
      </c>
      <c r="C55" s="3">
        <v>0.55000000000000004</v>
      </c>
      <c r="D55" s="3">
        <v>0.93</v>
      </c>
      <c r="E55" s="3">
        <v>17.3</v>
      </c>
      <c r="F55" s="8">
        <v>3.8766666666666669</v>
      </c>
      <c r="G55" s="106">
        <v>9.3106396804163758</v>
      </c>
      <c r="H55" s="6">
        <f t="shared" si="11"/>
        <v>10.924731182795698</v>
      </c>
      <c r="I55" s="12">
        <f t="shared" si="2"/>
        <v>0.25263157894736832</v>
      </c>
      <c r="J55" s="12">
        <f t="shared" si="4"/>
        <v>9.0401981070992621E-2</v>
      </c>
      <c r="K55" s="12">
        <f t="shared" si="6"/>
        <v>9.9690782775719411E-2</v>
      </c>
      <c r="L55" s="12">
        <f t="shared" si="3"/>
        <v>5.7851925499931837E-2</v>
      </c>
    </row>
    <row r="56" spans="1:12">
      <c r="A56" s="1">
        <f t="shared" si="1"/>
        <v>1925</v>
      </c>
      <c r="B56" s="3">
        <v>12.46</v>
      </c>
      <c r="C56" s="3">
        <v>0.6</v>
      </c>
      <c r="D56" s="3">
        <v>1.25</v>
      </c>
      <c r="E56" s="3">
        <v>17.899999999999999</v>
      </c>
      <c r="F56" s="8">
        <v>3.6950000000000003</v>
      </c>
      <c r="G56" s="106">
        <v>11.147365239137258</v>
      </c>
      <c r="H56" s="6">
        <f t="shared" si="11"/>
        <v>9.968</v>
      </c>
      <c r="I56" s="12">
        <f t="shared" si="2"/>
        <v>0.28543307086614178</v>
      </c>
      <c r="J56" s="12">
        <f t="shared" si="4"/>
        <v>0.19279903839254575</v>
      </c>
      <c r="K56" s="12">
        <f t="shared" si="6"/>
        <v>9.4452456386329153E-2</v>
      </c>
      <c r="L56" s="12">
        <f t="shared" si="3"/>
        <v>5.3727753006537426E-2</v>
      </c>
    </row>
    <row r="57" spans="1:12">
      <c r="A57" s="1">
        <f t="shared" si="1"/>
        <v>1926</v>
      </c>
      <c r="B57" s="3">
        <v>13.49</v>
      </c>
      <c r="C57" s="3">
        <v>0.69</v>
      </c>
      <c r="D57" s="3">
        <v>1.24</v>
      </c>
      <c r="E57" s="3">
        <v>17.7</v>
      </c>
      <c r="F57" s="8">
        <v>3.3683333333333327</v>
      </c>
      <c r="G57" s="106">
        <v>13.009052728993131</v>
      </c>
      <c r="H57" s="6">
        <f t="shared" si="11"/>
        <v>10.879032258064516</v>
      </c>
      <c r="I57" s="12">
        <f t="shared" si="2"/>
        <v>0.13804173354735147</v>
      </c>
      <c r="J57" s="12">
        <f t="shared" si="4"/>
        <v>0.1921863269667976</v>
      </c>
      <c r="K57" s="12">
        <f t="shared" si="6"/>
        <v>9.8898491897383867E-2</v>
      </c>
      <c r="L57" s="12">
        <f t="shared" si="3"/>
        <v>6.4298770471641967E-2</v>
      </c>
    </row>
    <row r="58" spans="1:12">
      <c r="A58" s="1">
        <f t="shared" si="1"/>
        <v>1927</v>
      </c>
      <c r="B58" s="3">
        <v>17.46</v>
      </c>
      <c r="C58" s="3">
        <v>0.77</v>
      </c>
      <c r="D58" s="3">
        <v>1.1100000000000001</v>
      </c>
      <c r="E58" s="3">
        <v>17.3</v>
      </c>
      <c r="F58" s="8">
        <v>3.3308333333333335</v>
      </c>
      <c r="G58" s="106">
        <v>18.64662402140252</v>
      </c>
      <c r="H58" s="6">
        <f t="shared" si="11"/>
        <v>15.72972972972973</v>
      </c>
      <c r="I58" s="12">
        <f t="shared" si="2"/>
        <v>0.35137138621200892</v>
      </c>
      <c r="J58" s="12">
        <f t="shared" si="4"/>
        <v>0.20692258159559285</v>
      </c>
      <c r="K58" s="12">
        <f t="shared" si="6"/>
        <v>0.16334753796511126</v>
      </c>
      <c r="L58" s="12">
        <f t="shared" si="3"/>
        <v>3.6828822543640741E-2</v>
      </c>
    </row>
    <row r="59" spans="1:12">
      <c r="A59" s="1">
        <f t="shared" si="1"/>
        <v>1928</v>
      </c>
      <c r="B59" s="3">
        <v>23.15</v>
      </c>
      <c r="C59" s="3">
        <v>0.85</v>
      </c>
      <c r="D59" s="3">
        <v>1.38</v>
      </c>
      <c r="E59" s="3">
        <v>17.100000000000001</v>
      </c>
      <c r="F59" s="8">
        <v>3.5775000000000001</v>
      </c>
      <c r="G59" s="106">
        <v>25.301591027426142</v>
      </c>
      <c r="H59" s="6">
        <f t="shared" si="11"/>
        <v>16.775362318840578</v>
      </c>
      <c r="I59" s="12">
        <f t="shared" si="2"/>
        <v>0.37457044673539502</v>
      </c>
      <c r="J59" s="12">
        <f t="shared" si="4"/>
        <v>0.27759895230906717</v>
      </c>
      <c r="K59" s="12">
        <f t="shared" si="6"/>
        <v>0.17486705451643281</v>
      </c>
      <c r="L59" s="12">
        <f t="shared" si="3"/>
        <v>1.2873941320505651E-2</v>
      </c>
    </row>
    <row r="60" spans="1:12">
      <c r="A60" s="1">
        <f t="shared" si="1"/>
        <v>1929</v>
      </c>
      <c r="B60" s="3">
        <v>21.4</v>
      </c>
      <c r="C60" s="3">
        <v>0.97</v>
      </c>
      <c r="D60" s="3">
        <v>1.61</v>
      </c>
      <c r="E60" s="3">
        <v>17.2</v>
      </c>
      <c r="F60" s="8">
        <v>3.315833333333333</v>
      </c>
      <c r="G60" s="106">
        <v>22.007373176418323</v>
      </c>
      <c r="H60" s="6">
        <f t="shared" ref="H60:H65" si="12">B60/D60</f>
        <v>13.291925465838508</v>
      </c>
      <c r="I60" s="12">
        <f t="shared" si="2"/>
        <v>-3.3693304535637153E-2</v>
      </c>
      <c r="J60" s="12">
        <f t="shared" si="4"/>
        <v>0.21297785883036302</v>
      </c>
      <c r="K60" s="12">
        <f t="shared" si="6"/>
        <v>0.15005802473782981</v>
      </c>
      <c r="L60" s="12">
        <f t="shared" si="3"/>
        <v>5.7740198275229491E-2</v>
      </c>
    </row>
    <row r="61" spans="1:12">
      <c r="A61" s="1">
        <f t="shared" si="1"/>
        <v>1930</v>
      </c>
      <c r="B61" s="3">
        <v>15.51</v>
      </c>
      <c r="C61" s="3">
        <v>0.98</v>
      </c>
      <c r="D61" s="3">
        <v>0.97</v>
      </c>
      <c r="E61" s="3">
        <v>16.100000000000001</v>
      </c>
      <c r="F61" s="8">
        <v>3.3358333333333325</v>
      </c>
      <c r="G61" s="106">
        <v>16.05500185653132</v>
      </c>
      <c r="H61" s="6">
        <f t="shared" si="12"/>
        <v>15.989690721649485</v>
      </c>
      <c r="I61" s="12">
        <f t="shared" si="2"/>
        <v>-0.22943925233644855</v>
      </c>
      <c r="J61" s="12">
        <f t="shared" si="4"/>
        <v>9.4975384528471762E-2</v>
      </c>
      <c r="K61" s="12">
        <f t="shared" si="6"/>
        <v>0.14284101507124314</v>
      </c>
      <c r="L61" s="12">
        <f t="shared" si="3"/>
        <v>3.1481163571451844E-2</v>
      </c>
    </row>
    <row r="62" spans="1:12">
      <c r="A62" s="1">
        <f t="shared" si="1"/>
        <v>1931</v>
      </c>
      <c r="B62" s="3">
        <v>8.44</v>
      </c>
      <c r="C62" s="3">
        <v>0.82</v>
      </c>
      <c r="D62" s="3">
        <v>0.61</v>
      </c>
      <c r="E62" s="3">
        <v>14.6</v>
      </c>
      <c r="F62" s="8">
        <v>3.6516666666666668</v>
      </c>
      <c r="G62" s="106">
        <v>9.306032867968316</v>
      </c>
      <c r="H62" s="6">
        <f t="shared" si="12"/>
        <v>13.836065573770492</v>
      </c>
      <c r="I62" s="12">
        <f t="shared" si="2"/>
        <v>-0.40296582849774337</v>
      </c>
      <c r="J62" s="12">
        <f t="shared" si="4"/>
        <v>-3.7562455851439136E-2</v>
      </c>
      <c r="K62" s="12">
        <f t="shared" si="6"/>
        <v>7.1169865471120142E-2</v>
      </c>
      <c r="L62" s="12">
        <f t="shared" si="3"/>
        <v>7.2913765099067969E-3</v>
      </c>
    </row>
    <row r="63" spans="1:12">
      <c r="A63" s="1">
        <f t="shared" si="1"/>
        <v>1932</v>
      </c>
      <c r="B63" s="3">
        <v>6.82</v>
      </c>
      <c r="C63" s="3">
        <v>0.5</v>
      </c>
      <c r="D63" s="3">
        <v>0.41</v>
      </c>
      <c r="E63" s="3">
        <v>13.1</v>
      </c>
      <c r="F63" s="8">
        <v>3.3408333333333338</v>
      </c>
      <c r="G63" s="106">
        <v>8.2570739991006796</v>
      </c>
      <c r="H63" s="6">
        <f t="shared" si="12"/>
        <v>16.634146341463417</v>
      </c>
      <c r="I63" s="12">
        <f t="shared" si="2"/>
        <v>-0.13270142180094779</v>
      </c>
      <c r="J63" s="12">
        <f t="shared" si="4"/>
        <v>-0.11925266178296257</v>
      </c>
      <c r="K63" s="12">
        <f t="shared" si="6"/>
        <v>3.1015931581250378E-2</v>
      </c>
      <c r="L63" s="12">
        <f t="shared" si="3"/>
        <v>6.2576085355350267E-2</v>
      </c>
    </row>
    <row r="64" spans="1:12">
      <c r="A64" s="1">
        <f t="shared" si="1"/>
        <v>1933</v>
      </c>
      <c r="B64" s="3">
        <v>9.9700000000000006</v>
      </c>
      <c r="C64" s="3">
        <v>0.44</v>
      </c>
      <c r="D64" s="3">
        <v>0.44</v>
      </c>
      <c r="E64" s="3">
        <v>13.2</v>
      </c>
      <c r="F64" s="8">
        <v>3.1358333333333333</v>
      </c>
      <c r="G64" s="106">
        <v>12.281801622601114</v>
      </c>
      <c r="H64" s="6">
        <f t="shared" si="12"/>
        <v>22.65909090909091</v>
      </c>
      <c r="I64" s="12">
        <f t="shared" si="2"/>
        <v>0.52639296187683282</v>
      </c>
      <c r="J64" s="12">
        <f t="shared" si="4"/>
        <v>-0.10060346549886834</v>
      </c>
      <c r="K64" s="12">
        <f t="shared" si="6"/>
        <v>7.1945926896059165E-2</v>
      </c>
      <c r="L64" s="12">
        <f t="shared" si="3"/>
        <v>5.0774650234455973E-2</v>
      </c>
    </row>
    <row r="65" spans="1:12">
      <c r="A65" s="1">
        <f t="shared" si="1"/>
        <v>1934</v>
      </c>
      <c r="B65" s="3">
        <v>9.26</v>
      </c>
      <c r="C65" s="3">
        <v>0.45</v>
      </c>
      <c r="D65" s="3">
        <v>0.49</v>
      </c>
      <c r="E65" s="3">
        <v>13.4</v>
      </c>
      <c r="F65" s="8">
        <v>2.8174999999999999</v>
      </c>
      <c r="G65" s="106">
        <v>11.639337566475886</v>
      </c>
      <c r="H65" s="6">
        <f t="shared" si="12"/>
        <v>18.897959183673468</v>
      </c>
      <c r="I65" s="12">
        <f t="shared" si="2"/>
        <v>-2.607823470411242E-2</v>
      </c>
      <c r="J65" s="12">
        <f t="shared" si="4"/>
        <v>-9.9190357341411795E-2</v>
      </c>
      <c r="K65" s="12">
        <f t="shared" si="6"/>
        <v>4.5304812753561796E-2</v>
      </c>
      <c r="L65" s="12">
        <f t="shared" si="3"/>
        <v>5.8767482891639133E-2</v>
      </c>
    </row>
    <row r="66" spans="1:12">
      <c r="A66" s="1">
        <f t="shared" si="1"/>
        <v>1935</v>
      </c>
      <c r="B66" s="3">
        <v>13.04</v>
      </c>
      <c r="C66" s="3">
        <v>0.47</v>
      </c>
      <c r="D66" s="3">
        <v>0.76</v>
      </c>
      <c r="E66" s="3">
        <v>13.8</v>
      </c>
      <c r="F66" s="8">
        <v>2.6616666666666666</v>
      </c>
      <c r="G66" s="106">
        <v>16.159192714615326</v>
      </c>
      <c r="H66" s="6">
        <f t="shared" ref="H66:H75" si="13">B66/D66</f>
        <v>17.157894736842103</v>
      </c>
      <c r="I66" s="12">
        <f t="shared" si="2"/>
        <v>0.45896328293736494</v>
      </c>
      <c r="J66" s="12">
        <f t="shared" si="4"/>
        <v>2.3482738337831544E-2</v>
      </c>
      <c r="K66" s="12">
        <f t="shared" si="6"/>
        <v>5.8625715241095167E-2</v>
      </c>
      <c r="L66" s="12">
        <f t="shared" si="3"/>
        <v>4.1700399973693153E-2</v>
      </c>
    </row>
    <row r="67" spans="1:12">
      <c r="A67" s="1">
        <f t="shared" si="1"/>
        <v>1936</v>
      </c>
      <c r="B67" s="3">
        <v>17.059999999999999</v>
      </c>
      <c r="C67" s="3">
        <v>0.72</v>
      </c>
      <c r="D67" s="3">
        <v>1.02</v>
      </c>
      <c r="E67" s="3">
        <v>14</v>
      </c>
      <c r="F67" s="8">
        <v>2.6774999999999998</v>
      </c>
      <c r="G67" s="106">
        <v>21.125663548155448</v>
      </c>
      <c r="H67" s="6">
        <f t="shared" si="13"/>
        <v>16.725490196078429</v>
      </c>
      <c r="I67" s="12">
        <f t="shared" si="2"/>
        <v>0.36349693251533738</v>
      </c>
      <c r="J67" s="12">
        <f t="shared" si="4"/>
        <v>0.20728976179813086</v>
      </c>
      <c r="K67" s="12">
        <f t="shared" si="6"/>
        <v>7.7933668376998888E-2</v>
      </c>
      <c r="L67" s="12">
        <f t="shared" si="3"/>
        <v>2.5243547316596848E-2</v>
      </c>
    </row>
    <row r="68" spans="1:12">
      <c r="A68" s="1">
        <f t="shared" ref="A68:A131" si="14">A67+1</f>
        <v>1937</v>
      </c>
      <c r="B68" s="3">
        <v>11.02</v>
      </c>
      <c r="C68" s="3">
        <v>0.8</v>
      </c>
      <c r="D68" s="3">
        <v>1.1299999999999999</v>
      </c>
      <c r="E68" s="3">
        <v>14.4</v>
      </c>
      <c r="F68" s="8">
        <v>2.57</v>
      </c>
      <c r="G68" s="106">
        <v>13.008483033706138</v>
      </c>
      <c r="H68" s="6">
        <f t="shared" si="13"/>
        <v>9.7522123893805315</v>
      </c>
      <c r="I68" s="12">
        <f t="shared" ref="I68:I131" si="15">(B68-B67+C68)/B67</f>
        <v>-0.30715123094958968</v>
      </c>
      <c r="J68" s="12">
        <f t="shared" si="4"/>
        <v>0.15426487696831259</v>
      </c>
      <c r="K68" s="12">
        <f t="shared" si="6"/>
        <v>8.2736324962868757E-3</v>
      </c>
      <c r="L68" s="12">
        <f t="shared" si="3"/>
        <v>3.6149528194654723E-2</v>
      </c>
    </row>
    <row r="69" spans="1:12">
      <c r="A69" s="1">
        <f t="shared" si="14"/>
        <v>1938</v>
      </c>
      <c r="B69" s="3">
        <v>12.69</v>
      </c>
      <c r="C69" s="3">
        <v>0.51</v>
      </c>
      <c r="D69" s="3">
        <v>0.64</v>
      </c>
      <c r="E69" s="3">
        <v>14</v>
      </c>
      <c r="F69" s="8">
        <v>2.3766666666666665</v>
      </c>
      <c r="G69" s="106">
        <v>15.756484438993992</v>
      </c>
      <c r="H69" s="6">
        <f t="shared" si="13"/>
        <v>19.828125</v>
      </c>
      <c r="I69" s="12">
        <f t="shared" si="15"/>
        <v>0.19782214156079853</v>
      </c>
      <c r="J69" s="12">
        <f t="shared" si="4"/>
        <v>9.9640374637406159E-2</v>
      </c>
      <c r="K69" s="12">
        <f t="shared" si="6"/>
        <v>-5.5088023786188378E-3</v>
      </c>
      <c r="L69" s="12">
        <f t="shared" ref="L69:L132" si="16">(F68+F68*(1-(1+F69/100)^-10)/(F69/100)+100/(1+F69/100)^10-100)/100</f>
        <v>4.2729003800431119E-2</v>
      </c>
    </row>
    <row r="70" spans="1:12">
      <c r="A70" s="1">
        <f t="shared" si="14"/>
        <v>1939</v>
      </c>
      <c r="B70" s="3">
        <v>12.37</v>
      </c>
      <c r="C70" s="3">
        <v>0.62</v>
      </c>
      <c r="D70" s="3">
        <v>0.9</v>
      </c>
      <c r="E70" s="3">
        <v>14</v>
      </c>
      <c r="F70" s="8">
        <v>2.2225000000000001</v>
      </c>
      <c r="G70" s="106">
        <v>16.280412901283835</v>
      </c>
      <c r="H70" s="6">
        <f t="shared" si="13"/>
        <v>13.744444444444444</v>
      </c>
      <c r="I70" s="12">
        <f t="shared" si="15"/>
        <v>2.3640661938534258E-2</v>
      </c>
      <c r="J70" s="12">
        <f t="shared" si="4"/>
        <v>0.11064526287282761</v>
      </c>
      <c r="K70" s="12">
        <f t="shared" si="6"/>
        <v>2.3995239588670003E-4</v>
      </c>
      <c r="L70" s="12">
        <f t="shared" si="16"/>
        <v>3.7454982347220778E-2</v>
      </c>
    </row>
    <row r="71" spans="1:12">
      <c r="A71" s="1">
        <f t="shared" si="14"/>
        <v>1940</v>
      </c>
      <c r="B71" s="3">
        <v>10.53</v>
      </c>
      <c r="C71" s="3">
        <v>0.67</v>
      </c>
      <c r="D71" s="3">
        <v>1.05</v>
      </c>
      <c r="E71" s="3">
        <v>14.1</v>
      </c>
      <c r="F71" s="8">
        <v>1.9716666666666665</v>
      </c>
      <c r="G71" s="106">
        <v>13.908426122353838</v>
      </c>
      <c r="H71" s="6">
        <f t="shared" si="13"/>
        <v>10.028571428571427</v>
      </c>
      <c r="I71" s="12">
        <f t="shared" si="15"/>
        <v>-9.4583670169765557E-2</v>
      </c>
      <c r="J71" s="12">
        <f t="shared" si="4"/>
        <v>9.5693583373082092E-3</v>
      </c>
      <c r="K71" s="12">
        <f t="shared" si="6"/>
        <v>1.6502243683227391E-2</v>
      </c>
      <c r="L71" s="12">
        <f t="shared" si="16"/>
        <v>4.4789755003103837E-2</v>
      </c>
    </row>
    <row r="72" spans="1:12">
      <c r="A72" s="1">
        <f t="shared" si="14"/>
        <v>1941</v>
      </c>
      <c r="B72" s="3">
        <v>8.76</v>
      </c>
      <c r="C72" s="3">
        <v>0.71</v>
      </c>
      <c r="D72" s="3">
        <v>1.1599999999999999</v>
      </c>
      <c r="E72" s="3">
        <v>15.5</v>
      </c>
      <c r="F72" s="8">
        <v>2.4175</v>
      </c>
      <c r="G72" s="106">
        <v>10.086593309917905</v>
      </c>
      <c r="H72" s="6">
        <f t="shared" si="13"/>
        <v>7.5517241379310347</v>
      </c>
      <c r="I72" s="12">
        <f t="shared" si="15"/>
        <v>-0.10066476733143397</v>
      </c>
      <c r="J72" s="12">
        <f t="shared" ref="J72:J135" si="17">((1+I68)*(1+I69)*(1+I70)*(1+I71)*(1+I72))^(1/5)-1</f>
        <v>-7.1055753464341787E-2</v>
      </c>
      <c r="K72" s="12">
        <f t="shared" si="6"/>
        <v>5.9011273841680589E-2</v>
      </c>
      <c r="L72" s="12">
        <f t="shared" si="16"/>
        <v>-1.9469820403741948E-2</v>
      </c>
    </row>
    <row r="73" spans="1:12">
      <c r="A73" s="1">
        <f t="shared" si="14"/>
        <v>1942</v>
      </c>
      <c r="B73" s="3">
        <v>9.52</v>
      </c>
      <c r="C73" s="3">
        <v>0.59</v>
      </c>
      <c r="D73" s="3">
        <v>1.03</v>
      </c>
      <c r="E73" s="3">
        <v>16.899999999999999</v>
      </c>
      <c r="F73" s="8">
        <v>2.4691666666666667</v>
      </c>
      <c r="G73" s="106">
        <v>9.6175141032831792</v>
      </c>
      <c r="H73" s="6">
        <f t="shared" si="13"/>
        <v>9.2427184466019412</v>
      </c>
      <c r="I73" s="12">
        <f t="shared" si="15"/>
        <v>0.15410958904109584</v>
      </c>
      <c r="J73" s="12">
        <f t="shared" si="17"/>
        <v>2.8753602855649874E-2</v>
      </c>
      <c r="K73" s="12">
        <f t="shared" si="6"/>
        <v>8.9703698640545504E-2</v>
      </c>
      <c r="L73" s="12">
        <f t="shared" si="16"/>
        <v>1.964588725138583E-2</v>
      </c>
    </row>
    <row r="74" spans="1:12">
      <c r="A74" s="1">
        <f t="shared" si="14"/>
        <v>1943</v>
      </c>
      <c r="B74" s="3">
        <v>11.48</v>
      </c>
      <c r="C74" s="3">
        <v>0.61</v>
      </c>
      <c r="D74" s="3">
        <v>0.94</v>
      </c>
      <c r="E74" s="3">
        <v>17.399999999999999</v>
      </c>
      <c r="F74" s="8">
        <v>2.479166666666667</v>
      </c>
      <c r="G74" s="106">
        <v>10.737360316041075</v>
      </c>
      <c r="H74" s="6">
        <f t="shared" si="13"/>
        <v>12.212765957446809</v>
      </c>
      <c r="I74" s="12">
        <f t="shared" si="15"/>
        <v>0.26995798319327741</v>
      </c>
      <c r="J74" s="12">
        <f t="shared" si="17"/>
        <v>4.0856293134438726E-2</v>
      </c>
      <c r="K74" s="12">
        <f t="shared" si="6"/>
        <v>6.9844663549833319E-2</v>
      </c>
      <c r="L74" s="12">
        <f t="shared" si="16"/>
        <v>2.3815517341412545E-2</v>
      </c>
    </row>
    <row r="75" spans="1:12">
      <c r="A75" s="1">
        <f t="shared" si="14"/>
        <v>1944</v>
      </c>
      <c r="B75" s="3">
        <v>13.1</v>
      </c>
      <c r="C75" s="3">
        <v>0.64</v>
      </c>
      <c r="D75" s="3">
        <v>0.93</v>
      </c>
      <c r="E75" s="3">
        <v>17.8</v>
      </c>
      <c r="F75" s="8">
        <v>2.3791666666666664</v>
      </c>
      <c r="G75" s="106">
        <v>11.638683593355129</v>
      </c>
      <c r="H75" s="6">
        <f t="shared" si="13"/>
        <v>14.086021505376342</v>
      </c>
      <c r="I75" s="12">
        <f t="shared" si="15"/>
        <v>0.19686411149825778</v>
      </c>
      <c r="J75" s="12">
        <f t="shared" si="17"/>
        <v>7.3915808643628456E-2</v>
      </c>
      <c r="K75" s="12">
        <f t="shared" si="6"/>
        <v>9.2126139964742393E-2</v>
      </c>
      <c r="L75" s="12">
        <f t="shared" si="16"/>
        <v>3.3598630833477895E-2</v>
      </c>
    </row>
    <row r="76" spans="1:12" ht="17" customHeight="1">
      <c r="A76" s="1">
        <f t="shared" si="14"/>
        <v>1945</v>
      </c>
      <c r="B76" s="3">
        <v>17.329999999999998</v>
      </c>
      <c r="C76" s="3">
        <v>0.66</v>
      </c>
      <c r="D76" s="3">
        <v>0.96</v>
      </c>
      <c r="E76" s="3">
        <v>18.2</v>
      </c>
      <c r="F76" s="8">
        <v>2.2050000000000001</v>
      </c>
      <c r="G76" s="106">
        <v>15.020347474739962</v>
      </c>
      <c r="H76" s="6">
        <f t="shared" ref="H76:H81" si="18">B76/D76</f>
        <v>18.052083333333332</v>
      </c>
      <c r="I76" s="12">
        <f t="shared" si="15"/>
        <v>0.37328244274809153</v>
      </c>
      <c r="J76" s="12">
        <f t="shared" si="17"/>
        <v>0.16721952683235997</v>
      </c>
      <c r="K76" s="12">
        <f t="shared" si="6"/>
        <v>8.5536304663700324E-2</v>
      </c>
      <c r="L76" s="12">
        <f t="shared" si="16"/>
        <v>3.9269854203736257E-2</v>
      </c>
    </row>
    <row r="77" spans="1:12">
      <c r="A77" s="1">
        <f t="shared" si="14"/>
        <v>1946</v>
      </c>
      <c r="B77" s="3">
        <v>15.13</v>
      </c>
      <c r="C77" s="3">
        <v>0.71</v>
      </c>
      <c r="D77" s="3">
        <v>1.06</v>
      </c>
      <c r="E77" s="3">
        <v>21.5</v>
      </c>
      <c r="F77" s="8">
        <v>2.2450000000000001</v>
      </c>
      <c r="G77" s="106">
        <v>11.372779425862705</v>
      </c>
      <c r="H77" s="6">
        <f t="shared" si="18"/>
        <v>14.273584905660377</v>
      </c>
      <c r="I77" s="12">
        <f t="shared" si="15"/>
        <v>-8.5978072706289543E-2</v>
      </c>
      <c r="J77" s="12">
        <f t="shared" si="17"/>
        <v>0.17100714713751897</v>
      </c>
      <c r="K77" s="12">
        <f t="shared" ref="K77:K140" si="19">((1+I68)*(1+I69)*(1+I70)*(1+I71)*(1+I72)*(1+I73)*(1+I74)*(1+I75)*(1+I76)*(1+I77))^(1/10)-1</f>
        <v>4.2976678543452884E-2</v>
      </c>
      <c r="L77" s="12">
        <f t="shared" si="16"/>
        <v>1.8502591268556186E-2</v>
      </c>
    </row>
    <row r="78" spans="1:12">
      <c r="A78" s="1">
        <f t="shared" si="14"/>
        <v>1947</v>
      </c>
      <c r="B78" s="3">
        <v>15.03</v>
      </c>
      <c r="C78" s="3">
        <v>0.84</v>
      </c>
      <c r="D78" s="3">
        <v>1.61</v>
      </c>
      <c r="E78" s="3">
        <v>23.4</v>
      </c>
      <c r="F78" s="8">
        <v>2.4241666666666668</v>
      </c>
      <c r="G78" s="106">
        <v>10.68091253196919</v>
      </c>
      <c r="H78" s="6">
        <f t="shared" si="18"/>
        <v>9.3354037267080727</v>
      </c>
      <c r="I78" s="12">
        <f t="shared" si="15"/>
        <v>4.8909451421017748E-2</v>
      </c>
      <c r="J78" s="12">
        <f t="shared" si="17"/>
        <v>0.1488352048994861</v>
      </c>
      <c r="K78" s="12">
        <f t="shared" si="19"/>
        <v>8.7137689590308876E-2</v>
      </c>
      <c r="L78" s="12">
        <f t="shared" si="16"/>
        <v>6.7075941050792664E-3</v>
      </c>
    </row>
    <row r="79" spans="1:12">
      <c r="A79" s="1">
        <f t="shared" si="14"/>
        <v>1948</v>
      </c>
      <c r="B79" s="3">
        <v>15.19</v>
      </c>
      <c r="C79" s="3">
        <v>0.93</v>
      </c>
      <c r="D79" s="3">
        <v>2.29</v>
      </c>
      <c r="E79" s="3">
        <v>24.1</v>
      </c>
      <c r="F79" s="8">
        <v>2.3208333333333333</v>
      </c>
      <c r="G79" s="106">
        <v>10.159652938900921</v>
      </c>
      <c r="H79" s="6">
        <f t="shared" si="18"/>
        <v>6.6331877729257638</v>
      </c>
      <c r="I79" s="12">
        <f t="shared" si="15"/>
        <v>7.2521623419827042E-2</v>
      </c>
      <c r="J79" s="12">
        <f t="shared" si="17"/>
        <v>0.11065986011926299</v>
      </c>
      <c r="K79" s="12">
        <f t="shared" si="19"/>
        <v>7.5191752636221798E-2</v>
      </c>
      <c r="L79" s="12">
        <f t="shared" si="16"/>
        <v>3.3369772101347055E-2</v>
      </c>
    </row>
    <row r="80" spans="1:12">
      <c r="A80" s="1">
        <f t="shared" si="14"/>
        <v>1949</v>
      </c>
      <c r="B80" s="3">
        <v>16.54</v>
      </c>
      <c r="C80" s="3">
        <v>1.1399999999999999</v>
      </c>
      <c r="D80" s="3">
        <v>2.3199999999999998</v>
      </c>
      <c r="E80" s="3">
        <v>23.6</v>
      </c>
      <c r="F80" s="8">
        <v>2.3191666666666664</v>
      </c>
      <c r="G80" s="106">
        <v>10.52933090413115</v>
      </c>
      <c r="H80" s="6">
        <f t="shared" si="18"/>
        <v>7.1293103448275863</v>
      </c>
      <c r="I80" s="12">
        <f t="shared" si="15"/>
        <v>0.16392363396971688</v>
      </c>
      <c r="J80" s="12">
        <f t="shared" si="17"/>
        <v>0.10447783548693224</v>
      </c>
      <c r="K80" s="12">
        <f t="shared" si="19"/>
        <v>8.9089623413019847E-2</v>
      </c>
      <c r="L80" s="12">
        <f t="shared" si="16"/>
        <v>2.3355573577383666E-2</v>
      </c>
    </row>
    <row r="81" spans="1:12">
      <c r="A81" s="1">
        <f t="shared" si="14"/>
        <v>1950</v>
      </c>
      <c r="B81" s="3">
        <v>19.75</v>
      </c>
      <c r="C81" s="3">
        <v>1.47</v>
      </c>
      <c r="D81" s="3">
        <v>2.84</v>
      </c>
      <c r="E81" s="3">
        <v>25</v>
      </c>
      <c r="F81" s="8">
        <v>2.5491666666666668</v>
      </c>
      <c r="G81" s="106">
        <v>11.30666578889076</v>
      </c>
      <c r="H81" s="6">
        <f t="shared" si="18"/>
        <v>6.954225352112676</v>
      </c>
      <c r="I81" s="12">
        <f t="shared" si="15"/>
        <v>0.28295042321644504</v>
      </c>
      <c r="J81" s="12">
        <f t="shared" si="17"/>
        <v>8.9549601682069602E-2</v>
      </c>
      <c r="K81" s="12">
        <f t="shared" si="19"/>
        <v>0.12771608596123674</v>
      </c>
      <c r="L81" s="12">
        <f t="shared" si="16"/>
        <v>3.1129650316336212E-3</v>
      </c>
    </row>
    <row r="82" spans="1:12">
      <c r="A82" s="1">
        <f t="shared" si="14"/>
        <v>1951</v>
      </c>
      <c r="B82" s="3">
        <v>23.41</v>
      </c>
      <c r="C82" s="3">
        <v>1.41</v>
      </c>
      <c r="D82" s="3">
        <v>2.44</v>
      </c>
      <c r="E82" s="3">
        <v>26.5</v>
      </c>
      <c r="F82" s="8">
        <v>2.6708333333333334</v>
      </c>
      <c r="G82" s="106">
        <v>12.147072568106777</v>
      </c>
      <c r="H82" s="6">
        <f t="shared" ref="H82:H91" si="20">B82/D82</f>
        <v>9.5942622950819683</v>
      </c>
      <c r="I82" s="12">
        <f t="shared" si="15"/>
        <v>0.25670886075949367</v>
      </c>
      <c r="J82" s="12">
        <f t="shared" si="17"/>
        <v>0.1611882131439466</v>
      </c>
      <c r="K82" s="12">
        <f t="shared" si="19"/>
        <v>0.16608734525480817</v>
      </c>
      <c r="L82" s="12">
        <f t="shared" si="16"/>
        <v>1.4936708808525765E-2</v>
      </c>
    </row>
    <row r="83" spans="1:12">
      <c r="A83" s="1">
        <f t="shared" si="14"/>
        <v>1952</v>
      </c>
      <c r="B83" s="3">
        <v>26.04</v>
      </c>
      <c r="C83" s="3">
        <v>1.41</v>
      </c>
      <c r="D83" s="3">
        <v>2.4</v>
      </c>
      <c r="E83" s="3">
        <v>26.7</v>
      </c>
      <c r="F83" s="8">
        <v>2.8174999999999999</v>
      </c>
      <c r="G83" s="106">
        <v>12.93396430616137</v>
      </c>
      <c r="H83" s="6">
        <f t="shared" si="20"/>
        <v>10.85</v>
      </c>
      <c r="I83" s="12">
        <f t="shared" si="15"/>
        <v>0.17257582229816315</v>
      </c>
      <c r="J83" s="12">
        <f t="shared" si="17"/>
        <v>0.187362164841685</v>
      </c>
      <c r="K83" s="12">
        <f t="shared" si="19"/>
        <v>0.16793983403932011</v>
      </c>
      <c r="L83" s="12">
        <f t="shared" si="16"/>
        <v>1.4080034060396684E-2</v>
      </c>
    </row>
    <row r="84" spans="1:12">
      <c r="A84" s="1">
        <f t="shared" si="14"/>
        <v>1953</v>
      </c>
      <c r="B84" s="3">
        <v>24.83</v>
      </c>
      <c r="C84" s="3">
        <v>1.45</v>
      </c>
      <c r="D84" s="3">
        <v>2.5099999999999998</v>
      </c>
      <c r="E84" s="3">
        <v>26.9</v>
      </c>
      <c r="F84" s="8">
        <v>2.59</v>
      </c>
      <c r="G84" s="106">
        <v>11.754449184027294</v>
      </c>
      <c r="H84" s="6">
        <f t="shared" si="20"/>
        <v>9.8924302788844631</v>
      </c>
      <c r="I84" s="12">
        <f t="shared" si="15"/>
        <v>9.2165898617511174E-3</v>
      </c>
      <c r="J84" s="12">
        <f t="shared" si="17"/>
        <v>0.17300231949097</v>
      </c>
      <c r="K84" s="12">
        <f t="shared" si="19"/>
        <v>0.14140553357928476</v>
      </c>
      <c r="L84" s="12">
        <f t="shared" si="16"/>
        <v>4.7993666181360195E-2</v>
      </c>
    </row>
    <row r="85" spans="1:12">
      <c r="A85" s="1">
        <f t="shared" si="14"/>
        <v>1954</v>
      </c>
      <c r="B85" s="3">
        <v>34.97</v>
      </c>
      <c r="C85" s="3">
        <v>1.54</v>
      </c>
      <c r="D85" s="3">
        <v>2.77</v>
      </c>
      <c r="E85" s="3">
        <v>26.7</v>
      </c>
      <c r="F85" s="8">
        <v>2.5099999999999998</v>
      </c>
      <c r="G85" s="106">
        <v>15.789062002327082</v>
      </c>
      <c r="H85" s="6">
        <f t="shared" si="20"/>
        <v>12.624548736462094</v>
      </c>
      <c r="I85" s="12">
        <f t="shared" si="15"/>
        <v>0.47039871123640759</v>
      </c>
      <c r="J85" s="12">
        <f t="shared" si="17"/>
        <v>0.22913899251360692</v>
      </c>
      <c r="K85" s="12">
        <f t="shared" si="19"/>
        <v>0.16514238355834321</v>
      </c>
      <c r="L85" s="12">
        <f t="shared" si="16"/>
        <v>3.2898034558095618E-2</v>
      </c>
    </row>
    <row r="86" spans="1:12">
      <c r="A86" s="1">
        <f t="shared" si="14"/>
        <v>1955</v>
      </c>
      <c r="B86" s="3">
        <v>45.37</v>
      </c>
      <c r="C86" s="3">
        <v>1.64</v>
      </c>
      <c r="D86" s="3">
        <v>3.62</v>
      </c>
      <c r="E86" s="3">
        <v>26.8</v>
      </c>
      <c r="F86" s="8">
        <v>2.96</v>
      </c>
      <c r="G86" s="106">
        <v>18.94236903581357</v>
      </c>
      <c r="H86" s="6">
        <f t="shared" si="20"/>
        <v>12.533149171270717</v>
      </c>
      <c r="I86" s="12">
        <f t="shared" si="15"/>
        <v>0.34429511009436659</v>
      </c>
      <c r="J86" s="12">
        <f t="shared" si="17"/>
        <v>0.24067475422845708</v>
      </c>
      <c r="K86" s="12">
        <f t="shared" si="19"/>
        <v>0.16265931565812308</v>
      </c>
      <c r="L86" s="12">
        <f t="shared" si="16"/>
        <v>-1.3364391288618833E-2</v>
      </c>
    </row>
    <row r="87" spans="1:12">
      <c r="A87" s="1">
        <f t="shared" si="14"/>
        <v>1956</v>
      </c>
      <c r="B87" s="3">
        <v>46.44</v>
      </c>
      <c r="C87" s="3">
        <v>1.74</v>
      </c>
      <c r="D87" s="3">
        <v>3.41</v>
      </c>
      <c r="E87" s="3">
        <v>27.6</v>
      </c>
      <c r="F87" s="8">
        <v>3.59</v>
      </c>
      <c r="G87" s="106">
        <v>17.197522725560912</v>
      </c>
      <c r="H87" s="6">
        <f t="shared" si="20"/>
        <v>13.618768328445746</v>
      </c>
      <c r="I87" s="12">
        <f t="shared" si="15"/>
        <v>6.1935199471016104E-2</v>
      </c>
      <c r="J87" s="12">
        <f t="shared" si="17"/>
        <v>0.19958385754348207</v>
      </c>
      <c r="K87" s="12">
        <f t="shared" si="19"/>
        <v>0.1802299081353762</v>
      </c>
      <c r="L87" s="12">
        <f t="shared" si="16"/>
        <v>-2.2557738173154148E-2</v>
      </c>
    </row>
    <row r="88" spans="1:12">
      <c r="A88" s="1">
        <f t="shared" si="14"/>
        <v>1957</v>
      </c>
      <c r="B88" s="3">
        <v>40.33</v>
      </c>
      <c r="C88" s="3">
        <v>1.79</v>
      </c>
      <c r="D88" s="3">
        <v>3.37</v>
      </c>
      <c r="E88" s="3">
        <v>28.4</v>
      </c>
      <c r="F88" s="8">
        <v>3.21</v>
      </c>
      <c r="G88" s="106">
        <v>13.673246057951379</v>
      </c>
      <c r="H88" s="6">
        <f t="shared" si="20"/>
        <v>11.967359050445102</v>
      </c>
      <c r="I88" s="12">
        <f t="shared" si="15"/>
        <v>-9.3023255813953473E-2</v>
      </c>
      <c r="J88" s="12">
        <f t="shared" si="17"/>
        <v>0.13951922394038374</v>
      </c>
      <c r="K88" s="12">
        <f t="shared" si="19"/>
        <v>0.16319474406333656</v>
      </c>
      <c r="L88" s="12">
        <f t="shared" si="16"/>
        <v>6.7970128466249946E-2</v>
      </c>
    </row>
    <row r="89" spans="1:12">
      <c r="A89" s="1">
        <f t="shared" si="14"/>
        <v>1958</v>
      </c>
      <c r="B89" s="3">
        <v>53.49</v>
      </c>
      <c r="C89" s="3">
        <v>1.75</v>
      </c>
      <c r="D89" s="3">
        <v>2.89</v>
      </c>
      <c r="E89" s="3">
        <v>28.9</v>
      </c>
      <c r="F89" s="8">
        <v>3.86</v>
      </c>
      <c r="G89" s="106">
        <v>17.358357365369951</v>
      </c>
      <c r="H89" s="6">
        <f t="shared" si="20"/>
        <v>18.508650519031143</v>
      </c>
      <c r="I89" s="12">
        <f t="shared" si="15"/>
        <v>0.36969997520456249</v>
      </c>
      <c r="J89" s="12">
        <f t="shared" si="17"/>
        <v>0.21129484677928057</v>
      </c>
      <c r="K89" s="12">
        <f t="shared" si="19"/>
        <v>0.19199482585267758</v>
      </c>
      <c r="L89" s="12">
        <f t="shared" si="16"/>
        <v>-2.0990181755274621E-2</v>
      </c>
    </row>
    <row r="90" spans="1:12">
      <c r="A90" s="1">
        <f t="shared" si="14"/>
        <v>1959</v>
      </c>
      <c r="B90" s="3">
        <v>59.06</v>
      </c>
      <c r="C90" s="3">
        <v>1.83</v>
      </c>
      <c r="D90" s="3">
        <v>3.39</v>
      </c>
      <c r="E90" s="3">
        <v>29.4</v>
      </c>
      <c r="F90" s="8">
        <v>4.6900000000000004</v>
      </c>
      <c r="G90" s="106">
        <v>18.624728977900102</v>
      </c>
      <c r="H90" s="6">
        <f t="shared" si="20"/>
        <v>17.421828908554573</v>
      </c>
      <c r="I90" s="12">
        <f t="shared" si="15"/>
        <v>0.13834361562908956</v>
      </c>
      <c r="J90" s="12">
        <f t="shared" si="17"/>
        <v>0.15084682036765207</v>
      </c>
      <c r="K90" s="12">
        <f t="shared" si="19"/>
        <v>0.18934885602340579</v>
      </c>
      <c r="L90" s="12">
        <f t="shared" si="16"/>
        <v>-2.6466312591385162E-2</v>
      </c>
    </row>
    <row r="91" spans="1:12">
      <c r="A91" s="1">
        <f t="shared" si="14"/>
        <v>1960</v>
      </c>
      <c r="B91" s="3">
        <v>56.8</v>
      </c>
      <c r="C91" s="3">
        <v>1.95</v>
      </c>
      <c r="D91" s="3">
        <v>3.27</v>
      </c>
      <c r="E91" s="3">
        <v>29.8</v>
      </c>
      <c r="F91" s="8">
        <v>3.84</v>
      </c>
      <c r="G91" s="106">
        <v>17.562090833957129</v>
      </c>
      <c r="H91" s="6">
        <f t="shared" si="20"/>
        <v>17.370030581039753</v>
      </c>
      <c r="I91" s="12">
        <f t="shared" si="15"/>
        <v>-5.2488994243143437E-3</v>
      </c>
      <c r="J91" s="12">
        <f t="shared" si="17"/>
        <v>8.3581256319031461E-2</v>
      </c>
      <c r="K91" s="12">
        <f t="shared" si="19"/>
        <v>0.15947052953931395</v>
      </c>
      <c r="L91" s="12">
        <f t="shared" si="16"/>
        <v>0.11639503690963381</v>
      </c>
    </row>
    <row r="92" spans="1:12">
      <c r="A92" s="1">
        <f t="shared" si="14"/>
        <v>1961</v>
      </c>
      <c r="B92" s="3">
        <v>71.739999999999995</v>
      </c>
      <c r="C92" s="3">
        <v>2.02</v>
      </c>
      <c r="D92" s="3">
        <v>3.19</v>
      </c>
      <c r="E92" s="3">
        <v>30</v>
      </c>
      <c r="F92" s="8">
        <v>4.0599999999999996</v>
      </c>
      <c r="G92" s="106">
        <v>22.041480198382256</v>
      </c>
      <c r="H92" s="6">
        <f t="shared" ref="H92:H97" si="21">B92/D92</f>
        <v>22.489028213166144</v>
      </c>
      <c r="I92" s="12">
        <f t="shared" si="15"/>
        <v>0.29859154929577464</v>
      </c>
      <c r="J92" s="12">
        <f t="shared" si="17"/>
        <v>0.1280708974835687</v>
      </c>
      <c r="K92" s="12">
        <f t="shared" si="19"/>
        <v>0.163277971417785</v>
      </c>
      <c r="L92" s="12">
        <f t="shared" si="16"/>
        <v>2.0609208076323285E-2</v>
      </c>
    </row>
    <row r="93" spans="1:12">
      <c r="A93" s="1">
        <f t="shared" si="14"/>
        <v>1962</v>
      </c>
      <c r="B93" s="3">
        <v>62.64</v>
      </c>
      <c r="C93" s="3">
        <v>2.13</v>
      </c>
      <c r="D93" s="3">
        <v>3.67</v>
      </c>
      <c r="E93" s="3">
        <v>30.4</v>
      </c>
      <c r="F93" s="8">
        <v>3.86</v>
      </c>
      <c r="G93" s="106">
        <v>18.585836118439858</v>
      </c>
      <c r="H93" s="6">
        <f t="shared" si="21"/>
        <v>17.068119891008173</v>
      </c>
      <c r="I93" s="12">
        <f t="shared" si="15"/>
        <v>-9.7156398104265337E-2</v>
      </c>
      <c r="J93" s="12">
        <f t="shared" si="17"/>
        <v>0.12704088216279796</v>
      </c>
      <c r="K93" s="12">
        <f t="shared" si="19"/>
        <v>0.13326287832578232</v>
      </c>
      <c r="L93" s="12">
        <f t="shared" si="16"/>
        <v>5.6935440540084557E-2</v>
      </c>
    </row>
    <row r="94" spans="1:12">
      <c r="A94" s="1">
        <f t="shared" si="14"/>
        <v>1963</v>
      </c>
      <c r="B94" s="3">
        <v>74.17</v>
      </c>
      <c r="C94" s="3">
        <v>2.2799999999999998</v>
      </c>
      <c r="D94" s="3">
        <v>4.0199999999999996</v>
      </c>
      <c r="E94" s="3">
        <v>30.9</v>
      </c>
      <c r="F94" s="8">
        <v>4.13</v>
      </c>
      <c r="G94" s="106">
        <v>21.038599376737046</v>
      </c>
      <c r="H94" s="6">
        <f t="shared" si="21"/>
        <v>18.450248756218908</v>
      </c>
      <c r="I94" s="12">
        <f t="shared" si="15"/>
        <v>0.22046615581098342</v>
      </c>
      <c r="J94" s="12">
        <f t="shared" si="17"/>
        <v>0.10133572854588113</v>
      </c>
      <c r="K94" s="12">
        <f t="shared" si="19"/>
        <v>0.15500748593311298</v>
      </c>
      <c r="L94" s="12">
        <f t="shared" si="16"/>
        <v>1.6841620739546245E-2</v>
      </c>
    </row>
    <row r="95" spans="1:12">
      <c r="A95" s="1">
        <f t="shared" si="14"/>
        <v>1964</v>
      </c>
      <c r="B95" s="3">
        <v>83.96</v>
      </c>
      <c r="C95" s="3">
        <v>2.5</v>
      </c>
      <c r="D95" s="3">
        <v>4.55</v>
      </c>
      <c r="E95" s="3">
        <v>31.2</v>
      </c>
      <c r="F95" s="8">
        <v>4.18</v>
      </c>
      <c r="G95" s="106">
        <v>22.752984772787272</v>
      </c>
      <c r="H95" s="6">
        <f t="shared" si="21"/>
        <v>18.452747252747251</v>
      </c>
      <c r="I95" s="12">
        <f t="shared" si="15"/>
        <v>0.16570041795874332</v>
      </c>
      <c r="J95" s="12">
        <f t="shared" si="17"/>
        <v>0.10657904962541664</v>
      </c>
      <c r="K95" s="12">
        <f t="shared" si="19"/>
        <v>0.12849589310146303</v>
      </c>
      <c r="L95" s="12">
        <f t="shared" si="16"/>
        <v>3.7280648911540766E-2</v>
      </c>
    </row>
    <row r="96" spans="1:12">
      <c r="A96" s="1">
        <f t="shared" si="14"/>
        <v>1965</v>
      </c>
      <c r="B96" s="3">
        <v>91.73</v>
      </c>
      <c r="C96" s="3">
        <v>2.72</v>
      </c>
      <c r="D96" s="3">
        <v>5.19</v>
      </c>
      <c r="E96" s="3">
        <v>31.8</v>
      </c>
      <c r="F96" s="8">
        <v>4.62</v>
      </c>
      <c r="G96" s="106">
        <v>23.694111549106335</v>
      </c>
      <c r="H96" s="6">
        <f t="shared" si="21"/>
        <v>17.674373795761078</v>
      </c>
      <c r="I96" s="12">
        <f t="shared" si="15"/>
        <v>0.12494044783230124</v>
      </c>
      <c r="J96" s="12">
        <f t="shared" si="17"/>
        <v>0.13413685739608128</v>
      </c>
      <c r="K96" s="12">
        <f t="shared" si="19"/>
        <v>0.10857090020213134</v>
      </c>
      <c r="L96" s="12">
        <f t="shared" si="16"/>
        <v>7.1885509359262299E-3</v>
      </c>
    </row>
    <row r="97" spans="1:12">
      <c r="A97" s="1">
        <f t="shared" si="14"/>
        <v>1966</v>
      </c>
      <c r="B97" s="3">
        <v>81.33</v>
      </c>
      <c r="C97" s="3">
        <v>2.87</v>
      </c>
      <c r="D97" s="3">
        <v>5.55</v>
      </c>
      <c r="E97" s="3">
        <v>32.9</v>
      </c>
      <c r="F97" s="8">
        <v>4.84</v>
      </c>
      <c r="G97" s="106">
        <v>19.736473752791962</v>
      </c>
      <c r="H97" s="6">
        <f t="shared" si="21"/>
        <v>14.654054054054054</v>
      </c>
      <c r="I97" s="12">
        <f t="shared" si="15"/>
        <v>-8.2088738689632679E-2</v>
      </c>
      <c r="J97" s="12">
        <f t="shared" si="17"/>
        <v>5.8110659640080442E-2</v>
      </c>
      <c r="K97" s="12">
        <f t="shared" si="19"/>
        <v>9.2530933867374099E-2</v>
      </c>
      <c r="L97" s="12">
        <f t="shared" si="16"/>
        <v>2.9079409324299661E-2</v>
      </c>
    </row>
    <row r="98" spans="1:12">
      <c r="A98" s="1">
        <f t="shared" si="14"/>
        <v>1967</v>
      </c>
      <c r="B98" s="3">
        <v>95.3</v>
      </c>
      <c r="C98" s="3">
        <v>2.92</v>
      </c>
      <c r="D98" s="3">
        <v>5.33</v>
      </c>
      <c r="E98" s="3">
        <v>33.9</v>
      </c>
      <c r="F98" s="8">
        <v>5.7</v>
      </c>
      <c r="G98" s="106">
        <v>21.75159780872362</v>
      </c>
      <c r="H98" s="6">
        <f t="shared" ref="H98:H107" si="22">B98/D98</f>
        <v>17.879924953095685</v>
      </c>
      <c r="I98" s="12">
        <f t="shared" si="15"/>
        <v>0.20767244559203246</v>
      </c>
      <c r="J98" s="12">
        <f t="shared" si="17"/>
        <v>0.12149777459789934</v>
      </c>
      <c r="K98" s="12">
        <f t="shared" si="19"/>
        <v>0.12426591215176108</v>
      </c>
      <c r="L98" s="12">
        <f t="shared" si="16"/>
        <v>-1.5806209932824798E-2</v>
      </c>
    </row>
    <row r="99" spans="1:12">
      <c r="A99" s="1">
        <f t="shared" si="14"/>
        <v>1968</v>
      </c>
      <c r="B99" s="3">
        <v>106.5</v>
      </c>
      <c r="C99" s="3">
        <v>3.07</v>
      </c>
      <c r="D99" s="3">
        <v>5.76</v>
      </c>
      <c r="E99" s="3">
        <v>35.5</v>
      </c>
      <c r="F99" s="8">
        <v>6.03</v>
      </c>
      <c r="G99" s="106">
        <v>22.277872995434869</v>
      </c>
      <c r="H99" s="6">
        <f t="shared" si="22"/>
        <v>18.489583333333336</v>
      </c>
      <c r="I99" s="12">
        <f t="shared" si="15"/>
        <v>0.14973767051416584</v>
      </c>
      <c r="J99" s="12">
        <f t="shared" si="17"/>
        <v>0.10818692091168236</v>
      </c>
      <c r="K99" s="12">
        <f t="shared" si="19"/>
        <v>0.10475601374569798</v>
      </c>
      <c r="L99" s="12">
        <f t="shared" si="16"/>
        <v>3.2746196950768365E-2</v>
      </c>
    </row>
    <row r="100" spans="1:12">
      <c r="A100" s="1">
        <f t="shared" si="14"/>
        <v>1969</v>
      </c>
      <c r="B100" s="3">
        <v>91.11</v>
      </c>
      <c r="C100" s="3">
        <v>3.16</v>
      </c>
      <c r="D100" s="3">
        <v>5.78</v>
      </c>
      <c r="E100" s="3">
        <v>37.700000000000003</v>
      </c>
      <c r="F100" s="8">
        <v>7.65</v>
      </c>
      <c r="G100" s="106">
        <v>17.326929913742685</v>
      </c>
      <c r="H100" s="6">
        <f t="shared" si="22"/>
        <v>15.762975778546712</v>
      </c>
      <c r="I100" s="12">
        <f t="shared" si="15"/>
        <v>-0.11483568075117372</v>
      </c>
      <c r="J100" s="12">
        <f t="shared" si="17"/>
        <v>4.8818670029741051E-2</v>
      </c>
      <c r="K100" s="12">
        <f t="shared" si="19"/>
        <v>7.7311824455159384E-2</v>
      </c>
      <c r="L100" s="12">
        <f t="shared" si="16"/>
        <v>-5.0140493209925981E-2</v>
      </c>
    </row>
    <row r="101" spans="1:12">
      <c r="A101" s="1">
        <f t="shared" si="14"/>
        <v>1970</v>
      </c>
      <c r="B101" s="3">
        <v>90.05</v>
      </c>
      <c r="C101" s="3">
        <v>3.14</v>
      </c>
      <c r="D101" s="3">
        <v>5.13</v>
      </c>
      <c r="E101" s="3">
        <v>39.799999999999997</v>
      </c>
      <c r="F101" s="8">
        <v>6.39</v>
      </c>
      <c r="G101" s="106">
        <v>15.873840687205742</v>
      </c>
      <c r="H101" s="6">
        <f t="shared" si="22"/>
        <v>17.553606237816766</v>
      </c>
      <c r="I101" s="12">
        <f t="shared" si="15"/>
        <v>2.2829546701789022E-2</v>
      </c>
      <c r="J101" s="12">
        <f t="shared" si="17"/>
        <v>2.904687036837017E-2</v>
      </c>
      <c r="K101" s="12">
        <f t="shared" si="19"/>
        <v>8.0314761388020628E-2</v>
      </c>
      <c r="L101" s="12">
        <f t="shared" si="16"/>
        <v>0.16754737183412347</v>
      </c>
    </row>
    <row r="102" spans="1:12">
      <c r="A102" s="1">
        <f t="shared" si="14"/>
        <v>1971</v>
      </c>
      <c r="B102" s="3">
        <v>99.17</v>
      </c>
      <c r="C102" s="3">
        <v>3.07</v>
      </c>
      <c r="D102" s="3">
        <v>5.7</v>
      </c>
      <c r="E102" s="3">
        <v>41.1</v>
      </c>
      <c r="F102" s="8">
        <v>5.93</v>
      </c>
      <c r="G102" s="106">
        <v>16.603557212925338</v>
      </c>
      <c r="H102" s="6">
        <f t="shared" si="22"/>
        <v>17.398245614035087</v>
      </c>
      <c r="I102" s="12">
        <f t="shared" si="15"/>
        <v>0.13536923931149367</v>
      </c>
      <c r="J102" s="12">
        <f t="shared" si="17"/>
        <v>7.3748181486847919E-2</v>
      </c>
      <c r="K102" s="12">
        <f t="shared" si="19"/>
        <v>6.5900744253603261E-2</v>
      </c>
      <c r="L102" s="12">
        <f t="shared" si="16"/>
        <v>9.7868966197122945E-2</v>
      </c>
    </row>
    <row r="103" spans="1:12">
      <c r="A103" s="1">
        <f t="shared" si="14"/>
        <v>1972</v>
      </c>
      <c r="B103" s="3">
        <v>117.5</v>
      </c>
      <c r="C103" s="3">
        <v>3.15</v>
      </c>
      <c r="D103" s="3">
        <v>6.42</v>
      </c>
      <c r="E103" s="3">
        <v>42.5</v>
      </c>
      <c r="F103" s="8">
        <v>6.36</v>
      </c>
      <c r="G103" s="106">
        <v>18.645719442073691</v>
      </c>
      <c r="H103" s="6">
        <f t="shared" si="22"/>
        <v>18.302180685358255</v>
      </c>
      <c r="I103" s="12">
        <f t="shared" si="15"/>
        <v>0.21659776141978418</v>
      </c>
      <c r="J103" s="12">
        <f t="shared" si="17"/>
        <v>7.533061979615896E-2</v>
      </c>
      <c r="K103" s="12">
        <f t="shared" si="19"/>
        <v>9.8171615485654451E-2</v>
      </c>
      <c r="L103" s="12">
        <f t="shared" si="16"/>
        <v>2.8184490504449683E-2</v>
      </c>
    </row>
    <row r="104" spans="1:12">
      <c r="A104" s="1">
        <f t="shared" si="14"/>
        <v>1973</v>
      </c>
      <c r="B104" s="3">
        <v>94.78</v>
      </c>
      <c r="C104" s="3">
        <v>3.38</v>
      </c>
      <c r="D104" s="3">
        <v>8.16</v>
      </c>
      <c r="E104" s="3">
        <v>46.2</v>
      </c>
      <c r="F104" s="8">
        <v>6.74</v>
      </c>
      <c r="G104" s="106">
        <v>13.493329686205895</v>
      </c>
      <c r="H104" s="6">
        <f t="shared" si="22"/>
        <v>11.615196078431373</v>
      </c>
      <c r="I104" s="12">
        <f t="shared" si="15"/>
        <v>-0.16459574468085106</v>
      </c>
      <c r="J104" s="12">
        <f t="shared" si="17"/>
        <v>8.7919241214977628E-3</v>
      </c>
      <c r="K104" s="12">
        <f t="shared" si="19"/>
        <v>5.73220967296455E-2</v>
      </c>
      <c r="L104" s="12">
        <f t="shared" si="16"/>
        <v>3.6586646024150016E-2</v>
      </c>
    </row>
    <row r="105" spans="1:12">
      <c r="A105" s="1">
        <f t="shared" si="14"/>
        <v>1974</v>
      </c>
      <c r="B105" s="3">
        <v>67.069999999999993</v>
      </c>
      <c r="C105" s="3">
        <v>3.6</v>
      </c>
      <c r="D105" s="3">
        <v>8.89</v>
      </c>
      <c r="E105" s="3">
        <v>51.9</v>
      </c>
      <c r="F105" s="8">
        <v>7.43</v>
      </c>
      <c r="G105" s="106">
        <v>8.2890600559230876</v>
      </c>
      <c r="H105" s="6">
        <f t="shared" si="22"/>
        <v>7.5444319460067479</v>
      </c>
      <c r="I105" s="12">
        <f t="shared" si="15"/>
        <v>-0.2543785608778224</v>
      </c>
      <c r="J105" s="12">
        <f t="shared" si="17"/>
        <v>-2.5233726504343967E-2</v>
      </c>
      <c r="K105" s="12">
        <f t="shared" si="19"/>
        <v>1.1114764286211276E-2</v>
      </c>
      <c r="L105" s="12">
        <f t="shared" si="16"/>
        <v>1.9886086932378647E-2</v>
      </c>
    </row>
    <row r="106" spans="1:12">
      <c r="A106" s="1">
        <f t="shared" si="14"/>
        <v>1975</v>
      </c>
      <c r="B106" s="3">
        <v>88.7</v>
      </c>
      <c r="C106" s="3">
        <v>3.68</v>
      </c>
      <c r="D106" s="3">
        <v>7.96</v>
      </c>
      <c r="E106" s="3">
        <v>55.5</v>
      </c>
      <c r="F106" s="8">
        <v>8</v>
      </c>
      <c r="G106" s="106">
        <v>10.25036841625684</v>
      </c>
      <c r="H106" s="6">
        <f t="shared" si="22"/>
        <v>11.143216080402011</v>
      </c>
      <c r="I106" s="12">
        <f t="shared" si="15"/>
        <v>0.37736693007305816</v>
      </c>
      <c r="J106" s="12">
        <f t="shared" si="17"/>
        <v>3.4545918488248173E-2</v>
      </c>
      <c r="K106" s="12">
        <f t="shared" si="19"/>
        <v>3.179273096523727E-2</v>
      </c>
      <c r="L106" s="12">
        <f t="shared" si="16"/>
        <v>3.6052536026033692E-2</v>
      </c>
    </row>
    <row r="107" spans="1:12">
      <c r="A107" s="1">
        <f t="shared" si="14"/>
        <v>1976</v>
      </c>
      <c r="B107" s="3">
        <v>104.7</v>
      </c>
      <c r="C107" s="3">
        <v>4.05</v>
      </c>
      <c r="D107" s="3">
        <v>9.91</v>
      </c>
      <c r="E107" s="3">
        <v>58.2</v>
      </c>
      <c r="F107" s="8">
        <v>6.87</v>
      </c>
      <c r="G107" s="106">
        <v>11.597589726582941</v>
      </c>
      <c r="H107" s="6">
        <f t="shared" si="22"/>
        <v>10.565085771947528</v>
      </c>
      <c r="I107" s="12">
        <f t="shared" si="15"/>
        <v>0.22604284103720407</v>
      </c>
      <c r="J107" s="12">
        <f t="shared" si="17"/>
        <v>5.0566325807111845E-2</v>
      </c>
      <c r="K107" s="12">
        <f t="shared" si="19"/>
        <v>6.2094008017513413E-2</v>
      </c>
      <c r="L107" s="12">
        <f t="shared" si="16"/>
        <v>0.15984560742909223</v>
      </c>
    </row>
    <row r="108" spans="1:12">
      <c r="A108" s="1">
        <f t="shared" si="14"/>
        <v>1977</v>
      </c>
      <c r="B108" s="3">
        <v>93.82</v>
      </c>
      <c r="C108" s="3">
        <v>4.67</v>
      </c>
      <c r="D108" s="3">
        <v>10.89</v>
      </c>
      <c r="E108" s="3">
        <v>62.1</v>
      </c>
      <c r="F108" s="8">
        <v>7.69</v>
      </c>
      <c r="G108" s="106">
        <v>9.6782665825359206</v>
      </c>
      <c r="H108" s="6">
        <f t="shared" ref="H108:H113" si="23">B108/D108</f>
        <v>8.6152433425160684</v>
      </c>
      <c r="I108" s="12">
        <f t="shared" si="15"/>
        <v>-5.9312320916905532E-2</v>
      </c>
      <c r="J108" s="12">
        <f t="shared" si="17"/>
        <v>-2.108864647546671E-3</v>
      </c>
      <c r="K108" s="12">
        <f t="shared" si="19"/>
        <v>3.5887490545013945E-2</v>
      </c>
      <c r="L108" s="12">
        <f t="shared" si="16"/>
        <v>1.2899606071070338E-2</v>
      </c>
    </row>
    <row r="109" spans="1:12">
      <c r="A109" s="1">
        <f t="shared" si="14"/>
        <v>1978</v>
      </c>
      <c r="B109" s="3">
        <v>96.11</v>
      </c>
      <c r="C109" s="3">
        <v>5.07</v>
      </c>
      <c r="D109" s="3">
        <v>12.33</v>
      </c>
      <c r="E109" s="3">
        <v>67.7</v>
      </c>
      <c r="F109" s="8">
        <v>9.01</v>
      </c>
      <c r="G109" s="106">
        <v>9.011941819133833</v>
      </c>
      <c r="H109" s="6">
        <f t="shared" si="23"/>
        <v>7.7948094079480938</v>
      </c>
      <c r="I109" s="12">
        <f t="shared" si="15"/>
        <v>7.8448092091238611E-2</v>
      </c>
      <c r="J109" s="12">
        <f t="shared" si="17"/>
        <v>5.0179840736577441E-2</v>
      </c>
      <c r="K109" s="12">
        <f t="shared" si="19"/>
        <v>2.9277874147822125E-2</v>
      </c>
      <c r="L109" s="12">
        <f t="shared" si="16"/>
        <v>-7.7758069075086669E-3</v>
      </c>
    </row>
    <row r="110" spans="1:12">
      <c r="A110" s="1">
        <f t="shared" si="14"/>
        <v>1979</v>
      </c>
      <c r="B110" s="3">
        <v>107.8</v>
      </c>
      <c r="C110" s="3">
        <v>5.65</v>
      </c>
      <c r="D110" s="3">
        <v>14.86</v>
      </c>
      <c r="E110" s="3">
        <v>76.7</v>
      </c>
      <c r="F110" s="8">
        <v>10.39</v>
      </c>
      <c r="G110" s="106">
        <v>8.7452044046692912</v>
      </c>
      <c r="H110" s="6">
        <f t="shared" si="23"/>
        <v>7.2543741588156125</v>
      </c>
      <c r="I110" s="12">
        <f t="shared" si="15"/>
        <v>0.1804182707314535</v>
      </c>
      <c r="J110" s="12">
        <f t="shared" si="17"/>
        <v>0.15124348239304508</v>
      </c>
      <c r="K110" s="12">
        <f t="shared" si="19"/>
        <v>5.9336263524680133E-2</v>
      </c>
      <c r="L110" s="12">
        <f t="shared" si="16"/>
        <v>6.7072031247235485E-3</v>
      </c>
    </row>
    <row r="111" spans="1:12">
      <c r="A111" s="1">
        <f t="shared" si="14"/>
        <v>1980</v>
      </c>
      <c r="B111" s="3">
        <v>133.5</v>
      </c>
      <c r="C111" s="3">
        <v>6.16</v>
      </c>
      <c r="D111" s="3">
        <v>14.82</v>
      </c>
      <c r="E111" s="3">
        <v>86.3</v>
      </c>
      <c r="F111" s="8">
        <v>12.84</v>
      </c>
      <c r="G111" s="106">
        <v>9.3899020849217418</v>
      </c>
      <c r="H111" s="6">
        <f t="shared" si="23"/>
        <v>9.0080971659919022</v>
      </c>
      <c r="I111" s="12">
        <f t="shared" si="15"/>
        <v>0.29554730983302413</v>
      </c>
      <c r="J111" s="12">
        <f t="shared" si="17"/>
        <v>0.13722895718384165</v>
      </c>
      <c r="K111" s="12">
        <f t="shared" si="19"/>
        <v>8.4673027248852506E-2</v>
      </c>
      <c r="L111" s="12">
        <f t="shared" si="16"/>
        <v>-2.9897442519994114E-2</v>
      </c>
    </row>
    <row r="112" spans="1:12">
      <c r="A112" s="1">
        <f t="shared" si="14"/>
        <v>1981</v>
      </c>
      <c r="B112" s="3">
        <v>123.8</v>
      </c>
      <c r="C112" s="3">
        <v>6.63</v>
      </c>
      <c r="D112" s="3">
        <v>15.36</v>
      </c>
      <c r="E112" s="3">
        <v>94</v>
      </c>
      <c r="F112" s="8">
        <v>13.72</v>
      </c>
      <c r="G112" s="106">
        <v>7.8325621371418936</v>
      </c>
      <c r="H112" s="6">
        <f t="shared" si="23"/>
        <v>8.0598958333333339</v>
      </c>
      <c r="I112" s="12">
        <f t="shared" si="15"/>
        <v>-2.2996254681647961E-2</v>
      </c>
      <c r="J112" s="12">
        <f t="shared" si="17"/>
        <v>8.6740934741046383E-2</v>
      </c>
      <c r="K112" s="12">
        <f t="shared" si="19"/>
        <v>6.8500552604015885E-2</v>
      </c>
      <c r="L112" s="12">
        <f t="shared" si="16"/>
        <v>8.1992153358923611E-2</v>
      </c>
    </row>
    <row r="113" spans="1:12">
      <c r="A113" s="1">
        <f t="shared" si="14"/>
        <v>1982</v>
      </c>
      <c r="B113" s="3">
        <v>139.4</v>
      </c>
      <c r="C113" s="3">
        <v>6.87</v>
      </c>
      <c r="D113" s="3">
        <v>12.64</v>
      </c>
      <c r="E113" s="3">
        <v>97.6</v>
      </c>
      <c r="F113" s="8">
        <v>10.54</v>
      </c>
      <c r="G113" s="106">
        <v>8.4677384014004726</v>
      </c>
      <c r="H113" s="6">
        <f t="shared" si="23"/>
        <v>11.028481012658228</v>
      </c>
      <c r="I113" s="12">
        <f t="shared" si="15"/>
        <v>0.18150242326332802</v>
      </c>
      <c r="J113" s="12">
        <f t="shared" si="17"/>
        <v>0.13742785140772673</v>
      </c>
      <c r="K113" s="12">
        <f t="shared" si="19"/>
        <v>6.5377477715179655E-2</v>
      </c>
      <c r="L113" s="12">
        <f t="shared" si="16"/>
        <v>0.32814549486295591</v>
      </c>
    </row>
    <row r="114" spans="1:12">
      <c r="A114" s="1">
        <f t="shared" si="14"/>
        <v>1983</v>
      </c>
      <c r="B114" s="3">
        <v>164.4</v>
      </c>
      <c r="C114" s="3">
        <v>7.09</v>
      </c>
      <c r="D114" s="3">
        <v>14.03</v>
      </c>
      <c r="E114" s="3">
        <v>101.3</v>
      </c>
      <c r="F114" s="8">
        <v>11.83</v>
      </c>
      <c r="G114" s="106">
        <v>9.8150109036086697</v>
      </c>
      <c r="H114" s="6">
        <f t="shared" ref="H114:H123" si="24">B114/D114</f>
        <v>11.717747683535283</v>
      </c>
      <c r="I114" s="12">
        <f t="shared" si="15"/>
        <v>0.23020086083213775</v>
      </c>
      <c r="J114" s="12">
        <f t="shared" si="17"/>
        <v>0.16777510971280241</v>
      </c>
      <c r="K114" s="12">
        <f t="shared" si="19"/>
        <v>0.10741766228209038</v>
      </c>
      <c r="L114" s="12">
        <f t="shared" si="16"/>
        <v>3.2002094451429312E-2</v>
      </c>
    </row>
    <row r="115" spans="1:12">
      <c r="A115" s="1">
        <f t="shared" si="14"/>
        <v>1984</v>
      </c>
      <c r="B115" s="3">
        <v>164.5</v>
      </c>
      <c r="C115" s="3">
        <v>7.53</v>
      </c>
      <c r="D115" s="3">
        <v>16.64</v>
      </c>
      <c r="E115" s="3">
        <v>105.3</v>
      </c>
      <c r="F115" s="8">
        <v>11.5</v>
      </c>
      <c r="G115" s="106">
        <v>9.5950548011334575</v>
      </c>
      <c r="H115" s="6">
        <f t="shared" si="24"/>
        <v>9.8858173076923066</v>
      </c>
      <c r="I115" s="12">
        <f t="shared" si="15"/>
        <v>4.6411192214111885E-2</v>
      </c>
      <c r="J115" s="12">
        <f t="shared" si="17"/>
        <v>0.13996759190906816</v>
      </c>
      <c r="K115" s="12">
        <f t="shared" si="19"/>
        <v>0.14559166386833011</v>
      </c>
      <c r="L115" s="12">
        <f t="shared" si="16"/>
        <v>0.13733364344102356</v>
      </c>
    </row>
    <row r="116" spans="1:12">
      <c r="A116" s="1">
        <f t="shared" si="14"/>
        <v>1985</v>
      </c>
      <c r="B116" s="3">
        <v>207.3</v>
      </c>
      <c r="C116" s="3">
        <v>7.9</v>
      </c>
      <c r="D116" s="3">
        <v>14.61</v>
      </c>
      <c r="E116" s="3">
        <v>109.3</v>
      </c>
      <c r="F116" s="8">
        <v>9.26</v>
      </c>
      <c r="G116" s="106">
        <v>11.690521474467596</v>
      </c>
      <c r="H116" s="6">
        <f t="shared" si="24"/>
        <v>14.188911704312117</v>
      </c>
      <c r="I116" s="12">
        <f t="shared" si="15"/>
        <v>0.30820668693009123</v>
      </c>
      <c r="J116" s="12">
        <f t="shared" si="17"/>
        <v>0.14218676247167417</v>
      </c>
      <c r="K116" s="12">
        <f t="shared" si="19"/>
        <v>0.13970516397656563</v>
      </c>
      <c r="L116" s="12">
        <f t="shared" si="16"/>
        <v>0.25712488212606416</v>
      </c>
    </row>
    <row r="117" spans="1:12">
      <c r="A117" s="1">
        <f t="shared" si="14"/>
        <v>1986</v>
      </c>
      <c r="B117" s="3">
        <v>248.6</v>
      </c>
      <c r="C117" s="3">
        <v>8.2799999999999994</v>
      </c>
      <c r="D117" s="3">
        <v>14.48</v>
      </c>
      <c r="E117" s="3">
        <v>110.5</v>
      </c>
      <c r="F117" s="8">
        <v>7.11</v>
      </c>
      <c r="G117" s="106">
        <v>14.085139814743313</v>
      </c>
      <c r="H117" s="6">
        <f t="shared" si="24"/>
        <v>17.168508287292816</v>
      </c>
      <c r="I117" s="12">
        <f t="shared" si="15"/>
        <v>0.23917028461167381</v>
      </c>
      <c r="J117" s="12">
        <f t="shared" si="17"/>
        <v>0.19779935509449742</v>
      </c>
      <c r="K117" s="12">
        <f t="shared" si="19"/>
        <v>0.14091962503395328</v>
      </c>
      <c r="L117" s="12">
        <f t="shared" si="16"/>
        <v>0.24284215141767632</v>
      </c>
    </row>
    <row r="118" spans="1:12">
      <c r="A118" s="1">
        <f t="shared" si="14"/>
        <v>1987</v>
      </c>
      <c r="B118" s="3">
        <v>241</v>
      </c>
      <c r="C118" s="3">
        <v>8.81</v>
      </c>
      <c r="D118" s="3">
        <v>17.5</v>
      </c>
      <c r="E118" s="3">
        <v>115.4</v>
      </c>
      <c r="F118" s="8">
        <v>8.99</v>
      </c>
      <c r="G118" s="106">
        <v>13.389028514426961</v>
      </c>
      <c r="H118" s="6">
        <f t="shared" si="24"/>
        <v>13.771428571428572</v>
      </c>
      <c r="I118" s="12">
        <f t="shared" si="15"/>
        <v>4.8672566371681667E-3</v>
      </c>
      <c r="J118" s="12">
        <f t="shared" si="17"/>
        <v>0.15962852722117904</v>
      </c>
      <c r="K118" s="12">
        <f t="shared" si="19"/>
        <v>0.14847454658268</v>
      </c>
      <c r="L118" s="12">
        <f t="shared" si="16"/>
        <v>-4.9605089379262356E-2</v>
      </c>
    </row>
    <row r="119" spans="1:12">
      <c r="A119" s="1">
        <f t="shared" si="14"/>
        <v>1988</v>
      </c>
      <c r="B119" s="3">
        <v>276.5</v>
      </c>
      <c r="C119" s="3">
        <v>9.75</v>
      </c>
      <c r="D119" s="3">
        <v>23.75</v>
      </c>
      <c r="E119" s="3">
        <v>120.5</v>
      </c>
      <c r="F119" s="8">
        <v>9.11</v>
      </c>
      <c r="G119" s="106">
        <v>14.70208674857199</v>
      </c>
      <c r="H119" s="6">
        <f t="shared" si="24"/>
        <v>11.642105263157895</v>
      </c>
      <c r="I119" s="12">
        <f t="shared" si="15"/>
        <v>0.18775933609958506</v>
      </c>
      <c r="J119" s="12">
        <f t="shared" si="17"/>
        <v>0.15151440669837046</v>
      </c>
      <c r="K119" s="12">
        <f t="shared" si="19"/>
        <v>0.15961625662029344</v>
      </c>
      <c r="L119" s="12">
        <f t="shared" si="16"/>
        <v>8.2235958434841758E-2</v>
      </c>
    </row>
    <row r="120" spans="1:12">
      <c r="A120" s="1">
        <f t="shared" si="14"/>
        <v>1989</v>
      </c>
      <c r="B120" s="3">
        <v>348.6</v>
      </c>
      <c r="C120" s="3">
        <v>11.06</v>
      </c>
      <c r="D120" s="3">
        <v>22.87</v>
      </c>
      <c r="E120" s="3">
        <v>126.1</v>
      </c>
      <c r="F120" s="8">
        <v>7.84</v>
      </c>
      <c r="G120" s="106">
        <v>17.65021290494731</v>
      </c>
      <c r="H120" s="6">
        <f t="shared" si="24"/>
        <v>15.242675994752952</v>
      </c>
      <c r="I120" s="12">
        <f t="shared" si="15"/>
        <v>0.30075949367088617</v>
      </c>
      <c r="J120" s="12">
        <f t="shared" si="17"/>
        <v>0.20273043657069878</v>
      </c>
      <c r="K120" s="12">
        <f t="shared" si="19"/>
        <v>0.17092857147361529</v>
      </c>
      <c r="L120" s="12">
        <f t="shared" si="16"/>
        <v>0.17693647159446216</v>
      </c>
    </row>
    <row r="121" spans="1:12">
      <c r="A121" s="1">
        <f t="shared" si="14"/>
        <v>1990</v>
      </c>
      <c r="B121" s="3">
        <v>328.75</v>
      </c>
      <c r="C121" s="3">
        <v>12.09</v>
      </c>
      <c r="D121" s="3">
        <v>21.34</v>
      </c>
      <c r="E121" s="3">
        <v>133.80000000000001</v>
      </c>
      <c r="F121" s="8">
        <v>8.08</v>
      </c>
      <c r="G121" s="106">
        <v>15.846314974728772</v>
      </c>
      <c r="H121" s="6">
        <f t="shared" si="24"/>
        <v>15.405342080599812</v>
      </c>
      <c r="I121" s="12">
        <f t="shared" si="15"/>
        <v>-2.2260470453241601E-2</v>
      </c>
      <c r="J121" s="12">
        <f t="shared" si="17"/>
        <v>0.13469113873815153</v>
      </c>
      <c r="K121" s="12">
        <f t="shared" si="19"/>
        <v>0.13843278157325867</v>
      </c>
      <c r="L121" s="12">
        <f t="shared" si="16"/>
        <v>6.2353753335533495E-2</v>
      </c>
    </row>
    <row r="122" spans="1:12">
      <c r="A122" s="1">
        <f t="shared" si="14"/>
        <v>1991</v>
      </c>
      <c r="B122" s="3">
        <v>388.51</v>
      </c>
      <c r="C122" s="3">
        <v>12.2</v>
      </c>
      <c r="D122" s="3">
        <v>15.97</v>
      </c>
      <c r="E122" s="3">
        <v>137.9</v>
      </c>
      <c r="F122" s="8">
        <v>7.09</v>
      </c>
      <c r="G122" s="106">
        <v>18.441652313512726</v>
      </c>
      <c r="H122" s="6">
        <f t="shared" si="24"/>
        <v>24.327489041953662</v>
      </c>
      <c r="I122" s="12">
        <f t="shared" si="15"/>
        <v>0.21888973384030416</v>
      </c>
      <c r="J122" s="12">
        <f t="shared" si="17"/>
        <v>0.13095245859102755</v>
      </c>
      <c r="K122" s="12">
        <f t="shared" si="19"/>
        <v>0.16389609739996502</v>
      </c>
      <c r="L122" s="12">
        <f t="shared" si="16"/>
        <v>0.15004510019517298</v>
      </c>
    </row>
    <row r="123" spans="1:12">
      <c r="A123" s="1">
        <f t="shared" si="14"/>
        <v>1992</v>
      </c>
      <c r="B123" s="3">
        <v>435.64</v>
      </c>
      <c r="C123" s="3">
        <v>12.39</v>
      </c>
      <c r="D123" s="3">
        <v>19.09</v>
      </c>
      <c r="E123" s="3">
        <v>141.9</v>
      </c>
      <c r="F123" s="8">
        <v>6.77</v>
      </c>
      <c r="G123" s="106">
        <v>20.448606721242967</v>
      </c>
      <c r="H123" s="6">
        <f t="shared" si="24"/>
        <v>22.820324777370349</v>
      </c>
      <c r="I123" s="12">
        <f t="shared" si="15"/>
        <v>0.15320068981493398</v>
      </c>
      <c r="J123" s="12">
        <f t="shared" si="17"/>
        <v>0.16252844666517041</v>
      </c>
      <c r="K123" s="12">
        <f t="shared" si="19"/>
        <v>0.16107758158490704</v>
      </c>
      <c r="L123" s="12">
        <f t="shared" si="16"/>
        <v>9.3616373162079464E-2</v>
      </c>
    </row>
    <row r="124" spans="1:12">
      <c r="A124" s="1">
        <f t="shared" si="14"/>
        <v>1993</v>
      </c>
      <c r="B124" s="3">
        <v>465.95</v>
      </c>
      <c r="C124" s="3">
        <v>12.58</v>
      </c>
      <c r="D124" s="3">
        <v>21.89</v>
      </c>
      <c r="E124" s="3">
        <v>145.80000000000001</v>
      </c>
      <c r="F124" s="8">
        <v>5.77</v>
      </c>
      <c r="G124" s="106">
        <v>21.164732079814645</v>
      </c>
      <c r="H124" s="6">
        <f t="shared" ref="H124:H129" si="25">B124/D124</f>
        <v>21.28597533120146</v>
      </c>
      <c r="I124" s="12">
        <f t="shared" si="15"/>
        <v>9.8452850977871639E-2</v>
      </c>
      <c r="J124" s="12">
        <f t="shared" si="17"/>
        <v>0.14449574461103842</v>
      </c>
      <c r="K124" s="12">
        <f t="shared" si="19"/>
        <v>0.14799971181380944</v>
      </c>
      <c r="L124" s="12">
        <f t="shared" si="16"/>
        <v>0.14210957589263104</v>
      </c>
    </row>
    <row r="125" spans="1:12">
      <c r="A125" s="1">
        <f t="shared" si="14"/>
        <v>1994</v>
      </c>
      <c r="B125" s="3">
        <v>455.19</v>
      </c>
      <c r="C125" s="3">
        <v>13.17</v>
      </c>
      <c r="D125" s="3">
        <v>30.6</v>
      </c>
      <c r="E125" s="3">
        <v>149.69999999999999</v>
      </c>
      <c r="F125" s="8">
        <v>7.81</v>
      </c>
      <c r="G125" s="106">
        <v>19.911484108090328</v>
      </c>
      <c r="H125" s="6">
        <f t="shared" si="25"/>
        <v>14.875490196078431</v>
      </c>
      <c r="I125" s="12">
        <f t="shared" si="15"/>
        <v>5.1722287799120274E-3</v>
      </c>
      <c r="J125" s="12">
        <f t="shared" si="17"/>
        <v>8.6983314611532636E-2</v>
      </c>
      <c r="K125" s="12">
        <f t="shared" si="19"/>
        <v>0.14339315920981166</v>
      </c>
      <c r="L125" s="12">
        <f t="shared" si="16"/>
        <v>-8.0366555509986032E-2</v>
      </c>
    </row>
    <row r="126" spans="1:12">
      <c r="A126" s="1">
        <f t="shared" si="14"/>
        <v>1995</v>
      </c>
      <c r="B126" s="3">
        <v>614.57000000000005</v>
      </c>
      <c r="C126" s="3">
        <v>13.79</v>
      </c>
      <c r="D126" s="3">
        <v>33.96</v>
      </c>
      <c r="E126" s="3">
        <v>153.5</v>
      </c>
      <c r="F126" s="8">
        <v>5.71</v>
      </c>
      <c r="G126" s="106">
        <v>25.02738066493912</v>
      </c>
      <c r="H126" s="6">
        <f t="shared" si="25"/>
        <v>18.096878680800945</v>
      </c>
      <c r="I126" s="12">
        <f t="shared" si="15"/>
        <v>0.38043454381686775</v>
      </c>
      <c r="J126" s="12">
        <f t="shared" si="17"/>
        <v>0.16461239113916726</v>
      </c>
      <c r="K126" s="12">
        <f t="shared" si="19"/>
        <v>0.14955441815090387</v>
      </c>
      <c r="L126" s="12">
        <f t="shared" si="16"/>
        <v>0.23480780112538924</v>
      </c>
    </row>
    <row r="127" spans="1:12">
      <c r="A127" s="1">
        <f t="shared" si="14"/>
        <v>1996</v>
      </c>
      <c r="B127" s="3">
        <v>743.25</v>
      </c>
      <c r="C127" s="3">
        <v>14.9</v>
      </c>
      <c r="D127" s="3">
        <v>38.729999999999997</v>
      </c>
      <c r="E127" s="3">
        <v>158.6</v>
      </c>
      <c r="F127" s="8">
        <v>6.3</v>
      </c>
      <c r="G127" s="106">
        <v>27.723946163893967</v>
      </c>
      <c r="H127" s="6">
        <f t="shared" si="25"/>
        <v>19.190549961270335</v>
      </c>
      <c r="I127" s="12">
        <f t="shared" si="15"/>
        <v>0.23362676342808783</v>
      </c>
      <c r="J127" s="12">
        <f t="shared" si="17"/>
        <v>0.16741502706017264</v>
      </c>
      <c r="K127" s="12">
        <f t="shared" si="19"/>
        <v>0.14903911815473592</v>
      </c>
      <c r="L127" s="12">
        <f t="shared" si="16"/>
        <v>1.4286077934018522E-2</v>
      </c>
    </row>
    <row r="128" spans="1:12">
      <c r="A128" s="1">
        <f t="shared" si="14"/>
        <v>1997</v>
      </c>
      <c r="B128" s="3">
        <v>962.37</v>
      </c>
      <c r="C128" s="3">
        <v>15.5</v>
      </c>
      <c r="D128" s="3">
        <v>39.72</v>
      </c>
      <c r="E128" s="3">
        <v>161.30000000000001</v>
      </c>
      <c r="F128" s="8">
        <v>5.81</v>
      </c>
      <c r="G128" s="106">
        <v>33.030789042905432</v>
      </c>
      <c r="H128" s="6">
        <f t="shared" si="25"/>
        <v>24.228851963746223</v>
      </c>
      <c r="I128" s="12">
        <f t="shared" si="15"/>
        <v>0.31566767574840232</v>
      </c>
      <c r="J128" s="12">
        <f t="shared" si="17"/>
        <v>0.19859798025860753</v>
      </c>
      <c r="K128" s="12">
        <f t="shared" si="19"/>
        <v>0.18042545218495243</v>
      </c>
      <c r="L128" s="12">
        <f t="shared" si="16"/>
        <v>9.9391302729775366E-2</v>
      </c>
    </row>
    <row r="129" spans="1:12">
      <c r="A129" s="1">
        <f t="shared" si="14"/>
        <v>1998</v>
      </c>
      <c r="B129" s="3">
        <v>1190.05</v>
      </c>
      <c r="C129" s="3">
        <v>16.2</v>
      </c>
      <c r="D129" s="3">
        <v>37.71</v>
      </c>
      <c r="E129" s="3">
        <v>163.9</v>
      </c>
      <c r="F129" s="8">
        <v>4.6500000000000004</v>
      </c>
      <c r="G129" s="106">
        <v>38.820274780098167</v>
      </c>
      <c r="H129" s="6">
        <f t="shared" si="25"/>
        <v>31.557942190400421</v>
      </c>
      <c r="I129" s="12">
        <f t="shared" si="15"/>
        <v>0.25341604580358901</v>
      </c>
      <c r="J129" s="12">
        <f t="shared" si="17"/>
        <v>0.23065496303919497</v>
      </c>
      <c r="K129" s="12">
        <f t="shared" si="19"/>
        <v>0.18679373451447479</v>
      </c>
      <c r="L129" s="12">
        <f t="shared" si="16"/>
        <v>0.14921431922606218</v>
      </c>
    </row>
    <row r="130" spans="1:12">
      <c r="A130" s="1">
        <f t="shared" si="14"/>
        <v>1999</v>
      </c>
      <c r="B130" s="3">
        <v>1428.68</v>
      </c>
      <c r="C130" s="3">
        <v>16.690000000000001</v>
      </c>
      <c r="D130" s="4">
        <v>48.17</v>
      </c>
      <c r="E130" s="3">
        <v>168.3</v>
      </c>
      <c r="F130" s="8">
        <v>6.28</v>
      </c>
      <c r="G130" s="106">
        <v>44.197939761040558</v>
      </c>
      <c r="H130" s="6">
        <f t="shared" ref="H130:H139" si="26">B130/D130</f>
        <v>29.659123936059789</v>
      </c>
      <c r="I130" s="12">
        <f t="shared" si="15"/>
        <v>0.21454560732742331</v>
      </c>
      <c r="J130" s="12">
        <f t="shared" si="17"/>
        <v>0.27811807534122379</v>
      </c>
      <c r="K130" s="12">
        <f t="shared" si="19"/>
        <v>0.1786827486645064</v>
      </c>
      <c r="L130" s="12">
        <f t="shared" si="16"/>
        <v>-7.1893862680182399E-2</v>
      </c>
    </row>
    <row r="131" spans="1:12">
      <c r="A131" s="1">
        <f t="shared" si="14"/>
        <v>2000</v>
      </c>
      <c r="B131" s="3">
        <v>1330.93</v>
      </c>
      <c r="C131" s="4">
        <v>16.27</v>
      </c>
      <c r="D131" s="3">
        <v>50</v>
      </c>
      <c r="E131" s="3">
        <v>174</v>
      </c>
      <c r="F131" s="8">
        <v>5.24</v>
      </c>
      <c r="G131" s="106">
        <v>37.274238004497199</v>
      </c>
      <c r="H131" s="6">
        <f t="shared" si="26"/>
        <v>26.618600000000001</v>
      </c>
      <c r="I131" s="12">
        <f t="shared" si="15"/>
        <v>-5.7031665593414903E-2</v>
      </c>
      <c r="J131" s="12">
        <f t="shared" si="17"/>
        <v>0.18431501354776336</v>
      </c>
      <c r="K131" s="12">
        <f t="shared" si="19"/>
        <v>0.17442238559637313</v>
      </c>
      <c r="L131" s="12">
        <f t="shared" si="16"/>
        <v>0.14217824695117229</v>
      </c>
    </row>
    <row r="132" spans="1:12">
      <c r="A132" s="1">
        <f t="shared" ref="A132:A146" si="27">A131+1</f>
        <v>2001</v>
      </c>
      <c r="B132" s="3">
        <v>1144.93</v>
      </c>
      <c r="C132" s="3">
        <v>15.74</v>
      </c>
      <c r="D132" s="3">
        <v>24.69</v>
      </c>
      <c r="E132" s="3">
        <v>176.7</v>
      </c>
      <c r="F132" s="8">
        <v>5.09</v>
      </c>
      <c r="G132" s="106">
        <v>30.499953255020465</v>
      </c>
      <c r="H132" s="6">
        <f t="shared" si="26"/>
        <v>46.37221547185095</v>
      </c>
      <c r="I132" s="12">
        <f t="shared" ref="I132:I155" si="28">(B132-B131+C132)/B131</f>
        <v>-0.12792558586852801</v>
      </c>
      <c r="J132" s="12">
        <f t="shared" si="17"/>
        <v>0.10494633893098726</v>
      </c>
      <c r="K132" s="12">
        <f t="shared" si="19"/>
        <v>0.1357512756599295</v>
      </c>
      <c r="L132" s="12">
        <f t="shared" si="16"/>
        <v>6.3932145513868763E-2</v>
      </c>
    </row>
    <row r="133" spans="1:12">
      <c r="A133" s="1">
        <f t="shared" si="27"/>
        <v>2002</v>
      </c>
      <c r="B133" s="3">
        <v>899.18</v>
      </c>
      <c r="C133" s="3">
        <v>16.07</v>
      </c>
      <c r="D133" s="3">
        <v>27.59</v>
      </c>
      <c r="E133" s="3">
        <v>180.9</v>
      </c>
      <c r="F133" s="8">
        <v>4.03</v>
      </c>
      <c r="G133" s="106">
        <v>23.101442537685642</v>
      </c>
      <c r="H133" s="6">
        <f t="shared" si="26"/>
        <v>32.590793765857192</v>
      </c>
      <c r="I133" s="12">
        <f t="shared" si="28"/>
        <v>-0.20060615059435957</v>
      </c>
      <c r="J133" s="12">
        <f t="shared" si="17"/>
        <v>1.4762228543707678E-4</v>
      </c>
      <c r="K133" s="12">
        <f t="shared" si="19"/>
        <v>9.4885802278837472E-2</v>
      </c>
      <c r="L133" s="12">
        <f t="shared" ref="L133:L155" si="29">(F132+F132*(1-(1+F133/100)^-10)/(F133/100)+100/(1+F133/100)^10-100)/100</f>
        <v>0.1367472394352896</v>
      </c>
    </row>
    <row r="134" spans="1:12">
      <c r="A134" s="1">
        <f t="shared" si="27"/>
        <v>2003</v>
      </c>
      <c r="B134" s="3">
        <v>1080.6400000000001</v>
      </c>
      <c r="C134" s="3">
        <v>17.39</v>
      </c>
      <c r="D134" s="3">
        <v>48.74</v>
      </c>
      <c r="E134" s="3">
        <v>184.3</v>
      </c>
      <c r="F134" s="8">
        <v>4.2699999999999996</v>
      </c>
      <c r="G134" s="106">
        <v>26.63517051108154</v>
      </c>
      <c r="H134" s="6">
        <f t="shared" si="26"/>
        <v>22.171522363561756</v>
      </c>
      <c r="I134" s="12">
        <f t="shared" si="28"/>
        <v>0.22114593296114254</v>
      </c>
      <c r="J134" s="12">
        <f t="shared" si="17"/>
        <v>-5.0561536836380983E-3</v>
      </c>
      <c r="K134" s="12">
        <f t="shared" si="19"/>
        <v>0.10654081823244854</v>
      </c>
      <c r="L134" s="12">
        <f t="shared" si="29"/>
        <v>2.1092880768325131E-2</v>
      </c>
    </row>
    <row r="135" spans="1:12">
      <c r="A135" s="1">
        <f t="shared" si="27"/>
        <v>2004</v>
      </c>
      <c r="B135" s="3">
        <v>1199.21</v>
      </c>
      <c r="C135" s="3">
        <v>19.440000000000001</v>
      </c>
      <c r="D135" s="3">
        <v>58.55</v>
      </c>
      <c r="E135" s="3">
        <v>190.3</v>
      </c>
      <c r="F135" s="8">
        <v>4.2300000000000004</v>
      </c>
      <c r="G135" s="106">
        <v>27.144808694741233</v>
      </c>
      <c r="H135" s="6">
        <f t="shared" si="26"/>
        <v>20.481810418445775</v>
      </c>
      <c r="I135" s="12">
        <f t="shared" si="28"/>
        <v>0.12771135623334312</v>
      </c>
      <c r="J135" s="12">
        <f t="shared" si="17"/>
        <v>-1.9708142036106824E-2</v>
      </c>
      <c r="K135" s="12">
        <f t="shared" si="19"/>
        <v>0.11934299603539023</v>
      </c>
      <c r="L135" s="12">
        <f t="shared" si="29"/>
        <v>4.5907527774807735E-2</v>
      </c>
    </row>
    <row r="136" spans="1:12">
      <c r="A136" s="1">
        <f t="shared" si="27"/>
        <v>2005</v>
      </c>
      <c r="B136" s="3">
        <v>1262.07</v>
      </c>
      <c r="C136" s="3">
        <v>22.22</v>
      </c>
      <c r="D136" s="3">
        <v>69.83</v>
      </c>
      <c r="E136" s="3">
        <v>196.8</v>
      </c>
      <c r="F136" s="8">
        <v>4.47</v>
      </c>
      <c r="G136" s="106">
        <v>26.443803114292393</v>
      </c>
      <c r="H136" s="6">
        <f t="shared" si="26"/>
        <v>18.073464127165973</v>
      </c>
      <c r="I136" s="12">
        <f t="shared" si="28"/>
        <v>7.0946706581832955E-2</v>
      </c>
      <c r="J136" s="12">
        <f t="shared" ref="J136:J155" si="30">((1+I132)*(1+I133)*(1+I134)*(1+I135)*(1+I136))^(1/5)-1</f>
        <v>5.5636035383881399E-3</v>
      </c>
      <c r="K136" s="12">
        <f t="shared" si="19"/>
        <v>9.1285513854052702E-2</v>
      </c>
      <c r="L136" s="12">
        <f t="shared" si="29"/>
        <v>2.3281433580533247E-2</v>
      </c>
    </row>
    <row r="137" spans="1:12">
      <c r="A137" s="1">
        <f t="shared" si="27"/>
        <v>2006</v>
      </c>
      <c r="B137" s="3">
        <v>1416.42</v>
      </c>
      <c r="C137" s="3">
        <v>24.88</v>
      </c>
      <c r="D137" s="3">
        <v>81.510000000000005</v>
      </c>
      <c r="E137" s="3">
        <v>201.8</v>
      </c>
      <c r="F137" s="9">
        <v>4.5599999999999996</v>
      </c>
      <c r="G137" s="106">
        <v>27.282689787571677</v>
      </c>
      <c r="H137" s="6">
        <f t="shared" si="26"/>
        <v>17.377254324622747</v>
      </c>
      <c r="I137" s="12">
        <f t="shared" si="28"/>
        <v>0.14201272512618171</v>
      </c>
      <c r="J137" s="12">
        <f t="shared" si="30"/>
        <v>6.1287441882407867E-2</v>
      </c>
      <c r="K137" s="12">
        <f t="shared" si="19"/>
        <v>8.2896889579704869E-2</v>
      </c>
      <c r="L137" s="12">
        <f t="shared" si="29"/>
        <v>3.7599515885084714E-2</v>
      </c>
    </row>
    <row r="138" spans="1:12">
      <c r="A138" s="1">
        <f t="shared" si="27"/>
        <v>2007</v>
      </c>
      <c r="B138" s="3">
        <v>1479.22</v>
      </c>
      <c r="C138" s="3">
        <v>27.73</v>
      </c>
      <c r="D138" s="3">
        <v>66.180000000000007</v>
      </c>
      <c r="E138" s="1">
        <v>210.036</v>
      </c>
      <c r="F138" s="9">
        <v>4.0999999999999996</v>
      </c>
      <c r="G138" s="106">
        <v>25.955510105240233</v>
      </c>
      <c r="H138" s="6">
        <f t="shared" si="26"/>
        <v>22.351465699607129</v>
      </c>
      <c r="I138" s="12">
        <f t="shared" si="28"/>
        <v>6.3914658081642414E-2</v>
      </c>
      <c r="J138" s="12">
        <f t="shared" si="30"/>
        <v>0.12373064168420278</v>
      </c>
      <c r="K138" s="12">
        <f t="shared" si="19"/>
        <v>6.013986311700581E-2</v>
      </c>
      <c r="L138" s="12">
        <f t="shared" si="29"/>
        <v>8.2725076319181884E-2</v>
      </c>
    </row>
    <row r="139" spans="1:12">
      <c r="A139" s="1">
        <f t="shared" si="27"/>
        <v>2008</v>
      </c>
      <c r="B139" s="1">
        <v>877.56</v>
      </c>
      <c r="C139" s="1">
        <v>28.39</v>
      </c>
      <c r="D139" s="1">
        <v>14.88</v>
      </c>
      <c r="E139" s="1">
        <v>210.22800000000001</v>
      </c>
      <c r="F139" s="7">
        <v>2.42</v>
      </c>
      <c r="G139" s="106">
        <v>15.376080747423769</v>
      </c>
      <c r="H139" s="6">
        <f t="shared" si="26"/>
        <v>58.975806451612897</v>
      </c>
      <c r="I139" s="12">
        <f t="shared" si="28"/>
        <v>-0.38754884330931172</v>
      </c>
      <c r="J139" s="12">
        <f t="shared" si="30"/>
        <v>-2.1134546129060294E-2</v>
      </c>
      <c r="K139" s="12">
        <f t="shared" si="19"/>
        <v>-1.3128093570110799E-2</v>
      </c>
      <c r="L139" s="12">
        <f t="shared" si="29"/>
        <v>0.18864435978658448</v>
      </c>
    </row>
    <row r="140" spans="1:12">
      <c r="A140" s="1">
        <f t="shared" si="27"/>
        <v>2009</v>
      </c>
      <c r="B140" s="1">
        <v>1110.3800000000001</v>
      </c>
      <c r="C140" s="1">
        <v>22.41</v>
      </c>
      <c r="D140" s="1">
        <v>50.97</v>
      </c>
      <c r="E140" s="1">
        <v>215.94900000000001</v>
      </c>
      <c r="F140" s="7">
        <v>3.59</v>
      </c>
      <c r="G140" s="106">
        <v>20.322376500216542</v>
      </c>
      <c r="H140" s="6">
        <f t="shared" ref="H140:H145" si="31">B140/D140</f>
        <v>21.784971551893275</v>
      </c>
      <c r="I140" s="12">
        <f t="shared" si="28"/>
        <v>0.29084051232964148</v>
      </c>
      <c r="J140" s="12">
        <f t="shared" si="30"/>
        <v>5.6756347647330951E-3</v>
      </c>
      <c r="K140" s="12">
        <f t="shared" si="19"/>
        <v>-7.0973680604237144E-3</v>
      </c>
      <c r="L140" s="12">
        <f t="shared" si="29"/>
        <v>-7.2664370893000693E-2</v>
      </c>
    </row>
    <row r="141" spans="1:12">
      <c r="A141" s="1">
        <f t="shared" si="27"/>
        <v>2010</v>
      </c>
      <c r="B141" s="1">
        <v>1241.53</v>
      </c>
      <c r="C141" s="1">
        <v>22.73</v>
      </c>
      <c r="D141" s="1">
        <v>77.349999999999994</v>
      </c>
      <c r="E141" s="1">
        <v>219.179</v>
      </c>
      <c r="F141" s="7">
        <v>3.29</v>
      </c>
      <c r="G141" s="106">
        <v>22.396379773044192</v>
      </c>
      <c r="H141" s="6">
        <f t="shared" si="31"/>
        <v>16.050808015513898</v>
      </c>
      <c r="I141" s="12">
        <f t="shared" si="28"/>
        <v>0.13858318773753114</v>
      </c>
      <c r="J141" s="12">
        <f t="shared" si="30"/>
        <v>1.8069225625482188E-2</v>
      </c>
      <c r="K141" s="12">
        <f t="shared" ref="K141:K155" si="32">((1+I132)*(1+I133)*(1+I134)*(1+I135)*(1+I136)*(1+I137)*(1+I138)*(1+I139)*(1+I140)*(1+I141))^(1/10)-1</f>
        <v>1.1797093873814335E-2</v>
      </c>
      <c r="L141" s="12">
        <f t="shared" si="29"/>
        <v>6.1116002983758903E-2</v>
      </c>
    </row>
    <row r="142" spans="1:12">
      <c r="A142" s="1">
        <f t="shared" si="27"/>
        <v>2011</v>
      </c>
      <c r="B142" s="1">
        <v>1243.32</v>
      </c>
      <c r="C142" s="1">
        <v>26.43</v>
      </c>
      <c r="D142" s="1">
        <v>86.95</v>
      </c>
      <c r="E142" s="1">
        <v>225.672</v>
      </c>
      <c r="F142" s="7">
        <v>1.98</v>
      </c>
      <c r="G142" s="106">
        <v>20.523575499431693</v>
      </c>
      <c r="H142" s="6">
        <f t="shared" si="31"/>
        <v>14.299252443933295</v>
      </c>
      <c r="I142" s="12">
        <f t="shared" si="28"/>
        <v>2.2730018606074733E-2</v>
      </c>
      <c r="J142" s="12">
        <f t="shared" si="30"/>
        <v>-4.1468034153402389E-3</v>
      </c>
      <c r="K142" s="12">
        <f t="shared" si="32"/>
        <v>2.804984873971561E-2</v>
      </c>
      <c r="L142" s="12">
        <f t="shared" si="29"/>
        <v>0.15069509281835849</v>
      </c>
    </row>
    <row r="143" spans="1:12">
      <c r="A143" s="1">
        <f t="shared" si="27"/>
        <v>2012</v>
      </c>
      <c r="B143" s="1">
        <v>1422.29</v>
      </c>
      <c r="C143" s="1">
        <v>31.25</v>
      </c>
      <c r="D143" s="1">
        <v>86.51</v>
      </c>
      <c r="E143" s="1">
        <v>229.601</v>
      </c>
      <c r="F143" s="7">
        <v>1.72</v>
      </c>
      <c r="G143" s="106">
        <v>21.238261139845612</v>
      </c>
      <c r="H143" s="6">
        <f t="shared" si="31"/>
        <v>16.440758293838861</v>
      </c>
      <c r="I143" s="12">
        <f t="shared" si="28"/>
        <v>0.16907956117491879</v>
      </c>
      <c r="J143" s="12">
        <f t="shared" si="30"/>
        <v>1.48054170695473E-2</v>
      </c>
      <c r="K143" s="12">
        <f t="shared" si="32"/>
        <v>6.7880116168555382E-2</v>
      </c>
      <c r="L143" s="12">
        <f t="shared" si="29"/>
        <v>4.3500597774663842E-2</v>
      </c>
    </row>
    <row r="144" spans="1:12">
      <c r="A144" s="1">
        <f t="shared" si="27"/>
        <v>2013</v>
      </c>
      <c r="B144" s="1">
        <v>1807.78</v>
      </c>
      <c r="C144" s="1">
        <v>34.99</v>
      </c>
      <c r="D144" s="1">
        <v>100.2</v>
      </c>
      <c r="E144" s="1">
        <v>233.04900000000001</v>
      </c>
      <c r="F144" s="7">
        <v>2.9</v>
      </c>
      <c r="G144" s="106">
        <v>24.861869296461936</v>
      </c>
      <c r="H144" s="6">
        <f t="shared" si="31"/>
        <v>18.041716566866267</v>
      </c>
      <c r="I144" s="12">
        <f t="shared" si="28"/>
        <v>0.29563591110111159</v>
      </c>
      <c r="J144" s="12">
        <f t="shared" si="30"/>
        <v>0.17886773205883988</v>
      </c>
      <c r="K144" s="12">
        <f t="shared" si="32"/>
        <v>7.4221996421401482E-2</v>
      </c>
      <c r="L144" s="12">
        <f t="shared" si="29"/>
        <v>-8.3972038782586647E-2</v>
      </c>
    </row>
    <row r="145" spans="1:12">
      <c r="A145" s="1">
        <f t="shared" si="27"/>
        <v>2014</v>
      </c>
      <c r="B145" s="1">
        <v>2054.27</v>
      </c>
      <c r="C145" s="1">
        <v>39.44</v>
      </c>
      <c r="D145" s="1">
        <v>102.31</v>
      </c>
      <c r="E145" s="1">
        <v>234.81200000000001</v>
      </c>
      <c r="F145" s="7">
        <v>2.21</v>
      </c>
      <c r="G145" s="106">
        <v>26.794085482572534</v>
      </c>
      <c r="H145" s="6">
        <f t="shared" si="31"/>
        <v>20.078877920046917</v>
      </c>
      <c r="I145" s="12">
        <f t="shared" si="28"/>
        <v>0.15816636980163515</v>
      </c>
      <c r="J145" s="12">
        <f t="shared" si="30"/>
        <v>0.15357212439036139</v>
      </c>
      <c r="K145" s="12">
        <f t="shared" si="32"/>
        <v>7.7088380052063421E-2</v>
      </c>
      <c r="L145" s="12">
        <f t="shared" si="29"/>
        <v>9.0304326793448408E-2</v>
      </c>
    </row>
    <row r="146" spans="1:12">
      <c r="A146" s="1">
        <f t="shared" si="27"/>
        <v>2015</v>
      </c>
      <c r="B146" s="77">
        <v>2054.08</v>
      </c>
      <c r="C146" s="79">
        <v>43.39</v>
      </c>
      <c r="D146" s="77">
        <v>86.53</v>
      </c>
      <c r="E146" s="77">
        <v>236.52500000000001</v>
      </c>
      <c r="F146" s="7">
        <v>2.2400000000000002</v>
      </c>
      <c r="G146" s="106">
        <v>25.965424037124158</v>
      </c>
      <c r="H146" s="6">
        <f>B146/D146</f>
        <v>23.738356639315843</v>
      </c>
      <c r="I146" s="12">
        <f t="shared" si="28"/>
        <v>2.1029368096696123E-2</v>
      </c>
      <c r="J146" s="12">
        <f t="shared" si="30"/>
        <v>0.12870239452356413</v>
      </c>
      <c r="K146" s="12">
        <f t="shared" si="32"/>
        <v>7.1959501452472097E-2</v>
      </c>
      <c r="L146" s="12">
        <f t="shared" si="29"/>
        <v>1.9438751541434839E-2</v>
      </c>
    </row>
    <row r="147" spans="1:12">
      <c r="A147">
        <f>A146+1</f>
        <v>2016</v>
      </c>
      <c r="B147" s="77">
        <v>2246.63</v>
      </c>
      <c r="C147" s="79">
        <v>45.7</v>
      </c>
      <c r="D147" s="77">
        <v>94.55</v>
      </c>
      <c r="E147" s="77">
        <v>241.43199999999999</v>
      </c>
      <c r="F147" s="82">
        <v>2.4900000000000002</v>
      </c>
      <c r="G147" s="106">
        <v>27.865098223923535</v>
      </c>
      <c r="H147" s="6">
        <f t="shared" ref="H147:H155" si="33">B147/D147</f>
        <v>23.761290322580646</v>
      </c>
      <c r="I147" s="12">
        <f t="shared" si="28"/>
        <v>0.11598866645895008</v>
      </c>
      <c r="J147" s="12">
        <f t="shared" si="30"/>
        <v>0.14857458584827898</v>
      </c>
      <c r="K147" s="12">
        <f t="shared" si="32"/>
        <v>6.9491314987134567E-2</v>
      </c>
      <c r="L147" s="12">
        <f t="shared" si="29"/>
        <v>5.0852968105203895E-4</v>
      </c>
    </row>
    <row r="148" spans="1:12">
      <c r="A148">
        <f t="shared" ref="A148:A155" si="34">A147+1</f>
        <v>2017</v>
      </c>
      <c r="B148" s="77">
        <v>2664.34</v>
      </c>
      <c r="C148" s="79">
        <v>48.93</v>
      </c>
      <c r="D148" s="77">
        <v>109.88</v>
      </c>
      <c r="E148" s="77">
        <v>246.524</v>
      </c>
      <c r="F148" s="82">
        <v>2.4</v>
      </c>
      <c r="G148" s="106">
        <v>32.086132007706027</v>
      </c>
      <c r="H148" s="6">
        <f t="shared" si="33"/>
        <v>24.247724790680746</v>
      </c>
      <c r="I148" s="12">
        <f t="shared" si="28"/>
        <v>0.20770665396616267</v>
      </c>
      <c r="J148" s="12">
        <f t="shared" si="30"/>
        <v>0.15606613857698792</v>
      </c>
      <c r="K148" s="12">
        <f t="shared" si="32"/>
        <v>8.3135346998980175E-2</v>
      </c>
      <c r="L148" s="12">
        <f t="shared" si="29"/>
        <v>3.2817716054211986E-2</v>
      </c>
    </row>
    <row r="149" spans="1:12">
      <c r="A149">
        <f t="shared" si="34"/>
        <v>2018</v>
      </c>
      <c r="B149" s="77">
        <v>2567.31</v>
      </c>
      <c r="C149" s="79">
        <v>53.75</v>
      </c>
      <c r="D149" s="77">
        <v>132.38999999999999</v>
      </c>
      <c r="E149" s="77">
        <v>251.233</v>
      </c>
      <c r="F149" s="82">
        <v>2.83</v>
      </c>
      <c r="G149" s="106">
        <v>28.291857012072892</v>
      </c>
      <c r="H149" s="6">
        <f t="shared" si="33"/>
        <v>19.39202356673465</v>
      </c>
      <c r="I149" s="12">
        <f t="shared" si="28"/>
        <v>-1.6244173040978329E-2</v>
      </c>
      <c r="J149" s="12">
        <f t="shared" si="30"/>
        <v>9.411645327581053E-2</v>
      </c>
      <c r="K149" s="12">
        <f t="shared" si="32"/>
        <v>0.13570180147850275</v>
      </c>
      <c r="L149" s="12">
        <f t="shared" si="29"/>
        <v>-1.3000162759215783E-2</v>
      </c>
    </row>
    <row r="150" spans="1:12">
      <c r="A150">
        <f t="shared" si="34"/>
        <v>2019</v>
      </c>
      <c r="B150" s="8">
        <v>3176.7495238095198</v>
      </c>
      <c r="C150" s="79">
        <v>58.24</v>
      </c>
      <c r="D150" s="77">
        <v>139.47</v>
      </c>
      <c r="E150" s="77">
        <v>256.97399999999999</v>
      </c>
      <c r="F150" s="82">
        <v>1.86</v>
      </c>
      <c r="G150" s="106">
        <v>30.331822322243276</v>
      </c>
      <c r="H150" s="6">
        <f t="shared" si="33"/>
        <v>22.777296363443895</v>
      </c>
      <c r="I150" s="12">
        <f t="shared" si="28"/>
        <v>0.26006969310660571</v>
      </c>
      <c r="J150" s="12">
        <f t="shared" si="30"/>
        <v>0.1127260930288887</v>
      </c>
      <c r="K150" s="12">
        <f t="shared" si="32"/>
        <v>0.13296504932849618</v>
      </c>
      <c r="L150" s="12">
        <f t="shared" si="29"/>
        <v>0.11607277031260352</v>
      </c>
    </row>
    <row r="151" spans="1:12">
      <c r="A151">
        <f t="shared" si="34"/>
        <v>2020</v>
      </c>
      <c r="B151" s="8">
        <v>3695.3099999999995</v>
      </c>
      <c r="C151" s="79">
        <v>58.278846136010173</v>
      </c>
      <c r="D151" s="77">
        <v>94.13</v>
      </c>
      <c r="E151" s="77">
        <v>260.47399999999999</v>
      </c>
      <c r="F151" s="82">
        <v>0.93</v>
      </c>
      <c r="G151" s="106">
        <v>33.765591418117111</v>
      </c>
      <c r="H151" s="6">
        <f t="shared" si="33"/>
        <v>39.257516200998616</v>
      </c>
      <c r="I151" s="12">
        <f t="shared" si="28"/>
        <v>0.18158161920010335</v>
      </c>
      <c r="J151" s="12">
        <f t="shared" si="30"/>
        <v>0.14570648338431424</v>
      </c>
      <c r="K151" s="12">
        <f t="shared" si="32"/>
        <v>0.13717265673117884</v>
      </c>
      <c r="L151" s="12">
        <f t="shared" si="29"/>
        <v>0.10701479607425383</v>
      </c>
    </row>
    <row r="152" spans="1:12">
      <c r="A152">
        <f t="shared" si="34"/>
        <v>2021</v>
      </c>
      <c r="B152" s="8">
        <v>4674.7727272727261</v>
      </c>
      <c r="C152" s="79">
        <v>60.397117282392585</v>
      </c>
      <c r="D152" s="77">
        <v>197.87</v>
      </c>
      <c r="E152" s="77">
        <v>278.80200000000002</v>
      </c>
      <c r="F152" s="82">
        <v>1.47</v>
      </c>
      <c r="G152" s="106">
        <v>38.304849873467447</v>
      </c>
      <c r="H152" s="6">
        <f t="shared" si="33"/>
        <v>23.625474944522797</v>
      </c>
      <c r="I152" s="12">
        <f t="shared" si="28"/>
        <v>0.28139989461103926</v>
      </c>
      <c r="J152" s="12">
        <f t="shared" si="30"/>
        <v>0.17781844351772325</v>
      </c>
      <c r="K152" s="12">
        <f t="shared" si="32"/>
        <v>0.163104608781099</v>
      </c>
      <c r="L152" s="12">
        <f t="shared" si="29"/>
        <v>-4.0579037226482199E-2</v>
      </c>
    </row>
    <row r="153" spans="1:12">
      <c r="A153">
        <f t="shared" si="34"/>
        <v>2022</v>
      </c>
      <c r="B153" s="8">
        <v>3912.38095238095</v>
      </c>
      <c r="C153" s="79">
        <v>66.92</v>
      </c>
      <c r="D153" s="77">
        <v>172.75</v>
      </c>
      <c r="E153" s="77">
        <v>296.79700000000003</v>
      </c>
      <c r="F153" s="82">
        <v>3.62</v>
      </c>
      <c r="G153" s="106">
        <v>28.31690128452728</v>
      </c>
      <c r="H153" s="6">
        <f t="shared" si="33"/>
        <v>22.647646612914325</v>
      </c>
      <c r="I153" s="12">
        <f t="shared" si="28"/>
        <v>-0.14877124845757284</v>
      </c>
      <c r="J153" s="12">
        <f t="shared" si="30"/>
        <v>9.8235089583896595E-2</v>
      </c>
      <c r="K153" s="12">
        <f t="shared" si="32"/>
        <v>0.12677965870218277</v>
      </c>
      <c r="L153" s="12">
        <f t="shared" si="29"/>
        <v>-0.16303038180343335</v>
      </c>
    </row>
    <row r="154" spans="1:12">
      <c r="A154">
        <f t="shared" si="34"/>
        <v>2023</v>
      </c>
      <c r="B154" s="8">
        <v>4685.0515000000005</v>
      </c>
      <c r="C154" s="79">
        <v>70.303691943737746</v>
      </c>
      <c r="D154" s="77">
        <v>192.42999999999998</v>
      </c>
      <c r="E154" s="77">
        <v>306.74599999999998</v>
      </c>
      <c r="F154" s="82">
        <v>4.0199999999999996</v>
      </c>
      <c r="G154" s="106">
        <v>31.452310923844568</v>
      </c>
      <c r="H154" s="6">
        <f t="shared" si="33"/>
        <v>24.34678324585564</v>
      </c>
      <c r="I154" s="12">
        <f t="shared" si="28"/>
        <v>0.21546323065748008</v>
      </c>
      <c r="J154" s="12">
        <f t="shared" si="30"/>
        <v>0.14568761200143454</v>
      </c>
      <c r="K154" s="12">
        <f t="shared" si="32"/>
        <v>0.11960513870071288</v>
      </c>
      <c r="L154" s="12">
        <f t="shared" si="29"/>
        <v>3.7886945293365672E-3</v>
      </c>
    </row>
    <row r="155" spans="1:12">
      <c r="A155">
        <f t="shared" si="34"/>
        <v>2024</v>
      </c>
      <c r="B155" s="8">
        <v>6010.9085714285711</v>
      </c>
      <c r="C155" s="80">
        <v>74.832254589760723</v>
      </c>
      <c r="D155" s="81">
        <v>210.17</v>
      </c>
      <c r="E155" s="81">
        <v>315.60500000000002</v>
      </c>
      <c r="F155" s="83">
        <v>4.3899999999999997</v>
      </c>
      <c r="G155" s="114">
        <v>37.711191696434632</v>
      </c>
      <c r="H155" s="6">
        <f t="shared" si="33"/>
        <v>28.600221589325649</v>
      </c>
      <c r="I155" s="12">
        <f t="shared" si="28"/>
        <v>0.29896988880876357</v>
      </c>
      <c r="J155" s="12">
        <f t="shared" si="30"/>
        <v>0.15267565497250923</v>
      </c>
      <c r="K155" s="12">
        <f t="shared" si="32"/>
        <v>0.13252473619213978</v>
      </c>
      <c r="L155" s="12">
        <f t="shared" si="29"/>
        <v>1.076395265399043E-2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37"/>
  <sheetViews>
    <sheetView zoomScale="75" zoomScaleNormal="75" zoomScalePageLayoutView="75" workbookViewId="0">
      <selection activeCell="S1" sqref="A1:S1048576"/>
    </sheetView>
  </sheetViews>
  <sheetFormatPr baseColWidth="10" defaultRowHeight="16"/>
  <cols>
    <col min="19" max="19" width="10.83203125" style="24"/>
  </cols>
  <sheetData>
    <row r="1" spans="1:19" s="22" customFormat="1" ht="51">
      <c r="A1" s="18" t="s">
        <v>1</v>
      </c>
      <c r="B1" s="18" t="s">
        <v>3</v>
      </c>
      <c r="C1" s="18" t="s">
        <v>6</v>
      </c>
      <c r="D1" s="18" t="s">
        <v>0</v>
      </c>
      <c r="E1" s="18" t="s">
        <v>2</v>
      </c>
      <c r="F1" s="19" t="s">
        <v>7</v>
      </c>
      <c r="G1" s="20" t="s">
        <v>4</v>
      </c>
      <c r="H1" s="21" t="s">
        <v>8</v>
      </c>
      <c r="I1" s="21" t="s">
        <v>20</v>
      </c>
      <c r="J1" s="21" t="s">
        <v>21</v>
      </c>
      <c r="K1" s="21" t="s">
        <v>22</v>
      </c>
      <c r="L1" s="22" t="s">
        <v>12</v>
      </c>
      <c r="M1" s="22" t="s">
        <v>14</v>
      </c>
      <c r="N1" s="22" t="s">
        <v>15</v>
      </c>
      <c r="O1" s="22" t="s">
        <v>16</v>
      </c>
      <c r="P1" s="22" t="s">
        <v>17</v>
      </c>
      <c r="Q1" s="22" t="s">
        <v>24</v>
      </c>
      <c r="R1" s="22" t="s">
        <v>19</v>
      </c>
      <c r="S1" s="23" t="s">
        <v>23</v>
      </c>
    </row>
    <row r="2" spans="1:19">
      <c r="A2" s="1">
        <v>1881</v>
      </c>
      <c r="B2" s="3">
        <v>6.01</v>
      </c>
      <c r="C2" s="3">
        <v>0.32</v>
      </c>
      <c r="D2" s="3">
        <v>0.44</v>
      </c>
      <c r="E2" s="3">
        <v>10.180580170000001</v>
      </c>
      <c r="F2" s="8">
        <v>3.6266666666666669</v>
      </c>
      <c r="G2" s="11">
        <v>15.958754206105077</v>
      </c>
      <c r="H2" s="6">
        <v>13.659090909090908</v>
      </c>
      <c r="I2" s="12">
        <f>Q3</f>
        <v>2.4958402662229595E-2</v>
      </c>
      <c r="J2" s="17">
        <f>R3</f>
        <v>3.6060098599834306E-2</v>
      </c>
      <c r="K2" s="17">
        <f t="shared" ref="K2:K46" si="0">S3</f>
        <v>5.1449999999999996E-2</v>
      </c>
      <c r="L2" s="12">
        <v>4.1257920774623091E-2</v>
      </c>
      <c r="M2" s="12">
        <v>3.8495896826681753E-2</v>
      </c>
      <c r="N2" s="6">
        <f>G2</f>
        <v>15.958754206105077</v>
      </c>
      <c r="O2" s="6">
        <f>G2</f>
        <v>15.958754206105077</v>
      </c>
      <c r="P2" s="6">
        <f>G2</f>
        <v>15.958754206105077</v>
      </c>
      <c r="Q2" s="12">
        <v>8.3904109589041195E-2</v>
      </c>
      <c r="R2" s="17">
        <v>4.5530427274543969E-2</v>
      </c>
      <c r="S2" s="24">
        <v>5.5149999999999998E-2</v>
      </c>
    </row>
    <row r="3" spans="1:19">
      <c r="A3" s="1">
        <v>1882</v>
      </c>
      <c r="B3" s="3">
        <v>5.84</v>
      </c>
      <c r="C3" s="3">
        <v>0.32</v>
      </c>
      <c r="D3" s="3">
        <v>0.43</v>
      </c>
      <c r="E3" s="3">
        <v>9.9903305790000001</v>
      </c>
      <c r="F3" s="8">
        <v>3.6291666666666669</v>
      </c>
      <c r="G3" s="11">
        <v>15.382128332081965</v>
      </c>
      <c r="H3" s="6">
        <v>13.581395348837209</v>
      </c>
      <c r="I3" s="12">
        <v>-2.910958904109584E-2</v>
      </c>
      <c r="J3" s="17">
        <v>3.6980515267758987E-2</v>
      </c>
      <c r="K3" s="17">
        <f t="shared" si="0"/>
        <v>4.7649999999999998E-2</v>
      </c>
      <c r="L3" s="12">
        <v>3.1689628875876119E-2</v>
      </c>
      <c r="M3" s="12">
        <v>4.2272355236026682E-2</v>
      </c>
      <c r="N3" s="6">
        <f>MEDIAN($G$2:G3)</f>
        <v>15.670441269093521</v>
      </c>
      <c r="O3" s="6">
        <f>MEDIAN($G$2:G3)</f>
        <v>15.670441269093521</v>
      </c>
      <c r="P3" s="6">
        <f>MEDIAN($G$2:G3)</f>
        <v>15.670441269093521</v>
      </c>
      <c r="Q3" s="12">
        <v>2.4958402662229595E-2</v>
      </c>
      <c r="R3" s="17">
        <v>3.6060098599834306E-2</v>
      </c>
      <c r="S3" s="24">
        <v>5.1449999999999996E-2</v>
      </c>
    </row>
    <row r="4" spans="1:19">
      <c r="A4" s="1">
        <v>1883</v>
      </c>
      <c r="B4" s="3">
        <v>5.34</v>
      </c>
      <c r="C4" s="3">
        <v>0.33</v>
      </c>
      <c r="D4" s="3">
        <v>0.4</v>
      </c>
      <c r="E4" s="3">
        <v>9.229089256</v>
      </c>
      <c r="F4" s="8">
        <v>3.6208333333333336</v>
      </c>
      <c r="G4" s="11">
        <v>14.896403941887158</v>
      </c>
      <c r="H4" s="6">
        <v>13.35</v>
      </c>
      <c r="I4" s="12">
        <v>-0.12921348314606751</v>
      </c>
      <c r="J4" s="17">
        <v>4.3890218813442627E-2</v>
      </c>
      <c r="K4" s="17">
        <f t="shared" si="0"/>
        <v>4.2649999999999993E-2</v>
      </c>
      <c r="L4" s="12">
        <v>4.1712214647767532E-2</v>
      </c>
      <c r="M4" s="12">
        <v>2.7987016378489438E-2</v>
      </c>
      <c r="N4" s="6">
        <f>MEDIAN($G$2:G4)</f>
        <v>15.382128332081965</v>
      </c>
      <c r="O4" s="6">
        <f>MEDIAN($G$2:G4)</f>
        <v>15.382128332081965</v>
      </c>
      <c r="P4" s="6">
        <f>MEDIAN($G$2:G4)</f>
        <v>15.382128332081965</v>
      </c>
      <c r="Q4" s="12">
        <v>-2.910958904109584E-2</v>
      </c>
      <c r="R4" s="17">
        <v>3.6980515267758987E-2</v>
      </c>
      <c r="S4" s="24">
        <v>4.7649999999999998E-2</v>
      </c>
    </row>
    <row r="5" spans="1:19">
      <c r="A5" s="1">
        <v>1884</v>
      </c>
      <c r="B5" s="3">
        <v>4.34</v>
      </c>
      <c r="C5" s="3">
        <v>0.31</v>
      </c>
      <c r="D5" s="3">
        <v>0.31</v>
      </c>
      <c r="E5" s="3">
        <v>8.2776793390000005</v>
      </c>
      <c r="F5" s="8">
        <v>3.5283333333333333</v>
      </c>
      <c r="G5" s="11">
        <v>13.432292746944761</v>
      </c>
      <c r="H5" s="6">
        <v>14</v>
      </c>
      <c r="I5" s="12">
        <v>0.25345622119815681</v>
      </c>
      <c r="J5" s="17">
        <v>4.7483863950919275E-2</v>
      </c>
      <c r="K5" s="17">
        <f t="shared" si="0"/>
        <v>3.7650000000000003E-2</v>
      </c>
      <c r="L5" s="12">
        <v>8.7113143478642519E-2</v>
      </c>
      <c r="M5" s="12">
        <v>4.4648668728080487E-2</v>
      </c>
      <c r="N5" s="6">
        <f>MEDIAN($G$2:G5)</f>
        <v>15.139266136984562</v>
      </c>
      <c r="O5" s="6">
        <f>MEDIAN($G$2:G5)</f>
        <v>15.139266136984562</v>
      </c>
      <c r="P5" s="6">
        <f>MEDIAN($G$2:G5)</f>
        <v>15.139266136984562</v>
      </c>
      <c r="Q5" s="12">
        <v>-0.12921348314606751</v>
      </c>
      <c r="R5" s="17">
        <v>4.3890218813442627E-2</v>
      </c>
      <c r="S5" s="24">
        <v>4.2649999999999993E-2</v>
      </c>
    </row>
    <row r="6" spans="1:19">
      <c r="A6" s="1">
        <v>1885</v>
      </c>
      <c r="B6" s="3">
        <v>5.2</v>
      </c>
      <c r="C6" s="3">
        <v>0.24</v>
      </c>
      <c r="D6" s="3">
        <v>0.27</v>
      </c>
      <c r="E6" s="3">
        <v>8.18251405</v>
      </c>
      <c r="F6" s="8">
        <v>3.3825000000000003</v>
      </c>
      <c r="G6" s="11">
        <v>16.304475952278516</v>
      </c>
      <c r="H6" s="6">
        <v>19.25925925925926</v>
      </c>
      <c r="I6" s="12">
        <v>0.12692307692307669</v>
      </c>
      <c r="J6" s="17">
        <v>2.3433172099228586E-2</v>
      </c>
      <c r="K6" s="17">
        <f t="shared" si="0"/>
        <v>5.2349999999999994E-2</v>
      </c>
      <c r="L6" s="12">
        <v>1.8779021928589268E-2</v>
      </c>
      <c r="M6" s="12">
        <v>2.6195596579391189E-2</v>
      </c>
      <c r="N6" s="6">
        <f>MEDIAN($G$2:G6)</f>
        <v>15.382128332081965</v>
      </c>
      <c r="O6" s="6">
        <f>MEDIAN($G$2:G6)</f>
        <v>15.382128332081965</v>
      </c>
      <c r="P6" s="6">
        <f>MEDIAN($G$2:G6)</f>
        <v>15.382128332081965</v>
      </c>
      <c r="Q6" s="12">
        <v>0.25345622119815681</v>
      </c>
      <c r="R6" s="17">
        <v>4.7483863950919275E-2</v>
      </c>
      <c r="S6" s="24">
        <v>3.7650000000000003E-2</v>
      </c>
    </row>
    <row r="7" spans="1:19">
      <c r="A7" s="1">
        <v>1886</v>
      </c>
      <c r="B7" s="3">
        <v>5.64</v>
      </c>
      <c r="C7" s="3">
        <v>0.22</v>
      </c>
      <c r="D7" s="3">
        <v>0.33</v>
      </c>
      <c r="E7" s="3">
        <v>7.8019419829999999</v>
      </c>
      <c r="F7" s="8">
        <v>3.5074999999999998</v>
      </c>
      <c r="G7" s="11">
        <v>18.194057556886442</v>
      </c>
      <c r="H7" s="6">
        <v>17.09090909090909</v>
      </c>
      <c r="I7" s="12">
        <v>-2.1276595744680882E-2</v>
      </c>
      <c r="J7" s="17">
        <v>2.2698540471272396E-2</v>
      </c>
      <c r="K7" s="17">
        <f t="shared" si="0"/>
        <v>5.2649999999999995E-2</v>
      </c>
      <c r="L7" s="12">
        <v>3.5741199378867661E-2</v>
      </c>
      <c r="M7" s="12">
        <v>1.5868777272128431E-2</v>
      </c>
      <c r="N7" s="6">
        <f>MEDIAN($G$2:G7)</f>
        <v>15.670441269093521</v>
      </c>
      <c r="O7" s="6">
        <f>MEDIAN($G$2:G7)</f>
        <v>15.670441269093521</v>
      </c>
      <c r="P7" s="6">
        <f>MEDIAN($G$2:G7)</f>
        <v>15.670441269093521</v>
      </c>
      <c r="Q7" s="12">
        <v>0.12692307692307669</v>
      </c>
      <c r="R7" s="17">
        <v>2.3433172099228586E-2</v>
      </c>
      <c r="S7" s="24">
        <v>5.2349999999999994E-2</v>
      </c>
    </row>
    <row r="8" spans="1:19">
      <c r="A8" s="1">
        <v>1887</v>
      </c>
      <c r="B8" s="3">
        <v>5.27</v>
      </c>
      <c r="C8" s="3">
        <v>0.25</v>
      </c>
      <c r="D8" s="3">
        <v>0.36</v>
      </c>
      <c r="E8" s="3">
        <v>8.2776793390000005</v>
      </c>
      <c r="F8" s="8">
        <v>3.6574999999999998</v>
      </c>
      <c r="G8" s="11">
        <v>15.455513454469946</v>
      </c>
      <c r="H8" s="6">
        <v>14.638888888888888</v>
      </c>
      <c r="I8" s="12">
        <v>1.8975332068311257E-2</v>
      </c>
      <c r="J8" s="17">
        <v>5.2332385375008957E-2</v>
      </c>
      <c r="K8" s="17">
        <f t="shared" si="0"/>
        <v>4.2349999999999992E-2</v>
      </c>
      <c r="L8" s="12">
        <v>5.2963635655537189E-2</v>
      </c>
      <c r="M8" s="12">
        <v>3.4010769190082835E-2</v>
      </c>
      <c r="N8" s="6">
        <f>MEDIAN($G$2:G8)</f>
        <v>15.455513454469946</v>
      </c>
      <c r="O8" s="6">
        <f>MEDIAN($G$2:G8)</f>
        <v>15.455513454469946</v>
      </c>
      <c r="P8" s="6">
        <f>MEDIAN($G$2:G8)</f>
        <v>15.455513454469946</v>
      </c>
      <c r="Q8" s="12">
        <v>-2.1276595744680882E-2</v>
      </c>
      <c r="R8" s="17">
        <v>2.2698540471272396E-2</v>
      </c>
      <c r="S8" s="24">
        <v>5.2649999999999995E-2</v>
      </c>
    </row>
    <row r="9" spans="1:19">
      <c r="A9" s="1">
        <v>1888</v>
      </c>
      <c r="B9" s="3">
        <v>5.14</v>
      </c>
      <c r="C9" s="3">
        <v>0.23</v>
      </c>
      <c r="D9" s="3">
        <v>0.26</v>
      </c>
      <c r="E9" s="3">
        <v>8.2776793390000005</v>
      </c>
      <c r="F9" s="8">
        <v>3.4683333333333333</v>
      </c>
      <c r="G9" s="11">
        <v>14.946748301089229</v>
      </c>
      <c r="H9" s="6">
        <v>19.769230769230766</v>
      </c>
      <c r="I9" s="12">
        <v>7.7821011673151919E-2</v>
      </c>
      <c r="J9" s="17">
        <v>3.8510044104571935E-2</v>
      </c>
      <c r="K9" s="17">
        <f t="shared" si="0"/>
        <v>5.3549999999999993E-2</v>
      </c>
      <c r="L9" s="12">
        <v>1.444265602671102E-2</v>
      </c>
      <c r="M9" s="12">
        <v>5.3792056527030452E-2</v>
      </c>
      <c r="N9" s="6">
        <f>MEDIAN($G$2:G9)</f>
        <v>15.418820893275957</v>
      </c>
      <c r="O9" s="6">
        <f>MEDIAN($G$2:G9)</f>
        <v>15.418820893275957</v>
      </c>
      <c r="P9" s="6">
        <f>MEDIAN($G$2:G9)</f>
        <v>15.418820893275957</v>
      </c>
      <c r="Q9" s="12">
        <v>1.8975332068311257E-2</v>
      </c>
      <c r="R9" s="17">
        <v>5.2332385375008957E-2</v>
      </c>
      <c r="S9" s="24">
        <v>4.2349999999999992E-2</v>
      </c>
    </row>
    <row r="10" spans="1:19">
      <c r="A10" s="1">
        <v>1889</v>
      </c>
      <c r="B10" s="3">
        <v>5.32</v>
      </c>
      <c r="C10" s="3">
        <v>0.22</v>
      </c>
      <c r="D10" s="3">
        <v>0.3</v>
      </c>
      <c r="E10" s="3">
        <v>7.8019419829999999</v>
      </c>
      <c r="F10" s="8">
        <v>3.4224999999999999</v>
      </c>
      <c r="G10" s="11">
        <v>16.610338076603377</v>
      </c>
      <c r="H10" s="6">
        <v>17.733333333333334</v>
      </c>
      <c r="I10" s="12">
        <v>-9.3984962406015171E-2</v>
      </c>
      <c r="J10" s="17">
        <v>1.9263831201801338E-2</v>
      </c>
      <c r="K10" s="17">
        <f t="shared" si="0"/>
        <v>6.5949999999999995E-2</v>
      </c>
      <c r="L10" s="12">
        <v>3.8429280537810584E-3</v>
      </c>
      <c r="M10" s="12">
        <v>5.6195264196358341E-2</v>
      </c>
      <c r="N10" s="6">
        <f>MEDIAN($G$2:G10)</f>
        <v>15.455513454469946</v>
      </c>
      <c r="O10" s="6">
        <f>MEDIAN($G$2:G10)</f>
        <v>15.455513454469946</v>
      </c>
      <c r="P10" s="6">
        <f>MEDIAN($G$2:G10)</f>
        <v>15.455513454469946</v>
      </c>
      <c r="Q10" s="12">
        <v>7.7821011673151919E-2</v>
      </c>
      <c r="R10" s="17">
        <v>3.8510044104571935E-2</v>
      </c>
      <c r="S10" s="24">
        <v>5.3549999999999993E-2</v>
      </c>
    </row>
    <row r="11" spans="1:19">
      <c r="A11" s="1">
        <v>1890</v>
      </c>
      <c r="B11" s="3">
        <v>4.5999999999999996</v>
      </c>
      <c r="C11" s="3">
        <v>0.22</v>
      </c>
      <c r="D11" s="3">
        <v>0.28999999999999998</v>
      </c>
      <c r="E11" s="3">
        <v>7.8970910740000004</v>
      </c>
      <c r="F11" s="8">
        <v>3.6033333333333335</v>
      </c>
      <c r="G11" s="11">
        <v>14.44299123133843</v>
      </c>
      <c r="H11" s="6">
        <v>15.862068965517242</v>
      </c>
      <c r="I11" s="12">
        <v>0.22391304347826102</v>
      </c>
      <c r="J11" s="17">
        <v>3.6171235844640534E-2</v>
      </c>
      <c r="K11" s="17">
        <f t="shared" si="0"/>
        <v>4.095E-2</v>
      </c>
      <c r="L11" s="12">
        <v>3.3666162899011365E-2</v>
      </c>
      <c r="M11" s="12">
        <v>8.5482788653920228E-2</v>
      </c>
      <c r="N11" s="6">
        <f>MEDIAN($G$2:G11)</f>
        <v>15.418820893275957</v>
      </c>
      <c r="O11" s="6">
        <f>MEDIAN($G$2:G11)</f>
        <v>15.418820893275957</v>
      </c>
      <c r="P11" s="6">
        <f>MEDIAN($G$2:G11)</f>
        <v>15.418820893275957</v>
      </c>
      <c r="Q11" s="12">
        <v>-9.3984962406015171E-2</v>
      </c>
      <c r="R11" s="17">
        <v>1.9263831201801338E-2</v>
      </c>
      <c r="S11" s="24">
        <v>6.5949999999999995E-2</v>
      </c>
    </row>
    <row r="12" spans="1:19">
      <c r="A12" s="1">
        <v>1891</v>
      </c>
      <c r="B12" s="3">
        <v>5.41</v>
      </c>
      <c r="C12" s="3">
        <v>0.22</v>
      </c>
      <c r="D12" s="3">
        <v>0.34</v>
      </c>
      <c r="E12" s="3">
        <v>7.5165028100000004</v>
      </c>
      <c r="F12" s="8">
        <v>3.601666666666667</v>
      </c>
      <c r="G12" s="11">
        <v>18.206303000209932</v>
      </c>
      <c r="H12" s="6">
        <v>15.911764705882351</v>
      </c>
      <c r="I12" s="12">
        <v>6.2846580406654251E-2</v>
      </c>
      <c r="J12" s="17">
        <v>2.4853975661178255E-2</v>
      </c>
      <c r="K12" s="17">
        <f t="shared" si="0"/>
        <v>4.7649999999999998E-2</v>
      </c>
      <c r="L12" s="12">
        <v>-3.6223592773448887E-3</v>
      </c>
      <c r="M12" s="12">
        <v>8.3684252862300967E-2</v>
      </c>
      <c r="N12" s="6">
        <f>MEDIAN($G$2:G12)</f>
        <v>15.455513454469946</v>
      </c>
      <c r="O12" s="6">
        <f>MEDIAN($G$2:G12)</f>
        <v>15.455513454469946</v>
      </c>
      <c r="P12" s="6">
        <f>MEDIAN($G$2:G12)</f>
        <v>15.455513454469946</v>
      </c>
      <c r="Q12" s="12">
        <v>0.22391304347826102</v>
      </c>
      <c r="R12" s="17">
        <v>3.6171235844640534E-2</v>
      </c>
      <c r="S12" s="24">
        <v>4.095E-2</v>
      </c>
    </row>
    <row r="13" spans="1:19">
      <c r="A13" s="1">
        <v>1892</v>
      </c>
      <c r="B13" s="3">
        <v>5.51</v>
      </c>
      <c r="C13" s="3">
        <v>0.24</v>
      </c>
      <c r="D13" s="3">
        <v>0.37</v>
      </c>
      <c r="E13" s="3">
        <v>7.6116519010000001</v>
      </c>
      <c r="F13" s="8">
        <v>3.7374999999999998</v>
      </c>
      <c r="G13" s="11">
        <v>18.013009251275744</v>
      </c>
      <c r="H13" s="6">
        <v>14.891891891891891</v>
      </c>
      <c r="I13" s="12">
        <v>-0.15426497277676943</v>
      </c>
      <c r="J13" s="17">
        <v>4.011889167403325E-2</v>
      </c>
      <c r="K13" s="17">
        <f t="shared" si="0"/>
        <v>2.9250000000000002E-2</v>
      </c>
      <c r="L13" s="12">
        <v>1.5399045699650449E-2</v>
      </c>
      <c r="M13" s="12">
        <v>8.2787899311636437E-2</v>
      </c>
      <c r="N13" s="6">
        <f>MEDIAN($G$2:G13)</f>
        <v>15.707133830287511</v>
      </c>
      <c r="O13" s="6">
        <f>MEDIAN($G$2:G13)</f>
        <v>15.707133830287511</v>
      </c>
      <c r="P13" s="6">
        <f>MEDIAN($G$2:G13)</f>
        <v>15.707133830287511</v>
      </c>
      <c r="Q13" s="12">
        <v>6.2846580406654251E-2</v>
      </c>
      <c r="R13" s="17">
        <v>2.4853975661178255E-2</v>
      </c>
      <c r="S13" s="24">
        <v>4.7649999999999998E-2</v>
      </c>
    </row>
    <row r="14" spans="1:19">
      <c r="A14" s="1">
        <v>1893</v>
      </c>
      <c r="B14" s="3">
        <v>4.41</v>
      </c>
      <c r="C14" s="3">
        <v>0.25</v>
      </c>
      <c r="D14" s="3">
        <v>0.26</v>
      </c>
      <c r="E14" s="3">
        <v>7.0407735540000003</v>
      </c>
      <c r="F14" s="8">
        <v>3.7041666666666671</v>
      </c>
      <c r="G14" s="11">
        <v>15.612694335464944</v>
      </c>
      <c r="H14" s="6">
        <v>16.96153846153846</v>
      </c>
      <c r="I14" s="12">
        <v>2.2675736961451198E-2</v>
      </c>
      <c r="J14" s="17">
        <v>5.5703531219305373E-2</v>
      </c>
      <c r="K14" s="17">
        <f t="shared" si="0"/>
        <v>2.145E-2</v>
      </c>
      <c r="L14" s="12">
        <v>9.4667788072811954E-2</v>
      </c>
      <c r="M14" s="12">
        <v>8.4553507692847196E-2</v>
      </c>
      <c r="N14" s="6">
        <f>MEDIAN($G$2:G14)</f>
        <v>15.612694335464944</v>
      </c>
      <c r="O14" s="6">
        <f>MEDIAN($G$2:G14)</f>
        <v>15.612694335464944</v>
      </c>
      <c r="P14" s="6">
        <f>MEDIAN($G$2:G14)</f>
        <v>15.612694335464944</v>
      </c>
      <c r="Q14" s="12">
        <v>-0.15426497277676943</v>
      </c>
      <c r="R14" s="17">
        <v>4.011889167403325E-2</v>
      </c>
      <c r="S14" s="24">
        <v>2.9250000000000002E-2</v>
      </c>
    </row>
    <row r="15" spans="1:19">
      <c r="A15" s="1">
        <v>1894</v>
      </c>
      <c r="B15" s="3">
        <v>4.3</v>
      </c>
      <c r="C15" s="3">
        <v>0.21</v>
      </c>
      <c r="D15" s="3">
        <v>0.16</v>
      </c>
      <c r="E15" s="3">
        <v>6.5650523969999997</v>
      </c>
      <c r="F15" s="8">
        <v>3.4800000000000004</v>
      </c>
      <c r="G15" s="11">
        <v>16.67246633376773</v>
      </c>
      <c r="H15" s="6">
        <v>26.875</v>
      </c>
      <c r="I15" s="12">
        <v>4.8837209302325713E-2</v>
      </c>
      <c r="J15" s="17">
        <v>2.5830324964741466E-2</v>
      </c>
      <c r="K15" s="17">
        <f t="shared" si="0"/>
        <v>4.0149999999999998E-2</v>
      </c>
      <c r="L15" s="12">
        <v>0.11127787518870624</v>
      </c>
      <c r="M15" s="12">
        <v>0.111138069607708</v>
      </c>
      <c r="N15" s="6">
        <f>MEDIAN($G$2:G15)</f>
        <v>15.785724270785011</v>
      </c>
      <c r="O15" s="6">
        <f>MEDIAN($G$2:G15)</f>
        <v>15.785724270785011</v>
      </c>
      <c r="P15" s="6">
        <f>MEDIAN($G$2:G15)</f>
        <v>15.785724270785011</v>
      </c>
      <c r="Q15" s="12">
        <v>2.2675736961451198E-2</v>
      </c>
      <c r="R15" s="17">
        <v>5.5703531219305373E-2</v>
      </c>
      <c r="S15" s="24">
        <v>2.145E-2</v>
      </c>
    </row>
    <row r="16" spans="1:19">
      <c r="A16" s="1">
        <v>1895</v>
      </c>
      <c r="B16" s="3">
        <v>4.32</v>
      </c>
      <c r="C16" s="3">
        <v>0.19</v>
      </c>
      <c r="D16" s="3">
        <v>0.25</v>
      </c>
      <c r="E16" s="3">
        <v>6.7553424790000003</v>
      </c>
      <c r="F16" s="8">
        <v>3.5883333333333338</v>
      </c>
      <c r="G16" s="11">
        <v>16.548415156667961</v>
      </c>
      <c r="H16" s="6">
        <v>17.28</v>
      </c>
      <c r="I16" s="12">
        <v>1.8518518518518379E-2</v>
      </c>
      <c r="J16" s="17">
        <v>5.0220327757542406E-2</v>
      </c>
      <c r="K16" s="17">
        <f t="shared" si="0"/>
        <v>2.9950000000000001E-2</v>
      </c>
      <c r="L16" s="12">
        <v>0.13989692877177773</v>
      </c>
      <c r="M16" s="12">
        <v>0.12585779576733813</v>
      </c>
      <c r="N16" s="6">
        <f>MEDIAN($G$2:G16)</f>
        <v>15.958754206105077</v>
      </c>
      <c r="O16" s="6">
        <f>MEDIAN($G$2:G16)</f>
        <v>15.958754206105077</v>
      </c>
      <c r="P16" s="6">
        <f>MEDIAN($G$2:G16)</f>
        <v>15.958754206105077</v>
      </c>
      <c r="Q16" s="12">
        <v>4.8837209302325713E-2</v>
      </c>
      <c r="R16" s="17">
        <v>2.5830324964741466E-2</v>
      </c>
      <c r="S16" s="24">
        <v>4.0149999999999998E-2</v>
      </c>
    </row>
    <row r="17" spans="1:19">
      <c r="A17" s="1">
        <v>1896</v>
      </c>
      <c r="B17" s="3">
        <v>4.22</v>
      </c>
      <c r="C17" s="3">
        <v>0.18</v>
      </c>
      <c r="D17" s="3">
        <v>0.21</v>
      </c>
      <c r="E17" s="3">
        <v>6.6601933879999997</v>
      </c>
      <c r="F17" s="8">
        <v>3.4166666666666665</v>
      </c>
      <c r="G17" s="11">
        <v>16.501404180590097</v>
      </c>
      <c r="H17" s="6">
        <v>20.095238095238095</v>
      </c>
      <c r="I17" s="12">
        <v>0.16824644549763024</v>
      </c>
      <c r="J17" s="17">
        <v>3.9402962577757564E-2</v>
      </c>
      <c r="K17" s="17">
        <f t="shared" si="0"/>
        <v>2.6849999999999999E-2</v>
      </c>
      <c r="L17" s="12">
        <v>0.17864102113930658</v>
      </c>
      <c r="M17" s="12">
        <v>0.13177945129457025</v>
      </c>
      <c r="N17" s="6">
        <f>MEDIAN($G$2:G17)</f>
        <v>16.131615079191796</v>
      </c>
      <c r="O17" s="6">
        <f>MEDIAN($G$2:G17)</f>
        <v>16.131615079191796</v>
      </c>
      <c r="P17" s="6">
        <f>MEDIAN($G$2:G17)</f>
        <v>16.131615079191796</v>
      </c>
      <c r="Q17" s="12">
        <v>1.8518518518518379E-2</v>
      </c>
      <c r="R17" s="17">
        <v>5.0220327757542406E-2</v>
      </c>
      <c r="S17" s="24">
        <v>2.9950000000000001E-2</v>
      </c>
    </row>
    <row r="18" spans="1:19">
      <c r="A18" s="1">
        <v>1897</v>
      </c>
      <c r="B18" s="3">
        <v>4.75</v>
      </c>
      <c r="C18" s="3">
        <v>0.18</v>
      </c>
      <c r="D18" s="3">
        <v>0.31</v>
      </c>
      <c r="E18" s="3">
        <v>6.6601933879999997</v>
      </c>
      <c r="F18" s="8">
        <v>3.3541666666666665</v>
      </c>
      <c r="G18" s="11">
        <v>18.748757662525502</v>
      </c>
      <c r="H18" s="6">
        <v>15.32258064516129</v>
      </c>
      <c r="I18" s="12">
        <v>0.23157894736842111</v>
      </c>
      <c r="J18" s="17">
        <v>5.3323295228085786E-2</v>
      </c>
      <c r="K18" s="17">
        <f t="shared" si="0"/>
        <v>2.2949999999999998E-2</v>
      </c>
      <c r="L18" s="12">
        <v>0.15464914002145402</v>
      </c>
      <c r="M18" s="12">
        <v>7.716107158881047E-2</v>
      </c>
      <c r="N18" s="6">
        <f>MEDIAN($G$2:G18)</f>
        <v>16.304475952278516</v>
      </c>
      <c r="O18" s="6">
        <f>MEDIAN($G$2:G18)</f>
        <v>16.304475952278516</v>
      </c>
      <c r="P18" s="6">
        <f>MEDIAN($G$2:G18)</f>
        <v>16.304475952278516</v>
      </c>
      <c r="Q18" s="12">
        <v>0.16824644549763024</v>
      </c>
      <c r="R18" s="17">
        <v>3.9402962577757564E-2</v>
      </c>
      <c r="S18" s="24">
        <v>2.6849999999999999E-2</v>
      </c>
    </row>
    <row r="19" spans="1:19">
      <c r="A19" s="1">
        <v>1898</v>
      </c>
      <c r="B19" s="3">
        <v>5.65</v>
      </c>
      <c r="C19" s="3">
        <v>0.2</v>
      </c>
      <c r="D19" s="3">
        <v>0.35</v>
      </c>
      <c r="E19" s="3">
        <v>6.7553424790000003</v>
      </c>
      <c r="F19" s="8">
        <v>3.1208333333333336</v>
      </c>
      <c r="G19" s="11">
        <v>21.403631985448179</v>
      </c>
      <c r="H19" s="6">
        <v>16.142857142857146</v>
      </c>
      <c r="I19" s="12">
        <v>0.10265486725663697</v>
      </c>
      <c r="J19" s="17">
        <v>2.9091566574573447E-2</v>
      </c>
      <c r="K19" s="17">
        <f t="shared" si="0"/>
        <v>5.1449999999999996E-2</v>
      </c>
      <c r="L19" s="12">
        <v>7.4532679105946187E-2</v>
      </c>
      <c r="M19" s="12">
        <v>9.3777678995691449E-2</v>
      </c>
      <c r="N19" s="6">
        <f>MEDIAN($G$2:G19)</f>
        <v>16.402940066434304</v>
      </c>
      <c r="O19" s="6">
        <f>MEDIAN($G$2:G19)</f>
        <v>16.402940066434304</v>
      </c>
      <c r="P19" s="6">
        <f>MEDIAN($G$2:G19)</f>
        <v>16.402940066434304</v>
      </c>
      <c r="Q19" s="12">
        <v>0.23157894736842111</v>
      </c>
      <c r="R19" s="17">
        <v>5.3323295228085786E-2</v>
      </c>
      <c r="S19" s="24">
        <v>2.2949999999999998E-2</v>
      </c>
    </row>
    <row r="20" spans="1:19">
      <c r="A20" s="1">
        <v>1899</v>
      </c>
      <c r="B20" s="3">
        <v>6.02</v>
      </c>
      <c r="C20" s="3">
        <v>0.21</v>
      </c>
      <c r="D20" s="3">
        <v>0.48</v>
      </c>
      <c r="E20" s="3">
        <v>7.8970910740000004</v>
      </c>
      <c r="F20" s="8">
        <v>3.145833333333333</v>
      </c>
      <c r="G20" s="11">
        <v>18.512649643600206</v>
      </c>
      <c r="H20" s="6">
        <v>12.541666666666666</v>
      </c>
      <c r="I20" s="12">
        <v>0.191029900332226</v>
      </c>
      <c r="J20" s="17">
        <v>3.4993764447197012E-2</v>
      </c>
      <c r="K20" s="17">
        <f t="shared" si="0"/>
        <v>4.0149999999999998E-2</v>
      </c>
      <c r="L20" s="12">
        <v>0.11099828161511027</v>
      </c>
      <c r="M20" s="12">
        <v>0.10208920781083508</v>
      </c>
      <c r="N20" s="6">
        <f>MEDIAN($G$2:G20)</f>
        <v>16.501404180590097</v>
      </c>
      <c r="O20" s="6">
        <f>MEDIAN($G$2:G20)</f>
        <v>16.501404180590097</v>
      </c>
      <c r="P20" s="6">
        <f>MEDIAN($G$2:G20)</f>
        <v>16.501404180590097</v>
      </c>
      <c r="Q20" s="12">
        <v>0.10265486725663697</v>
      </c>
      <c r="R20" s="17">
        <v>2.9091566574573447E-2</v>
      </c>
      <c r="S20" s="24">
        <v>5.1449999999999996E-2</v>
      </c>
    </row>
    <row r="21" spans="1:19">
      <c r="A21" s="1">
        <v>1900</v>
      </c>
      <c r="B21" s="3">
        <v>6.87</v>
      </c>
      <c r="C21" s="3">
        <v>0.3</v>
      </c>
      <c r="D21" s="3">
        <v>0.48</v>
      </c>
      <c r="E21" s="3">
        <v>7.6116519010000001</v>
      </c>
      <c r="F21" s="8">
        <v>3.104166666666667</v>
      </c>
      <c r="G21" s="11">
        <v>20.744051160870864</v>
      </c>
      <c r="H21" s="6">
        <v>14.3125</v>
      </c>
      <c r="I21" s="12">
        <v>0.20378457059679755</v>
      </c>
      <c r="J21" s="17">
        <v>2.5193459406473124E-2</v>
      </c>
      <c r="K21" s="17">
        <f t="shared" si="0"/>
        <v>4.2050000000000004E-2</v>
      </c>
      <c r="L21" s="12">
        <v>0.11199157072548882</v>
      </c>
      <c r="M21" s="12">
        <v>7.4495140056270337E-2</v>
      </c>
      <c r="N21" s="6">
        <f>MEDIAN($G$2:G21)</f>
        <v>16.524909668629029</v>
      </c>
      <c r="O21" s="6">
        <f>MEDIAN($G$2:G21)</f>
        <v>16.524909668629029</v>
      </c>
      <c r="P21" s="6">
        <f>MEDIAN($G$2:G21)</f>
        <v>16.524909668629029</v>
      </c>
      <c r="Q21" s="12">
        <v>0.191029900332226</v>
      </c>
      <c r="R21" s="17">
        <v>3.4993764447197012E-2</v>
      </c>
      <c r="S21" s="24">
        <v>4.0149999999999998E-2</v>
      </c>
    </row>
    <row r="22" spans="1:19">
      <c r="A22" s="1">
        <v>1901</v>
      </c>
      <c r="B22" s="3">
        <v>7.95</v>
      </c>
      <c r="C22" s="3">
        <v>0.32</v>
      </c>
      <c r="D22" s="3">
        <v>0.5</v>
      </c>
      <c r="E22" s="3">
        <v>7.9922320659999997</v>
      </c>
      <c r="F22" s="8">
        <v>3.1733333333333338</v>
      </c>
      <c r="G22" s="11">
        <v>21.680215141029695</v>
      </c>
      <c r="H22" s="6">
        <v>15.9</v>
      </c>
      <c r="I22" s="12">
        <v>5.4088050314465397E-2</v>
      </c>
      <c r="J22" s="17">
        <v>2.1927109950760554E-2</v>
      </c>
      <c r="K22" s="17">
        <f t="shared" si="0"/>
        <v>5.2649999999999995E-2</v>
      </c>
      <c r="L22" s="12">
        <v>8.6781049869163462E-2</v>
      </c>
      <c r="M22" s="12">
        <v>6.0770103689196775E-2</v>
      </c>
      <c r="N22" s="6">
        <f>MEDIAN($G$2:G22)</f>
        <v>16.548415156667961</v>
      </c>
      <c r="O22" s="6">
        <f>MEDIAN($G$2:G22)</f>
        <v>16.548415156667961</v>
      </c>
      <c r="P22" s="6">
        <f>MEDIAN($G$2:G22)</f>
        <v>16.548415156667961</v>
      </c>
      <c r="Q22" s="12">
        <v>0.20378457059679755</v>
      </c>
      <c r="R22" s="17">
        <v>2.5193459406473124E-2</v>
      </c>
      <c r="S22" s="24">
        <v>4.2050000000000004E-2</v>
      </c>
    </row>
    <row r="23" spans="1:19">
      <c r="A23" s="1">
        <v>1902</v>
      </c>
      <c r="B23" s="3">
        <v>8.0500000000000007</v>
      </c>
      <c r="C23" s="3">
        <v>0.33</v>
      </c>
      <c r="D23" s="3">
        <v>0.63</v>
      </c>
      <c r="E23" s="3">
        <v>8.5630942149999996</v>
      </c>
      <c r="F23" s="8">
        <v>3.29</v>
      </c>
      <c r="G23" s="11">
        <v>19.633232126823838</v>
      </c>
      <c r="H23" s="6">
        <v>12.777777777777779</v>
      </c>
      <c r="I23" s="12">
        <v>-0.14037267080745353</v>
      </c>
      <c r="J23" s="17">
        <v>2.4398427170107765E-2</v>
      </c>
      <c r="K23" s="17">
        <f t="shared" si="0"/>
        <v>5.1149999999999994E-2</v>
      </c>
      <c r="L23" s="12">
        <v>4.8731982122254269E-3</v>
      </c>
      <c r="M23" s="12">
        <v>6.3578221970979731E-2</v>
      </c>
      <c r="N23" s="6">
        <f>MEDIAN($G$2:G23)</f>
        <v>16.57937661663567</v>
      </c>
      <c r="O23" s="6">
        <f>MEDIAN($G$2:G23)</f>
        <v>16.57937661663567</v>
      </c>
      <c r="P23" s="6">
        <f>MEDIAN($G$2:G23)</f>
        <v>16.57937661663567</v>
      </c>
      <c r="Q23" s="12">
        <v>5.4088050314465397E-2</v>
      </c>
      <c r="R23" s="17">
        <v>2.1927109950760554E-2</v>
      </c>
      <c r="S23" s="24">
        <v>5.2649999999999995E-2</v>
      </c>
    </row>
    <row r="24" spans="1:19">
      <c r="A24" s="1">
        <v>1903</v>
      </c>
      <c r="B24" s="3">
        <v>6.57</v>
      </c>
      <c r="C24" s="3">
        <v>0.35</v>
      </c>
      <c r="D24" s="3">
        <v>0.53</v>
      </c>
      <c r="E24" s="3">
        <v>8.0873811569999994</v>
      </c>
      <c r="F24" s="8">
        <v>3.3916666666666666</v>
      </c>
      <c r="G24" s="11">
        <v>16.042894140050141</v>
      </c>
      <c r="H24" s="6">
        <v>12.39622641509434</v>
      </c>
      <c r="I24" s="12">
        <v>0.30289193302891926</v>
      </c>
      <c r="J24" s="17">
        <v>2.7115634230461722E-2</v>
      </c>
      <c r="K24" s="17">
        <f t="shared" si="0"/>
        <v>3.5450000000000002E-2</v>
      </c>
      <c r="L24" s="12">
        <v>0.1133673589756361</v>
      </c>
      <c r="M24" s="12">
        <v>6.9453953486027675E-2</v>
      </c>
      <c r="N24" s="6">
        <f>MEDIAN($G$2:G24)</f>
        <v>16.548415156667961</v>
      </c>
      <c r="O24" s="6">
        <f>MEDIAN($G$2:G24)</f>
        <v>16.548415156667961</v>
      </c>
      <c r="P24" s="6">
        <f>MEDIAN($G$2:G24)</f>
        <v>16.548415156667961</v>
      </c>
      <c r="Q24" s="12">
        <v>-0.14037267080745353</v>
      </c>
      <c r="R24" s="17">
        <v>2.4398427170107765E-2</v>
      </c>
      <c r="S24" s="24">
        <v>5.1149999999999994E-2</v>
      </c>
    </row>
    <row r="25" spans="1:19">
      <c r="A25" s="1">
        <v>1904</v>
      </c>
      <c r="B25" s="3">
        <v>8.25</v>
      </c>
      <c r="C25" s="3">
        <v>0.31</v>
      </c>
      <c r="D25" s="3">
        <v>0.49</v>
      </c>
      <c r="E25" s="3">
        <v>8.4679289260000008</v>
      </c>
      <c r="F25" s="8">
        <v>3.4733333333333332</v>
      </c>
      <c r="G25" s="11">
        <v>18.159679118703199</v>
      </c>
      <c r="H25" s="6">
        <v>16.836734693877553</v>
      </c>
      <c r="I25" s="12">
        <v>0.1963636363636363</v>
      </c>
      <c r="J25" s="17">
        <v>3.8001505820437272E-2</v>
      </c>
      <c r="K25" s="17">
        <f t="shared" si="0"/>
        <v>5.074999999999999E-2</v>
      </c>
      <c r="L25" s="12">
        <v>9.3251575697661959E-2</v>
      </c>
      <c r="M25" s="12">
        <v>3.7977041748002316E-2</v>
      </c>
      <c r="N25" s="6">
        <f>MEDIAN($G$2:G25)</f>
        <v>16.57937661663567</v>
      </c>
      <c r="O25" s="6">
        <f>MEDIAN($G$2:G25)</f>
        <v>16.57937661663567</v>
      </c>
      <c r="P25" s="6">
        <f>MEDIAN($G$2:G25)</f>
        <v>16.57937661663567</v>
      </c>
      <c r="Q25" s="12">
        <v>0.30289193302891926</v>
      </c>
      <c r="R25" s="17">
        <v>2.7115634230461722E-2</v>
      </c>
      <c r="S25" s="24">
        <v>3.5450000000000002E-2</v>
      </c>
    </row>
    <row r="26" spans="1:19">
      <c r="A26" s="1">
        <v>1905</v>
      </c>
      <c r="B26" s="3">
        <v>9.5399999999999991</v>
      </c>
      <c r="C26" s="3">
        <v>0.33</v>
      </c>
      <c r="D26" s="3">
        <v>0.67</v>
      </c>
      <c r="E26" s="3">
        <v>8.4679289260000008</v>
      </c>
      <c r="F26" s="8">
        <v>3.434166666666667</v>
      </c>
      <c r="G26" s="11">
        <v>19.577960809096126</v>
      </c>
      <c r="H26" s="6">
        <v>14.238805970149251</v>
      </c>
      <c r="I26" s="12">
        <v>7.3375262054507395E-2</v>
      </c>
      <c r="J26" s="17">
        <v>1.6526608961083725E-2</v>
      </c>
      <c r="K26" s="17">
        <f t="shared" si="0"/>
        <v>5.5149999999999998E-2</v>
      </c>
      <c r="L26" s="12">
        <v>3.8263091554997963E-2</v>
      </c>
      <c r="M26" s="12">
        <v>5.0461304097120907E-2</v>
      </c>
      <c r="N26" s="6">
        <f>MEDIAN($G$2:G26)</f>
        <v>16.610338076603377</v>
      </c>
      <c r="O26" s="6">
        <f>MEDIAN($G$2:G26)</f>
        <v>16.610338076603377</v>
      </c>
      <c r="P26" s="6">
        <f>MEDIAN(G2:G26)</f>
        <v>16.610338076603377</v>
      </c>
      <c r="Q26" s="12">
        <v>0.1963636363636363</v>
      </c>
      <c r="R26" s="17">
        <v>3.8001505820437272E-2</v>
      </c>
      <c r="S26" s="24">
        <v>5.074999999999999E-2</v>
      </c>
    </row>
    <row r="27" spans="1:19">
      <c r="A27" s="1">
        <v>1906</v>
      </c>
      <c r="B27" s="3">
        <v>9.84</v>
      </c>
      <c r="C27" s="3">
        <v>0.4</v>
      </c>
      <c r="D27" s="3">
        <v>0.76</v>
      </c>
      <c r="E27" s="3">
        <v>8.9436743799999991</v>
      </c>
      <c r="F27" s="8">
        <v>3.6499999999999995</v>
      </c>
      <c r="G27" s="11">
        <v>17.660003667768656</v>
      </c>
      <c r="H27" s="6">
        <v>12.947368421052632</v>
      </c>
      <c r="I27" s="12">
        <v>-0.28760162601626005</v>
      </c>
      <c r="J27" s="17">
        <v>1.9886769855750969E-2</v>
      </c>
      <c r="K27" s="17">
        <f t="shared" si="0"/>
        <v>7.0949999999999999E-2</v>
      </c>
      <c r="L27" s="12">
        <v>3.5381701784600539E-2</v>
      </c>
      <c r="M27" s="12">
        <v>5.2349605329591986E-2</v>
      </c>
      <c r="N27" s="6">
        <f>MEDIAN($G$2:G27)</f>
        <v>16.641402205185553</v>
      </c>
      <c r="O27" s="6">
        <f>MEDIAN($G$2:G27)</f>
        <v>16.641402205185553</v>
      </c>
      <c r="P27" s="6">
        <f t="shared" ref="P27:P90" si="1">MEDIAN(G3:G27)</f>
        <v>16.67246633376773</v>
      </c>
      <c r="Q27" s="12">
        <v>7.3375262054507395E-2</v>
      </c>
      <c r="R27" s="17">
        <v>1.6526608961083725E-2</v>
      </c>
      <c r="S27" s="24">
        <v>5.5149999999999998E-2</v>
      </c>
    </row>
    <row r="28" spans="1:19">
      <c r="A28" s="1">
        <v>1907</v>
      </c>
      <c r="B28" s="3">
        <v>6.57</v>
      </c>
      <c r="C28" s="3">
        <v>0.44</v>
      </c>
      <c r="D28" s="3">
        <v>0.66</v>
      </c>
      <c r="E28" s="3">
        <v>8.7534247930000006</v>
      </c>
      <c r="F28" s="8">
        <v>3.8533333333333331</v>
      </c>
      <c r="G28" s="11">
        <v>11.333306235811175</v>
      </c>
      <c r="H28" s="6">
        <v>9.954545454545455</v>
      </c>
      <c r="I28" s="12">
        <v>0.43531202435312011</v>
      </c>
      <c r="J28" s="17">
        <v>4.5439130854611987E-2</v>
      </c>
      <c r="K28" s="17">
        <f t="shared" si="0"/>
        <v>3.1150000000000001E-2</v>
      </c>
      <c r="L28" s="12">
        <v>0.12571281258518119</v>
      </c>
      <c r="M28" s="12">
        <v>5.9774156749005103E-2</v>
      </c>
      <c r="N28" s="6">
        <f>MEDIAN($G$2:G28)</f>
        <v>16.610338076603377</v>
      </c>
      <c r="O28" s="6">
        <f>MEDIAN($G$2:G28)</f>
        <v>16.610338076603377</v>
      </c>
      <c r="P28" s="6">
        <f t="shared" si="1"/>
        <v>16.67246633376773</v>
      </c>
      <c r="Q28" s="12">
        <v>-0.28760162601626005</v>
      </c>
      <c r="R28" s="17">
        <v>1.9886769855750969E-2</v>
      </c>
      <c r="S28" s="24">
        <v>7.0949999999999999E-2</v>
      </c>
    </row>
    <row r="29" spans="1:19">
      <c r="A29" s="1">
        <v>1908</v>
      </c>
      <c r="B29" s="3">
        <v>9.0299999999999994</v>
      </c>
      <c r="C29" s="3">
        <v>0.4</v>
      </c>
      <c r="D29" s="3">
        <v>0.57999999999999996</v>
      </c>
      <c r="E29" s="3">
        <v>9.0388396689999997</v>
      </c>
      <c r="F29" s="8">
        <v>3.769166666666667</v>
      </c>
      <c r="G29" s="11">
        <v>14.58248290896244</v>
      </c>
      <c r="H29" s="6">
        <v>15.568965517241379</v>
      </c>
      <c r="I29" s="12">
        <v>0.18936877076411962</v>
      </c>
      <c r="J29" s="17">
        <v>2.7229367253009541E-2</v>
      </c>
      <c r="K29" s="17">
        <f t="shared" si="0"/>
        <v>4.3749999999999997E-2</v>
      </c>
      <c r="L29" s="12">
        <v>2.727257935709182E-2</v>
      </c>
      <c r="M29" s="12">
        <v>4.4855281251686918E-2</v>
      </c>
      <c r="N29" s="6">
        <f>MEDIAN($G$2:G29)</f>
        <v>16.57937661663567</v>
      </c>
      <c r="O29" s="6">
        <f>MEDIAN($G$2:G29)</f>
        <v>16.57937661663567</v>
      </c>
      <c r="P29" s="6">
        <f t="shared" si="1"/>
        <v>16.67246633376773</v>
      </c>
      <c r="Q29" s="12">
        <v>0.43531202435312011</v>
      </c>
      <c r="R29" s="17">
        <v>4.5439130854611987E-2</v>
      </c>
      <c r="S29" s="24">
        <v>3.1150000000000001E-2</v>
      </c>
    </row>
    <row r="30" spans="1:19">
      <c r="A30" s="1">
        <v>1909</v>
      </c>
      <c r="B30" s="3">
        <v>10.3</v>
      </c>
      <c r="C30" s="3">
        <v>0.44</v>
      </c>
      <c r="D30" s="3">
        <v>0.76</v>
      </c>
      <c r="E30" s="3">
        <v>9.9903305790000001</v>
      </c>
      <c r="F30" s="8">
        <v>3.8975000000000004</v>
      </c>
      <c r="G30" s="11">
        <v>14.750638489265032</v>
      </c>
      <c r="H30" s="6">
        <v>13.55263157894737</v>
      </c>
      <c r="I30" s="12">
        <v>-7.5728155339805703E-2</v>
      </c>
      <c r="J30" s="17">
        <v>3.2748641936113071E-2</v>
      </c>
      <c r="K30" s="17">
        <f t="shared" si="0"/>
        <v>3.925E-2</v>
      </c>
      <c r="L30" s="12">
        <v>-1.45028251997803E-2</v>
      </c>
      <c r="M30" s="12">
        <v>4.5454077564967221E-2</v>
      </c>
      <c r="N30" s="6">
        <f>MEDIAN($G$2:G30)</f>
        <v>16.548415156667961</v>
      </c>
      <c r="O30" s="6">
        <f>MEDIAN($G$2:G30)</f>
        <v>16.548415156667961</v>
      </c>
      <c r="P30" s="6">
        <f t="shared" si="1"/>
        <v>16.67246633376773</v>
      </c>
      <c r="Q30" s="12">
        <v>0.18936877076411962</v>
      </c>
      <c r="R30" s="17">
        <v>2.7229367253009541E-2</v>
      </c>
      <c r="S30" s="24">
        <v>4.3749999999999997E-2</v>
      </c>
    </row>
    <row r="31" spans="1:19">
      <c r="A31" s="1">
        <v>1910</v>
      </c>
      <c r="B31" s="3">
        <v>9.0500000000000007</v>
      </c>
      <c r="C31" s="3">
        <v>0.47</v>
      </c>
      <c r="D31" s="3">
        <v>0.73</v>
      </c>
      <c r="E31" s="3">
        <v>9.229089256</v>
      </c>
      <c r="F31" s="8">
        <v>3.9741666666666666</v>
      </c>
      <c r="G31" s="11">
        <v>13.741478417781547</v>
      </c>
      <c r="H31" s="6">
        <v>12.397260273972604</v>
      </c>
      <c r="I31" s="12">
        <v>5.8563535911602127E-2</v>
      </c>
      <c r="J31" s="17">
        <v>3.7039043886929621E-2</v>
      </c>
      <c r="K31" s="17">
        <f t="shared" si="0"/>
        <v>3.8850000000000003E-2</v>
      </c>
      <c r="L31" s="12">
        <v>6.2802829437736962E-2</v>
      </c>
      <c r="M31" s="12">
        <v>3.3093457328455811E-2</v>
      </c>
      <c r="N31" s="6">
        <f>MEDIAN($G$2:G31)</f>
        <v>16.524909668629029</v>
      </c>
      <c r="O31" s="6">
        <f>MEDIAN($G$2:G31)</f>
        <v>16.524909668629029</v>
      </c>
      <c r="P31" s="6">
        <f t="shared" si="1"/>
        <v>16.67246633376773</v>
      </c>
      <c r="Q31" s="12">
        <v>-7.5728155339805703E-2</v>
      </c>
      <c r="R31" s="17">
        <v>3.2748641936113071E-2</v>
      </c>
      <c r="S31" s="24">
        <v>3.925E-2</v>
      </c>
    </row>
    <row r="32" spans="1:19">
      <c r="A32" s="1">
        <v>1911</v>
      </c>
      <c r="B32" s="3">
        <v>9.11</v>
      </c>
      <c r="C32" s="3">
        <v>0.47</v>
      </c>
      <c r="D32" s="3">
        <v>0.59</v>
      </c>
      <c r="E32" s="3">
        <v>9.0388396689999997</v>
      </c>
      <c r="F32" s="8">
        <v>4.0075000000000003</v>
      </c>
      <c r="G32" s="11">
        <v>13.929258419578233</v>
      </c>
      <c r="H32" s="6">
        <v>15.440677966101696</v>
      </c>
      <c r="I32" s="12">
        <v>8.2327113062568902E-2</v>
      </c>
      <c r="J32" s="17">
        <v>7.8252744043541614E-3</v>
      </c>
      <c r="K32" s="17">
        <f t="shared" si="0"/>
        <v>5.2649999999999995E-2</v>
      </c>
      <c r="L32" s="12">
        <v>6.9595579995809453E-2</v>
      </c>
      <c r="M32" s="12">
        <v>4.0867165599029809E-2</v>
      </c>
      <c r="N32" s="6">
        <f>MEDIAN($G$2:G32)</f>
        <v>16.501404180590097</v>
      </c>
      <c r="O32" s="6">
        <f>MEDIAN($G$2:G32)</f>
        <v>16.501404180590097</v>
      </c>
      <c r="P32" s="6">
        <f t="shared" si="1"/>
        <v>16.610338076603377</v>
      </c>
      <c r="Q32" s="12">
        <v>5.8563535911602127E-2</v>
      </c>
      <c r="R32" s="17">
        <v>3.7039043886929621E-2</v>
      </c>
      <c r="S32" s="24">
        <v>3.8850000000000003E-2</v>
      </c>
    </row>
    <row r="33" spans="1:19">
      <c r="A33" s="1">
        <v>1912</v>
      </c>
      <c r="B33" s="3">
        <v>9.3800000000000008</v>
      </c>
      <c r="C33" s="3">
        <v>0.48</v>
      </c>
      <c r="D33" s="3">
        <v>0.7</v>
      </c>
      <c r="E33" s="3">
        <v>9.7048347110000002</v>
      </c>
      <c r="F33" s="8">
        <v>4.4133333333333331</v>
      </c>
      <c r="G33" s="11">
        <v>13.388999452579634</v>
      </c>
      <c r="H33" s="6">
        <v>13.400000000000002</v>
      </c>
      <c r="I33" s="12">
        <v>-9.1684434968017148E-2</v>
      </c>
      <c r="J33" s="17">
        <v>6.2551555632020098E-2</v>
      </c>
      <c r="K33" s="17">
        <f t="shared" si="0"/>
        <v>4.9550000000000004E-2</v>
      </c>
      <c r="L33" s="12">
        <v>-2.3021406908967368E-3</v>
      </c>
      <c r="M33" s="12">
        <v>5.7716523117093743E-2</v>
      </c>
      <c r="N33" s="6">
        <f>MEDIAN($G$2:G33)</f>
        <v>16.402940066434304</v>
      </c>
      <c r="O33" s="6">
        <f>MEDIAN($G$2:G33)</f>
        <v>16.402940066434304</v>
      </c>
      <c r="P33" s="6">
        <f t="shared" si="1"/>
        <v>16.610338076603377</v>
      </c>
      <c r="Q33" s="12">
        <v>8.2327113062568902E-2</v>
      </c>
      <c r="R33" s="17">
        <v>7.8252744043541614E-3</v>
      </c>
      <c r="S33" s="24">
        <v>5.2649999999999995E-2</v>
      </c>
    </row>
    <row r="34" spans="1:19">
      <c r="A34" s="1">
        <v>1913</v>
      </c>
      <c r="B34" s="3">
        <v>8.0399999999999991</v>
      </c>
      <c r="C34" s="3">
        <v>0.48</v>
      </c>
      <c r="D34" s="3">
        <v>0.63</v>
      </c>
      <c r="E34" s="3">
        <v>10</v>
      </c>
      <c r="F34" s="8">
        <v>4.184166666666667</v>
      </c>
      <c r="G34" s="11">
        <v>11.174040870036794</v>
      </c>
      <c r="H34" s="6">
        <v>12.761904761904761</v>
      </c>
      <c r="I34" s="12">
        <v>-3.3582089552238736E-2</v>
      </c>
      <c r="J34" s="17">
        <v>3.789973086475612E-2</v>
      </c>
      <c r="K34" s="17">
        <f t="shared" si="0"/>
        <v>3.6149999999999995E-2</v>
      </c>
      <c r="L34" s="12">
        <v>6.2738927036079639E-2</v>
      </c>
      <c r="M34" s="12">
        <v>7.1531015825598621E-2</v>
      </c>
      <c r="N34" s="6">
        <f>MEDIAN($G$2:G34)</f>
        <v>16.304475952278516</v>
      </c>
      <c r="O34" s="6">
        <f>MEDIAN($G$2:G34)</f>
        <v>16.304475952278516</v>
      </c>
      <c r="P34" s="6">
        <f t="shared" si="1"/>
        <v>16.610338076603377</v>
      </c>
      <c r="Q34" s="12">
        <v>-9.1684434968017148E-2</v>
      </c>
      <c r="R34" s="17">
        <v>6.2551555632020098E-2</v>
      </c>
      <c r="S34" s="24">
        <v>4.9550000000000004E-2</v>
      </c>
    </row>
    <row r="35" spans="1:19">
      <c r="A35" s="1">
        <v>1914</v>
      </c>
      <c r="B35" s="3">
        <v>7.35</v>
      </c>
      <c r="C35" s="3">
        <v>0.42</v>
      </c>
      <c r="D35" s="3">
        <v>0.52</v>
      </c>
      <c r="E35" s="3">
        <v>10.1</v>
      </c>
      <c r="F35" s="8">
        <v>4.2333333333333334</v>
      </c>
      <c r="G35" s="11">
        <v>10.172217991997858</v>
      </c>
      <c r="H35" s="6">
        <v>14.134615384615383</v>
      </c>
      <c r="I35" s="12">
        <v>0.34829931972789119</v>
      </c>
      <c r="J35" s="17">
        <v>5.5874668644650571E-2</v>
      </c>
      <c r="K35" s="17">
        <f t="shared" si="0"/>
        <v>2.3550000000000001E-2</v>
      </c>
      <c r="L35" s="12">
        <v>0.10905871294738567</v>
      </c>
      <c r="M35" s="12">
        <v>9.9690782775719411E-2</v>
      </c>
      <c r="N35" s="6">
        <f>MEDIAN($G$2:G35)</f>
        <v>16.17368504616433</v>
      </c>
      <c r="O35" s="6">
        <f>MEDIAN($G$2:G35)</f>
        <v>16.17368504616433</v>
      </c>
      <c r="P35" s="6">
        <f t="shared" si="1"/>
        <v>16.548415156667961</v>
      </c>
      <c r="Q35" s="12">
        <v>-3.3582089552238736E-2</v>
      </c>
      <c r="R35" s="17">
        <v>3.789973086475612E-2</v>
      </c>
      <c r="S35" s="24">
        <v>3.6149999999999995E-2</v>
      </c>
    </row>
    <row r="36" spans="1:19">
      <c r="A36" s="1">
        <v>1915</v>
      </c>
      <c r="B36" s="3">
        <v>9.48</v>
      </c>
      <c r="C36" s="3">
        <v>0.43</v>
      </c>
      <c r="D36" s="3">
        <v>0.88</v>
      </c>
      <c r="E36" s="3">
        <v>10.3</v>
      </c>
      <c r="F36" s="8">
        <v>4.065833333333333</v>
      </c>
      <c r="G36" s="11">
        <v>12.878444602185992</v>
      </c>
      <c r="H36" s="6">
        <v>10.772727272727273</v>
      </c>
      <c r="I36" s="12">
        <v>9.2827004219409259E-2</v>
      </c>
      <c r="J36" s="17">
        <v>2.8688041717846318E-2</v>
      </c>
      <c r="K36" s="17">
        <f t="shared" si="0"/>
        <v>3.175E-2</v>
      </c>
      <c r="L36" s="12">
        <v>4.2145749080235717E-3</v>
      </c>
      <c r="M36" s="12">
        <v>9.4452456386329153E-2</v>
      </c>
      <c r="N36" s="6">
        <f>MEDIAN($G$2:G36)</f>
        <v>16.042894140050141</v>
      </c>
      <c r="O36" s="6">
        <f>MEDIAN($G$2:G36)</f>
        <v>16.042894140050141</v>
      </c>
      <c r="P36" s="6">
        <f t="shared" si="1"/>
        <v>16.548415156667961</v>
      </c>
      <c r="Q36" s="12">
        <v>0.34829931972789119</v>
      </c>
      <c r="R36" s="17">
        <v>5.5874668644650571E-2</v>
      </c>
      <c r="S36" s="24">
        <v>2.3550000000000001E-2</v>
      </c>
    </row>
    <row r="37" spans="1:19">
      <c r="A37" s="1">
        <v>1916</v>
      </c>
      <c r="B37" s="3">
        <v>9.8000000000000007</v>
      </c>
      <c r="C37" s="3">
        <v>0.56000000000000005</v>
      </c>
      <c r="D37" s="3">
        <v>1.53</v>
      </c>
      <c r="E37" s="3">
        <v>11.6</v>
      </c>
      <c r="F37" s="8">
        <v>4.2149999999999999</v>
      </c>
      <c r="G37" s="11">
        <v>11.413559188849495</v>
      </c>
      <c r="H37" s="6">
        <v>6.405228758169935</v>
      </c>
      <c r="I37" s="12">
        <v>-0.23571428571428577</v>
      </c>
      <c r="J37" s="17">
        <v>1.635466000821225E-2</v>
      </c>
      <c r="K37" s="17">
        <f t="shared" si="0"/>
        <v>4.7649999999999998E-2</v>
      </c>
      <c r="L37" s="12">
        <v>1.2910371625135753E-2</v>
      </c>
      <c r="M37" s="12">
        <v>9.8898491897383867E-2</v>
      </c>
      <c r="N37" s="6">
        <f>MEDIAN($G$2:G37)</f>
        <v>16.000824173077611</v>
      </c>
      <c r="O37" s="6">
        <f>MEDIAN($G$2:G37)</f>
        <v>16.000824173077611</v>
      </c>
      <c r="P37" s="6">
        <f t="shared" si="1"/>
        <v>16.501404180590097</v>
      </c>
      <c r="Q37" s="12">
        <v>9.2827004219409259E-2</v>
      </c>
      <c r="R37" s="17">
        <v>2.8688041717846318E-2</v>
      </c>
      <c r="S37" s="24">
        <v>3.175E-2</v>
      </c>
    </row>
    <row r="38" spans="1:19">
      <c r="A38" s="1">
        <v>1917</v>
      </c>
      <c r="B38" s="3">
        <v>6.8</v>
      </c>
      <c r="C38" s="3">
        <v>0.69</v>
      </c>
      <c r="D38" s="3">
        <v>1.28</v>
      </c>
      <c r="E38" s="3">
        <v>13.7</v>
      </c>
      <c r="F38" s="8">
        <v>4.541666666666667</v>
      </c>
      <c r="G38" s="11">
        <v>6.4125938981198196</v>
      </c>
      <c r="H38" s="6">
        <v>5.3125</v>
      </c>
      <c r="I38" s="12">
        <v>0.24558823529411766</v>
      </c>
      <c r="J38" s="17">
        <v>4.8251244296918398E-2</v>
      </c>
      <c r="K38" s="17">
        <f t="shared" si="0"/>
        <v>5.074999999999999E-2</v>
      </c>
      <c r="L38" s="12">
        <v>0.12134573892906575</v>
      </c>
      <c r="M38" s="12">
        <v>0.16334753796511126</v>
      </c>
      <c r="N38" s="6">
        <f>MEDIAN($G$2:G38)</f>
        <v>15.958754206105077</v>
      </c>
      <c r="O38" s="6">
        <f>MEDIAN($G$2:G38)</f>
        <v>15.958754206105077</v>
      </c>
      <c r="P38" s="6">
        <f t="shared" si="1"/>
        <v>16.042894140050141</v>
      </c>
      <c r="Q38" s="12">
        <v>-0.23571428571428577</v>
      </c>
      <c r="R38" s="17">
        <v>1.635466000821225E-2</v>
      </c>
      <c r="S38" s="24">
        <v>4.7649999999999998E-2</v>
      </c>
    </row>
    <row r="39" spans="1:19">
      <c r="A39" s="1">
        <v>1918</v>
      </c>
      <c r="B39" s="3">
        <v>7.9</v>
      </c>
      <c r="C39" s="3">
        <v>0.56999999999999995</v>
      </c>
      <c r="D39" s="3">
        <v>0.99</v>
      </c>
      <c r="E39" s="3">
        <v>16.5</v>
      </c>
      <c r="F39" s="8">
        <v>4.5058333333333334</v>
      </c>
      <c r="G39" s="11">
        <v>6.1345804112834319</v>
      </c>
      <c r="H39" s="6">
        <v>7.9797979797979801</v>
      </c>
      <c r="I39" s="12">
        <v>0.19620253164556956</v>
      </c>
      <c r="J39" s="17">
        <v>1.2130448854837397E-2</v>
      </c>
      <c r="K39" s="17">
        <f t="shared" si="0"/>
        <v>5.1449999999999996E-2</v>
      </c>
      <c r="L39" s="12">
        <v>8.039584197639793E-2</v>
      </c>
      <c r="M39" s="12">
        <v>0.17486705451643281</v>
      </c>
      <c r="N39" s="6">
        <f>MEDIAN($G$2:G39)</f>
        <v>15.785724270785011</v>
      </c>
      <c r="O39" s="6">
        <f>MEDIAN($G$2:G39)</f>
        <v>15.785724270785011</v>
      </c>
      <c r="P39" s="6">
        <f t="shared" si="1"/>
        <v>16.042894140050141</v>
      </c>
      <c r="Q39" s="12">
        <v>0.24558823529411766</v>
      </c>
      <c r="R39" s="17">
        <v>4.8251244296918398E-2</v>
      </c>
      <c r="S39" s="24">
        <v>5.074999999999999E-2</v>
      </c>
    </row>
    <row r="40" spans="1:19">
      <c r="A40" s="1">
        <v>1919</v>
      </c>
      <c r="B40" s="3">
        <v>8.92</v>
      </c>
      <c r="C40" s="3">
        <v>0.53</v>
      </c>
      <c r="D40" s="3">
        <v>0.93</v>
      </c>
      <c r="E40" s="3">
        <v>18.899999999999999</v>
      </c>
      <c r="F40" s="8">
        <v>4.9308333333333332</v>
      </c>
      <c r="G40" s="11">
        <v>6.1607170337991786</v>
      </c>
      <c r="H40" s="6">
        <v>9.5913978494623642</v>
      </c>
      <c r="I40" s="12">
        <v>-0.17937219730941711</v>
      </c>
      <c r="J40" s="17">
        <v>3.7834696439766162E-2</v>
      </c>
      <c r="K40" s="17">
        <f t="shared" si="0"/>
        <v>5.8799999999999998E-2</v>
      </c>
      <c r="L40" s="12">
        <v>9.0401981070992621E-2</v>
      </c>
      <c r="M40" s="12">
        <v>0.15005802473782981</v>
      </c>
      <c r="N40" s="6">
        <f>MEDIAN($G$2:G40)</f>
        <v>15.612694335464944</v>
      </c>
      <c r="O40" s="6">
        <f>MEDIAN($G$2:G40)</f>
        <v>15.612694335464944</v>
      </c>
      <c r="P40" s="6">
        <f t="shared" si="1"/>
        <v>14.750638489265032</v>
      </c>
      <c r="Q40" s="12">
        <v>0.19620253164556956</v>
      </c>
      <c r="R40" s="17">
        <v>1.2130448854837397E-2</v>
      </c>
      <c r="S40" s="24">
        <v>5.1449999999999996E-2</v>
      </c>
    </row>
    <row r="41" spans="1:19">
      <c r="A41" s="1">
        <v>1920</v>
      </c>
      <c r="B41" s="3">
        <v>6.81</v>
      </c>
      <c r="C41" s="3">
        <v>0.51</v>
      </c>
      <c r="D41" s="3">
        <v>0.8</v>
      </c>
      <c r="E41" s="3">
        <v>19.399999999999999</v>
      </c>
      <c r="F41" s="8">
        <v>5.0799999999999992</v>
      </c>
      <c r="G41" s="11">
        <v>4.7842410450832489</v>
      </c>
      <c r="H41" s="6">
        <v>8.5124999999999993</v>
      </c>
      <c r="I41" s="12">
        <v>0.1409691629955947</v>
      </c>
      <c r="J41" s="17">
        <v>0.10768463127658691</v>
      </c>
      <c r="K41" s="17">
        <f t="shared" si="0"/>
        <v>3.9E-2</v>
      </c>
      <c r="L41" s="12">
        <v>0.19279903839254575</v>
      </c>
      <c r="M41" s="12">
        <v>0.14284101507124314</v>
      </c>
      <c r="N41" s="6">
        <f>MEDIAN($G$2:G41)</f>
        <v>15.534103894967444</v>
      </c>
      <c r="O41" s="6">
        <f>MEDIAN($G$2:G41)</f>
        <v>15.534103894967444</v>
      </c>
      <c r="P41" s="6">
        <f t="shared" si="1"/>
        <v>14.58248290896244</v>
      </c>
      <c r="Q41" s="12">
        <v>-0.17937219730941711</v>
      </c>
      <c r="R41" s="17">
        <v>3.7834696439766162E-2</v>
      </c>
      <c r="S41" s="33">
        <v>5.8799999999999998E-2</v>
      </c>
    </row>
    <row r="42" spans="1:19">
      <c r="A42" s="1">
        <v>1921</v>
      </c>
      <c r="B42" s="3">
        <v>7.31</v>
      </c>
      <c r="C42" s="3">
        <v>0.46</v>
      </c>
      <c r="D42" s="3">
        <v>0.28999999999999998</v>
      </c>
      <c r="E42" s="3">
        <v>17.3</v>
      </c>
      <c r="F42" s="8">
        <v>4.3658333333333328</v>
      </c>
      <c r="G42" s="11">
        <v>6.1141588494172723</v>
      </c>
      <c r="H42" s="6">
        <v>25.206896551724139</v>
      </c>
      <c r="I42" s="12">
        <v>0.27086183310533518</v>
      </c>
      <c r="J42" s="17">
        <v>4.4521688728441547E-2</v>
      </c>
      <c r="K42" s="17">
        <f t="shared" si="0"/>
        <v>3.6499999999999998E-2</v>
      </c>
      <c r="L42" s="12">
        <v>0.1921863269667976</v>
      </c>
      <c r="M42" s="12">
        <v>7.1169865471120142E-2</v>
      </c>
      <c r="N42" s="6">
        <f>MEDIAN($G$2:G42)</f>
        <v>15.455513454469946</v>
      </c>
      <c r="O42" s="6">
        <f>MEDIAN($G$2:G42)</f>
        <v>15.455513454469946</v>
      </c>
      <c r="P42" s="6">
        <f t="shared" si="1"/>
        <v>13.929258419578233</v>
      </c>
      <c r="Q42" s="12">
        <v>0.1409691629955947</v>
      </c>
      <c r="R42" s="17">
        <v>0.10768463127658691</v>
      </c>
      <c r="S42" s="33">
        <v>3.9E-2</v>
      </c>
    </row>
    <row r="43" spans="1:19">
      <c r="A43" s="1">
        <v>1922</v>
      </c>
      <c r="B43" s="3">
        <v>8.7799999999999994</v>
      </c>
      <c r="C43" s="3">
        <v>0.51</v>
      </c>
      <c r="D43" s="3">
        <v>0.69</v>
      </c>
      <c r="E43" s="3">
        <v>16.899999999999999</v>
      </c>
      <c r="F43" s="8">
        <v>4.3549999999999995</v>
      </c>
      <c r="G43" s="11">
        <v>7.9646798649400017</v>
      </c>
      <c r="H43" s="6">
        <v>12.72463768115942</v>
      </c>
      <c r="I43" s="12">
        <v>3.4168564920273425E-2</v>
      </c>
      <c r="J43" s="17">
        <v>6.5357046052741341E-2</v>
      </c>
      <c r="K43" s="17">
        <f t="shared" si="0"/>
        <v>3.8800000000000001E-2</v>
      </c>
      <c r="L43" s="12">
        <v>0.20692258159559285</v>
      </c>
      <c r="M43" s="12">
        <v>3.1015931581250378E-2</v>
      </c>
      <c r="N43" s="6">
        <f>MEDIAN($G$2:G43)</f>
        <v>15.418820893275957</v>
      </c>
      <c r="O43" s="6">
        <f>MEDIAN($G$2:G43)</f>
        <v>15.418820893275957</v>
      </c>
      <c r="P43" s="6">
        <f t="shared" si="1"/>
        <v>13.741478417781547</v>
      </c>
      <c r="Q43" s="12">
        <v>0.27086183310533518</v>
      </c>
      <c r="R43" s="17">
        <v>4.4521688728441547E-2</v>
      </c>
      <c r="S43" s="33">
        <v>3.6499999999999998E-2</v>
      </c>
    </row>
    <row r="44" spans="1:19">
      <c r="A44" s="1">
        <v>1923</v>
      </c>
      <c r="B44" s="3">
        <v>8.5500000000000007</v>
      </c>
      <c r="C44" s="3">
        <v>0.53</v>
      </c>
      <c r="D44" s="3">
        <v>0.98</v>
      </c>
      <c r="E44" s="3">
        <v>17.3</v>
      </c>
      <c r="F44" s="8">
        <v>4.085</v>
      </c>
      <c r="G44" s="11">
        <v>7.8097391449387432</v>
      </c>
      <c r="H44" s="6">
        <v>8.7244897959183678</v>
      </c>
      <c r="I44" s="12">
        <v>0.25263157894736832</v>
      </c>
      <c r="J44" s="17">
        <v>5.7851925499931837E-2</v>
      </c>
      <c r="K44" s="17">
        <f t="shared" si="0"/>
        <v>2.5699999999999997E-2</v>
      </c>
      <c r="L44" s="12">
        <v>0.27759895230906739</v>
      </c>
      <c r="M44" s="12">
        <v>7.1945926896059165E-2</v>
      </c>
      <c r="N44" s="6">
        <f>MEDIAN($G$2:G44)</f>
        <v>15.382128332081965</v>
      </c>
      <c r="O44" s="6">
        <f>MEDIAN($G$2:G44)</f>
        <v>15.382128332081965</v>
      </c>
      <c r="P44" s="6">
        <f t="shared" si="1"/>
        <v>13.388999452579634</v>
      </c>
      <c r="Q44" s="12">
        <v>3.4168564920273425E-2</v>
      </c>
      <c r="R44" s="17">
        <v>6.5357046052741341E-2</v>
      </c>
      <c r="S44" s="33">
        <v>3.8800000000000001E-2</v>
      </c>
    </row>
    <row r="45" spans="1:19">
      <c r="A45" s="1">
        <v>1924</v>
      </c>
      <c r="B45" s="3">
        <v>10.16</v>
      </c>
      <c r="C45" s="3">
        <v>0.55000000000000004</v>
      </c>
      <c r="D45" s="3">
        <v>0.93</v>
      </c>
      <c r="E45" s="3">
        <v>17.3</v>
      </c>
      <c r="F45" s="8">
        <v>3.8766666666666669</v>
      </c>
      <c r="G45" s="11">
        <v>9.3106396804163722</v>
      </c>
      <c r="H45" s="6">
        <v>10.924731182795698</v>
      </c>
      <c r="I45" s="12">
        <v>0.28543307086614167</v>
      </c>
      <c r="J45" s="17">
        <v>5.3727753006537426E-2</v>
      </c>
      <c r="K45" s="17">
        <f t="shared" si="0"/>
        <v>3.5099999999999999E-2</v>
      </c>
      <c r="L45" s="12">
        <v>0.21297785883036302</v>
      </c>
      <c r="M45" s="12">
        <v>4.5304812753561574E-2</v>
      </c>
      <c r="N45" s="6">
        <f>MEDIAN($G$2:G45)</f>
        <v>15.164438316585597</v>
      </c>
      <c r="O45" s="6">
        <f>MEDIAN($G$2:G45)</f>
        <v>15.164438316585597</v>
      </c>
      <c r="P45" s="6">
        <f t="shared" si="1"/>
        <v>12.878444602185992</v>
      </c>
      <c r="Q45" s="12">
        <v>0.25263157894736832</v>
      </c>
      <c r="R45" s="17">
        <v>5.7851925499931837E-2</v>
      </c>
      <c r="S45" s="33">
        <v>2.5699999999999997E-2</v>
      </c>
    </row>
    <row r="46" spans="1:19">
      <c r="A46" s="1">
        <v>1925</v>
      </c>
      <c r="B46" s="3">
        <v>12.46</v>
      </c>
      <c r="C46" s="3">
        <v>0.6</v>
      </c>
      <c r="D46" s="3">
        <v>1.25</v>
      </c>
      <c r="E46" s="3">
        <v>17.899999999999999</v>
      </c>
      <c r="F46" s="8">
        <v>3.6950000000000003</v>
      </c>
      <c r="G46" s="11">
        <v>11.147365239137253</v>
      </c>
      <c r="H46" s="6">
        <v>9.968</v>
      </c>
      <c r="I46" s="12">
        <v>0.13804173354735139</v>
      </c>
      <c r="J46" s="17">
        <v>6.4298770471641967E-2</v>
      </c>
      <c r="K46" s="17">
        <f t="shared" si="0"/>
        <v>3.0699999999999998E-2</v>
      </c>
      <c r="L46" s="12">
        <v>9.4975384528471762E-2</v>
      </c>
      <c r="M46" s="12">
        <v>5.8625715241095167E-2</v>
      </c>
      <c r="N46" s="6">
        <f>MEDIAN($G$2:G46)</f>
        <v>14.946748301089229</v>
      </c>
      <c r="O46" s="6">
        <f>MEDIAN($G$2:G46)</f>
        <v>14.946748301089229</v>
      </c>
      <c r="P46" s="6">
        <f t="shared" si="1"/>
        <v>11.413559188849495</v>
      </c>
      <c r="Q46" s="12">
        <v>0.28543307086614167</v>
      </c>
      <c r="R46" s="17">
        <v>5.3727753006537426E-2</v>
      </c>
      <c r="S46" s="33">
        <v>3.5099999999999999E-2</v>
      </c>
    </row>
    <row r="47" spans="1:19">
      <c r="A47" s="1">
        <v>1926</v>
      </c>
      <c r="B47" s="3">
        <v>13.49</v>
      </c>
      <c r="C47" s="3">
        <v>0.69</v>
      </c>
      <c r="D47" s="3">
        <v>1.24</v>
      </c>
      <c r="E47" s="3">
        <v>17.7</v>
      </c>
      <c r="F47" s="8">
        <v>3.3683333333333327</v>
      </c>
      <c r="G47" s="11">
        <v>13.009052728993131</v>
      </c>
      <c r="H47" s="6">
        <v>10.879032258064516</v>
      </c>
      <c r="I47" s="12">
        <v>0.35137138621200892</v>
      </c>
      <c r="J47" s="17">
        <v>3.6828822543640741E-2</v>
      </c>
      <c r="K47" s="17">
        <f>S48</f>
        <v>3.1699999999999999E-2</v>
      </c>
      <c r="L47" s="12">
        <v>-3.7562455851439247E-2</v>
      </c>
      <c r="M47" s="12">
        <v>7.7933668376998888E-2</v>
      </c>
      <c r="N47" s="6">
        <f>MEDIAN($G$2:G47)</f>
        <v>14.921576121488194</v>
      </c>
      <c r="O47" s="6">
        <f>MEDIAN($G$2:G47)</f>
        <v>14.921576121488194</v>
      </c>
      <c r="P47" s="6">
        <f t="shared" si="1"/>
        <v>11.413559188849495</v>
      </c>
      <c r="Q47" s="12">
        <v>0.13804173354735139</v>
      </c>
      <c r="R47" s="17">
        <v>6.4298770471641967E-2</v>
      </c>
      <c r="S47" s="33">
        <v>3.0699999999999998E-2</v>
      </c>
    </row>
    <row r="48" spans="1:19">
      <c r="A48" s="1">
        <v>1927</v>
      </c>
      <c r="B48" s="3">
        <v>17.46</v>
      </c>
      <c r="C48" s="3">
        <v>0.77</v>
      </c>
      <c r="D48" s="3">
        <v>1.1100000000000001</v>
      </c>
      <c r="E48" s="3">
        <v>17.3</v>
      </c>
      <c r="F48" s="8">
        <v>3.3308333333333335</v>
      </c>
      <c r="G48" s="11">
        <v>18.646624021402534</v>
      </c>
      <c r="H48" s="6">
        <v>15.72972972972973</v>
      </c>
      <c r="I48" s="12">
        <v>0.37457044673539519</v>
      </c>
      <c r="J48" s="17">
        <v>1.2873941320505651E-2</v>
      </c>
      <c r="K48" s="17">
        <f>S49</f>
        <v>4.2599999999999999E-2</v>
      </c>
      <c r="L48" s="12">
        <v>-0.11925266178296257</v>
      </c>
      <c r="M48" s="12">
        <v>8.2736324962868757E-3</v>
      </c>
      <c r="N48" s="6">
        <f>MEDIAN($G$2:G48)</f>
        <v>14.946748301089229</v>
      </c>
      <c r="O48" s="6">
        <f>MEDIAN($G$2:G48)</f>
        <v>14.946748301089229</v>
      </c>
      <c r="P48" s="6">
        <f t="shared" si="1"/>
        <v>11.413559188849495</v>
      </c>
      <c r="Q48" s="12">
        <v>0.35137138621200892</v>
      </c>
      <c r="R48" s="17">
        <v>3.6828822543640741E-2</v>
      </c>
      <c r="S48" s="33">
        <v>3.1699999999999999E-2</v>
      </c>
    </row>
    <row r="49" spans="1:19">
      <c r="A49" s="1">
        <v>1928</v>
      </c>
      <c r="B49" s="3">
        <v>23.15</v>
      </c>
      <c r="C49" s="3">
        <v>0.85</v>
      </c>
      <c r="D49" s="3">
        <v>1.38</v>
      </c>
      <c r="E49" s="3">
        <v>17.100000000000001</v>
      </c>
      <c r="F49" s="8">
        <v>3.5775000000000001</v>
      </c>
      <c r="G49" s="11">
        <v>25.301591027426152</v>
      </c>
      <c r="H49" s="6">
        <v>16.775362318840578</v>
      </c>
      <c r="I49" s="12">
        <v>-3.3693304535637236E-2</v>
      </c>
      <c r="J49" s="17">
        <v>5.7740198275229491E-2</v>
      </c>
      <c r="K49" s="17">
        <f t="shared" ref="K49:K112" si="2">S50</f>
        <v>3.0299999999999997E-2</v>
      </c>
      <c r="L49" s="12">
        <v>-0.10060346549886845</v>
      </c>
      <c r="M49" s="12">
        <v>-5.5088023786188378E-3</v>
      </c>
      <c r="N49" s="6">
        <f>MEDIAN($G$2:G49)</f>
        <v>15.164438316585597</v>
      </c>
      <c r="O49" s="6">
        <f>MEDIAN($G$2:G49)</f>
        <v>15.164438316585597</v>
      </c>
      <c r="P49" s="6">
        <f t="shared" si="1"/>
        <v>11.413559188849495</v>
      </c>
      <c r="Q49" s="12">
        <v>0.37457044673539519</v>
      </c>
      <c r="R49" s="17">
        <v>1.2873941320505651E-2</v>
      </c>
      <c r="S49" s="33">
        <v>4.2599999999999999E-2</v>
      </c>
    </row>
    <row r="50" spans="1:19">
      <c r="A50" s="1">
        <v>1929</v>
      </c>
      <c r="B50" s="3">
        <v>21.4</v>
      </c>
      <c r="C50" s="3">
        <v>0.97</v>
      </c>
      <c r="D50" s="3">
        <v>1.61</v>
      </c>
      <c r="E50" s="3">
        <v>17.2</v>
      </c>
      <c r="F50" s="8">
        <v>3.315833333333333</v>
      </c>
      <c r="G50" s="11">
        <v>22.007373176418334</v>
      </c>
      <c r="H50" s="6">
        <v>13.291925465838508</v>
      </c>
      <c r="I50" s="12">
        <v>-0.22943925233644857</v>
      </c>
      <c r="J50" s="17">
        <v>3.1481163571451844E-2</v>
      </c>
      <c r="K50" s="17">
        <f t="shared" si="2"/>
        <v>1.4800000000000001E-2</v>
      </c>
      <c r="L50" s="12">
        <v>-9.9190357341411906E-2</v>
      </c>
      <c r="M50" s="12">
        <v>2.3995239588647799E-4</v>
      </c>
      <c r="N50" s="6">
        <f>MEDIAN($G$2:G50)</f>
        <v>15.382128332081965</v>
      </c>
      <c r="O50" s="6">
        <f>MEDIAN($G$2:G50)</f>
        <v>15.382128332081965</v>
      </c>
      <c r="P50" s="6">
        <f t="shared" si="1"/>
        <v>11.413559188849495</v>
      </c>
      <c r="Q50" s="12">
        <v>-3.3693304535637236E-2</v>
      </c>
      <c r="R50" s="17">
        <v>5.7740198275229491E-2</v>
      </c>
      <c r="S50" s="33">
        <v>3.0299999999999997E-2</v>
      </c>
    </row>
    <row r="51" spans="1:19">
      <c r="A51" s="1">
        <v>1930</v>
      </c>
      <c r="B51" s="3">
        <v>15.51</v>
      </c>
      <c r="C51" s="3">
        <v>0.98</v>
      </c>
      <c r="D51" s="3">
        <v>0.97</v>
      </c>
      <c r="E51" s="3">
        <v>16.100000000000001</v>
      </c>
      <c r="F51" s="8">
        <v>3.3358333333333325</v>
      </c>
      <c r="G51" s="11">
        <v>16.05500185653133</v>
      </c>
      <c r="H51" s="6">
        <v>15.989690721649485</v>
      </c>
      <c r="I51" s="12">
        <v>-0.40296582849774343</v>
      </c>
      <c r="J51" s="17">
        <v>7.2913765099067969E-3</v>
      </c>
      <c r="K51" s="17">
        <f t="shared" si="2"/>
        <v>2.41E-2</v>
      </c>
      <c r="L51" s="12">
        <v>2.3482738337831544E-2</v>
      </c>
      <c r="M51" s="12">
        <v>1.6502243683227391E-2</v>
      </c>
      <c r="N51" s="6">
        <f>MEDIAN(G2:G51)</f>
        <v>15.418820893275957</v>
      </c>
      <c r="O51" s="6">
        <f>MEDIAN($G$2:G51)</f>
        <v>15.418820893275957</v>
      </c>
      <c r="P51" s="6">
        <f t="shared" si="1"/>
        <v>11.413559188849495</v>
      </c>
      <c r="Q51" s="12">
        <v>-0.22943925233644857</v>
      </c>
      <c r="R51" s="17">
        <v>3.1481163571451844E-2</v>
      </c>
      <c r="S51" s="33">
        <v>1.4800000000000001E-2</v>
      </c>
    </row>
    <row r="52" spans="1:19">
      <c r="A52" s="1">
        <v>1931</v>
      </c>
      <c r="B52" s="3">
        <v>8.44</v>
      </c>
      <c r="C52" s="3">
        <v>0.82</v>
      </c>
      <c r="D52" s="3">
        <v>0.61</v>
      </c>
      <c r="E52" s="3">
        <v>14.6</v>
      </c>
      <c r="F52" s="8">
        <v>3.6516666666666668</v>
      </c>
      <c r="G52" s="11">
        <v>9.3060328679683213</v>
      </c>
      <c r="H52" s="6">
        <v>13.836065573770492</v>
      </c>
      <c r="I52" s="12">
        <v>-0.13270142180094779</v>
      </c>
      <c r="J52" s="17">
        <v>6.2576085355350267E-2</v>
      </c>
      <c r="K52" s="17">
        <f t="shared" si="2"/>
        <v>4.0000000000000002E-4</v>
      </c>
      <c r="L52" s="12">
        <v>0.20728976179813086</v>
      </c>
      <c r="M52" s="12">
        <v>5.9011273841680589E-2</v>
      </c>
      <c r="N52" s="6">
        <f t="shared" ref="N52:N115" si="3">MEDIAN(G3:G52)</f>
        <v>15.164438316585597</v>
      </c>
      <c r="O52" s="6">
        <f>MEDIAN($G$2:G52)</f>
        <v>15.382128332081965</v>
      </c>
      <c r="P52" s="6">
        <f t="shared" si="1"/>
        <v>11.333306235811175</v>
      </c>
      <c r="Q52" s="12">
        <v>-0.40296582849774343</v>
      </c>
      <c r="R52" s="17">
        <v>7.2913765099067969E-3</v>
      </c>
      <c r="S52" s="33">
        <v>2.41E-2</v>
      </c>
    </row>
    <row r="53" spans="1:19">
      <c r="A53" s="1">
        <v>1932</v>
      </c>
      <c r="B53" s="3">
        <v>6.82</v>
      </c>
      <c r="C53" s="3">
        <v>0.5</v>
      </c>
      <c r="D53" s="3">
        <v>0.41</v>
      </c>
      <c r="E53" s="3">
        <v>13.1</v>
      </c>
      <c r="F53" s="8">
        <v>3.3408333333333338</v>
      </c>
      <c r="G53" s="11">
        <v>8.2570739991006832</v>
      </c>
      <c r="H53" s="6">
        <v>16.634146341463417</v>
      </c>
      <c r="I53" s="12">
        <v>0.52639296187683282</v>
      </c>
      <c r="J53" s="17">
        <v>5.0774650234455973E-2</v>
      </c>
      <c r="K53" s="17">
        <f t="shared" si="2"/>
        <v>8.9999999999999998E-4</v>
      </c>
      <c r="L53" s="12">
        <v>0.15426487696831259</v>
      </c>
      <c r="M53" s="12">
        <v>8.9703698640545504E-2</v>
      </c>
      <c r="N53" s="6">
        <f t="shared" si="3"/>
        <v>14.921576121488194</v>
      </c>
      <c r="O53" s="6">
        <f>MEDIAN($G$2:G53)</f>
        <v>15.164438316585597</v>
      </c>
      <c r="P53" s="6">
        <f t="shared" si="1"/>
        <v>11.174040870036794</v>
      </c>
      <c r="Q53" s="12">
        <v>-0.13270142180094779</v>
      </c>
      <c r="R53" s="17">
        <v>6.2576085355350267E-2</v>
      </c>
      <c r="S53" s="33">
        <v>4.0000000000000002E-4</v>
      </c>
    </row>
    <row r="54" spans="1:19">
      <c r="A54" s="1">
        <v>1933</v>
      </c>
      <c r="B54" s="3">
        <v>9.9700000000000006</v>
      </c>
      <c r="C54" s="3">
        <v>0.44</v>
      </c>
      <c r="D54" s="3">
        <v>0.44</v>
      </c>
      <c r="E54" s="3">
        <v>13.2</v>
      </c>
      <c r="F54" s="8">
        <v>3.1358333333333333</v>
      </c>
      <c r="G54" s="11">
        <v>12.281801622601117</v>
      </c>
      <c r="H54" s="6">
        <v>22.65909090909091</v>
      </c>
      <c r="I54" s="12">
        <v>-2.6078234704112524E-2</v>
      </c>
      <c r="J54" s="17">
        <v>5.8767482891639133E-2</v>
      </c>
      <c r="K54" s="17">
        <f t="shared" si="2"/>
        <v>2.3E-3</v>
      </c>
      <c r="L54" s="12">
        <v>9.9640374637406159E-2</v>
      </c>
      <c r="M54" s="12">
        <v>6.9844663549833319E-2</v>
      </c>
      <c r="N54" s="6">
        <f t="shared" si="3"/>
        <v>14.848693395177131</v>
      </c>
      <c r="O54" s="6">
        <f>MEDIAN($G$2:G54)</f>
        <v>14.946748301089229</v>
      </c>
      <c r="P54" s="6">
        <f t="shared" si="1"/>
        <v>11.174040870036794</v>
      </c>
      <c r="Q54" s="12">
        <v>0.52639296187683282</v>
      </c>
      <c r="R54" s="17">
        <v>5.0774650234455973E-2</v>
      </c>
      <c r="S54" s="33">
        <v>8.9999999999999998E-4</v>
      </c>
    </row>
    <row r="55" spans="1:19">
      <c r="A55" s="1">
        <v>1934</v>
      </c>
      <c r="B55" s="3">
        <v>9.26</v>
      </c>
      <c r="C55" s="3">
        <v>0.45</v>
      </c>
      <c r="D55" s="3">
        <v>0.49</v>
      </c>
      <c r="E55" s="3">
        <v>13.4</v>
      </c>
      <c r="F55" s="8">
        <v>2.8174999999999999</v>
      </c>
      <c r="G55" s="11">
        <v>11.639337566475891</v>
      </c>
      <c r="H55" s="6">
        <v>18.897959183673468</v>
      </c>
      <c r="I55" s="12">
        <v>0.4589632829373651</v>
      </c>
      <c r="J55" s="17">
        <v>4.1700399973693153E-2</v>
      </c>
      <c r="K55" s="17">
        <f t="shared" si="2"/>
        <v>1.5E-3</v>
      </c>
      <c r="L55" s="12">
        <v>0.11064526287282761</v>
      </c>
      <c r="M55" s="12">
        <v>9.2126139964742171E-2</v>
      </c>
      <c r="N55" s="6">
        <f t="shared" si="3"/>
        <v>14.848693395177131</v>
      </c>
      <c r="O55" s="6">
        <f>MEDIAN($G$2:G55)</f>
        <v>14.921576121488194</v>
      </c>
      <c r="P55" s="6">
        <f t="shared" si="1"/>
        <v>11.174040870036794</v>
      </c>
      <c r="Q55" s="12">
        <v>-2.6078234704112524E-2</v>
      </c>
      <c r="R55" s="17">
        <v>5.8767482891639133E-2</v>
      </c>
      <c r="S55" s="34">
        <v>2.3E-3</v>
      </c>
    </row>
    <row r="56" spans="1:19">
      <c r="A56" s="1">
        <v>1935</v>
      </c>
      <c r="B56" s="3">
        <v>13.04</v>
      </c>
      <c r="C56" s="3">
        <v>0.47</v>
      </c>
      <c r="D56" s="3">
        <v>0.76</v>
      </c>
      <c r="E56" s="3">
        <v>13.8</v>
      </c>
      <c r="F56" s="8">
        <v>2.6616666666666666</v>
      </c>
      <c r="G56" s="11">
        <v>16.15919271461533</v>
      </c>
      <c r="H56" s="6">
        <v>17.157894736842103</v>
      </c>
      <c r="I56" s="12">
        <v>0.36349693251533743</v>
      </c>
      <c r="J56" s="17">
        <v>2.5243547316596848E-2</v>
      </c>
      <c r="K56" s="17">
        <f t="shared" si="2"/>
        <v>1.1999999999999999E-3</v>
      </c>
      <c r="L56" s="12">
        <v>9.5693583373082092E-3</v>
      </c>
      <c r="M56" s="12">
        <v>8.5536304663700324E-2</v>
      </c>
      <c r="N56" s="6">
        <f t="shared" si="3"/>
        <v>14.848693395177131</v>
      </c>
      <c r="O56" s="6">
        <f>MEDIAN($G$2:G56)</f>
        <v>14.946748301089229</v>
      </c>
      <c r="P56" s="6">
        <f t="shared" si="1"/>
        <v>11.174040870036794</v>
      </c>
      <c r="Q56" s="12">
        <v>0.4589632829373651</v>
      </c>
      <c r="R56" s="17">
        <v>4.1700399973693153E-2</v>
      </c>
      <c r="S56" s="34">
        <v>1.5E-3</v>
      </c>
    </row>
    <row r="57" spans="1:19">
      <c r="A57" s="1">
        <v>1936</v>
      </c>
      <c r="B57" s="3">
        <v>17.059999999999999</v>
      </c>
      <c r="C57" s="3">
        <v>0.72</v>
      </c>
      <c r="D57" s="3">
        <v>1.02</v>
      </c>
      <c r="E57" s="3">
        <v>14</v>
      </c>
      <c r="F57" s="8">
        <v>2.6774999999999998</v>
      </c>
      <c r="G57" s="11">
        <v>21.125663548155437</v>
      </c>
      <c r="H57" s="6">
        <v>16.725490196078429</v>
      </c>
      <c r="I57" s="12">
        <v>-0.30715123094958963</v>
      </c>
      <c r="J57" s="17">
        <v>3.6149528194654723E-2</v>
      </c>
      <c r="K57" s="17">
        <f t="shared" si="2"/>
        <v>1.1000000000000001E-3</v>
      </c>
      <c r="L57" s="12">
        <v>-7.1055753464341787E-2</v>
      </c>
      <c r="M57" s="12">
        <v>4.2976678543452884E-2</v>
      </c>
      <c r="N57" s="6">
        <f t="shared" si="3"/>
        <v>14.848693395177131</v>
      </c>
      <c r="O57" s="6">
        <f>MEDIAN($G$2:G57)</f>
        <v>15.164438316585597</v>
      </c>
      <c r="P57" s="6">
        <f t="shared" si="1"/>
        <v>11.174040870036794</v>
      </c>
      <c r="Q57" s="12">
        <v>0.36349693251533743</v>
      </c>
      <c r="R57" s="17">
        <v>2.5243547316596848E-2</v>
      </c>
      <c r="S57" s="34">
        <v>1.1999999999999999E-3</v>
      </c>
    </row>
    <row r="58" spans="1:19">
      <c r="A58" s="1">
        <v>1937</v>
      </c>
      <c r="B58" s="3">
        <v>11.02</v>
      </c>
      <c r="C58" s="3">
        <v>0.8</v>
      </c>
      <c r="D58" s="3">
        <v>1.1299999999999999</v>
      </c>
      <c r="E58" s="3">
        <v>14.4</v>
      </c>
      <c r="F58" s="8">
        <v>2.57</v>
      </c>
      <c r="G58" s="11">
        <v>13.008483033706138</v>
      </c>
      <c r="H58" s="6">
        <v>9.7522123893805315</v>
      </c>
      <c r="I58" s="12">
        <v>0.19782214156079858</v>
      </c>
      <c r="J58" s="17">
        <v>4.2729003800431119E-2</v>
      </c>
      <c r="K58" s="17">
        <f t="shared" si="2"/>
        <v>2.9999999999999997E-4</v>
      </c>
      <c r="L58" s="12">
        <v>2.8753602855649651E-2</v>
      </c>
      <c r="M58" s="12">
        <v>8.7137689590308876E-2</v>
      </c>
      <c r="N58" s="6">
        <f t="shared" si="3"/>
        <v>14.666560699113736</v>
      </c>
      <c r="O58" s="6">
        <f>MEDIAN($G$2:G58)</f>
        <v>14.946748301089229</v>
      </c>
      <c r="P58" s="6">
        <f t="shared" si="1"/>
        <v>11.174040870036794</v>
      </c>
      <c r="Q58" s="12">
        <v>-0.30715123094958963</v>
      </c>
      <c r="R58" s="17">
        <v>3.6149528194654723E-2</v>
      </c>
      <c r="S58" s="34">
        <v>1.1000000000000001E-3</v>
      </c>
    </row>
    <row r="59" spans="1:19">
      <c r="A59" s="1">
        <v>1938</v>
      </c>
      <c r="B59" s="3">
        <v>12.69</v>
      </c>
      <c r="C59" s="3">
        <v>0.51</v>
      </c>
      <c r="D59" s="3">
        <v>0.64</v>
      </c>
      <c r="E59" s="3">
        <v>14</v>
      </c>
      <c r="F59" s="8">
        <v>2.3766666666666665</v>
      </c>
      <c r="G59" s="11">
        <v>15.756484438993999</v>
      </c>
      <c r="H59" s="6">
        <v>19.828125</v>
      </c>
      <c r="I59" s="12">
        <v>2.3640661938534091E-2</v>
      </c>
      <c r="J59" s="17">
        <v>3.7454982347220778E-2</v>
      </c>
      <c r="K59" s="17">
        <f t="shared" si="2"/>
        <v>4.0000000000000002E-4</v>
      </c>
      <c r="L59" s="12">
        <v>4.0856293134438726E-2</v>
      </c>
      <c r="M59" s="12">
        <v>7.5191752636221798E-2</v>
      </c>
      <c r="N59" s="6">
        <f t="shared" si="3"/>
        <v>14.666560699113736</v>
      </c>
      <c r="O59" s="6">
        <f>MEDIAN($G$2:G59)</f>
        <v>15.164438316585597</v>
      </c>
      <c r="P59" s="6">
        <f t="shared" si="1"/>
        <v>11.413559188849495</v>
      </c>
      <c r="Q59" s="12">
        <v>0.19782214156079858</v>
      </c>
      <c r="R59" s="17">
        <v>4.2729003800431119E-2</v>
      </c>
      <c r="S59" s="34">
        <v>2.9999999999999997E-4</v>
      </c>
    </row>
    <row r="60" spans="1:19">
      <c r="A60" s="1">
        <v>1939</v>
      </c>
      <c r="B60" s="3">
        <v>12.37</v>
      </c>
      <c r="C60" s="3">
        <v>0.62</v>
      </c>
      <c r="D60" s="3">
        <v>0.9</v>
      </c>
      <c r="E60" s="3">
        <v>14</v>
      </c>
      <c r="F60" s="8">
        <v>2.2225000000000001</v>
      </c>
      <c r="G60" s="11">
        <v>16.280412901283835</v>
      </c>
      <c r="H60" s="6">
        <v>13.744444444444444</v>
      </c>
      <c r="I60" s="12">
        <v>-9.4583670169765544E-2</v>
      </c>
      <c r="J60" s="17">
        <v>4.4789755003103837E-2</v>
      </c>
      <c r="K60" s="17">
        <f t="shared" si="2"/>
        <v>2.0000000000000001E-4</v>
      </c>
      <c r="L60" s="12">
        <v>7.3915808643628456E-2</v>
      </c>
      <c r="M60" s="12">
        <v>8.9089623413019847E-2</v>
      </c>
      <c r="N60" s="6">
        <f t="shared" si="3"/>
        <v>14.666560699113736</v>
      </c>
      <c r="O60" s="6">
        <f>MEDIAN($G$2:G60)</f>
        <v>15.382128332081965</v>
      </c>
      <c r="P60" s="6">
        <f t="shared" si="1"/>
        <v>11.639337566475891</v>
      </c>
      <c r="Q60" s="12">
        <v>2.3640661938534091E-2</v>
      </c>
      <c r="R60" s="17">
        <v>3.7454982347220778E-2</v>
      </c>
      <c r="S60" s="34">
        <v>4.0000000000000002E-4</v>
      </c>
    </row>
    <row r="61" spans="1:19">
      <c r="A61" s="1">
        <v>1940</v>
      </c>
      <c r="B61" s="3">
        <v>10.53</v>
      </c>
      <c r="C61" s="3">
        <v>0.67</v>
      </c>
      <c r="D61" s="3">
        <v>1.05</v>
      </c>
      <c r="E61" s="3">
        <v>14.1</v>
      </c>
      <c r="F61" s="8">
        <v>1.9716666666666665</v>
      </c>
      <c r="G61" s="11">
        <v>13.908426122353838</v>
      </c>
      <c r="H61" s="6">
        <v>10.028571428571427</v>
      </c>
      <c r="I61" s="12">
        <v>-0.10066476733143404</v>
      </c>
      <c r="J61" s="17">
        <v>-1.9469820403741948E-2</v>
      </c>
      <c r="K61" s="17">
        <f t="shared" si="2"/>
        <v>3.3E-3</v>
      </c>
      <c r="L61" s="12">
        <v>0.16721952683235997</v>
      </c>
      <c r="M61" s="12">
        <v>0.12771608596123674</v>
      </c>
      <c r="N61" s="6">
        <f t="shared" si="3"/>
        <v>14.666560699113736</v>
      </c>
      <c r="O61" s="6">
        <f>MEDIAN($G$2:G61)</f>
        <v>15.164438316585597</v>
      </c>
      <c r="P61" s="6">
        <f t="shared" si="1"/>
        <v>11.639337566475891</v>
      </c>
      <c r="Q61" s="12">
        <v>-9.4583670169765544E-2</v>
      </c>
      <c r="R61" s="17">
        <v>4.4789755003103837E-2</v>
      </c>
      <c r="S61" s="34">
        <v>2.0000000000000001E-4</v>
      </c>
    </row>
    <row r="62" spans="1:19">
      <c r="A62" s="1">
        <v>1941</v>
      </c>
      <c r="B62" s="3">
        <v>8.76</v>
      </c>
      <c r="C62" s="3">
        <v>0.71</v>
      </c>
      <c r="D62" s="3">
        <v>1.1599999999999999</v>
      </c>
      <c r="E62" s="3">
        <v>15.5</v>
      </c>
      <c r="F62" s="8">
        <v>2.4175</v>
      </c>
      <c r="G62" s="11">
        <v>10.086593309917903</v>
      </c>
      <c r="H62" s="6">
        <v>7.5517241379310347</v>
      </c>
      <c r="I62" s="12">
        <v>0.15410958904109595</v>
      </c>
      <c r="J62" s="17">
        <v>1.964588725138583E-2</v>
      </c>
      <c r="K62" s="17">
        <f t="shared" si="2"/>
        <v>3.8E-3</v>
      </c>
      <c r="L62" s="12">
        <v>0.17100714713751897</v>
      </c>
      <c r="M62" s="12">
        <v>0.16608734525480839</v>
      </c>
      <c r="N62" s="6">
        <f t="shared" si="3"/>
        <v>14.255870664270336</v>
      </c>
      <c r="O62" s="6">
        <f>MEDIAN($G$2:G62)</f>
        <v>14.946748301089229</v>
      </c>
      <c r="P62" s="6">
        <f t="shared" si="1"/>
        <v>11.639337566475891</v>
      </c>
      <c r="Q62" s="12">
        <v>-0.10066476733143404</v>
      </c>
      <c r="R62" s="17">
        <v>-1.9469820403741948E-2</v>
      </c>
      <c r="S62" s="34">
        <v>3.3E-3</v>
      </c>
    </row>
    <row r="63" spans="1:19">
      <c r="A63" s="1">
        <v>1942</v>
      </c>
      <c r="B63" s="3">
        <v>9.52</v>
      </c>
      <c r="C63" s="3">
        <v>0.59</v>
      </c>
      <c r="D63" s="3">
        <v>1.03</v>
      </c>
      <c r="E63" s="3">
        <v>16.899999999999999</v>
      </c>
      <c r="F63" s="8">
        <v>2.4691666666666667</v>
      </c>
      <c r="G63" s="11">
        <v>9.6175141032831775</v>
      </c>
      <c r="H63" s="6">
        <v>9.2427184466019412</v>
      </c>
      <c r="I63" s="12">
        <v>0.26995798319327746</v>
      </c>
      <c r="J63" s="17">
        <v>2.3815517341412545E-2</v>
      </c>
      <c r="K63" s="17">
        <f t="shared" si="2"/>
        <v>3.8E-3</v>
      </c>
      <c r="L63" s="12">
        <v>0.1488352048994861</v>
      </c>
      <c r="M63" s="12">
        <v>0.16793983403932011</v>
      </c>
      <c r="N63" s="6">
        <f t="shared" si="3"/>
        <v>13.918842270966035</v>
      </c>
      <c r="O63" s="6">
        <f>MEDIAN($G$2:G63)</f>
        <v>14.921576121488194</v>
      </c>
      <c r="P63" s="6">
        <f t="shared" si="1"/>
        <v>11.639337566475891</v>
      </c>
      <c r="Q63" s="12">
        <v>0.15410958904109595</v>
      </c>
      <c r="R63" s="17">
        <v>1.964588725138583E-2</v>
      </c>
      <c r="S63" s="34">
        <v>3.8E-3</v>
      </c>
    </row>
    <row r="64" spans="1:19">
      <c r="A64" s="1">
        <v>1943</v>
      </c>
      <c r="B64" s="3">
        <v>11.48</v>
      </c>
      <c r="C64" s="3">
        <v>0.61</v>
      </c>
      <c r="D64" s="3">
        <v>0.94</v>
      </c>
      <c r="E64" s="3">
        <v>17.399999999999999</v>
      </c>
      <c r="F64" s="8">
        <v>2.479166666666667</v>
      </c>
      <c r="G64" s="11">
        <v>10.737360316041071</v>
      </c>
      <c r="H64" s="6">
        <v>12.212765957446809</v>
      </c>
      <c r="I64" s="12">
        <v>0.19686411149825789</v>
      </c>
      <c r="J64" s="17">
        <v>3.3598630833477895E-2</v>
      </c>
      <c r="K64" s="17">
        <f t="shared" si="2"/>
        <v>3.8E-3</v>
      </c>
      <c r="L64" s="12">
        <v>0.11065986011926299</v>
      </c>
      <c r="M64" s="12">
        <v>0.14140553357928476</v>
      </c>
      <c r="N64" s="6">
        <f t="shared" si="3"/>
        <v>13.824952270067692</v>
      </c>
      <c r="O64" s="6">
        <f>MEDIAN($G$2:G64)</f>
        <v>14.896403941887158</v>
      </c>
      <c r="P64" s="6">
        <f t="shared" si="1"/>
        <v>11.639337566475891</v>
      </c>
      <c r="Q64" s="12">
        <v>0.26995798319327746</v>
      </c>
      <c r="R64" s="17">
        <v>2.3815517341412545E-2</v>
      </c>
      <c r="S64" s="34">
        <v>3.8E-3</v>
      </c>
    </row>
    <row r="65" spans="1:19">
      <c r="A65" s="1">
        <v>1944</v>
      </c>
      <c r="B65" s="3">
        <v>13.1</v>
      </c>
      <c r="C65" s="3">
        <v>0.64</v>
      </c>
      <c r="D65" s="3">
        <v>0.93</v>
      </c>
      <c r="E65" s="3">
        <v>17.8</v>
      </c>
      <c r="F65" s="8">
        <v>2.3791666666666664</v>
      </c>
      <c r="G65" s="11">
        <v>11.638683593355131</v>
      </c>
      <c r="H65" s="6">
        <v>14.086021505376342</v>
      </c>
      <c r="I65" s="12">
        <v>0.37328244274809141</v>
      </c>
      <c r="J65" s="17">
        <v>3.9269854203736257E-2</v>
      </c>
      <c r="K65" s="17">
        <f t="shared" si="2"/>
        <v>3.8E-3</v>
      </c>
      <c r="L65" s="12">
        <v>0.10447783548693246</v>
      </c>
      <c r="M65" s="12">
        <v>0.16514238355834321</v>
      </c>
      <c r="N65" s="6">
        <f t="shared" si="3"/>
        <v>13.565238935180592</v>
      </c>
      <c r="O65" s="6">
        <f>MEDIAN($G$2:G65)</f>
        <v>14.823521215576095</v>
      </c>
      <c r="P65" s="6">
        <f t="shared" si="1"/>
        <v>11.639337566475891</v>
      </c>
      <c r="Q65" s="12">
        <v>0.19686411149825789</v>
      </c>
      <c r="R65" s="17">
        <v>3.3598630833477895E-2</v>
      </c>
      <c r="S65" s="34">
        <v>3.8E-3</v>
      </c>
    </row>
    <row r="66" spans="1:19">
      <c r="A66" s="1">
        <v>1945</v>
      </c>
      <c r="B66" s="3">
        <v>17.329999999999998</v>
      </c>
      <c r="C66" s="3">
        <v>0.66</v>
      </c>
      <c r="D66" s="3">
        <v>0.96</v>
      </c>
      <c r="E66" s="3">
        <v>18.2</v>
      </c>
      <c r="F66" s="8">
        <v>2.2050000000000001</v>
      </c>
      <c r="G66" s="11">
        <v>15.020347474739964</v>
      </c>
      <c r="H66" s="6">
        <v>18.052083333333332</v>
      </c>
      <c r="I66" s="12">
        <v>-8.5978072706289543E-2</v>
      </c>
      <c r="J66" s="17">
        <v>1.8502591268556186E-2</v>
      </c>
      <c r="K66" s="17">
        <f t="shared" si="2"/>
        <v>3.8E-3</v>
      </c>
      <c r="L66" s="12">
        <v>8.9549601682069602E-2</v>
      </c>
      <c r="M66" s="12">
        <v>0.16265931565812308</v>
      </c>
      <c r="N66" s="6">
        <f t="shared" si="3"/>
        <v>13.565238935180592</v>
      </c>
      <c r="O66" s="6">
        <f>MEDIAN($G$2:G66)</f>
        <v>14.896403941887158</v>
      </c>
      <c r="P66" s="6">
        <f t="shared" si="1"/>
        <v>12.281801622601117</v>
      </c>
      <c r="Q66" s="12">
        <v>0.37328244274809141</v>
      </c>
      <c r="R66" s="17">
        <v>3.9269854203736257E-2</v>
      </c>
      <c r="S66" s="34">
        <v>3.8E-3</v>
      </c>
    </row>
    <row r="67" spans="1:19">
      <c r="A67" s="1">
        <v>1946</v>
      </c>
      <c r="B67" s="3">
        <v>15.13</v>
      </c>
      <c r="C67" s="3">
        <v>0.71</v>
      </c>
      <c r="D67" s="3">
        <v>1.06</v>
      </c>
      <c r="E67" s="3">
        <v>21.5</v>
      </c>
      <c r="F67" s="8">
        <v>2.2450000000000001</v>
      </c>
      <c r="G67" s="11">
        <v>11.372779425862708</v>
      </c>
      <c r="H67" s="6">
        <v>14.273584905660377</v>
      </c>
      <c r="I67" s="12">
        <v>4.8909451421017769E-2</v>
      </c>
      <c r="J67" s="17">
        <v>6.7075941050792664E-3</v>
      </c>
      <c r="K67" s="17">
        <f t="shared" si="2"/>
        <v>9.4999999999999998E-3</v>
      </c>
      <c r="L67" s="12">
        <v>0.16118821314394682</v>
      </c>
      <c r="M67" s="12">
        <v>0.1802299081353762</v>
      </c>
      <c r="N67" s="6">
        <f t="shared" si="3"/>
        <v>13.199026090786383</v>
      </c>
      <c r="O67" s="6">
        <f>MEDIAN($G$2:G67)</f>
        <v>14.823521215576095</v>
      </c>
      <c r="P67" s="6">
        <f t="shared" si="1"/>
        <v>12.281801622601117</v>
      </c>
      <c r="Q67" s="12">
        <v>-8.5978072706289543E-2</v>
      </c>
      <c r="R67" s="17">
        <v>1.8502591268556186E-2</v>
      </c>
      <c r="S67" s="34">
        <v>3.8E-3</v>
      </c>
    </row>
    <row r="68" spans="1:19">
      <c r="A68" s="1">
        <v>1947</v>
      </c>
      <c r="B68" s="3">
        <v>15.03</v>
      </c>
      <c r="C68" s="3">
        <v>0.84</v>
      </c>
      <c r="D68" s="3">
        <v>1.61</v>
      </c>
      <c r="E68" s="3">
        <v>23.4</v>
      </c>
      <c r="F68" s="8">
        <v>2.4241666666666668</v>
      </c>
      <c r="G68" s="11">
        <v>10.680912531969188</v>
      </c>
      <c r="H68" s="6">
        <v>9.3354037267080727</v>
      </c>
      <c r="I68" s="12">
        <v>7.2521623419827153E-2</v>
      </c>
      <c r="J68" s="17">
        <v>3.3369772101347055E-2</v>
      </c>
      <c r="K68" s="17">
        <f t="shared" si="2"/>
        <v>1.1599999999999999E-2</v>
      </c>
      <c r="L68" s="12">
        <v>0.187362164841685</v>
      </c>
      <c r="M68" s="12">
        <v>0.16319474406333656</v>
      </c>
      <c r="N68" s="6">
        <f t="shared" si="3"/>
        <v>13.008767881349634</v>
      </c>
      <c r="O68" s="6">
        <f>MEDIAN($G$2:G68)</f>
        <v>14.750638489265032</v>
      </c>
      <c r="P68" s="6">
        <f t="shared" si="1"/>
        <v>12.281801622601117</v>
      </c>
      <c r="Q68" s="12">
        <v>4.8909451421017769E-2</v>
      </c>
      <c r="R68" s="17">
        <v>6.7075941050792664E-3</v>
      </c>
      <c r="S68" s="34">
        <v>9.4999999999999998E-3</v>
      </c>
    </row>
    <row r="69" spans="1:19">
      <c r="A69" s="1">
        <v>1948</v>
      </c>
      <c r="B69" s="3">
        <v>15.19</v>
      </c>
      <c r="C69" s="3">
        <v>0.93</v>
      </c>
      <c r="D69" s="3">
        <v>2.29</v>
      </c>
      <c r="E69" s="3">
        <v>24.1</v>
      </c>
      <c r="F69" s="8">
        <v>2.3208333333333333</v>
      </c>
      <c r="G69" s="11">
        <v>10.159652938900914</v>
      </c>
      <c r="H69" s="6">
        <v>6.6331877729257638</v>
      </c>
      <c r="I69" s="12">
        <v>0.16392363396971699</v>
      </c>
      <c r="J69" s="17">
        <v>2.3355573577383666E-2</v>
      </c>
      <c r="K69" s="17">
        <f t="shared" si="2"/>
        <v>1.1000000000000001E-2</v>
      </c>
      <c r="L69" s="12">
        <v>0.17300231949097</v>
      </c>
      <c r="M69" s="12">
        <v>0.19199482585267758</v>
      </c>
      <c r="N69" s="6">
        <f t="shared" si="3"/>
        <v>12.943463817946064</v>
      </c>
      <c r="O69" s="6">
        <f>MEDIAN($G$2:G69)</f>
        <v>14.666560699113736</v>
      </c>
      <c r="P69" s="6">
        <f t="shared" si="1"/>
        <v>12.281801622601117</v>
      </c>
      <c r="Q69" s="12">
        <v>7.2521623419827153E-2</v>
      </c>
      <c r="R69" s="17">
        <v>3.3369772101347055E-2</v>
      </c>
      <c r="S69" s="34">
        <v>1.1599999999999999E-2</v>
      </c>
    </row>
    <row r="70" spans="1:19">
      <c r="A70" s="1">
        <v>1949</v>
      </c>
      <c r="B70" s="3">
        <v>16.54</v>
      </c>
      <c r="C70" s="3">
        <v>1.1399999999999999</v>
      </c>
      <c r="D70" s="3">
        <v>2.3199999999999998</v>
      </c>
      <c r="E70" s="3">
        <v>23.6</v>
      </c>
      <c r="F70" s="8">
        <v>2.3191666666666664</v>
      </c>
      <c r="G70" s="11">
        <v>10.529330904131143</v>
      </c>
      <c r="H70" s="6">
        <v>7.1293103448275863</v>
      </c>
      <c r="I70" s="12">
        <v>0.28295042321644504</v>
      </c>
      <c r="J70" s="17">
        <v>3.1129650316336212E-3</v>
      </c>
      <c r="K70" s="17">
        <f t="shared" si="2"/>
        <v>1.34E-2</v>
      </c>
      <c r="L70" s="12">
        <v>0.22913899251360692</v>
      </c>
      <c r="M70" s="12">
        <v>0.18934885602340579</v>
      </c>
      <c r="N70" s="6">
        <f t="shared" si="3"/>
        <v>12.580123112393554</v>
      </c>
      <c r="O70" s="6">
        <f>MEDIAN($G$2:G70)</f>
        <v>14.58248290896244</v>
      </c>
      <c r="P70" s="6">
        <f t="shared" si="1"/>
        <v>12.281801622601117</v>
      </c>
      <c r="Q70" s="12">
        <v>0.16392363396971699</v>
      </c>
      <c r="R70" s="17">
        <v>2.3355573577383666E-2</v>
      </c>
      <c r="S70" s="34">
        <v>1.1000000000000001E-2</v>
      </c>
    </row>
    <row r="71" spans="1:19">
      <c r="A71" s="1">
        <v>1950</v>
      </c>
      <c r="B71" s="3">
        <v>19.75</v>
      </c>
      <c r="C71" s="3">
        <v>1.47</v>
      </c>
      <c r="D71" s="3">
        <v>2.84</v>
      </c>
      <c r="E71" s="3">
        <v>25</v>
      </c>
      <c r="F71" s="8">
        <v>2.5491666666666668</v>
      </c>
      <c r="G71" s="11">
        <v>11.306665788890761</v>
      </c>
      <c r="H71" s="6">
        <v>6.954225352112676</v>
      </c>
      <c r="I71" s="12">
        <v>0.25670886075949362</v>
      </c>
      <c r="J71" s="17">
        <v>1.4936708808525765E-2</v>
      </c>
      <c r="K71" s="17">
        <f t="shared" si="2"/>
        <v>1.7299999999999999E-2</v>
      </c>
      <c r="L71" s="12">
        <v>0.24067475422845708</v>
      </c>
      <c r="M71" s="12">
        <v>0.15947052953931395</v>
      </c>
      <c r="N71" s="6">
        <f t="shared" si="3"/>
        <v>11.960569594538505</v>
      </c>
      <c r="O71" s="6">
        <f>MEDIAN($G$2:G71)</f>
        <v>14.512737070150436</v>
      </c>
      <c r="P71" s="6">
        <f t="shared" si="1"/>
        <v>12.281801622601117</v>
      </c>
      <c r="Q71" s="12">
        <v>0.28295042321644504</v>
      </c>
      <c r="R71" s="17">
        <v>3.1129650316336212E-3</v>
      </c>
      <c r="S71" s="34">
        <v>1.34E-2</v>
      </c>
    </row>
    <row r="72" spans="1:19">
      <c r="A72" s="1">
        <v>1951</v>
      </c>
      <c r="B72" s="3">
        <v>23.41</v>
      </c>
      <c r="C72" s="3">
        <v>1.41</v>
      </c>
      <c r="D72" s="3">
        <v>2.44</v>
      </c>
      <c r="E72" s="3">
        <v>26.5</v>
      </c>
      <c r="F72" s="8">
        <v>2.6708333333333334</v>
      </c>
      <c r="G72" s="11">
        <v>12.147072568106779</v>
      </c>
      <c r="H72" s="6">
        <v>9.5942622950819683</v>
      </c>
      <c r="I72" s="12">
        <v>0.17257582229816304</v>
      </c>
      <c r="J72" s="17">
        <v>1.4080034060396684E-2</v>
      </c>
      <c r="K72" s="17">
        <f t="shared" si="2"/>
        <v>2.0899999999999998E-2</v>
      </c>
      <c r="L72" s="12">
        <v>0.19958385754348207</v>
      </c>
      <c r="M72" s="12">
        <v>0.163277971417785</v>
      </c>
      <c r="N72" s="6">
        <f t="shared" si="3"/>
        <v>11.893205067291335</v>
      </c>
      <c r="O72" s="6">
        <f>MEDIAN($G$2:G72)</f>
        <v>14.44299123133843</v>
      </c>
      <c r="P72" s="6">
        <f t="shared" si="1"/>
        <v>12.147072568106779</v>
      </c>
      <c r="Q72" s="12">
        <v>0.25670886075949362</v>
      </c>
      <c r="R72" s="17">
        <v>1.4936708808525765E-2</v>
      </c>
      <c r="S72" s="34">
        <v>1.7299999999999999E-2</v>
      </c>
    </row>
    <row r="73" spans="1:19">
      <c r="A73" s="1">
        <v>1952</v>
      </c>
      <c r="B73" s="3">
        <v>26.04</v>
      </c>
      <c r="C73" s="3">
        <v>1.41</v>
      </c>
      <c r="D73" s="3">
        <v>2.4</v>
      </c>
      <c r="E73" s="3">
        <v>26.7</v>
      </c>
      <c r="F73" s="8">
        <v>2.8174999999999999</v>
      </c>
      <c r="G73" s="11">
        <v>12.93396430616137</v>
      </c>
      <c r="H73" s="6">
        <v>10.85</v>
      </c>
      <c r="I73" s="12">
        <v>9.2165898617511122E-3</v>
      </c>
      <c r="J73" s="17">
        <v>4.7993666181360195E-2</v>
      </c>
      <c r="K73" s="17">
        <f t="shared" si="2"/>
        <v>1.6E-2</v>
      </c>
      <c r="L73" s="12">
        <v>0.13951922394038374</v>
      </c>
      <c r="M73" s="12">
        <v>0.13326287832578232</v>
      </c>
      <c r="N73" s="6">
        <f t="shared" si="3"/>
        <v>11.893205067291335</v>
      </c>
      <c r="O73" s="6">
        <f>MEDIAN($G$2:G73)</f>
        <v>14.186124825458332</v>
      </c>
      <c r="P73" s="6">
        <f t="shared" si="1"/>
        <v>12.147072568106779</v>
      </c>
      <c r="Q73" s="12">
        <v>0.17257582229816304</v>
      </c>
      <c r="R73" s="17">
        <v>1.4080034060396684E-2</v>
      </c>
      <c r="S73" s="34">
        <v>2.0899999999999998E-2</v>
      </c>
    </row>
    <row r="74" spans="1:19">
      <c r="A74" s="1">
        <v>1953</v>
      </c>
      <c r="B74" s="3">
        <v>24.83</v>
      </c>
      <c r="C74" s="3">
        <v>1.45</v>
      </c>
      <c r="D74" s="3">
        <v>2.5099999999999998</v>
      </c>
      <c r="E74" s="3">
        <v>26.9</v>
      </c>
      <c r="F74" s="8">
        <v>2.59</v>
      </c>
      <c r="G74" s="11">
        <v>11.75444918402729</v>
      </c>
      <c r="H74" s="6">
        <v>9.8924302788844631</v>
      </c>
      <c r="I74" s="12">
        <v>0.47039871123640764</v>
      </c>
      <c r="J74" s="17">
        <v>3.2898034558095618E-2</v>
      </c>
      <c r="K74" s="17">
        <f t="shared" si="2"/>
        <v>1.15E-2</v>
      </c>
      <c r="L74" s="12">
        <v>0.21129484677928057</v>
      </c>
      <c r="M74" s="12">
        <v>0.15500748593311298</v>
      </c>
      <c r="N74" s="6">
        <f t="shared" si="3"/>
        <v>11.696893375251591</v>
      </c>
      <c r="O74" s="6">
        <f>MEDIAN($G$2:G74)</f>
        <v>13.929258419578233</v>
      </c>
      <c r="P74" s="6">
        <f t="shared" si="1"/>
        <v>11.75444918402729</v>
      </c>
      <c r="Q74" s="12">
        <v>9.2165898617511122E-3</v>
      </c>
      <c r="R74" s="17">
        <v>4.7993666181360195E-2</v>
      </c>
      <c r="S74" s="34">
        <v>1.6E-2</v>
      </c>
    </row>
    <row r="75" spans="1:19">
      <c r="A75" s="1">
        <v>1954</v>
      </c>
      <c r="B75" s="3">
        <v>34.97</v>
      </c>
      <c r="C75" s="3">
        <v>1.54</v>
      </c>
      <c r="D75" s="3">
        <v>2.77</v>
      </c>
      <c r="E75" s="3">
        <v>26.7</v>
      </c>
      <c r="F75" s="8">
        <v>2.5099999999999998</v>
      </c>
      <c r="G75" s="11">
        <v>15.789062002327082</v>
      </c>
      <c r="H75" s="6">
        <v>12.624548736462094</v>
      </c>
      <c r="I75" s="12">
        <v>0.34429511009436653</v>
      </c>
      <c r="J75" s="17">
        <v>-1.3364391288618833E-2</v>
      </c>
      <c r="K75" s="17">
        <f t="shared" si="2"/>
        <v>2.5399999999999999E-2</v>
      </c>
      <c r="L75" s="12">
        <v>0.15084682036765207</v>
      </c>
      <c r="M75" s="12">
        <v>0.12849589310146303</v>
      </c>
      <c r="N75" s="6">
        <f t="shared" si="3"/>
        <v>11.696893375251591</v>
      </c>
      <c r="O75" s="6">
        <f>MEDIAN($G$2:G75)</f>
        <v>14.186124825458332</v>
      </c>
      <c r="P75" s="6">
        <f t="shared" si="1"/>
        <v>11.75444918402729</v>
      </c>
      <c r="Q75" s="12">
        <v>0.47039871123640764</v>
      </c>
      <c r="R75" s="17">
        <v>3.2898034558095618E-2</v>
      </c>
      <c r="S75" s="34">
        <v>1.15E-2</v>
      </c>
    </row>
    <row r="76" spans="1:19">
      <c r="A76" s="1">
        <v>1955</v>
      </c>
      <c r="B76" s="3">
        <v>45.37</v>
      </c>
      <c r="C76" s="3">
        <v>1.64</v>
      </c>
      <c r="D76" s="3">
        <v>3.62</v>
      </c>
      <c r="E76" s="3">
        <v>26.8</v>
      </c>
      <c r="F76" s="8">
        <v>2.96</v>
      </c>
      <c r="G76" s="11">
        <v>18.942369035813577</v>
      </c>
      <c r="H76" s="6">
        <v>12.533149171270717</v>
      </c>
      <c r="I76" s="12">
        <v>6.1935199471016222E-2</v>
      </c>
      <c r="J76" s="17">
        <v>-2.2557738173154148E-2</v>
      </c>
      <c r="K76" s="17">
        <f t="shared" si="2"/>
        <v>3.2099999999999997E-2</v>
      </c>
      <c r="L76" s="12">
        <v>8.3581256319031683E-2</v>
      </c>
      <c r="M76" s="12">
        <v>0.10857090020213134</v>
      </c>
      <c r="N76" s="6">
        <f t="shared" si="3"/>
        <v>11.696893375251591</v>
      </c>
      <c r="O76" s="6">
        <f>MEDIAN($G$2:G76)</f>
        <v>14.44299123133843</v>
      </c>
      <c r="P76" s="6">
        <f t="shared" si="1"/>
        <v>11.75444918402729</v>
      </c>
      <c r="Q76" s="12">
        <v>0.34429511009436653</v>
      </c>
      <c r="R76" s="17">
        <v>-1.3364391288618833E-2</v>
      </c>
      <c r="S76" s="34">
        <v>2.5399999999999999E-2</v>
      </c>
    </row>
    <row r="77" spans="1:19">
      <c r="A77" s="1">
        <v>1956</v>
      </c>
      <c r="B77" s="3">
        <v>46.44</v>
      </c>
      <c r="C77" s="3">
        <v>1.74</v>
      </c>
      <c r="D77" s="3">
        <v>3.41</v>
      </c>
      <c r="E77" s="3">
        <v>27.6</v>
      </c>
      <c r="F77" s="8">
        <v>3.59</v>
      </c>
      <c r="G77" s="11">
        <v>17.19752272556093</v>
      </c>
      <c r="H77" s="6">
        <v>13.618768328445746</v>
      </c>
      <c r="I77" s="12">
        <v>-9.3023255813953543E-2</v>
      </c>
      <c r="J77" s="17">
        <v>6.7970128466249946E-2</v>
      </c>
      <c r="K77" s="17">
        <f t="shared" si="2"/>
        <v>3.04E-2</v>
      </c>
      <c r="L77" s="12">
        <v>0.1280708974835687</v>
      </c>
      <c r="M77" s="12">
        <v>9.2530933867374099E-2</v>
      </c>
      <c r="N77" s="6">
        <f t="shared" si="3"/>
        <v>11.696893375251591</v>
      </c>
      <c r="O77" s="6">
        <f>MEDIAN($G$2:G77)</f>
        <v>14.512737070150436</v>
      </c>
      <c r="P77" s="6">
        <f t="shared" si="1"/>
        <v>12.147072568106779</v>
      </c>
      <c r="Q77" s="12">
        <v>6.1935199471016222E-2</v>
      </c>
      <c r="R77" s="17">
        <v>-2.2557738173154148E-2</v>
      </c>
      <c r="S77" s="34">
        <v>3.2099999999999997E-2</v>
      </c>
    </row>
    <row r="78" spans="1:19">
      <c r="A78" s="1">
        <v>1957</v>
      </c>
      <c r="B78" s="3">
        <v>40.33</v>
      </c>
      <c r="C78" s="3">
        <v>1.79</v>
      </c>
      <c r="D78" s="3">
        <v>3.37</v>
      </c>
      <c r="E78" s="3">
        <v>28.4</v>
      </c>
      <c r="F78" s="8">
        <v>3.21</v>
      </c>
      <c r="G78" s="11">
        <v>13.673246057951392</v>
      </c>
      <c r="H78" s="6">
        <v>11.967359050445102</v>
      </c>
      <c r="I78" s="12">
        <v>0.36969997520456244</v>
      </c>
      <c r="J78" s="17">
        <v>-2.0990181755274621E-2</v>
      </c>
      <c r="K78" s="17">
        <f t="shared" si="2"/>
        <v>2.7699999999999999E-2</v>
      </c>
      <c r="L78" s="12">
        <v>0.12704088216279796</v>
      </c>
      <c r="M78" s="12">
        <v>0.12426591215176108</v>
      </c>
      <c r="N78" s="6">
        <f t="shared" si="3"/>
        <v>11.950760876067035</v>
      </c>
      <c r="O78" s="6">
        <f>MEDIAN($G$2:G78)</f>
        <v>14.44299123133843</v>
      </c>
      <c r="P78" s="6">
        <f t="shared" si="1"/>
        <v>12.281801622601117</v>
      </c>
      <c r="Q78" s="12">
        <v>-9.3023255813953543E-2</v>
      </c>
      <c r="R78" s="17">
        <v>6.7970128466249946E-2</v>
      </c>
      <c r="S78" s="34">
        <v>3.04E-2</v>
      </c>
    </row>
    <row r="79" spans="1:19">
      <c r="A79" s="1">
        <v>1958</v>
      </c>
      <c r="B79" s="3">
        <v>53.49</v>
      </c>
      <c r="C79" s="3">
        <v>1.75</v>
      </c>
      <c r="D79" s="3">
        <v>2.89</v>
      </c>
      <c r="E79" s="3">
        <v>28.9</v>
      </c>
      <c r="F79" s="8">
        <v>3.86</v>
      </c>
      <c r="G79" s="11">
        <v>17.358357365369962</v>
      </c>
      <c r="H79" s="6">
        <v>18.508650519031143</v>
      </c>
      <c r="I79" s="12">
        <v>0.13834361562908959</v>
      </c>
      <c r="J79" s="17">
        <v>-2.6466312591385162E-2</v>
      </c>
      <c r="K79" s="17">
        <f t="shared" si="2"/>
        <v>4.4900000000000002E-2</v>
      </c>
      <c r="L79" s="12">
        <v>0.10133572854588113</v>
      </c>
      <c r="M79" s="12">
        <v>0.10475601374569798</v>
      </c>
      <c r="N79" s="6">
        <f t="shared" si="3"/>
        <v>11.950760876067035</v>
      </c>
      <c r="O79" s="6">
        <f>MEDIAN($G$2:G79)</f>
        <v>14.512737070150436</v>
      </c>
      <c r="P79" s="6">
        <f t="shared" si="1"/>
        <v>12.93396430616137</v>
      </c>
      <c r="Q79" s="12">
        <v>0.36969997520456244</v>
      </c>
      <c r="R79" s="17">
        <v>-2.0990181755274621E-2</v>
      </c>
      <c r="S79" s="34">
        <v>2.7699999999999999E-2</v>
      </c>
    </row>
    <row r="80" spans="1:19">
      <c r="A80" s="1">
        <v>1959</v>
      </c>
      <c r="B80" s="3">
        <v>59.06</v>
      </c>
      <c r="C80" s="3">
        <v>1.83</v>
      </c>
      <c r="D80" s="3">
        <v>3.39</v>
      </c>
      <c r="E80" s="3">
        <v>29.4</v>
      </c>
      <c r="F80" s="8">
        <v>4.6900000000000004</v>
      </c>
      <c r="G80" s="11">
        <v>18.624728977900102</v>
      </c>
      <c r="H80" s="6">
        <v>17.421828908554573</v>
      </c>
      <c r="I80" s="12">
        <v>-5.2488994243142795E-3</v>
      </c>
      <c r="J80" s="17">
        <v>0.11639503690963381</v>
      </c>
      <c r="K80" s="17">
        <f t="shared" si="2"/>
        <v>2.2499999999999999E-2</v>
      </c>
      <c r="L80" s="12">
        <v>0.10657904962541664</v>
      </c>
      <c r="M80" s="12">
        <v>7.7311824455159384E-2</v>
      </c>
      <c r="N80" s="6">
        <f t="shared" si="3"/>
        <v>11.950760876067035</v>
      </c>
      <c r="O80" s="6">
        <f>MEDIAN($G$2:G80)</f>
        <v>14.58248290896244</v>
      </c>
      <c r="P80" s="6">
        <f t="shared" si="1"/>
        <v>13.008483033706138</v>
      </c>
      <c r="Q80" s="12">
        <v>0.13834361562908959</v>
      </c>
      <c r="R80" s="17">
        <v>-2.6466312591385162E-2</v>
      </c>
      <c r="S80" s="34">
        <v>4.4900000000000002E-2</v>
      </c>
    </row>
    <row r="81" spans="1:19">
      <c r="A81" s="1">
        <v>1960</v>
      </c>
      <c r="B81" s="3">
        <v>56.8</v>
      </c>
      <c r="C81" s="3">
        <v>1.95</v>
      </c>
      <c r="D81" s="3">
        <v>3.27</v>
      </c>
      <c r="E81" s="3">
        <v>29.8</v>
      </c>
      <c r="F81" s="8">
        <v>3.84</v>
      </c>
      <c r="G81" s="11">
        <v>17.562090833957118</v>
      </c>
      <c r="H81" s="6">
        <v>17.370030581039753</v>
      </c>
      <c r="I81" s="12">
        <v>0.29859154929577447</v>
      </c>
      <c r="J81" s="17">
        <v>2.0609208076323285E-2</v>
      </c>
      <c r="K81" s="17">
        <f t="shared" si="2"/>
        <v>2.6000000000000002E-2</v>
      </c>
      <c r="L81" s="12">
        <v>0.13413685739608128</v>
      </c>
      <c r="M81" s="12">
        <v>8.0314761388020628E-2</v>
      </c>
      <c r="N81" s="6">
        <f t="shared" si="3"/>
        <v>11.950760876067035</v>
      </c>
      <c r="O81" s="6">
        <f>MEDIAN($G$2:G81)</f>
        <v>14.666560699113736</v>
      </c>
      <c r="P81" s="6">
        <f t="shared" si="1"/>
        <v>13.008483033706138</v>
      </c>
      <c r="Q81" s="12">
        <v>-5.2488994243142795E-3</v>
      </c>
      <c r="R81" s="17">
        <v>0.11639503690963381</v>
      </c>
      <c r="S81" s="34">
        <v>2.2499999999999999E-2</v>
      </c>
    </row>
    <row r="82" spans="1:19">
      <c r="A82" s="1">
        <v>1961</v>
      </c>
      <c r="B82" s="3">
        <v>71.739999999999995</v>
      </c>
      <c r="C82" s="3">
        <v>2.02</v>
      </c>
      <c r="D82" s="3">
        <v>3.19</v>
      </c>
      <c r="E82" s="3">
        <v>30</v>
      </c>
      <c r="F82" s="8">
        <v>4.0599999999999996</v>
      </c>
      <c r="G82" s="11">
        <v>22.041480198382253</v>
      </c>
      <c r="H82" s="6">
        <v>22.489028213166144</v>
      </c>
      <c r="I82" s="12">
        <v>-9.7156398104265351E-2</v>
      </c>
      <c r="J82" s="17">
        <v>5.6935440540084557E-2</v>
      </c>
      <c r="K82" s="17">
        <f t="shared" si="2"/>
        <v>2.87E-2</v>
      </c>
      <c r="L82" s="12">
        <v>5.8110659640080442E-2</v>
      </c>
      <c r="M82" s="12">
        <v>6.5900744253603261E-2</v>
      </c>
      <c r="N82" s="6">
        <f t="shared" si="3"/>
        <v>11.950760876067035</v>
      </c>
      <c r="O82" s="6">
        <f>MEDIAN($G$2:G82)</f>
        <v>14.750638489265032</v>
      </c>
      <c r="P82" s="6">
        <f t="shared" si="1"/>
        <v>13.008483033706138</v>
      </c>
      <c r="Q82" s="12">
        <v>0.29859154929577447</v>
      </c>
      <c r="R82" s="17">
        <v>2.0609208076323285E-2</v>
      </c>
      <c r="S82" s="34">
        <v>2.6000000000000002E-2</v>
      </c>
    </row>
    <row r="83" spans="1:19">
      <c r="A83" s="1">
        <v>1962</v>
      </c>
      <c r="B83" s="3">
        <v>62.64</v>
      </c>
      <c r="C83" s="3">
        <v>2.13</v>
      </c>
      <c r="D83" s="3">
        <v>3.67</v>
      </c>
      <c r="E83" s="3">
        <v>30.4</v>
      </c>
      <c r="F83" s="8">
        <v>3.86</v>
      </c>
      <c r="G83" s="11">
        <v>18.585836118439847</v>
      </c>
      <c r="H83" s="6">
        <v>17.068119891008173</v>
      </c>
      <c r="I83" s="12">
        <v>0.2204661558109835</v>
      </c>
      <c r="J83" s="17">
        <v>1.6841620739546245E-2</v>
      </c>
      <c r="K83" s="17">
        <f t="shared" si="2"/>
        <v>3.5200000000000002E-2</v>
      </c>
      <c r="L83" s="12">
        <v>0.12149777459789934</v>
      </c>
      <c r="M83" s="12">
        <v>9.8171615485654451E-2</v>
      </c>
      <c r="N83" s="6">
        <f t="shared" si="3"/>
        <v>11.950760876067035</v>
      </c>
      <c r="O83" s="6">
        <f>MEDIAN($G$2:G83)</f>
        <v>14.823521215576095</v>
      </c>
      <c r="P83" s="6">
        <f t="shared" si="1"/>
        <v>13.673246057951392</v>
      </c>
      <c r="Q83" s="12">
        <v>-9.7156398104265351E-2</v>
      </c>
      <c r="R83" s="17">
        <v>5.6935440540084557E-2</v>
      </c>
      <c r="S83" s="34">
        <v>2.87E-2</v>
      </c>
    </row>
    <row r="84" spans="1:19">
      <c r="A84" s="1">
        <v>1963</v>
      </c>
      <c r="B84" s="3">
        <v>74.17</v>
      </c>
      <c r="C84" s="3">
        <v>2.2799999999999998</v>
      </c>
      <c r="D84" s="3">
        <v>4.0199999999999996</v>
      </c>
      <c r="E84" s="3">
        <v>30.9</v>
      </c>
      <c r="F84" s="8">
        <v>4.13</v>
      </c>
      <c r="G84" s="11">
        <v>21.038599376737054</v>
      </c>
      <c r="H84" s="6">
        <v>18.450248756218908</v>
      </c>
      <c r="I84" s="12">
        <v>0.16570041795874335</v>
      </c>
      <c r="J84" s="17">
        <v>3.7280648911540766E-2</v>
      </c>
      <c r="K84" s="17">
        <f t="shared" si="2"/>
        <v>3.8399999999999997E-2</v>
      </c>
      <c r="L84" s="12">
        <v>0.10818692091168236</v>
      </c>
      <c r="M84" s="12">
        <v>5.73220967296455E-2</v>
      </c>
      <c r="N84" s="6">
        <f t="shared" si="3"/>
        <v>12.214437095353947</v>
      </c>
      <c r="O84" s="6">
        <f>MEDIAN($G$2:G84)</f>
        <v>14.896403941887158</v>
      </c>
      <c r="P84" s="6">
        <f t="shared" si="1"/>
        <v>13.673246057951392</v>
      </c>
      <c r="Q84" s="12">
        <v>0.2204661558109835</v>
      </c>
      <c r="R84" s="17">
        <v>1.6841620739546245E-2</v>
      </c>
      <c r="S84" s="34">
        <v>3.5200000000000002E-2</v>
      </c>
    </row>
    <row r="85" spans="1:19">
      <c r="A85" s="1">
        <v>1964</v>
      </c>
      <c r="B85" s="3">
        <v>83.96</v>
      </c>
      <c r="C85" s="3">
        <v>2.5</v>
      </c>
      <c r="D85" s="3">
        <v>4.55</v>
      </c>
      <c r="E85" s="3">
        <v>31.2</v>
      </c>
      <c r="F85" s="8">
        <v>4.18</v>
      </c>
      <c r="G85" s="11">
        <v>22.752984772787265</v>
      </c>
      <c r="H85" s="6">
        <v>18.452747252747251</v>
      </c>
      <c r="I85" s="12">
        <v>0.12494044783230129</v>
      </c>
      <c r="J85" s="17">
        <v>7.1885509359262299E-3</v>
      </c>
      <c r="K85" s="17">
        <f t="shared" si="2"/>
        <v>4.3799999999999999E-2</v>
      </c>
      <c r="L85" s="12">
        <v>4.8818670029740829E-2</v>
      </c>
      <c r="M85" s="12">
        <v>1.1114764286211276E-2</v>
      </c>
      <c r="N85" s="6">
        <f t="shared" si="3"/>
        <v>12.580123112393554</v>
      </c>
      <c r="O85" s="6">
        <f>MEDIAN($G$2:G85)</f>
        <v>14.921576121488194</v>
      </c>
      <c r="P85" s="6">
        <f t="shared" si="1"/>
        <v>13.673246057951392</v>
      </c>
      <c r="Q85" s="12">
        <v>0.16570041795874335</v>
      </c>
      <c r="R85" s="17">
        <v>3.7280648911540766E-2</v>
      </c>
      <c r="S85" s="34">
        <v>3.8399999999999997E-2</v>
      </c>
    </row>
    <row r="86" spans="1:19">
      <c r="A86" s="1">
        <v>1965</v>
      </c>
      <c r="B86" s="3">
        <v>91.73</v>
      </c>
      <c r="C86" s="3">
        <v>2.72</v>
      </c>
      <c r="D86" s="3">
        <v>5.19</v>
      </c>
      <c r="E86" s="3">
        <v>31.8</v>
      </c>
      <c r="F86" s="8">
        <v>4.62</v>
      </c>
      <c r="G86" s="11">
        <v>23.694111549106331</v>
      </c>
      <c r="H86" s="6">
        <v>17.674373795761078</v>
      </c>
      <c r="I86" s="12">
        <v>-8.2088738689632623E-2</v>
      </c>
      <c r="J86" s="17">
        <v>2.9079409324299661E-2</v>
      </c>
      <c r="K86" s="17">
        <f t="shared" si="2"/>
        <v>4.9599999999999998E-2</v>
      </c>
      <c r="L86" s="12">
        <v>2.904687036837017E-2</v>
      </c>
      <c r="M86" s="12">
        <v>3.179273096523727E-2</v>
      </c>
      <c r="N86" s="6">
        <f t="shared" si="3"/>
        <v>12.607882964381243</v>
      </c>
      <c r="O86" s="6">
        <f>MEDIAN($G$2:G86)</f>
        <v>14.946748301089229</v>
      </c>
      <c r="P86" s="6">
        <f t="shared" si="1"/>
        <v>13.673246057951392</v>
      </c>
      <c r="Q86" s="12">
        <v>0.12494044783230129</v>
      </c>
      <c r="R86" s="17">
        <v>7.1885509359262299E-3</v>
      </c>
      <c r="S86" s="34">
        <v>4.3799999999999999E-2</v>
      </c>
    </row>
    <row r="87" spans="1:19">
      <c r="A87" s="1">
        <v>1966</v>
      </c>
      <c r="B87" s="3">
        <v>81.33</v>
      </c>
      <c r="C87" s="3">
        <v>2.87</v>
      </c>
      <c r="D87" s="3">
        <v>5.55</v>
      </c>
      <c r="E87" s="3">
        <v>32.9</v>
      </c>
      <c r="F87" s="8">
        <v>4.84</v>
      </c>
      <c r="G87" s="11">
        <v>19.736473752791969</v>
      </c>
      <c r="H87" s="6">
        <v>14.654054054054054</v>
      </c>
      <c r="I87" s="12">
        <v>0.20767244559203246</v>
      </c>
      <c r="J87" s="17">
        <v>-1.5806209932824798E-2</v>
      </c>
      <c r="K87" s="17">
        <f t="shared" si="2"/>
        <v>4.9699999999999994E-2</v>
      </c>
      <c r="L87" s="12">
        <v>7.3748181486847919E-2</v>
      </c>
      <c r="M87" s="12">
        <v>6.2094008017513413E-2</v>
      </c>
      <c r="N87" s="6">
        <f t="shared" si="3"/>
        <v>12.971223669933753</v>
      </c>
      <c r="O87" s="6">
        <f>MEDIAN($G$2:G87)</f>
        <v>14.983547887914597</v>
      </c>
      <c r="P87" s="6">
        <f t="shared" si="1"/>
        <v>15.020347474739964</v>
      </c>
      <c r="Q87" s="12">
        <v>-8.2088738689632623E-2</v>
      </c>
      <c r="R87" s="17">
        <v>2.9079409324299661E-2</v>
      </c>
      <c r="S87" s="34">
        <v>4.9599999999999998E-2</v>
      </c>
    </row>
    <row r="88" spans="1:19">
      <c r="A88" s="1">
        <v>1967</v>
      </c>
      <c r="B88" s="3">
        <v>95.3</v>
      </c>
      <c r="C88" s="3">
        <v>2.92</v>
      </c>
      <c r="D88" s="3">
        <v>5.33</v>
      </c>
      <c r="E88" s="3">
        <v>33.9</v>
      </c>
      <c r="F88" s="8">
        <v>5.7</v>
      </c>
      <c r="G88" s="11">
        <v>21.751597808723631</v>
      </c>
      <c r="H88" s="6">
        <v>17.879924953095685</v>
      </c>
      <c r="I88" s="12">
        <v>0.14973767051416575</v>
      </c>
      <c r="J88" s="17">
        <v>3.2746196950768365E-2</v>
      </c>
      <c r="K88" s="17">
        <f t="shared" si="2"/>
        <v>5.96E-2</v>
      </c>
      <c r="L88" s="12">
        <v>7.533061979615896E-2</v>
      </c>
      <c r="M88" s="12">
        <v>3.5887490545013945E-2</v>
      </c>
      <c r="N88" s="6">
        <f t="shared" si="3"/>
        <v>13.008767881349634</v>
      </c>
      <c r="O88" s="6">
        <f>MEDIAN($G$2:G88)</f>
        <v>15.020347474739964</v>
      </c>
      <c r="P88" s="6">
        <f t="shared" si="1"/>
        <v>15.789062002327082</v>
      </c>
      <c r="Q88" s="12">
        <v>0.20767244559203246</v>
      </c>
      <c r="R88" s="17">
        <v>-1.5806209932824798E-2</v>
      </c>
      <c r="S88" s="34">
        <v>4.9699999999999994E-2</v>
      </c>
    </row>
    <row r="89" spans="1:19">
      <c r="A89" s="1">
        <v>1968</v>
      </c>
      <c r="B89" s="3">
        <v>106.5</v>
      </c>
      <c r="C89" s="3">
        <v>3.07</v>
      </c>
      <c r="D89" s="3">
        <v>5.76</v>
      </c>
      <c r="E89" s="3">
        <v>35.5</v>
      </c>
      <c r="F89" s="8">
        <v>6.03</v>
      </c>
      <c r="G89" s="11">
        <v>22.27787299543488</v>
      </c>
      <c r="H89" s="6">
        <v>18.489583333333336</v>
      </c>
      <c r="I89" s="12">
        <v>-0.11483568075117379</v>
      </c>
      <c r="J89" s="17">
        <v>-5.0140493209925981E-2</v>
      </c>
      <c r="K89" s="17">
        <f t="shared" si="2"/>
        <v>7.8200000000000006E-2</v>
      </c>
      <c r="L89" s="12">
        <v>8.7919241214975408E-3</v>
      </c>
      <c r="M89" s="12">
        <v>2.9277874147822125E-2</v>
      </c>
      <c r="N89" s="6">
        <f t="shared" si="3"/>
        <v>13.341149393472261</v>
      </c>
      <c r="O89" s="6">
        <f>MEDIAN($G$2:G89)</f>
        <v>15.201237903410965</v>
      </c>
      <c r="P89" s="6">
        <f t="shared" si="1"/>
        <v>17.19752272556093</v>
      </c>
      <c r="Q89" s="12">
        <v>0.14973767051416575</v>
      </c>
      <c r="R89" s="17">
        <v>3.2746196950768365E-2</v>
      </c>
      <c r="S89" s="34">
        <v>5.96E-2</v>
      </c>
    </row>
    <row r="90" spans="1:19">
      <c r="A90" s="1">
        <v>1969</v>
      </c>
      <c r="B90" s="3">
        <v>91.11</v>
      </c>
      <c r="C90" s="3">
        <v>3.16</v>
      </c>
      <c r="D90" s="3">
        <v>5.78</v>
      </c>
      <c r="E90" s="3">
        <v>37.700000000000003</v>
      </c>
      <c r="F90" s="8">
        <v>7.65</v>
      </c>
      <c r="G90" s="11">
        <v>17.326929913742688</v>
      </c>
      <c r="H90" s="6">
        <v>15.762975778546712</v>
      </c>
      <c r="I90" s="12">
        <v>2.2829546701788939E-2</v>
      </c>
      <c r="J90" s="17">
        <v>0.16754737183412347</v>
      </c>
      <c r="K90" s="17">
        <f t="shared" si="2"/>
        <v>4.87E-2</v>
      </c>
      <c r="L90" s="12">
        <v>-2.5233726504343967E-2</v>
      </c>
      <c r="M90" s="12">
        <v>5.9336263524680133E-2</v>
      </c>
      <c r="N90" s="6">
        <f t="shared" si="3"/>
        <v>13.790836090152615</v>
      </c>
      <c r="O90" s="6">
        <f>MEDIAN($G$2:G90)</f>
        <v>15.382128332081965</v>
      </c>
      <c r="P90" s="6">
        <f t="shared" si="1"/>
        <v>17.326929913742688</v>
      </c>
      <c r="Q90" s="12">
        <v>-0.11483568075117379</v>
      </c>
      <c r="R90" s="17">
        <v>-5.0140493209925981E-2</v>
      </c>
      <c r="S90" s="34">
        <v>7.8200000000000006E-2</v>
      </c>
    </row>
    <row r="91" spans="1:19">
      <c r="A91" s="1">
        <v>1970</v>
      </c>
      <c r="B91" s="3">
        <v>90.05</v>
      </c>
      <c r="C91" s="3">
        <v>3.14</v>
      </c>
      <c r="D91" s="3">
        <v>5.13</v>
      </c>
      <c r="E91" s="3">
        <v>39.799999999999997</v>
      </c>
      <c r="F91" s="8">
        <v>6.39</v>
      </c>
      <c r="G91" s="11">
        <v>15.873840687205748</v>
      </c>
      <c r="H91" s="6">
        <v>17.553606237816766</v>
      </c>
      <c r="I91" s="12">
        <v>0.13536923931149358</v>
      </c>
      <c r="J91" s="17">
        <v>9.7868966197122945E-2</v>
      </c>
      <c r="K91" s="17">
        <f t="shared" si="2"/>
        <v>4.0099999999999997E-2</v>
      </c>
      <c r="L91" s="12">
        <v>3.4545918488247951E-2</v>
      </c>
      <c r="M91" s="12">
        <v>8.4673027248852506E-2</v>
      </c>
      <c r="N91" s="6">
        <f t="shared" si="3"/>
        <v>14.464386798546901</v>
      </c>
      <c r="O91" s="6">
        <f>MEDIAN($G$2:G91)</f>
        <v>15.418820893275957</v>
      </c>
      <c r="P91" s="6">
        <f t="shared" ref="P91:P137" si="4">MEDIAN(G67:G91)</f>
        <v>17.326929913742688</v>
      </c>
      <c r="Q91" s="12">
        <v>2.2829546701788939E-2</v>
      </c>
      <c r="R91" s="17">
        <v>0.16754737183412347</v>
      </c>
      <c r="S91" s="34">
        <v>4.87E-2</v>
      </c>
    </row>
    <row r="92" spans="1:19">
      <c r="A92" s="1">
        <v>1971</v>
      </c>
      <c r="B92" s="3">
        <v>99.17</v>
      </c>
      <c r="C92" s="3">
        <v>3.07</v>
      </c>
      <c r="D92" s="3">
        <v>5.7</v>
      </c>
      <c r="E92" s="3">
        <v>41.1</v>
      </c>
      <c r="F92" s="8">
        <v>5.93</v>
      </c>
      <c r="G92" s="11">
        <v>16.603557212925331</v>
      </c>
      <c r="H92" s="6">
        <v>17.398245614035087</v>
      </c>
      <c r="I92" s="12">
        <v>0.21659776141978426</v>
      </c>
      <c r="J92" s="17">
        <v>2.8184490504449683E-2</v>
      </c>
      <c r="K92" s="17">
        <f t="shared" si="2"/>
        <v>5.0700000000000002E-2</v>
      </c>
      <c r="L92" s="12">
        <v>5.0566325807111845E-2</v>
      </c>
      <c r="M92" s="12">
        <v>6.8500552604015885E-2</v>
      </c>
      <c r="N92" s="6">
        <f t="shared" si="3"/>
        <v>15.388415956866982</v>
      </c>
      <c r="O92" s="6">
        <f>MEDIAN($G$2:G92)</f>
        <v>15.455513454469946</v>
      </c>
      <c r="P92" s="6">
        <f t="shared" si="4"/>
        <v>17.326929913742688</v>
      </c>
      <c r="Q92" s="12">
        <v>0.13536923931149358</v>
      </c>
      <c r="R92" s="17">
        <v>9.7868966197122945E-2</v>
      </c>
      <c r="S92" s="34">
        <v>4.0099999999999997E-2</v>
      </c>
    </row>
    <row r="93" spans="1:19">
      <c r="A93" s="1">
        <v>1972</v>
      </c>
      <c r="B93" s="3">
        <v>117.5</v>
      </c>
      <c r="C93" s="3">
        <v>3.15</v>
      </c>
      <c r="D93" s="3">
        <v>6.42</v>
      </c>
      <c r="E93" s="3">
        <v>42.5</v>
      </c>
      <c r="F93" s="8">
        <v>6.36</v>
      </c>
      <c r="G93" s="11">
        <v>18.645719442073688</v>
      </c>
      <c r="H93" s="6">
        <v>18.302180685358255</v>
      </c>
      <c r="I93" s="12">
        <v>-0.16459574468085114</v>
      </c>
      <c r="J93" s="17">
        <v>3.6586646024150016E-2</v>
      </c>
      <c r="K93" s="17">
        <f t="shared" si="2"/>
        <v>7.4499999999999997E-2</v>
      </c>
      <c r="L93" s="12">
        <v>-2.108864647546671E-3</v>
      </c>
      <c r="M93" s="12">
        <v>6.5377477715179655E-2</v>
      </c>
      <c r="N93" s="6">
        <f t="shared" si="3"/>
        <v>15.77277322066054</v>
      </c>
      <c r="O93" s="6">
        <f>MEDIAN($G$2:G93)</f>
        <v>15.534103894967444</v>
      </c>
      <c r="P93" s="6">
        <f t="shared" si="4"/>
        <v>17.358357365369962</v>
      </c>
      <c r="Q93" s="12">
        <v>0.21659776141978426</v>
      </c>
      <c r="R93" s="17">
        <v>2.8184490504449683E-2</v>
      </c>
      <c r="S93" s="34">
        <v>5.0700000000000002E-2</v>
      </c>
    </row>
    <row r="94" spans="1:19">
      <c r="A94" s="1">
        <v>1973</v>
      </c>
      <c r="B94" s="3">
        <v>94.78</v>
      </c>
      <c r="C94" s="3">
        <v>3.38</v>
      </c>
      <c r="D94" s="3">
        <v>8.16</v>
      </c>
      <c r="E94" s="3">
        <v>46.2</v>
      </c>
      <c r="F94" s="8">
        <v>6.74</v>
      </c>
      <c r="G94" s="11">
        <v>13.493329686205893</v>
      </c>
      <c r="H94" s="6">
        <v>11.615196078431373</v>
      </c>
      <c r="I94" s="12">
        <v>-0.25437856087782251</v>
      </c>
      <c r="J94" s="17">
        <v>1.9886086932378647E-2</v>
      </c>
      <c r="K94" s="17">
        <f t="shared" si="2"/>
        <v>7.1500000000000008E-2</v>
      </c>
      <c r="L94" s="12">
        <v>5.0179840736577441E-2</v>
      </c>
      <c r="M94" s="12">
        <v>0.1074176622820906</v>
      </c>
      <c r="N94" s="6">
        <f t="shared" si="3"/>
        <v>15.77277322066054</v>
      </c>
      <c r="O94" s="6">
        <f>MEDIAN($G$2:G94)</f>
        <v>15.455513454469946</v>
      </c>
      <c r="P94" s="6">
        <f t="shared" si="4"/>
        <v>17.358357365369962</v>
      </c>
      <c r="Q94" s="12">
        <v>-0.16459574468085114</v>
      </c>
      <c r="R94" s="17">
        <v>3.6586646024150016E-2</v>
      </c>
      <c r="S94" s="34">
        <v>7.4499999999999997E-2</v>
      </c>
    </row>
    <row r="95" spans="1:19">
      <c r="A95" s="1">
        <v>1974</v>
      </c>
      <c r="B95" s="3">
        <v>67.069999999999993</v>
      </c>
      <c r="C95" s="3">
        <v>3.6</v>
      </c>
      <c r="D95" s="3">
        <v>8.89</v>
      </c>
      <c r="E95" s="3">
        <v>51.9</v>
      </c>
      <c r="F95" s="8">
        <v>7.43</v>
      </c>
      <c r="G95" s="11">
        <v>8.2890600559230823</v>
      </c>
      <c r="H95" s="6">
        <v>7.5444319460067479</v>
      </c>
      <c r="I95" s="12">
        <v>0.37736693007305822</v>
      </c>
      <c r="J95" s="17">
        <v>3.6052536026033692E-2</v>
      </c>
      <c r="K95" s="17">
        <f t="shared" si="2"/>
        <v>5.4400000000000004E-2</v>
      </c>
      <c r="L95" s="12">
        <v>0.15124348239304508</v>
      </c>
      <c r="M95" s="12">
        <v>0.14559166386833011</v>
      </c>
      <c r="N95" s="6">
        <f t="shared" si="3"/>
        <v>15.77277322066054</v>
      </c>
      <c r="O95" s="6">
        <f>MEDIAN($G$2:G95)</f>
        <v>15.418820893275957</v>
      </c>
      <c r="P95" s="6">
        <f t="shared" si="4"/>
        <v>17.358357365369962</v>
      </c>
      <c r="Q95" s="12">
        <v>-0.25437856087782251</v>
      </c>
      <c r="R95" s="17">
        <v>1.9886086932378647E-2</v>
      </c>
      <c r="S95" s="34">
        <v>7.1500000000000008E-2</v>
      </c>
    </row>
    <row r="96" spans="1:19">
      <c r="A96" s="1">
        <v>1975</v>
      </c>
      <c r="B96" s="3">
        <v>88.7</v>
      </c>
      <c r="C96" s="3">
        <v>3.68</v>
      </c>
      <c r="D96" s="3">
        <v>7.96</v>
      </c>
      <c r="E96" s="3">
        <v>55.5</v>
      </c>
      <c r="F96" s="8">
        <v>8</v>
      </c>
      <c r="G96" s="11">
        <v>10.250368416256835</v>
      </c>
      <c r="H96" s="6">
        <v>11.143216080402011</v>
      </c>
      <c r="I96" s="12">
        <v>0.22604284103720396</v>
      </c>
      <c r="J96" s="17">
        <v>0.15984560742909223</v>
      </c>
      <c r="K96" s="17">
        <f t="shared" si="2"/>
        <v>4.3499999999999997E-2</v>
      </c>
      <c r="L96" s="12">
        <v>0.13722895718384165</v>
      </c>
      <c r="M96" s="12">
        <v>0.13970516397656563</v>
      </c>
      <c r="N96" s="6">
        <f t="shared" si="3"/>
        <v>15.77277322066054</v>
      </c>
      <c r="O96" s="6">
        <f>MEDIAN($G$2:G96)</f>
        <v>15.382128332081965</v>
      </c>
      <c r="P96" s="6">
        <f t="shared" si="4"/>
        <v>17.358357365369962</v>
      </c>
      <c r="Q96" s="12">
        <v>0.37736693007305822</v>
      </c>
      <c r="R96" s="17">
        <v>3.6052536026033692E-2</v>
      </c>
      <c r="S96" s="34">
        <v>5.4400000000000004E-2</v>
      </c>
    </row>
    <row r="97" spans="1:19">
      <c r="A97" s="1">
        <v>1976</v>
      </c>
      <c r="B97" s="3">
        <v>104.7</v>
      </c>
      <c r="C97" s="3">
        <v>4.05</v>
      </c>
      <c r="D97" s="3">
        <v>9.91</v>
      </c>
      <c r="E97" s="3">
        <v>58.2</v>
      </c>
      <c r="F97" s="8">
        <v>6.87</v>
      </c>
      <c r="G97" s="11">
        <v>11.597589726582944</v>
      </c>
      <c r="H97" s="6">
        <v>10.565085771947528</v>
      </c>
      <c r="I97" s="12">
        <v>-5.9312320916905525E-2</v>
      </c>
      <c r="J97" s="17">
        <v>1.2899606071070338E-2</v>
      </c>
      <c r="K97" s="17">
        <f t="shared" si="2"/>
        <v>6.0700000000000004E-2</v>
      </c>
      <c r="L97" s="12">
        <v>8.6740934741046383E-2</v>
      </c>
      <c r="M97" s="12">
        <v>0.14091962503395328</v>
      </c>
      <c r="N97" s="6">
        <f t="shared" si="3"/>
        <v>15.77277322066054</v>
      </c>
      <c r="O97" s="6">
        <f>MEDIAN($G$2:G97)</f>
        <v>15.201237903410965</v>
      </c>
      <c r="P97" s="6">
        <f t="shared" si="4"/>
        <v>17.358357365369962</v>
      </c>
      <c r="Q97" s="12">
        <v>0.22604284103720396</v>
      </c>
      <c r="R97" s="17">
        <v>0.15984560742909223</v>
      </c>
      <c r="S97" s="34">
        <v>4.3499999999999997E-2</v>
      </c>
    </row>
    <row r="98" spans="1:19">
      <c r="A98" s="1">
        <v>1977</v>
      </c>
      <c r="B98" s="3">
        <v>93.82</v>
      </c>
      <c r="C98" s="3">
        <v>4.67</v>
      </c>
      <c r="D98" s="3">
        <v>10.89</v>
      </c>
      <c r="E98" s="3">
        <v>62.1</v>
      </c>
      <c r="F98" s="8">
        <v>7.69</v>
      </c>
      <c r="G98" s="11">
        <v>9.6782665825359206</v>
      </c>
      <c r="H98" s="6">
        <v>8.6152433425160684</v>
      </c>
      <c r="I98" s="12">
        <v>7.8448092091238708E-2</v>
      </c>
      <c r="J98" s="17">
        <v>-7.7758069075086669E-3</v>
      </c>
      <c r="K98" s="17">
        <f t="shared" si="2"/>
        <v>9.0800000000000006E-2</v>
      </c>
      <c r="L98" s="12">
        <v>0.13742785140772673</v>
      </c>
      <c r="M98" s="12">
        <v>0.14847454658268</v>
      </c>
      <c r="N98" s="6">
        <f t="shared" si="3"/>
        <v>15.388415956866982</v>
      </c>
      <c r="O98" s="6">
        <f>MEDIAN($G$2:G98)</f>
        <v>15.020347474739964</v>
      </c>
      <c r="P98" s="6">
        <f t="shared" si="4"/>
        <v>17.358357365369962</v>
      </c>
      <c r="Q98" s="12">
        <v>-5.9312320916905525E-2</v>
      </c>
      <c r="R98" s="17">
        <v>1.2899606071070338E-2</v>
      </c>
      <c r="S98" s="34">
        <v>6.0700000000000004E-2</v>
      </c>
    </row>
    <row r="99" spans="1:19">
      <c r="A99" s="1">
        <v>1978</v>
      </c>
      <c r="B99" s="3">
        <v>96.11</v>
      </c>
      <c r="C99" s="3">
        <v>5.07</v>
      </c>
      <c r="D99" s="3">
        <v>12.33</v>
      </c>
      <c r="E99" s="3">
        <v>67.7</v>
      </c>
      <c r="F99" s="8">
        <v>9.01</v>
      </c>
      <c r="G99" s="11">
        <v>9.011941819133833</v>
      </c>
      <c r="H99" s="6">
        <v>7.7948094079480938</v>
      </c>
      <c r="I99" s="12">
        <v>0.18041827073145367</v>
      </c>
      <c r="J99" s="17">
        <v>6.7072031247235485E-3</v>
      </c>
      <c r="K99" s="17">
        <f t="shared" si="2"/>
        <v>0.12039999999999999</v>
      </c>
      <c r="L99" s="12">
        <v>0.16777510971280241</v>
      </c>
      <c r="M99" s="12">
        <v>0.15961625662029344</v>
      </c>
      <c r="N99" s="6">
        <f t="shared" si="3"/>
        <v>14.464386798546901</v>
      </c>
      <c r="O99" s="6">
        <f>MEDIAN($G$2:G99)</f>
        <v>14.983547887914597</v>
      </c>
      <c r="P99" s="6">
        <f t="shared" si="4"/>
        <v>17.358357365369962</v>
      </c>
      <c r="Q99" s="12">
        <v>7.8448092091238708E-2</v>
      </c>
      <c r="R99" s="17">
        <v>-7.7758069075086669E-3</v>
      </c>
      <c r="S99" s="34">
        <v>9.0800000000000006E-2</v>
      </c>
    </row>
    <row r="100" spans="1:19">
      <c r="A100" s="1">
        <v>1979</v>
      </c>
      <c r="B100" s="3">
        <v>107.8</v>
      </c>
      <c r="C100" s="3">
        <v>5.65</v>
      </c>
      <c r="D100" s="3">
        <v>14.86</v>
      </c>
      <c r="E100" s="3">
        <v>76.7</v>
      </c>
      <c r="F100" s="8">
        <v>10.39</v>
      </c>
      <c r="G100" s="11">
        <v>8.7452044046692929</v>
      </c>
      <c r="H100" s="6">
        <v>7.2543741588156125</v>
      </c>
      <c r="I100" s="12">
        <v>0.29554730983302413</v>
      </c>
      <c r="J100" s="17">
        <v>-2.9897442519994114E-2</v>
      </c>
      <c r="K100" s="17">
        <f t="shared" si="2"/>
        <v>0.15490000000000001</v>
      </c>
      <c r="L100" s="12">
        <v>0.13996759190906816</v>
      </c>
      <c r="M100" s="12">
        <v>0.17092857147361529</v>
      </c>
      <c r="N100" s="6">
        <f t="shared" si="3"/>
        <v>13.790836090152615</v>
      </c>
      <c r="O100" s="6">
        <f>MEDIAN($G$2:G100)</f>
        <v>14.946748301089229</v>
      </c>
      <c r="P100" s="6">
        <f t="shared" si="4"/>
        <v>17.358357365369962</v>
      </c>
      <c r="Q100" s="12">
        <v>0.18041827073145367</v>
      </c>
      <c r="R100" s="17">
        <v>6.7072031247235485E-3</v>
      </c>
      <c r="S100" s="34">
        <v>0.12039999999999999</v>
      </c>
    </row>
    <row r="101" spans="1:19">
      <c r="A101" s="1">
        <v>1980</v>
      </c>
      <c r="B101" s="3">
        <v>133.5</v>
      </c>
      <c r="C101" s="3">
        <v>6.16</v>
      </c>
      <c r="D101" s="3">
        <v>14.82</v>
      </c>
      <c r="E101" s="3">
        <v>86.3</v>
      </c>
      <c r="F101" s="8">
        <v>12.84</v>
      </c>
      <c r="G101" s="11">
        <v>9.3899020849217436</v>
      </c>
      <c r="H101" s="6">
        <v>9.0080971659919022</v>
      </c>
      <c r="I101" s="12">
        <v>-2.2996254681647899E-2</v>
      </c>
      <c r="J101" s="17">
        <v>8.1992153358923611E-2</v>
      </c>
      <c r="K101" s="17">
        <f t="shared" si="2"/>
        <v>0.1085</v>
      </c>
      <c r="L101" s="12">
        <v>0.14218676247167417</v>
      </c>
      <c r="M101" s="12">
        <v>0.13843278157325867</v>
      </c>
      <c r="N101" s="6">
        <f t="shared" si="3"/>
        <v>13.583287872078643</v>
      </c>
      <c r="O101" s="6">
        <f>MEDIAN($G$2:G101)</f>
        <v>14.921576121488194</v>
      </c>
      <c r="P101" s="6">
        <f t="shared" si="4"/>
        <v>17.326929913742688</v>
      </c>
      <c r="Q101" s="12">
        <v>0.29554730983302413</v>
      </c>
      <c r="R101" s="17">
        <v>-2.9897442519994114E-2</v>
      </c>
      <c r="S101" s="34">
        <v>0.15490000000000001</v>
      </c>
    </row>
    <row r="102" spans="1:19">
      <c r="A102" s="1">
        <v>1981</v>
      </c>
      <c r="B102" s="3">
        <v>123.8</v>
      </c>
      <c r="C102" s="3">
        <v>6.63</v>
      </c>
      <c r="D102" s="3">
        <v>15.36</v>
      </c>
      <c r="E102" s="3">
        <v>94</v>
      </c>
      <c r="F102" s="8">
        <v>13.72</v>
      </c>
      <c r="G102" s="11">
        <v>7.8325621371418936</v>
      </c>
      <c r="H102" s="6">
        <v>8.0598958333333339</v>
      </c>
      <c r="I102" s="12">
        <v>0.18150242326332799</v>
      </c>
      <c r="J102" s="17">
        <v>0.32814549486295591</v>
      </c>
      <c r="K102" s="17">
        <f t="shared" si="2"/>
        <v>7.9399999999999998E-2</v>
      </c>
      <c r="L102" s="12">
        <v>0.19779935509449742</v>
      </c>
      <c r="M102" s="12">
        <v>0.16389609739996502</v>
      </c>
      <c r="N102" s="6">
        <f t="shared" si="3"/>
        <v>13.583287872078643</v>
      </c>
      <c r="O102" s="6">
        <f>MEDIAN($G$2:G102)</f>
        <v>14.896403941887158</v>
      </c>
      <c r="P102" s="6">
        <f t="shared" si="4"/>
        <v>17.326929913742688</v>
      </c>
      <c r="Q102" s="12">
        <v>-2.2996254681647899E-2</v>
      </c>
      <c r="R102" s="17">
        <v>8.1992153358923611E-2</v>
      </c>
      <c r="S102" s="34">
        <v>0.1085</v>
      </c>
    </row>
    <row r="103" spans="1:19">
      <c r="A103" s="1">
        <v>1982</v>
      </c>
      <c r="B103" s="3">
        <v>139.4</v>
      </c>
      <c r="C103" s="3">
        <v>6.87</v>
      </c>
      <c r="D103" s="3">
        <v>12.64</v>
      </c>
      <c r="E103" s="3">
        <v>97.6</v>
      </c>
      <c r="F103" s="8">
        <v>10.54</v>
      </c>
      <c r="G103" s="11">
        <v>8.4677384014004726</v>
      </c>
      <c r="H103" s="6">
        <v>11.028481012658228</v>
      </c>
      <c r="I103" s="12">
        <v>0.23020086083213775</v>
      </c>
      <c r="J103" s="17">
        <v>3.2002094451429312E-2</v>
      </c>
      <c r="K103" s="17">
        <f t="shared" si="2"/>
        <v>0.09</v>
      </c>
      <c r="L103" s="12">
        <v>0.15962852722117904</v>
      </c>
      <c r="M103" s="12">
        <v>0.16107758158490704</v>
      </c>
      <c r="N103" s="6">
        <f t="shared" si="3"/>
        <v>13.583287872078643</v>
      </c>
      <c r="O103" s="6">
        <f>MEDIAN($G$2:G103)</f>
        <v>14.823521215576095</v>
      </c>
      <c r="P103" s="6">
        <f t="shared" si="4"/>
        <v>17.326929913742688</v>
      </c>
      <c r="Q103" s="12">
        <v>0.18150242326332799</v>
      </c>
      <c r="R103" s="17">
        <v>0.32814549486295591</v>
      </c>
      <c r="S103" s="34">
        <v>7.9399999999999998E-2</v>
      </c>
    </row>
    <row r="104" spans="1:19">
      <c r="A104" s="1">
        <v>1983</v>
      </c>
      <c r="B104" s="3">
        <v>164.4</v>
      </c>
      <c r="C104" s="3">
        <v>7.09</v>
      </c>
      <c r="D104" s="3">
        <v>14.03</v>
      </c>
      <c r="E104" s="3">
        <v>101.3</v>
      </c>
      <c r="F104" s="8">
        <v>11.83</v>
      </c>
      <c r="G104" s="11">
        <v>9.8150109036086626</v>
      </c>
      <c r="H104" s="6">
        <v>11.717747683535283</v>
      </c>
      <c r="I104" s="12">
        <v>4.641119221411194E-2</v>
      </c>
      <c r="J104" s="17">
        <v>0.13733364344102356</v>
      </c>
      <c r="K104" s="17">
        <f t="shared" si="2"/>
        <v>8.0600000000000005E-2</v>
      </c>
      <c r="L104" s="12">
        <v>0.15151440669837046</v>
      </c>
      <c r="M104" s="12">
        <v>0.14799971181380944</v>
      </c>
      <c r="N104" s="6">
        <f t="shared" si="3"/>
        <v>13.583287872078643</v>
      </c>
      <c r="O104" s="6">
        <f>MEDIAN($G$2:G104)</f>
        <v>14.750638489265032</v>
      </c>
      <c r="P104" s="6">
        <f t="shared" si="4"/>
        <v>16.603557212925331</v>
      </c>
      <c r="Q104" s="12">
        <v>0.23020086083213775</v>
      </c>
      <c r="R104" s="17">
        <v>3.2002094451429312E-2</v>
      </c>
      <c r="S104" s="34">
        <v>0.09</v>
      </c>
    </row>
    <row r="105" spans="1:19">
      <c r="A105" s="1">
        <v>1984</v>
      </c>
      <c r="B105" s="3">
        <v>164.5</v>
      </c>
      <c r="C105" s="3">
        <v>7.53</v>
      </c>
      <c r="D105" s="3">
        <v>16.64</v>
      </c>
      <c r="E105" s="3">
        <v>105.3</v>
      </c>
      <c r="F105" s="8">
        <v>11.5</v>
      </c>
      <c r="G105" s="11">
        <v>9.5950548011334558</v>
      </c>
      <c r="H105" s="6">
        <v>9.8858173076923066</v>
      </c>
      <c r="I105" s="12">
        <v>0.30820668693009123</v>
      </c>
      <c r="J105" s="17">
        <v>0.25712488212606416</v>
      </c>
      <c r="K105" s="17">
        <f t="shared" si="2"/>
        <v>7.0999999999999994E-2</v>
      </c>
      <c r="L105" s="12">
        <v>0.20273043657069878</v>
      </c>
      <c r="M105" s="12">
        <v>0.14339315920981166</v>
      </c>
      <c r="N105" s="6">
        <f t="shared" si="3"/>
        <v>13.583287872078643</v>
      </c>
      <c r="O105" s="6">
        <f>MEDIAN($G$2:G105)</f>
        <v>14.666560699113736</v>
      </c>
      <c r="P105" s="6">
        <f t="shared" si="4"/>
        <v>15.873840687205748</v>
      </c>
      <c r="Q105" s="12">
        <v>4.641119221411194E-2</v>
      </c>
      <c r="R105" s="17">
        <v>0.13733364344102356</v>
      </c>
      <c r="S105" s="34">
        <v>8.0600000000000005E-2</v>
      </c>
    </row>
    <row r="106" spans="1:19">
      <c r="A106" s="1">
        <v>1985</v>
      </c>
      <c r="B106" s="3">
        <v>207.3</v>
      </c>
      <c r="C106" s="3">
        <v>7.9</v>
      </c>
      <c r="D106" s="3">
        <v>14.61</v>
      </c>
      <c r="E106" s="3">
        <v>109.3</v>
      </c>
      <c r="F106" s="8">
        <v>9.26</v>
      </c>
      <c r="G106" s="11">
        <v>11.690521474467603</v>
      </c>
      <c r="H106" s="6">
        <v>14.188911704312117</v>
      </c>
      <c r="I106" s="12">
        <v>0.23917028461167389</v>
      </c>
      <c r="J106" s="17">
        <v>0.24284215141767632</v>
      </c>
      <c r="K106" s="17">
        <f t="shared" si="2"/>
        <v>5.5300000000000002E-2</v>
      </c>
      <c r="L106" s="12">
        <v>0.13469113873815153</v>
      </c>
      <c r="M106" s="12">
        <v>0.14955441815090387</v>
      </c>
      <c r="N106" s="6">
        <f t="shared" si="3"/>
        <v>13.250906359956016</v>
      </c>
      <c r="O106" s="6">
        <f>MEDIAN($G$2:G106)</f>
        <v>14.58248290896244</v>
      </c>
      <c r="P106" s="6">
        <f t="shared" si="4"/>
        <v>13.493329686205893</v>
      </c>
      <c r="Q106" s="12">
        <v>0.30820668693009123</v>
      </c>
      <c r="R106" s="17">
        <v>0.25712488212606416</v>
      </c>
      <c r="S106" s="34">
        <v>7.0999999999999994E-2</v>
      </c>
    </row>
    <row r="107" spans="1:19">
      <c r="A107" s="1">
        <v>1986</v>
      </c>
      <c r="B107" s="3">
        <v>248.6</v>
      </c>
      <c r="C107" s="3">
        <v>8.2799999999999994</v>
      </c>
      <c r="D107" s="3">
        <v>14.48</v>
      </c>
      <c r="E107" s="3">
        <v>110.5</v>
      </c>
      <c r="F107" s="8">
        <v>7.11</v>
      </c>
      <c r="G107" s="11">
        <v>14.085139814743318</v>
      </c>
      <c r="H107" s="6">
        <v>17.168508287292816</v>
      </c>
      <c r="I107" s="12">
        <v>4.8672566371681381E-3</v>
      </c>
      <c r="J107" s="17">
        <v>-4.9605089379262356E-2</v>
      </c>
      <c r="K107" s="17">
        <f t="shared" si="2"/>
        <v>5.7699999999999994E-2</v>
      </c>
      <c r="L107" s="12">
        <v>0.13095245859102755</v>
      </c>
      <c r="M107" s="12">
        <v>0.14903911815473592</v>
      </c>
      <c r="N107" s="6">
        <f t="shared" si="3"/>
        <v>13.250906359956016</v>
      </c>
      <c r="O107" s="6">
        <f>MEDIAN($G$2:G107)</f>
        <v>14.512737070150436</v>
      </c>
      <c r="P107" s="6">
        <f t="shared" si="4"/>
        <v>13.493329686205893</v>
      </c>
      <c r="Q107" s="12">
        <v>0.23917028461167389</v>
      </c>
      <c r="R107" s="17">
        <v>0.24284215141767632</v>
      </c>
      <c r="S107" s="34">
        <v>5.5300000000000002E-2</v>
      </c>
    </row>
    <row r="108" spans="1:19">
      <c r="A108" s="1">
        <v>1987</v>
      </c>
      <c r="B108" s="3">
        <v>241</v>
      </c>
      <c r="C108" s="3">
        <v>8.81</v>
      </c>
      <c r="D108" s="3">
        <v>17.5</v>
      </c>
      <c r="E108" s="3">
        <v>115.4</v>
      </c>
      <c r="F108" s="8">
        <v>8.99</v>
      </c>
      <c r="G108" s="11">
        <v>13.389028514426968</v>
      </c>
      <c r="H108" s="6">
        <v>13.771428571428572</v>
      </c>
      <c r="I108" s="12">
        <v>0.18775933609958506</v>
      </c>
      <c r="J108" s="17">
        <v>8.2235958434841758E-2</v>
      </c>
      <c r="K108" s="17">
        <f t="shared" si="2"/>
        <v>8.0700000000000008E-2</v>
      </c>
      <c r="L108" s="12">
        <v>0.16252844666517041</v>
      </c>
      <c r="M108" s="12">
        <v>0.18042545218495243</v>
      </c>
      <c r="N108" s="6">
        <f t="shared" si="3"/>
        <v>13.441179100316431</v>
      </c>
      <c r="O108" s="6">
        <f>MEDIAN($G$2:G108)</f>
        <v>14.44299123133843</v>
      </c>
      <c r="P108" s="6">
        <f t="shared" si="4"/>
        <v>13.389028514426968</v>
      </c>
      <c r="Q108" s="12">
        <v>4.8672566371681381E-3</v>
      </c>
      <c r="R108" s="17">
        <v>-4.9605089379262356E-2</v>
      </c>
      <c r="S108" s="34">
        <v>5.7699999999999994E-2</v>
      </c>
    </row>
    <row r="109" spans="1:19">
      <c r="A109" s="1">
        <v>1988</v>
      </c>
      <c r="B109" s="3">
        <v>276.5</v>
      </c>
      <c r="C109" s="3">
        <v>9.75</v>
      </c>
      <c r="D109" s="3">
        <v>23.75</v>
      </c>
      <c r="E109" s="3">
        <v>120.5</v>
      </c>
      <c r="F109" s="8">
        <v>9.11</v>
      </c>
      <c r="G109" s="11">
        <v>14.702086748571995</v>
      </c>
      <c r="H109" s="6">
        <v>11.642105263157895</v>
      </c>
      <c r="I109" s="12">
        <v>0.30075949367088617</v>
      </c>
      <c r="J109" s="17">
        <v>0.17693647159446216</v>
      </c>
      <c r="K109" s="17">
        <f t="shared" si="2"/>
        <v>7.6299999999999993E-2</v>
      </c>
      <c r="L109" s="12">
        <v>0.14449574461103842</v>
      </c>
      <c r="M109" s="12">
        <v>0.18679373451447456</v>
      </c>
      <c r="N109" s="6">
        <f t="shared" si="3"/>
        <v>13.441179100316431</v>
      </c>
      <c r="O109" s="6">
        <f>MEDIAN($G$2:G109)</f>
        <v>14.512737070150436</v>
      </c>
      <c r="P109" s="6">
        <f t="shared" si="4"/>
        <v>13.389028514426968</v>
      </c>
      <c r="Q109" s="12">
        <v>0.18775933609958506</v>
      </c>
      <c r="R109" s="17">
        <v>8.2235958434841758E-2</v>
      </c>
      <c r="S109" s="34">
        <v>8.0700000000000008E-2</v>
      </c>
    </row>
    <row r="110" spans="1:19">
      <c r="A110" s="1">
        <v>1989</v>
      </c>
      <c r="B110" s="3">
        <v>348.6</v>
      </c>
      <c r="C110" s="3">
        <v>11.06</v>
      </c>
      <c r="D110" s="3">
        <v>22.87</v>
      </c>
      <c r="E110" s="3">
        <v>126.1</v>
      </c>
      <c r="F110" s="8">
        <v>7.84</v>
      </c>
      <c r="G110" s="11">
        <v>17.650212904947328</v>
      </c>
      <c r="H110" s="6">
        <v>15.242675994752952</v>
      </c>
      <c r="I110" s="12">
        <v>-2.2260470453241643E-2</v>
      </c>
      <c r="J110" s="17">
        <v>6.2353753335533495E-2</v>
      </c>
      <c r="K110" s="17">
        <f t="shared" si="2"/>
        <v>6.7400000000000002E-2</v>
      </c>
      <c r="L110" s="12">
        <v>8.6983314611532636E-2</v>
      </c>
      <c r="M110" s="12">
        <v>0.1786827486645064</v>
      </c>
      <c r="N110" s="6">
        <f t="shared" si="3"/>
        <v>13.441179100316431</v>
      </c>
      <c r="O110" s="6">
        <f>MEDIAN($G$2:G110)</f>
        <v>14.58248290896244</v>
      </c>
      <c r="P110" s="6">
        <f t="shared" si="4"/>
        <v>13.389028514426968</v>
      </c>
      <c r="Q110" s="12">
        <v>0.30075949367088617</v>
      </c>
      <c r="R110" s="17">
        <v>0.17693647159446216</v>
      </c>
      <c r="S110" s="34">
        <v>7.6299999999999993E-2</v>
      </c>
    </row>
    <row r="111" spans="1:19">
      <c r="A111" s="1">
        <v>1990</v>
      </c>
      <c r="B111" s="3">
        <v>328.75</v>
      </c>
      <c r="C111" s="3">
        <v>12.09</v>
      </c>
      <c r="D111" s="3">
        <v>21.34</v>
      </c>
      <c r="E111" s="3">
        <v>133.80000000000001</v>
      </c>
      <c r="F111" s="8">
        <v>8.08</v>
      </c>
      <c r="G111" s="11">
        <v>15.846314974728772</v>
      </c>
      <c r="H111" s="6">
        <v>15.405342080599812</v>
      </c>
      <c r="I111" s="12">
        <v>0.21888973384030419</v>
      </c>
      <c r="J111" s="17">
        <v>0.15004510019517298</v>
      </c>
      <c r="K111" s="17">
        <f t="shared" si="2"/>
        <v>4.07E-2</v>
      </c>
      <c r="L111" s="12">
        <v>0.16461239113916726</v>
      </c>
      <c r="M111" s="12">
        <v>0.17442238559637313</v>
      </c>
      <c r="N111" s="6">
        <f t="shared" si="3"/>
        <v>13.441179100316431</v>
      </c>
      <c r="O111" s="6">
        <f>MEDIAN($G$2:G111)</f>
        <v>14.642284828767217</v>
      </c>
      <c r="P111" s="6">
        <f t="shared" si="4"/>
        <v>13.389028514426968</v>
      </c>
      <c r="Q111" s="12">
        <v>-2.2260470453241643E-2</v>
      </c>
      <c r="R111" s="17">
        <v>6.2353753335533495E-2</v>
      </c>
      <c r="S111" s="34">
        <v>6.7400000000000002E-2</v>
      </c>
    </row>
    <row r="112" spans="1:19">
      <c r="A112" s="1">
        <v>1991</v>
      </c>
      <c r="B112" s="3">
        <v>388.51</v>
      </c>
      <c r="C112" s="3">
        <v>12.2</v>
      </c>
      <c r="D112" s="3">
        <v>15.97</v>
      </c>
      <c r="E112" s="3">
        <v>137.9</v>
      </c>
      <c r="F112" s="8">
        <v>7.09</v>
      </c>
      <c r="G112" s="11">
        <v>18.441652313512733</v>
      </c>
      <c r="H112" s="6">
        <v>24.327489041953662</v>
      </c>
      <c r="I112" s="12">
        <v>0.15320068981493384</v>
      </c>
      <c r="J112" s="17">
        <v>9.3616373162079464E-2</v>
      </c>
      <c r="K112" s="17">
        <f t="shared" si="2"/>
        <v>3.2199999999999999E-2</v>
      </c>
      <c r="L112" s="12">
        <v>0.16741502706017264</v>
      </c>
      <c r="M112" s="12">
        <v>0.1357512756599295</v>
      </c>
      <c r="N112" s="6">
        <f t="shared" si="3"/>
        <v>13.583287872078643</v>
      </c>
      <c r="O112" s="6">
        <f>MEDIAN($G$2:G112)</f>
        <v>14.702086748571995</v>
      </c>
      <c r="P112" s="6">
        <f t="shared" si="4"/>
        <v>13.389028514426968</v>
      </c>
      <c r="Q112" s="12">
        <v>0.21888973384030419</v>
      </c>
      <c r="R112" s="17">
        <v>0.15004510019517298</v>
      </c>
      <c r="S112" s="34">
        <v>4.07E-2</v>
      </c>
    </row>
    <row r="113" spans="1:19">
      <c r="A113" s="1">
        <v>1992</v>
      </c>
      <c r="B113" s="3">
        <v>435.64</v>
      </c>
      <c r="C113" s="3">
        <v>12.39</v>
      </c>
      <c r="D113" s="3">
        <v>19.09</v>
      </c>
      <c r="E113" s="3">
        <v>141.9</v>
      </c>
      <c r="F113" s="8">
        <v>6.77</v>
      </c>
      <c r="G113" s="11">
        <v>20.448606721242957</v>
      </c>
      <c r="H113" s="6">
        <v>22.820324777370349</v>
      </c>
      <c r="I113" s="12">
        <v>9.8452850977871709E-2</v>
      </c>
      <c r="J113" s="17">
        <v>0.14210957589263104</v>
      </c>
      <c r="K113" s="17">
        <f t="shared" ref="K113:K136" si="5">S114</f>
        <v>3.0600000000000002E-2</v>
      </c>
      <c r="L113" s="12">
        <v>0.19859798025860753</v>
      </c>
      <c r="M113" s="12">
        <v>9.4885802278837472E-2</v>
      </c>
      <c r="N113" s="6">
        <f t="shared" si="3"/>
        <v>13.879192936347355</v>
      </c>
      <c r="O113" s="6">
        <f>MEDIAN($G$2:G113)</f>
        <v>14.726362618918515</v>
      </c>
      <c r="P113" s="6">
        <f t="shared" si="4"/>
        <v>13.389028514426968</v>
      </c>
      <c r="Q113" s="12">
        <v>0.15320068981493384</v>
      </c>
      <c r="R113" s="17">
        <v>9.3616373162079464E-2</v>
      </c>
      <c r="S113" s="34">
        <v>3.2199999999999999E-2</v>
      </c>
    </row>
    <row r="114" spans="1:19">
      <c r="A114" s="1">
        <v>1993</v>
      </c>
      <c r="B114" s="3">
        <v>465.95</v>
      </c>
      <c r="C114" s="3">
        <v>12.58</v>
      </c>
      <c r="D114" s="3">
        <v>21.89</v>
      </c>
      <c r="E114" s="3">
        <v>145.80000000000001</v>
      </c>
      <c r="F114" s="8">
        <v>5.77</v>
      </c>
      <c r="G114" s="11">
        <v>21.164732079814659</v>
      </c>
      <c r="H114" s="6">
        <v>21.28597533120146</v>
      </c>
      <c r="I114" s="12">
        <v>5.1722287799120803E-3</v>
      </c>
      <c r="J114" s="17">
        <v>-8.0366555509986032E-2</v>
      </c>
      <c r="K114" s="17">
        <f t="shared" si="5"/>
        <v>5.5999999999999994E-2</v>
      </c>
      <c r="L114" s="12">
        <v>0.23065496303919497</v>
      </c>
      <c r="M114" s="12">
        <v>0.10654081823244876</v>
      </c>
      <c r="N114" s="6">
        <f t="shared" si="3"/>
        <v>14.393613281657657</v>
      </c>
      <c r="O114" s="6">
        <f>MEDIAN($G$2:G114)</f>
        <v>14.750638489265032</v>
      </c>
      <c r="P114" s="6">
        <f t="shared" si="4"/>
        <v>13.389028514426968</v>
      </c>
      <c r="Q114" s="12">
        <v>9.8452850977871709E-2</v>
      </c>
      <c r="R114" s="17">
        <v>0.14210957589263104</v>
      </c>
      <c r="S114" s="34">
        <v>3.0600000000000002E-2</v>
      </c>
    </row>
    <row r="115" spans="1:19">
      <c r="A115" s="1">
        <v>1994</v>
      </c>
      <c r="B115" s="3">
        <v>455.19</v>
      </c>
      <c r="C115" s="3">
        <v>13.17</v>
      </c>
      <c r="D115" s="3">
        <v>30.6</v>
      </c>
      <c r="E115" s="3">
        <v>149.69999999999999</v>
      </c>
      <c r="F115" s="8">
        <v>7.81</v>
      </c>
      <c r="G115" s="11">
        <v>19.911484108090331</v>
      </c>
      <c r="H115" s="6">
        <v>14.875490196078431</v>
      </c>
      <c r="I115" s="12">
        <v>0.3804345438168677</v>
      </c>
      <c r="J115" s="17">
        <v>0.23480780112538924</v>
      </c>
      <c r="K115" s="17">
        <f t="shared" si="5"/>
        <v>5.1399999999999994E-2</v>
      </c>
      <c r="L115" s="12">
        <v>0.27811807534122379</v>
      </c>
      <c r="M115" s="12">
        <v>0.11934299603539023</v>
      </c>
      <c r="N115" s="6">
        <f t="shared" si="3"/>
        <v>14.861217111655979</v>
      </c>
      <c r="O115" s="6">
        <f>MEDIAN($G$2:G115)</f>
        <v>14.823521215576095</v>
      </c>
      <c r="P115" s="6">
        <f t="shared" si="4"/>
        <v>13.389028514426968</v>
      </c>
      <c r="Q115" s="12">
        <v>5.1722287799120803E-3</v>
      </c>
      <c r="R115" s="17">
        <v>-8.0366555509986032E-2</v>
      </c>
      <c r="S115" s="34">
        <v>5.5999999999999994E-2</v>
      </c>
    </row>
    <row r="116" spans="1:19">
      <c r="A116" s="1">
        <v>1995</v>
      </c>
      <c r="B116" s="3">
        <v>614.57000000000005</v>
      </c>
      <c r="C116" s="3">
        <v>13.79</v>
      </c>
      <c r="D116" s="3">
        <v>33.96</v>
      </c>
      <c r="E116" s="3">
        <v>153.5</v>
      </c>
      <c r="F116" s="8">
        <v>5.71</v>
      </c>
      <c r="G116" s="11">
        <v>25.027380664939113</v>
      </c>
      <c r="H116" s="6">
        <v>18.096878680800945</v>
      </c>
      <c r="I116" s="12">
        <v>0.23362676342808775</v>
      </c>
      <c r="J116" s="17">
        <v>1.4286077934018522E-2</v>
      </c>
      <c r="K116" s="17">
        <f t="shared" si="5"/>
        <v>4.9100000000000005E-2</v>
      </c>
      <c r="L116" s="12">
        <v>0.18431501354776336</v>
      </c>
      <c r="M116" s="12">
        <v>9.1285513854052924E-2</v>
      </c>
      <c r="N116" s="6">
        <f t="shared" ref="N116:N137" si="6">MEDIAN(G67:G116)</f>
        <v>15.245574375449539</v>
      </c>
      <c r="O116" s="6">
        <f>MEDIAN($G$2:G116)</f>
        <v>14.896403941887158</v>
      </c>
      <c r="P116" s="6">
        <f t="shared" si="4"/>
        <v>13.389028514426968</v>
      </c>
      <c r="Q116" s="12">
        <v>0.3804345438168677</v>
      </c>
      <c r="R116" s="17">
        <v>0.23480780112538924</v>
      </c>
      <c r="S116" s="34">
        <v>5.1399999999999994E-2</v>
      </c>
    </row>
    <row r="117" spans="1:19">
      <c r="A117" s="1">
        <v>1996</v>
      </c>
      <c r="B117" s="3">
        <v>743.25</v>
      </c>
      <c r="C117" s="3">
        <v>14.9</v>
      </c>
      <c r="D117" s="3">
        <v>38.729999999999997</v>
      </c>
      <c r="E117" s="3">
        <v>158.6</v>
      </c>
      <c r="F117" s="8">
        <v>6.3</v>
      </c>
      <c r="G117" s="11">
        <v>27.723946163893977</v>
      </c>
      <c r="H117" s="6">
        <v>19.190549961270335</v>
      </c>
      <c r="I117" s="12">
        <v>0.31566767574840227</v>
      </c>
      <c r="J117" s="17">
        <v>9.9391302729775366E-2</v>
      </c>
      <c r="K117" s="17">
        <f t="shared" si="5"/>
        <v>5.16E-2</v>
      </c>
      <c r="L117" s="12">
        <v>0.10494633893098726</v>
      </c>
      <c r="M117" s="12">
        <v>8.2896889579704869E-2</v>
      </c>
      <c r="N117" s="6">
        <f t="shared" si="6"/>
        <v>15.817688488527928</v>
      </c>
      <c r="O117" s="6">
        <f>MEDIAN($G$2:G117)</f>
        <v>14.921576121488194</v>
      </c>
      <c r="P117" s="6">
        <f t="shared" si="4"/>
        <v>13.389028514426968</v>
      </c>
      <c r="Q117" s="12">
        <v>0.23362676342808775</v>
      </c>
      <c r="R117" s="17">
        <v>1.4286077934018522E-2</v>
      </c>
      <c r="S117" s="34">
        <v>4.9100000000000005E-2</v>
      </c>
    </row>
    <row r="118" spans="1:19">
      <c r="A118" s="1">
        <v>1997</v>
      </c>
      <c r="B118" s="3">
        <v>962.37</v>
      </c>
      <c r="C118" s="3">
        <v>15.5</v>
      </c>
      <c r="D118" s="3">
        <v>39.72</v>
      </c>
      <c r="E118" s="3">
        <v>161.30000000000001</v>
      </c>
      <c r="F118" s="8">
        <v>5.81</v>
      </c>
      <c r="G118" s="11">
        <v>33.030789042905432</v>
      </c>
      <c r="H118" s="6">
        <v>24.228851963746223</v>
      </c>
      <c r="I118" s="12">
        <v>0.25341604580358901</v>
      </c>
      <c r="J118" s="17">
        <v>0.14921431922606218</v>
      </c>
      <c r="K118" s="17">
        <f t="shared" si="5"/>
        <v>4.3899999999999995E-2</v>
      </c>
      <c r="L118" s="12">
        <v>1.4762228543729883E-4</v>
      </c>
      <c r="M118" s="12">
        <v>6.013986311700581E-2</v>
      </c>
      <c r="N118" s="6">
        <f t="shared" si="6"/>
        <v>15.86007783096726</v>
      </c>
      <c r="O118" s="6">
        <f>MEDIAN($G$2:G118)</f>
        <v>14.946748301089229</v>
      </c>
      <c r="P118" s="6">
        <f t="shared" si="4"/>
        <v>13.389028514426968</v>
      </c>
      <c r="Q118" s="12">
        <v>0.31566767574840227</v>
      </c>
      <c r="R118" s="17">
        <v>9.9391302729775366E-2</v>
      </c>
      <c r="S118" s="34">
        <v>5.16E-2</v>
      </c>
    </row>
    <row r="119" spans="1:19">
      <c r="A119" s="1">
        <v>1998</v>
      </c>
      <c r="B119" s="3">
        <v>1190.05</v>
      </c>
      <c r="C119" s="3">
        <v>16.2</v>
      </c>
      <c r="D119" s="3">
        <v>37.71</v>
      </c>
      <c r="E119" s="3">
        <v>163.9</v>
      </c>
      <c r="F119" s="8">
        <v>4.6500000000000004</v>
      </c>
      <c r="G119" s="11">
        <v>38.820274780098131</v>
      </c>
      <c r="H119" s="6">
        <v>31.557942190400421</v>
      </c>
      <c r="I119" s="12">
        <v>0.21454560732742345</v>
      </c>
      <c r="J119" s="17">
        <v>-7.1893862680182399E-2</v>
      </c>
      <c r="K119" s="17">
        <f t="shared" si="5"/>
        <v>5.2000000000000005E-2</v>
      </c>
      <c r="L119" s="12">
        <v>-5.0561536836379872E-3</v>
      </c>
      <c r="M119" s="12">
        <v>-1.3128093570110688E-2</v>
      </c>
      <c r="N119" s="6">
        <f t="shared" si="6"/>
        <v>16.23869895006554</v>
      </c>
      <c r="O119" s="6">
        <f>MEDIAN($G$2:G119)</f>
        <v>14.983547887914597</v>
      </c>
      <c r="P119" s="6">
        <f t="shared" si="4"/>
        <v>13.389028514426968</v>
      </c>
      <c r="Q119" s="12">
        <v>0.25341604580358901</v>
      </c>
      <c r="R119" s="17">
        <v>0.14921431922606218</v>
      </c>
      <c r="S119" s="34">
        <v>4.3899999999999995E-2</v>
      </c>
    </row>
    <row r="120" spans="1:19">
      <c r="A120" s="1">
        <v>1999</v>
      </c>
      <c r="B120" s="3">
        <v>1428.68</v>
      </c>
      <c r="C120" s="3">
        <v>16.690000000000001</v>
      </c>
      <c r="D120" s="4">
        <v>48.17</v>
      </c>
      <c r="E120" s="3">
        <v>168.3</v>
      </c>
      <c r="F120" s="8">
        <v>6.28</v>
      </c>
      <c r="G120" s="11">
        <v>44.197939761040544</v>
      </c>
      <c r="H120" s="6">
        <v>29.659123936059789</v>
      </c>
      <c r="I120" s="12">
        <v>-5.7031665593414882E-2</v>
      </c>
      <c r="J120" s="17">
        <v>0.14217824695117229</v>
      </c>
      <c r="K120" s="17">
        <f t="shared" si="5"/>
        <v>5.7699999999999994E-2</v>
      </c>
      <c r="L120" s="12">
        <v>-1.9708142036106824E-2</v>
      </c>
      <c r="M120" s="12">
        <v>-7.0973680604237144E-3</v>
      </c>
      <c r="N120" s="6">
        <f t="shared" si="6"/>
        <v>16.90053996924313</v>
      </c>
      <c r="O120" s="6">
        <f>MEDIAN($G$2:G120)</f>
        <v>15.020347474739964</v>
      </c>
      <c r="P120" s="6">
        <f t="shared" si="4"/>
        <v>14.085139814743318</v>
      </c>
      <c r="Q120" s="12">
        <v>0.21454560732742345</v>
      </c>
      <c r="R120" s="17">
        <v>-7.1893862680182399E-2</v>
      </c>
      <c r="S120" s="34">
        <v>5.2000000000000005E-2</v>
      </c>
    </row>
    <row r="121" spans="1:19">
      <c r="A121" s="1">
        <v>2000</v>
      </c>
      <c r="B121" s="3">
        <v>1330.93</v>
      </c>
      <c r="C121" s="4">
        <v>16.27</v>
      </c>
      <c r="D121" s="3">
        <v>50</v>
      </c>
      <c r="E121" s="3">
        <v>174</v>
      </c>
      <c r="F121" s="8">
        <v>5.24</v>
      </c>
      <c r="G121" s="11">
        <v>37.274238004497185</v>
      </c>
      <c r="H121" s="6">
        <v>26.618600000000001</v>
      </c>
      <c r="I121" s="12">
        <v>-0.12792558586852798</v>
      </c>
      <c r="J121" s="17">
        <v>6.3932145513868763E-2</v>
      </c>
      <c r="K121" s="17">
        <f t="shared" si="5"/>
        <v>1.6899999999999998E-2</v>
      </c>
      <c r="L121" s="12">
        <v>5.563603538388362E-3</v>
      </c>
      <c r="M121" s="12">
        <v>1.1797093873814557E-2</v>
      </c>
      <c r="N121" s="6">
        <f t="shared" si="6"/>
        <v>17.262226319651809</v>
      </c>
      <c r="O121" s="6">
        <f>MEDIAN($G$2:G121)</f>
        <v>15.201237903410965</v>
      </c>
      <c r="P121" s="6">
        <f t="shared" si="4"/>
        <v>14.702086748571995</v>
      </c>
      <c r="Q121" s="12">
        <v>-5.7031665593414882E-2</v>
      </c>
      <c r="R121" s="17">
        <v>0.14217824695117229</v>
      </c>
      <c r="S121" s="34">
        <v>5.7699999999999994E-2</v>
      </c>
    </row>
    <row r="122" spans="1:19">
      <c r="A122" s="1">
        <v>2001</v>
      </c>
      <c r="B122" s="3">
        <v>1144.93</v>
      </c>
      <c r="C122" s="3">
        <v>15.74</v>
      </c>
      <c r="D122" s="3">
        <v>24.69</v>
      </c>
      <c r="E122" s="3">
        <v>176.7</v>
      </c>
      <c r="F122" s="8">
        <v>5.09</v>
      </c>
      <c r="G122" s="11">
        <v>30.499953255020458</v>
      </c>
      <c r="H122" s="6">
        <v>46.37221547185095</v>
      </c>
      <c r="I122" s="12">
        <v>-0.20060615059435949</v>
      </c>
      <c r="J122" s="17">
        <v>0.1367472394352896</v>
      </c>
      <c r="K122" s="17">
        <f t="shared" si="5"/>
        <v>1.1899999999999999E-2</v>
      </c>
      <c r="L122" s="12">
        <v>6.1287441882407867E-2</v>
      </c>
      <c r="M122" s="12">
        <v>2.8049848739715832E-2</v>
      </c>
      <c r="N122" s="6">
        <f t="shared" si="6"/>
        <v>17.342643639556325</v>
      </c>
      <c r="O122" s="6">
        <f>MEDIAN($G$2:G122)</f>
        <v>15.382128332081965</v>
      </c>
      <c r="P122" s="6">
        <f t="shared" si="4"/>
        <v>15.846314974728772</v>
      </c>
      <c r="Q122" s="12">
        <v>-0.12792558586852798</v>
      </c>
      <c r="R122" s="17">
        <v>6.3932145513868763E-2</v>
      </c>
      <c r="S122" s="34">
        <v>1.6899999999999998E-2</v>
      </c>
    </row>
    <row r="123" spans="1:19">
      <c r="A123" s="1">
        <v>2002</v>
      </c>
      <c r="B123" s="3">
        <v>899.18</v>
      </c>
      <c r="C123" s="3">
        <v>16.07</v>
      </c>
      <c r="D123" s="3">
        <v>27.59</v>
      </c>
      <c r="E123" s="3">
        <v>180.9</v>
      </c>
      <c r="F123" s="8">
        <v>4.03</v>
      </c>
      <c r="G123" s="11">
        <v>23.101442537685635</v>
      </c>
      <c r="H123" s="6">
        <v>32.590793765857192</v>
      </c>
      <c r="I123" s="12">
        <v>0.22114593296114271</v>
      </c>
      <c r="J123" s="17">
        <v>2.1092880768325131E-2</v>
      </c>
      <c r="K123" s="17">
        <f t="shared" si="5"/>
        <v>9.0000000000000011E-3</v>
      </c>
      <c r="L123" s="12">
        <v>0.12373064168420278</v>
      </c>
      <c r="M123" s="12">
        <v>6.7880116168555382E-2</v>
      </c>
      <c r="N123" s="6">
        <f t="shared" si="6"/>
        <v>17.460224099663542</v>
      </c>
      <c r="O123" s="6">
        <f>MEDIAN($G$2:G123)</f>
        <v>15.418820893275957</v>
      </c>
      <c r="P123" s="6">
        <f t="shared" si="4"/>
        <v>17.650212904947328</v>
      </c>
      <c r="Q123" s="12">
        <v>-0.20060615059435949</v>
      </c>
      <c r="R123" s="17">
        <v>0.1367472394352896</v>
      </c>
      <c r="S123" s="34">
        <v>1.1899999999999999E-2</v>
      </c>
    </row>
    <row r="124" spans="1:19">
      <c r="A124" s="1">
        <v>2003</v>
      </c>
      <c r="B124" s="3">
        <v>1080.6400000000001</v>
      </c>
      <c r="C124" s="3">
        <v>17.39</v>
      </c>
      <c r="D124" s="3">
        <v>48.74</v>
      </c>
      <c r="E124" s="3">
        <v>184.3</v>
      </c>
      <c r="F124" s="8">
        <v>4.2699999999999996</v>
      </c>
      <c r="G124" s="11">
        <v>26.635170511081537</v>
      </c>
      <c r="H124" s="6">
        <v>22.171522363561756</v>
      </c>
      <c r="I124" s="12">
        <v>0.12771135623334318</v>
      </c>
      <c r="J124" s="17">
        <v>4.5907527774807735E-2</v>
      </c>
      <c r="K124" s="17">
        <f t="shared" si="5"/>
        <v>2.1899999999999999E-2</v>
      </c>
      <c r="L124" s="12">
        <v>-2.1134546129060294E-2</v>
      </c>
      <c r="M124" s="12">
        <v>7.4221996421401482E-2</v>
      </c>
      <c r="N124" s="6">
        <f t="shared" si="6"/>
        <v>17.606151869452223</v>
      </c>
      <c r="O124" s="6">
        <f>MEDIAN($G$2:G124)</f>
        <v>15.455513454469946</v>
      </c>
      <c r="P124" s="6">
        <f t="shared" si="4"/>
        <v>18.441652313512733</v>
      </c>
      <c r="Q124" s="12">
        <v>0.22114593296114271</v>
      </c>
      <c r="R124" s="17">
        <v>2.1092880768325131E-2</v>
      </c>
      <c r="S124" s="34">
        <v>9.0000000000000011E-3</v>
      </c>
    </row>
    <row r="125" spans="1:19">
      <c r="A125" s="1">
        <v>2004</v>
      </c>
      <c r="B125" s="3">
        <v>1199.21</v>
      </c>
      <c r="C125" s="3">
        <v>19.440000000000001</v>
      </c>
      <c r="D125" s="3">
        <v>58.55</v>
      </c>
      <c r="E125" s="3">
        <v>190.3</v>
      </c>
      <c r="F125" s="8">
        <v>4.2300000000000004</v>
      </c>
      <c r="G125" s="11">
        <v>27.144808694741236</v>
      </c>
      <c r="H125" s="6">
        <v>20.481810418445775</v>
      </c>
      <c r="I125" s="12">
        <v>7.0946706581832997E-2</v>
      </c>
      <c r="J125" s="17">
        <v>2.3281433580533247E-2</v>
      </c>
      <c r="K125" s="17">
        <f t="shared" si="5"/>
        <v>3.8900000000000004E-2</v>
      </c>
      <c r="L125" s="12">
        <v>5.6756347647330951E-3</v>
      </c>
      <c r="M125" s="12">
        <v>7.7088380052063421E-2</v>
      </c>
      <c r="N125" s="6">
        <f t="shared" si="6"/>
        <v>18.045932609230029</v>
      </c>
      <c r="O125" s="6">
        <f>MEDIAN($G$2:G125)</f>
        <v>15.534103894967444</v>
      </c>
      <c r="P125" s="6">
        <f t="shared" si="4"/>
        <v>19.911484108090331</v>
      </c>
      <c r="Q125" s="12">
        <v>0.12771135623334318</v>
      </c>
      <c r="R125" s="17">
        <v>4.5907527774807735E-2</v>
      </c>
      <c r="S125" s="34">
        <v>2.1899999999999999E-2</v>
      </c>
    </row>
    <row r="126" spans="1:19">
      <c r="A126" s="1">
        <v>2005</v>
      </c>
      <c r="B126" s="3">
        <v>1262.07</v>
      </c>
      <c r="C126" s="3">
        <v>22.22</v>
      </c>
      <c r="D126" s="3">
        <v>69.83</v>
      </c>
      <c r="E126" s="3">
        <v>196.8</v>
      </c>
      <c r="F126" s="8">
        <v>4.47</v>
      </c>
      <c r="G126" s="11">
        <v>26.443803114292407</v>
      </c>
      <c r="H126" s="6">
        <v>18.073464127165973</v>
      </c>
      <c r="I126" s="12">
        <v>0.14201272512618179</v>
      </c>
      <c r="J126" s="17">
        <v>3.7599515885084714E-2</v>
      </c>
      <c r="K126" s="17">
        <f t="shared" si="5"/>
        <v>4.8499999999999995E-2</v>
      </c>
      <c r="L126" s="12">
        <v>1.8069225625482188E-2</v>
      </c>
      <c r="M126" s="12">
        <v>7.1959501452472097E-2</v>
      </c>
      <c r="N126" s="6">
        <f t="shared" si="6"/>
        <v>18.045932609230029</v>
      </c>
      <c r="O126" s="6">
        <f>MEDIAN($G$2:G126)</f>
        <v>15.612694335464944</v>
      </c>
      <c r="P126" s="6">
        <f t="shared" si="4"/>
        <v>20.448606721242957</v>
      </c>
      <c r="Q126" s="12">
        <v>7.0946706581832997E-2</v>
      </c>
      <c r="R126" s="17">
        <v>2.3281433580533247E-2</v>
      </c>
      <c r="S126" s="34">
        <v>3.8900000000000004E-2</v>
      </c>
    </row>
    <row r="127" spans="1:19">
      <c r="A127" s="1">
        <v>2006</v>
      </c>
      <c r="B127" s="3">
        <v>1416.42</v>
      </c>
      <c r="C127" s="3">
        <v>24.88</v>
      </c>
      <c r="D127" s="3">
        <v>81.510000000000005</v>
      </c>
      <c r="E127" s="3">
        <v>201.8</v>
      </c>
      <c r="F127" s="9">
        <v>4.5599999999999996</v>
      </c>
      <c r="G127" s="11">
        <v>27.282689787571694</v>
      </c>
      <c r="H127" s="6">
        <v>17.377254324622747</v>
      </c>
      <c r="I127" s="12">
        <v>6.3914658081642539E-2</v>
      </c>
      <c r="J127" s="17">
        <v>8.2725076319181884E-2</v>
      </c>
      <c r="K127" s="17">
        <f t="shared" si="5"/>
        <v>0.03</v>
      </c>
      <c r="L127" s="12">
        <v>-4.1468034153401279E-3</v>
      </c>
      <c r="N127" s="6">
        <f t="shared" si="6"/>
        <v>18.513744215976288</v>
      </c>
      <c r="O127" s="6">
        <f>MEDIAN($G$2:G127)</f>
        <v>15.684589387229472</v>
      </c>
      <c r="P127" s="6">
        <f t="shared" si="4"/>
        <v>21.164732079814659</v>
      </c>
      <c r="Q127" s="12">
        <v>0.14201272512618179</v>
      </c>
      <c r="R127" s="17">
        <v>3.7599515885084714E-2</v>
      </c>
      <c r="S127" s="34">
        <v>4.8499999999999995E-2</v>
      </c>
    </row>
    <row r="128" spans="1:19">
      <c r="A128" s="1">
        <v>2007</v>
      </c>
      <c r="B128" s="3">
        <v>1479.22</v>
      </c>
      <c r="C128" s="3">
        <v>27.73</v>
      </c>
      <c r="D128" s="3">
        <v>66.180000000000007</v>
      </c>
      <c r="E128" s="1">
        <v>210.036</v>
      </c>
      <c r="F128" s="9">
        <v>4.0999999999999996</v>
      </c>
      <c r="G128" s="11">
        <v>25.955510105240226</v>
      </c>
      <c r="H128" s="6">
        <v>22.351465699607129</v>
      </c>
      <c r="I128" s="12">
        <v>-0.38754884330931172</v>
      </c>
      <c r="J128" s="17">
        <v>0.18864435978658448</v>
      </c>
      <c r="K128" s="17">
        <f t="shared" si="5"/>
        <v>2.9999999999999997E-4</v>
      </c>
      <c r="L128" s="12">
        <v>1.48054170695473E-2</v>
      </c>
      <c r="N128" s="6">
        <f t="shared" si="6"/>
        <v>18.605282548169974</v>
      </c>
      <c r="O128" s="6">
        <f>MEDIAN($G$2:G128)</f>
        <v>15.756484438993999</v>
      </c>
      <c r="P128" s="6">
        <f t="shared" si="4"/>
        <v>23.101442537685635</v>
      </c>
      <c r="Q128" s="12">
        <v>6.3914658081642539E-2</v>
      </c>
      <c r="R128" s="17">
        <v>8.2725076319181884E-2</v>
      </c>
      <c r="S128" s="34">
        <v>0.03</v>
      </c>
    </row>
    <row r="129" spans="1:19">
      <c r="A129" s="1">
        <v>2008</v>
      </c>
      <c r="B129" s="1">
        <v>877.56</v>
      </c>
      <c r="C129" s="1">
        <v>28.39</v>
      </c>
      <c r="D129" s="1">
        <v>14.88</v>
      </c>
      <c r="E129" s="1">
        <v>210.22800000000001</v>
      </c>
      <c r="F129" s="7">
        <v>2.42</v>
      </c>
      <c r="G129" s="11">
        <v>15.376080747423767</v>
      </c>
      <c r="H129" s="6">
        <v>58.975806451612897</v>
      </c>
      <c r="I129" s="12">
        <v>0.29084051232964159</v>
      </c>
      <c r="J129" s="17">
        <v>-7.2664370893000693E-2</v>
      </c>
      <c r="K129" s="17">
        <f t="shared" si="5"/>
        <v>5.0000000000000001E-4</v>
      </c>
      <c r="L129" s="12">
        <v>0.17886773205883988</v>
      </c>
      <c r="N129" s="6">
        <f t="shared" si="6"/>
        <v>18.605282548169974</v>
      </c>
      <c r="O129" s="6">
        <f>MEDIAN($G$2:G129)</f>
        <v>15.684589387229472</v>
      </c>
      <c r="P129" s="6">
        <f t="shared" si="4"/>
        <v>23.101442537685635</v>
      </c>
      <c r="Q129" s="12">
        <v>-0.38754884330931172</v>
      </c>
      <c r="R129" s="17">
        <v>0.18864435978658448</v>
      </c>
      <c r="S129" s="34">
        <v>2.9999999999999997E-4</v>
      </c>
    </row>
    <row r="130" spans="1:19">
      <c r="A130" s="1">
        <v>2009</v>
      </c>
      <c r="B130" s="1">
        <v>1110.3800000000001</v>
      </c>
      <c r="C130" s="1">
        <v>22.41</v>
      </c>
      <c r="D130" s="1">
        <v>50.97</v>
      </c>
      <c r="E130" s="1">
        <v>215.94900000000001</v>
      </c>
      <c r="F130" s="7">
        <v>3.59</v>
      </c>
      <c r="G130" s="11">
        <v>20.322376500216539</v>
      </c>
      <c r="H130" s="6">
        <v>21.784971551893275</v>
      </c>
      <c r="I130" s="12">
        <v>0.1385831877375312</v>
      </c>
      <c r="J130" s="17">
        <v>6.1116002983758903E-2</v>
      </c>
      <c r="K130" s="17">
        <f t="shared" si="5"/>
        <v>1.4000000000000002E-3</v>
      </c>
      <c r="L130" s="12">
        <v>0.15357212439036139</v>
      </c>
      <c r="N130" s="6">
        <f t="shared" si="6"/>
        <v>18.615777780256767</v>
      </c>
      <c r="O130" s="6">
        <f>MEDIAN($G$2:G130)</f>
        <v>15.756484438993999</v>
      </c>
      <c r="P130" s="6">
        <f t="shared" si="4"/>
        <v>23.101442537685635</v>
      </c>
      <c r="Q130" s="12">
        <v>0.29084051232964159</v>
      </c>
      <c r="R130" s="17">
        <v>-7.2664370893000693E-2</v>
      </c>
      <c r="S130" s="34">
        <v>5.0000000000000001E-4</v>
      </c>
    </row>
    <row r="131" spans="1:19">
      <c r="A131" s="1">
        <v>2010</v>
      </c>
      <c r="B131" s="1">
        <v>1241.53</v>
      </c>
      <c r="C131" s="1">
        <v>22.73</v>
      </c>
      <c r="D131" s="1">
        <v>77.349999999999994</v>
      </c>
      <c r="E131" s="1">
        <v>219.179</v>
      </c>
      <c r="F131" s="7">
        <v>3.29</v>
      </c>
      <c r="G131" s="11">
        <v>22.396379773044202</v>
      </c>
      <c r="H131" s="6">
        <v>16.050808015513898</v>
      </c>
      <c r="I131" s="12">
        <v>2.273001860607482E-2</v>
      </c>
      <c r="J131" s="17">
        <v>0.15069509281835849</v>
      </c>
      <c r="K131" s="17">
        <f t="shared" si="5"/>
        <v>1E-4</v>
      </c>
      <c r="L131" s="12">
        <v>0.12870239452356391</v>
      </c>
      <c r="N131" s="6">
        <f t="shared" si="6"/>
        <v>19.191096597432828</v>
      </c>
      <c r="O131" s="6">
        <f>MEDIAN($G$2:G131)</f>
        <v>15.77277322066054</v>
      </c>
      <c r="P131" s="6">
        <f t="shared" si="4"/>
        <v>23.101442537685635</v>
      </c>
      <c r="Q131" s="12">
        <v>0.1385831877375312</v>
      </c>
      <c r="R131" s="17">
        <v>6.1116002983758903E-2</v>
      </c>
      <c r="S131" s="34">
        <v>1.4000000000000002E-3</v>
      </c>
    </row>
    <row r="132" spans="1:19">
      <c r="A132" s="1">
        <v>2011</v>
      </c>
      <c r="B132" s="1">
        <v>1243.32</v>
      </c>
      <c r="C132" s="1">
        <v>26.43</v>
      </c>
      <c r="D132" s="1">
        <v>86.95</v>
      </c>
      <c r="E132" s="1">
        <v>225.672</v>
      </c>
      <c r="F132" s="7">
        <v>1.98</v>
      </c>
      <c r="G132" s="11">
        <v>20.523575499431693</v>
      </c>
      <c r="H132" s="6">
        <v>14.299252443933295</v>
      </c>
      <c r="I132" s="12">
        <v>0.16907956117491874</v>
      </c>
      <c r="J132" s="17">
        <v>4.3500597774663842E-2</v>
      </c>
      <c r="K132" s="17">
        <f t="shared" si="5"/>
        <v>7.000000000000001E-4</v>
      </c>
      <c r="N132" s="6">
        <f t="shared" si="6"/>
        <v>19.191096597432828</v>
      </c>
      <c r="O132" s="6">
        <f>MEDIAN($G$2:G132)</f>
        <v>15.789062002327082</v>
      </c>
      <c r="P132" s="6">
        <f t="shared" si="4"/>
        <v>23.101442537685635</v>
      </c>
      <c r="Q132" s="12">
        <v>2.273001860607482E-2</v>
      </c>
      <c r="R132" s="17">
        <v>0.15069509281835849</v>
      </c>
      <c r="S132" s="34">
        <v>1E-4</v>
      </c>
    </row>
    <row r="133" spans="1:19">
      <c r="A133" s="1">
        <v>2012</v>
      </c>
      <c r="B133" s="1">
        <v>1422.29</v>
      </c>
      <c r="C133" s="1">
        <v>31.25</v>
      </c>
      <c r="D133" s="1">
        <v>86.51</v>
      </c>
      <c r="E133" s="1">
        <v>229.601</v>
      </c>
      <c r="F133" s="7">
        <v>1.72</v>
      </c>
      <c r="G133" s="11">
        <v>21.238261139845608</v>
      </c>
      <c r="H133" s="6">
        <v>16.440758293838861</v>
      </c>
      <c r="I133" s="12">
        <v>0.29563591110111154</v>
      </c>
      <c r="J133" s="17">
        <v>-8.3972038782586647E-2</v>
      </c>
      <c r="K133" s="17">
        <f t="shared" si="5"/>
        <v>7.000000000000001E-4</v>
      </c>
      <c r="N133" s="6">
        <f t="shared" si="6"/>
        <v>19.82397893044115</v>
      </c>
      <c r="O133" s="6">
        <f>MEDIAN($G$2:G133)</f>
        <v>15.817688488527928</v>
      </c>
      <c r="P133" s="6">
        <f t="shared" si="4"/>
        <v>23.101442537685635</v>
      </c>
      <c r="Q133" s="12">
        <v>0.16907956117491874</v>
      </c>
      <c r="R133" s="17">
        <v>4.3500597774663842E-2</v>
      </c>
      <c r="S133" s="34">
        <v>7.000000000000001E-4</v>
      </c>
    </row>
    <row r="134" spans="1:19">
      <c r="A134" s="1">
        <v>2013</v>
      </c>
      <c r="B134" s="1">
        <v>1807.78</v>
      </c>
      <c r="C134" s="1">
        <v>34.99</v>
      </c>
      <c r="D134" s="1">
        <v>100.2</v>
      </c>
      <c r="E134" s="1">
        <v>233.04900000000001</v>
      </c>
      <c r="F134" s="7">
        <v>2.9</v>
      </c>
      <c r="G134" s="11">
        <v>24.861869296461922</v>
      </c>
      <c r="H134" s="6">
        <v>18.041716566866267</v>
      </c>
      <c r="I134" s="12">
        <v>0.15816636980163512</v>
      </c>
      <c r="J134" s="17">
        <v>9.0304326793448408E-2</v>
      </c>
      <c r="K134" s="17">
        <f t="shared" si="5"/>
        <v>2.9999999999999997E-4</v>
      </c>
      <c r="N134" s="6">
        <f t="shared" si="6"/>
        <v>19.82397893044115</v>
      </c>
      <c r="O134" s="6">
        <f>MEDIAN($G$2:G134)</f>
        <v>15.846314974728772</v>
      </c>
      <c r="P134" s="6">
        <f t="shared" si="4"/>
        <v>24.861869296461922</v>
      </c>
      <c r="Q134" s="12">
        <v>0.29563591110111154</v>
      </c>
      <c r="R134" s="17">
        <v>-8.3972038782586647E-2</v>
      </c>
      <c r="S134" s="34">
        <v>7.000000000000001E-4</v>
      </c>
    </row>
    <row r="135" spans="1:19">
      <c r="A135" s="1">
        <v>2014</v>
      </c>
      <c r="B135" s="1">
        <v>2054.27</v>
      </c>
      <c r="C135" s="1">
        <v>39.44</v>
      </c>
      <c r="D135" s="1">
        <v>102.31</v>
      </c>
      <c r="E135" s="1">
        <v>234.81200000000001</v>
      </c>
      <c r="F135" s="7">
        <v>2.21</v>
      </c>
      <c r="G135" s="11">
        <v>26.794085482572548</v>
      </c>
      <c r="H135" s="6">
        <v>20.078877920046917</v>
      </c>
      <c r="I135" s="12">
        <v>2.1029368096695977E-2</v>
      </c>
      <c r="J135" s="17">
        <v>1.9438751541434839E-2</v>
      </c>
      <c r="K135" s="17">
        <f t="shared" si="5"/>
        <v>2.3E-3</v>
      </c>
      <c r="N135" s="6">
        <f t="shared" si="6"/>
        <v>19.82397893044115</v>
      </c>
      <c r="O135" s="6">
        <f>MEDIAN($G$2:G135)</f>
        <v>15.86007783096726</v>
      </c>
      <c r="P135" s="6">
        <f t="shared" si="4"/>
        <v>25.027380664939113</v>
      </c>
      <c r="Q135" s="12">
        <v>0.15816636980163512</v>
      </c>
      <c r="R135" s="17">
        <v>9.0304326793448408E-2</v>
      </c>
      <c r="S135" s="34">
        <v>2.9999999999999997E-4</v>
      </c>
    </row>
    <row r="136" spans="1:19">
      <c r="A136" s="1">
        <v>2015</v>
      </c>
      <c r="B136" s="1">
        <v>2054.08</v>
      </c>
      <c r="C136" s="1">
        <v>43.39</v>
      </c>
      <c r="D136" s="1">
        <v>86.53</v>
      </c>
      <c r="E136" s="5">
        <v>236.52500000000001</v>
      </c>
      <c r="F136" s="7">
        <v>2.2400000000000002</v>
      </c>
      <c r="G136" s="11">
        <v>25.965424037124187</v>
      </c>
      <c r="H136" s="6">
        <v>23.738356639315843</v>
      </c>
      <c r="I136" s="12">
        <v>8.8099999999999998E-2</v>
      </c>
      <c r="J136" s="17">
        <v>8.6818705722207457E-2</v>
      </c>
      <c r="K136" s="17">
        <f t="shared" si="5"/>
        <v>2.7000000000000001E-3</v>
      </c>
      <c r="N136" s="6">
        <f t="shared" si="6"/>
        <v>19.82397893044115</v>
      </c>
      <c r="O136" s="6">
        <f>MEDIAN($G$2:G136)</f>
        <v>15.873840687205748</v>
      </c>
      <c r="P136" s="6">
        <f t="shared" si="4"/>
        <v>25.955510105240226</v>
      </c>
      <c r="Q136" s="12">
        <v>2.1029368096695977E-2</v>
      </c>
      <c r="R136" s="17">
        <v>1.9438751541434839E-2</v>
      </c>
      <c r="S136" s="34">
        <v>2.3E-3</v>
      </c>
    </row>
    <row r="137" spans="1:19">
      <c r="A137" s="1">
        <v>2016</v>
      </c>
      <c r="G137" s="11">
        <v>27.27</v>
      </c>
      <c r="H137" s="6">
        <v>25.29</v>
      </c>
      <c r="N137" s="6">
        <f t="shared" si="6"/>
        <v>20.116930304153435</v>
      </c>
      <c r="O137" s="6">
        <f>MEDIAN($G$2:G137)</f>
        <v>15.916297446655413</v>
      </c>
      <c r="P137" s="6">
        <f t="shared" si="4"/>
        <v>25.965424037124187</v>
      </c>
      <c r="Q137" s="17">
        <v>8.8099999999999998E-2</v>
      </c>
      <c r="R137" s="17">
        <v>8.6818705722207457E-2</v>
      </c>
      <c r="S137" s="25">
        <v>2.7000000000000001E-3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162"/>
  <sheetViews>
    <sheetView tabSelected="1" workbookViewId="0">
      <selection activeCell="D10" sqref="D10"/>
    </sheetView>
  </sheetViews>
  <sheetFormatPr baseColWidth="10" defaultRowHeight="16"/>
  <cols>
    <col min="1" max="1" width="17.6640625" customWidth="1"/>
    <col min="2" max="2" width="15.83203125" style="10" customWidth="1"/>
    <col min="3" max="3" width="13.33203125" customWidth="1"/>
    <col min="4" max="4" width="12.6640625" customWidth="1"/>
    <col min="11" max="11" width="12.83203125" bestFit="1" customWidth="1"/>
    <col min="12" max="12" width="19.1640625" bestFit="1" customWidth="1"/>
    <col min="14" max="14" width="12.6640625" bestFit="1" customWidth="1"/>
    <col min="16" max="17" width="12.6640625" bestFit="1" customWidth="1"/>
    <col min="24" max="25" width="10.83203125" style="15"/>
  </cols>
  <sheetData>
    <row r="1" spans="1:25" ht="20" thickBot="1">
      <c r="A1" s="142" t="s">
        <v>41</v>
      </c>
      <c r="B1" s="142"/>
      <c r="C1" s="142"/>
      <c r="D1" s="142"/>
      <c r="E1" s="142"/>
      <c r="F1" s="142"/>
      <c r="H1" s="139" t="s">
        <v>59</v>
      </c>
      <c r="I1" s="140"/>
      <c r="J1" s="140"/>
      <c r="K1" s="140"/>
      <c r="L1" s="140"/>
      <c r="M1" s="140"/>
      <c r="N1" s="141"/>
    </row>
    <row r="2" spans="1:25" ht="24" customHeight="1" thickBot="1">
      <c r="A2" s="39" t="s">
        <v>42</v>
      </c>
      <c r="H2" s="52"/>
      <c r="I2" s="136" t="s">
        <v>61</v>
      </c>
      <c r="J2" s="136"/>
      <c r="K2" s="136"/>
      <c r="L2" s="137" t="s">
        <v>62</v>
      </c>
      <c r="M2" s="137"/>
      <c r="N2" s="138"/>
      <c r="O2" s="134" t="s">
        <v>76</v>
      </c>
      <c r="P2" s="135"/>
    </row>
    <row r="3" spans="1:25" ht="85">
      <c r="B3" s="15" t="s">
        <v>43</v>
      </c>
      <c r="C3" s="15" t="s">
        <v>44</v>
      </c>
      <c r="D3" s="15" t="s">
        <v>45</v>
      </c>
      <c r="H3" s="54" t="s">
        <v>66</v>
      </c>
      <c r="I3" s="46" t="s">
        <v>65</v>
      </c>
      <c r="J3" s="46" t="s">
        <v>60</v>
      </c>
      <c r="K3" s="46" t="s">
        <v>77</v>
      </c>
      <c r="L3" s="46" t="s">
        <v>9</v>
      </c>
      <c r="M3" s="46" t="s">
        <v>60</v>
      </c>
      <c r="N3" s="72" t="s">
        <v>77</v>
      </c>
      <c r="O3" s="76" t="s">
        <v>74</v>
      </c>
      <c r="P3" s="76" t="s">
        <v>75</v>
      </c>
    </row>
    <row r="4" spans="1:25">
      <c r="A4" s="36" t="s">
        <v>46</v>
      </c>
      <c r="B4" s="78">
        <v>0.6</v>
      </c>
      <c r="C4" s="35">
        <v>0.4</v>
      </c>
      <c r="D4" s="37">
        <f>1-B4-C4</f>
        <v>0</v>
      </c>
      <c r="H4" s="53" t="s">
        <v>122</v>
      </c>
      <c r="I4" s="49">
        <f>AVERAGE(L56:L155)</f>
        <v>9.1007418252993966E-2</v>
      </c>
      <c r="J4" s="50">
        <f>_xlfn.STDEV.S(L56:L155)</f>
        <v>0.1160915195229202</v>
      </c>
      <c r="K4" s="51">
        <f>100*(P155/P55)</f>
        <v>336759.08670093463</v>
      </c>
      <c r="L4" s="47">
        <f>AVERAGE(O56:O155)</f>
        <v>9.2975681238038788E-2</v>
      </c>
      <c r="M4" s="48">
        <f>_xlfn.STDEV.S(O56:O155)</f>
        <v>0.13370797566659784</v>
      </c>
      <c r="N4" s="73">
        <f>100*(Q155/Q55)</f>
        <v>348074.3055965383</v>
      </c>
      <c r="O4" s="74">
        <f>L4-I4</f>
        <v>1.9682629850448219E-3</v>
      </c>
      <c r="P4" s="75">
        <f>N4-K4</f>
        <v>11315.21889560367</v>
      </c>
    </row>
    <row r="5" spans="1:25">
      <c r="A5" s="39" t="s">
        <v>47</v>
      </c>
      <c r="H5" s="53" t="s">
        <v>123</v>
      </c>
      <c r="I5" s="49">
        <f>AVERAGE(L56:L105)</f>
        <v>7.837363013768138E-2</v>
      </c>
      <c r="J5" s="50">
        <f>_xlfn.STDEV.S(L56:L105)</f>
        <v>0.12843928846841754</v>
      </c>
      <c r="K5" s="51">
        <f>100*(P105/P55)</f>
        <v>3024.3816169448619</v>
      </c>
      <c r="L5" s="47">
        <f>AVERAGE(O56:O105)</f>
        <v>9.256287810528134E-2</v>
      </c>
      <c r="M5" s="48">
        <f>_xlfn.STDEV.S(O56:O105)</f>
        <v>0.15696994390256178</v>
      </c>
      <c r="N5" s="73">
        <f>100*(Q96/Q46)</f>
        <v>7483.3075706891823</v>
      </c>
      <c r="O5" s="74">
        <f t="shared" ref="O5:O6" si="0">L5-I5</f>
        <v>1.4189247967599961E-2</v>
      </c>
      <c r="P5" s="75">
        <f t="shared" ref="P5:P6" si="1">N5-K5</f>
        <v>4458.9259537443204</v>
      </c>
    </row>
    <row r="6" spans="1:25">
      <c r="A6" t="s">
        <v>54</v>
      </c>
      <c r="E6" s="41">
        <v>50</v>
      </c>
      <c r="H6" s="53" t="s">
        <v>124</v>
      </c>
      <c r="I6" s="49">
        <f>AVERAGE(L106:L155)</f>
        <v>0.10364120636830648</v>
      </c>
      <c r="J6" s="50">
        <f>_xlfn.STDEV.S(L106:L155)</f>
        <v>0.10201537490198739</v>
      </c>
      <c r="K6" s="51">
        <f>100*(P155/P105)</f>
        <v>11134.808015435514</v>
      </c>
      <c r="L6" s="47">
        <f>AVERAGE(O106:O155)</f>
        <v>9.3388484370796332E-2</v>
      </c>
      <c r="M6" s="48">
        <f>_xlfn.STDEV.S(O106:O155)</f>
        <v>0.10714750572168569</v>
      </c>
      <c r="N6" s="73">
        <f>100*(Q155/Q105)</f>
        <v>6840.3598709549015</v>
      </c>
      <c r="O6" s="74">
        <f t="shared" si="0"/>
        <v>-1.025272199751015E-2</v>
      </c>
      <c r="P6" s="75">
        <f t="shared" si="1"/>
        <v>-4294.4481444806124</v>
      </c>
    </row>
    <row r="7" spans="1:25" s="40" customFormat="1" ht="34">
      <c r="A7" s="40" t="s">
        <v>50</v>
      </c>
      <c r="B7" s="43" t="s">
        <v>51</v>
      </c>
      <c r="D7" s="13" t="s">
        <v>43</v>
      </c>
      <c r="E7" s="13" t="s">
        <v>44</v>
      </c>
      <c r="F7" s="13" t="s">
        <v>45</v>
      </c>
      <c r="H7"/>
      <c r="I7"/>
      <c r="J7"/>
      <c r="K7"/>
      <c r="L7"/>
      <c r="M7"/>
      <c r="N7"/>
      <c r="O7"/>
      <c r="P7"/>
      <c r="X7" s="13"/>
      <c r="Y7" s="13"/>
    </row>
    <row r="8" spans="1:25">
      <c r="A8" s="36" t="s">
        <v>48</v>
      </c>
      <c r="B8" s="78">
        <v>0.1</v>
      </c>
      <c r="C8" s="36" t="s">
        <v>46</v>
      </c>
      <c r="D8" s="42">
        <v>0</v>
      </c>
      <c r="E8" s="42">
        <v>1</v>
      </c>
      <c r="F8" s="38">
        <f>1-(D8+E8)</f>
        <v>0</v>
      </c>
    </row>
    <row r="9" spans="1:25">
      <c r="A9" s="36" t="s">
        <v>49</v>
      </c>
      <c r="B9" s="78">
        <v>-0.1</v>
      </c>
      <c r="C9" s="36" t="s">
        <v>46</v>
      </c>
      <c r="D9" s="35">
        <v>1</v>
      </c>
      <c r="E9" s="35">
        <v>0</v>
      </c>
      <c r="F9" s="38">
        <f>1-(D9+E9)</f>
        <v>0</v>
      </c>
    </row>
    <row r="11" spans="1:25" ht="57">
      <c r="A11" s="55" t="s">
        <v>1</v>
      </c>
      <c r="B11" s="56" t="s">
        <v>3</v>
      </c>
      <c r="C11" s="55" t="s">
        <v>6</v>
      </c>
      <c r="D11" s="55" t="s">
        <v>0</v>
      </c>
      <c r="E11" s="55" t="s">
        <v>2</v>
      </c>
      <c r="F11" s="56" t="s">
        <v>7</v>
      </c>
      <c r="G11" s="57" t="s">
        <v>4</v>
      </c>
      <c r="H11" s="58" t="s">
        <v>8</v>
      </c>
      <c r="I11" s="58" t="s">
        <v>20</v>
      </c>
      <c r="J11" s="58" t="s">
        <v>21</v>
      </c>
      <c r="K11" s="58" t="s">
        <v>22</v>
      </c>
      <c r="L11" s="58" t="s">
        <v>55</v>
      </c>
      <c r="M11" s="58" t="s">
        <v>57</v>
      </c>
      <c r="N11" s="58" t="s">
        <v>56</v>
      </c>
      <c r="O11" s="58" t="s">
        <v>58</v>
      </c>
      <c r="P11" s="58" t="s">
        <v>63</v>
      </c>
      <c r="Q11" s="58" t="s">
        <v>64</v>
      </c>
      <c r="R11" s="59" t="s">
        <v>12</v>
      </c>
      <c r="S11" s="59" t="s">
        <v>14</v>
      </c>
      <c r="T11" s="59" t="s">
        <v>16</v>
      </c>
      <c r="U11" s="59" t="s">
        <v>15</v>
      </c>
      <c r="V11" s="59" t="s">
        <v>17</v>
      </c>
      <c r="W11" s="87" t="s">
        <v>24</v>
      </c>
      <c r="X11" s="57" t="s">
        <v>19</v>
      </c>
      <c r="Y11" s="84" t="s">
        <v>23</v>
      </c>
    </row>
    <row r="12" spans="1:25">
      <c r="A12" s="60">
        <v>1881</v>
      </c>
      <c r="B12" s="62">
        <v>6.01</v>
      </c>
      <c r="C12" s="61">
        <v>0.32</v>
      </c>
      <c r="D12" s="61">
        <v>0.44</v>
      </c>
      <c r="E12" s="61">
        <v>10.180580170000001</v>
      </c>
      <c r="F12" s="62">
        <v>3.6266666666666669</v>
      </c>
      <c r="G12" s="106">
        <v>15.958754206105073</v>
      </c>
      <c r="H12" s="64">
        <v>13.659090909090908</v>
      </c>
      <c r="I12" s="44">
        <f>W13</f>
        <v>2.495840266222963E-2</v>
      </c>
      <c r="J12" s="65">
        <f>X13</f>
        <v>3.6060098599834306E-2</v>
      </c>
      <c r="K12" s="65">
        <f t="shared" ref="K12:K56" si="2">Y13</f>
        <v>5.1449999999999996E-2</v>
      </c>
      <c r="L12" s="44">
        <f>$B$4*I12+$C$4*J12+$D$4*K12</f>
        <v>2.9399081037271499E-2</v>
      </c>
      <c r="M12" s="64">
        <f>IF($E$6=25,V12,IF($E$6=50,U12,T12))</f>
        <v>15.958754206105073</v>
      </c>
      <c r="N12" s="66">
        <f>IF(G12&gt;(1+$B$8)*M12,-1,IF(G12&lt;(1+$B$9)*M12,1,0))</f>
        <v>0</v>
      </c>
      <c r="O12" s="65">
        <f>IF(N12=0,L12,IF(N12=1,$D$9*I12+$E$9*J12+$F$9*K12,$D$8*I12+$E$8*J12+$F$8*K12))</f>
        <v>2.9399081037271499E-2</v>
      </c>
      <c r="P12" s="45">
        <f>100*(1+L12)</f>
        <v>102.93990810372715</v>
      </c>
      <c r="Q12" s="45">
        <f>100*(1+O12)</f>
        <v>102.93990810372715</v>
      </c>
      <c r="R12" s="44">
        <f>(Q17/Q12)^(1/5)-1</f>
        <v>5.4617860034708476E-2</v>
      </c>
      <c r="S12" s="44">
        <f>(Q22/Q12)^(1/10)-1</f>
        <v>4.8259949270204938E-2</v>
      </c>
      <c r="T12" s="64">
        <f>G12</f>
        <v>15.958754206105073</v>
      </c>
      <c r="U12" s="64">
        <f>G12</f>
        <v>15.958754206105073</v>
      </c>
      <c r="V12" s="64">
        <f>G12</f>
        <v>15.958754206105073</v>
      </c>
      <c r="W12" s="88">
        <v>8.3904109589041195E-2</v>
      </c>
      <c r="X12" s="89">
        <v>4.5530427274543969E-2</v>
      </c>
      <c r="Y12" s="85">
        <v>5.5149999999999998E-2</v>
      </c>
    </row>
    <row r="13" spans="1:25">
      <c r="A13" s="60">
        <v>1882</v>
      </c>
      <c r="B13" s="62">
        <v>5.84</v>
      </c>
      <c r="C13" s="61">
        <v>0.32</v>
      </c>
      <c r="D13" s="61">
        <v>0.43</v>
      </c>
      <c r="E13" s="61">
        <v>9.9903305790000001</v>
      </c>
      <c r="F13" s="62">
        <v>3.6291666666666669</v>
      </c>
      <c r="G13" s="106">
        <v>15.382128332081969</v>
      </c>
      <c r="H13" s="64">
        <v>13.581395348837209</v>
      </c>
      <c r="I13" s="44">
        <f t="shared" ref="I13:I76" si="3">W14</f>
        <v>-2.9109589041095889E-2</v>
      </c>
      <c r="J13" s="65">
        <f t="shared" ref="J13:J76" si="4">X14</f>
        <v>3.6980515267758987E-2</v>
      </c>
      <c r="K13" s="65">
        <f t="shared" si="2"/>
        <v>4.7649999999999998E-2</v>
      </c>
      <c r="L13" s="44">
        <f t="shared" ref="L13:L76" si="5">$B$4*I13+$C$4*J13+$D$4*K13</f>
        <v>-2.6735473175539363E-3</v>
      </c>
      <c r="M13" s="64">
        <f t="shared" ref="M13:M76" si="6">IF($E$6=25,V13,IF($E$6=50,U13,T13))</f>
        <v>15.670441269093521</v>
      </c>
      <c r="N13" s="66">
        <f t="shared" ref="N13:N76" si="7">IF(G13&gt;(1+$B$8)*M13,-1,IF(G13&lt;(1+$B$9)*M13,1,0))</f>
        <v>0</v>
      </c>
      <c r="O13" s="65">
        <f t="shared" ref="O13:O76" si="8">IF(N13=0,L13,IF(N13=1,$D$9*I13+$E$9*J13+$F$9*K13,$D$8*I13+$E$8*J13+$F$8*K13))</f>
        <v>-2.6735473175539363E-3</v>
      </c>
      <c r="P13" s="45">
        <f>P12*(1+L13)</f>
        <v>102.66469338854718</v>
      </c>
      <c r="Q13" s="45">
        <f>Q12*(1+O13)</f>
        <v>102.66469338854718</v>
      </c>
      <c r="R13" s="44">
        <f t="shared" ref="R13:R76" si="9">(Q18/Q13)^(1/5)-1</f>
        <v>6.1916495657444059E-2</v>
      </c>
      <c r="S13" s="44">
        <f t="shared" ref="S13:S76" si="10">(Q23/Q13)^(1/10)-1</f>
        <v>5.2673178997687531E-2</v>
      </c>
      <c r="T13" s="64">
        <f>MEDIAN($G$2:G13)</f>
        <v>15.670441269093521</v>
      </c>
      <c r="U13" s="64">
        <f>MEDIAN($G$2:G13)</f>
        <v>15.670441269093521</v>
      </c>
      <c r="V13" s="64">
        <f>MEDIAN($G$2:G13)</f>
        <v>15.670441269093521</v>
      </c>
      <c r="W13" s="88">
        <f>(B13-B12+C13)/B12</f>
        <v>2.495840266222963E-2</v>
      </c>
      <c r="X13" s="89">
        <v>3.6060098599834306E-2</v>
      </c>
      <c r="Y13" s="85">
        <v>5.1449999999999996E-2</v>
      </c>
    </row>
    <row r="14" spans="1:25">
      <c r="A14" s="60">
        <v>1883</v>
      </c>
      <c r="B14" s="62">
        <v>5.34</v>
      </c>
      <c r="C14" s="61">
        <v>0.33</v>
      </c>
      <c r="D14" s="61">
        <v>0.4</v>
      </c>
      <c r="E14" s="61">
        <v>9.229089256</v>
      </c>
      <c r="F14" s="62">
        <v>3.6208333333333336</v>
      </c>
      <c r="G14" s="106">
        <v>14.89640394188716</v>
      </c>
      <c r="H14" s="64">
        <v>13.35</v>
      </c>
      <c r="I14" s="44">
        <f t="shared" si="3"/>
        <v>-0.1292134831460674</v>
      </c>
      <c r="J14" s="65">
        <f t="shared" si="4"/>
        <v>4.3890218813442627E-2</v>
      </c>
      <c r="K14" s="65">
        <f t="shared" si="2"/>
        <v>4.2649999999999993E-2</v>
      </c>
      <c r="L14" s="44">
        <f t="shared" si="5"/>
        <v>-5.9972002362263389E-2</v>
      </c>
      <c r="M14" s="64">
        <f t="shared" si="6"/>
        <v>15.382128332081969</v>
      </c>
      <c r="N14" s="66">
        <f t="shared" si="7"/>
        <v>0</v>
      </c>
      <c r="O14" s="65">
        <f t="shared" si="8"/>
        <v>-5.9972002362263389E-2</v>
      </c>
      <c r="P14" s="45">
        <f t="shared" ref="P14:P77" si="11">P13*(1+L14)</f>
        <v>96.50768615412818</v>
      </c>
      <c r="Q14" s="45">
        <f t="shared" ref="Q14:Q77" si="12">Q13*(1+O14)</f>
        <v>96.50768615412818</v>
      </c>
      <c r="R14" s="44">
        <f t="shared" si="9"/>
        <v>8.8165656612900323E-2</v>
      </c>
      <c r="S14" s="44">
        <f t="shared" si="10"/>
        <v>6.294479842063283E-2</v>
      </c>
      <c r="T14" s="64">
        <f>MEDIAN($G$2:G14)</f>
        <v>15.382128332081969</v>
      </c>
      <c r="U14" s="64">
        <f>MEDIAN($G$2:G14)</f>
        <v>15.382128332081969</v>
      </c>
      <c r="V14" s="64">
        <f>MEDIAN($G$2:G14)</f>
        <v>15.382128332081969</v>
      </c>
      <c r="W14" s="88">
        <f t="shared" ref="W14:W77" si="13">(B14-B13+C14)/B13</f>
        <v>-2.9109589041095889E-2</v>
      </c>
      <c r="X14" s="89">
        <v>3.6980515267758987E-2</v>
      </c>
      <c r="Y14" s="85">
        <v>4.7649999999999998E-2</v>
      </c>
    </row>
    <row r="15" spans="1:25">
      <c r="A15" s="60">
        <v>1884</v>
      </c>
      <c r="B15" s="62">
        <v>4.34</v>
      </c>
      <c r="C15" s="61">
        <v>0.31</v>
      </c>
      <c r="D15" s="61">
        <v>0.31</v>
      </c>
      <c r="E15" s="61">
        <v>8.2776793390000005</v>
      </c>
      <c r="F15" s="62">
        <v>3.5283333333333333</v>
      </c>
      <c r="G15" s="106">
        <v>13.432292746944757</v>
      </c>
      <c r="H15" s="64">
        <v>14</v>
      </c>
      <c r="I15" s="44">
        <f t="shared" si="3"/>
        <v>0.25345622119815675</v>
      </c>
      <c r="J15" s="65">
        <f t="shared" si="4"/>
        <v>4.7483863950919275E-2</v>
      </c>
      <c r="K15" s="65">
        <f t="shared" si="2"/>
        <v>3.7650000000000003E-2</v>
      </c>
      <c r="L15" s="44">
        <f t="shared" si="5"/>
        <v>0.17106727829926177</v>
      </c>
      <c r="M15" s="64">
        <f t="shared" si="6"/>
        <v>15.139266136984563</v>
      </c>
      <c r="N15" s="66">
        <f t="shared" si="7"/>
        <v>1</v>
      </c>
      <c r="O15" s="65">
        <f t="shared" si="8"/>
        <v>0.25345622119815675</v>
      </c>
      <c r="P15" s="45">
        <f t="shared" si="11"/>
        <v>113.01699335947423</v>
      </c>
      <c r="Q15" s="45">
        <f t="shared" si="12"/>
        <v>120.96815960333119</v>
      </c>
      <c r="R15" s="44">
        <f t="shared" si="9"/>
        <v>2.9764721543422468E-2</v>
      </c>
      <c r="S15" s="44">
        <f t="shared" si="10"/>
        <v>4.3248719818252068E-2</v>
      </c>
      <c r="T15" s="64">
        <f>MEDIAN($G$2:G15)</f>
        <v>15.139266136984563</v>
      </c>
      <c r="U15" s="64">
        <f>MEDIAN($G$2:G15)</f>
        <v>15.139266136984563</v>
      </c>
      <c r="V15" s="64">
        <f>MEDIAN($G$2:G15)</f>
        <v>15.139266136984563</v>
      </c>
      <c r="W15" s="88">
        <f t="shared" si="13"/>
        <v>-0.1292134831460674</v>
      </c>
      <c r="X15" s="89">
        <v>4.3890218813442627E-2</v>
      </c>
      <c r="Y15" s="85">
        <v>4.2649999999999993E-2</v>
      </c>
    </row>
    <row r="16" spans="1:25">
      <c r="A16" s="60">
        <v>1885</v>
      </c>
      <c r="B16" s="62">
        <v>5.2</v>
      </c>
      <c r="C16" s="61">
        <v>0.24</v>
      </c>
      <c r="D16" s="61">
        <v>0.27</v>
      </c>
      <c r="E16" s="61">
        <v>8.18251405</v>
      </c>
      <c r="F16" s="62">
        <v>3.3825000000000003</v>
      </c>
      <c r="G16" s="106">
        <v>16.304475952278523</v>
      </c>
      <c r="H16" s="64">
        <v>19.25925925925926</v>
      </c>
      <c r="I16" s="44">
        <f t="shared" si="3"/>
        <v>0.12692307692307681</v>
      </c>
      <c r="J16" s="65">
        <f t="shared" si="4"/>
        <v>2.3433172099228586E-2</v>
      </c>
      <c r="K16" s="65">
        <f t="shared" si="2"/>
        <v>5.2349999999999994E-2</v>
      </c>
      <c r="L16" s="44">
        <f t="shared" si="5"/>
        <v>8.5527114993537517E-2</v>
      </c>
      <c r="M16" s="64">
        <f t="shared" si="6"/>
        <v>15.382128332081969</v>
      </c>
      <c r="N16" s="66">
        <f t="shared" si="7"/>
        <v>0</v>
      </c>
      <c r="O16" s="65">
        <f t="shared" si="8"/>
        <v>8.5527114993537517E-2</v>
      </c>
      <c r="P16" s="45">
        <f t="shared" si="11"/>
        <v>122.68301074675384</v>
      </c>
      <c r="Q16" s="45">
        <f t="shared" si="12"/>
        <v>131.31421730028188</v>
      </c>
      <c r="R16" s="44">
        <f t="shared" si="9"/>
        <v>4.1501724753759239E-2</v>
      </c>
      <c r="S16" s="44">
        <f t="shared" si="10"/>
        <v>3.7906068867901599E-2</v>
      </c>
      <c r="T16" s="64">
        <f>MEDIAN($G$2:G16)</f>
        <v>15.382128332081969</v>
      </c>
      <c r="U16" s="64">
        <f>MEDIAN($G$2:G16)</f>
        <v>15.382128332081969</v>
      </c>
      <c r="V16" s="64">
        <f>MEDIAN($G$2:G16)</f>
        <v>15.382128332081969</v>
      </c>
      <c r="W16" s="88">
        <f t="shared" si="13"/>
        <v>0.25345622119815675</v>
      </c>
      <c r="X16" s="89">
        <v>4.7483863950919275E-2</v>
      </c>
      <c r="Y16" s="85">
        <v>3.7650000000000003E-2</v>
      </c>
    </row>
    <row r="17" spans="1:25">
      <c r="A17" s="60">
        <v>1886</v>
      </c>
      <c r="B17" s="62">
        <v>5.64</v>
      </c>
      <c r="C17" s="61">
        <v>0.22</v>
      </c>
      <c r="D17" s="61">
        <v>0.33</v>
      </c>
      <c r="E17" s="61">
        <v>7.8019419829999999</v>
      </c>
      <c r="F17" s="62">
        <v>3.5074999999999998</v>
      </c>
      <c r="G17" s="106">
        <v>18.194057556886438</v>
      </c>
      <c r="H17" s="64">
        <v>17.09090909090909</v>
      </c>
      <c r="I17" s="44">
        <f t="shared" si="3"/>
        <v>-2.1276595744680871E-2</v>
      </c>
      <c r="J17" s="65">
        <f t="shared" si="4"/>
        <v>2.2698540471272396E-2</v>
      </c>
      <c r="K17" s="65">
        <f t="shared" si="2"/>
        <v>5.2649999999999995E-2</v>
      </c>
      <c r="L17" s="44">
        <f t="shared" si="5"/>
        <v>-3.6865412582995638E-3</v>
      </c>
      <c r="M17" s="64">
        <f t="shared" si="6"/>
        <v>15.670441269093521</v>
      </c>
      <c r="N17" s="66">
        <f t="shared" si="7"/>
        <v>-1</v>
      </c>
      <c r="O17" s="65">
        <f t="shared" si="8"/>
        <v>2.2698540471272396E-2</v>
      </c>
      <c r="P17" s="45">
        <f t="shared" si="11"/>
        <v>122.23073476594352</v>
      </c>
      <c r="Q17" s="45">
        <f t="shared" si="12"/>
        <v>134.29485837612577</v>
      </c>
      <c r="R17" s="44">
        <f t="shared" si="9"/>
        <v>4.1940368056927024E-2</v>
      </c>
      <c r="S17" s="44">
        <f t="shared" si="10"/>
        <v>4.7073796780066512E-2</v>
      </c>
      <c r="T17" s="64">
        <f>MEDIAN($G$2:G17)</f>
        <v>15.670441269093521</v>
      </c>
      <c r="U17" s="64">
        <f>MEDIAN($G$2:G17)</f>
        <v>15.670441269093521</v>
      </c>
      <c r="V17" s="64">
        <f>MEDIAN($G$2:G17)</f>
        <v>15.670441269093521</v>
      </c>
      <c r="W17" s="88">
        <f t="shared" si="13"/>
        <v>0.12692307692307681</v>
      </c>
      <c r="X17" s="89">
        <v>2.3433172099228586E-2</v>
      </c>
      <c r="Y17" s="85">
        <v>5.2349999999999994E-2</v>
      </c>
    </row>
    <row r="18" spans="1:25">
      <c r="A18" s="60">
        <v>1887</v>
      </c>
      <c r="B18" s="62">
        <v>5.27</v>
      </c>
      <c r="C18" s="61">
        <v>0.25</v>
      </c>
      <c r="D18" s="61">
        <v>0.36</v>
      </c>
      <c r="E18" s="61">
        <v>8.2776793390000005</v>
      </c>
      <c r="F18" s="62">
        <v>3.6574999999999998</v>
      </c>
      <c r="G18" s="106">
        <v>15.455513454469944</v>
      </c>
      <c r="H18" s="64">
        <v>14.638888888888888</v>
      </c>
      <c r="I18" s="44">
        <f t="shared" si="3"/>
        <v>1.8975332068311219E-2</v>
      </c>
      <c r="J18" s="65">
        <f t="shared" si="4"/>
        <v>5.2332385375008957E-2</v>
      </c>
      <c r="K18" s="65">
        <f t="shared" si="2"/>
        <v>4.2349999999999992E-2</v>
      </c>
      <c r="L18" s="44">
        <f t="shared" si="5"/>
        <v>3.2318153390990312E-2</v>
      </c>
      <c r="M18" s="64">
        <f t="shared" si="6"/>
        <v>15.455513454469944</v>
      </c>
      <c r="N18" s="66">
        <f t="shared" si="7"/>
        <v>0</v>
      </c>
      <c r="O18" s="65">
        <f t="shared" si="8"/>
        <v>3.2318153390990312E-2</v>
      </c>
      <c r="P18" s="45">
        <f t="shared" si="11"/>
        <v>126.18100640120272</v>
      </c>
      <c r="Q18" s="45">
        <f t="shared" si="12"/>
        <v>138.63502020874671</v>
      </c>
      <c r="R18" s="44">
        <f t="shared" si="9"/>
        <v>4.3510319608556003E-2</v>
      </c>
      <c r="S18" s="44">
        <f t="shared" si="10"/>
        <v>4.9185074770972559E-2</v>
      </c>
      <c r="T18" s="64">
        <f>MEDIAN($G$2:G18)</f>
        <v>15.455513454469944</v>
      </c>
      <c r="U18" s="64">
        <f>MEDIAN($G$2:G18)</f>
        <v>15.455513454469944</v>
      </c>
      <c r="V18" s="64">
        <f>MEDIAN($G$2:G18)</f>
        <v>15.455513454469944</v>
      </c>
      <c r="W18" s="88">
        <f t="shared" si="13"/>
        <v>-2.1276595744680871E-2</v>
      </c>
      <c r="X18" s="89">
        <v>2.2698540471272396E-2</v>
      </c>
      <c r="Y18" s="85">
        <v>5.2649999999999995E-2</v>
      </c>
    </row>
    <row r="19" spans="1:25">
      <c r="A19" s="60">
        <v>1888</v>
      </c>
      <c r="B19" s="62">
        <v>5.14</v>
      </c>
      <c r="C19" s="61">
        <v>0.23</v>
      </c>
      <c r="D19" s="61">
        <v>0.26</v>
      </c>
      <c r="E19" s="61">
        <v>8.2776793390000005</v>
      </c>
      <c r="F19" s="62">
        <v>3.4683333333333333</v>
      </c>
      <c r="G19" s="106">
        <v>14.946748301089221</v>
      </c>
      <c r="H19" s="64">
        <v>19.769230769230766</v>
      </c>
      <c r="I19" s="44">
        <f t="shared" si="3"/>
        <v>7.7821011673151863E-2</v>
      </c>
      <c r="J19" s="65">
        <f t="shared" si="4"/>
        <v>3.8510044104571935E-2</v>
      </c>
      <c r="K19" s="65">
        <f t="shared" si="2"/>
        <v>5.3549999999999993E-2</v>
      </c>
      <c r="L19" s="44">
        <f t="shared" si="5"/>
        <v>6.209662464571989E-2</v>
      </c>
      <c r="M19" s="64">
        <f t="shared" si="6"/>
        <v>15.418820893275957</v>
      </c>
      <c r="N19" s="66">
        <f t="shared" si="7"/>
        <v>0</v>
      </c>
      <c r="O19" s="65">
        <f t="shared" si="8"/>
        <v>6.209662464571989E-2</v>
      </c>
      <c r="P19" s="45">
        <f t="shared" si="11"/>
        <v>134.01642099311741</v>
      </c>
      <c r="Q19" s="45">
        <f t="shared" si="12"/>
        <v>147.24378702140106</v>
      </c>
      <c r="R19" s="44">
        <f t="shared" si="9"/>
        <v>3.8308494320923758E-2</v>
      </c>
      <c r="S19" s="44">
        <f t="shared" si="10"/>
        <v>4.5878181124640705E-2</v>
      </c>
      <c r="T19" s="64">
        <f>MEDIAN($G$2:G19)</f>
        <v>15.418820893275957</v>
      </c>
      <c r="U19" s="64">
        <f>MEDIAN($G$2:G19)</f>
        <v>15.418820893275957</v>
      </c>
      <c r="V19" s="64">
        <f>MEDIAN($G$2:G19)</f>
        <v>15.418820893275957</v>
      </c>
      <c r="W19" s="88">
        <f t="shared" si="13"/>
        <v>1.8975332068311219E-2</v>
      </c>
      <c r="X19" s="89">
        <v>5.2332385375008957E-2</v>
      </c>
      <c r="Y19" s="85">
        <v>4.2349999999999992E-2</v>
      </c>
    </row>
    <row r="20" spans="1:25">
      <c r="A20" s="60">
        <v>1889</v>
      </c>
      <c r="B20" s="62">
        <v>5.32</v>
      </c>
      <c r="C20" s="61">
        <v>0.22</v>
      </c>
      <c r="D20" s="61">
        <v>0.3</v>
      </c>
      <c r="E20" s="61">
        <v>7.8019419829999999</v>
      </c>
      <c r="F20" s="62">
        <v>3.4224999999999999</v>
      </c>
      <c r="G20" s="106">
        <v>16.610338076603387</v>
      </c>
      <c r="H20" s="64">
        <v>17.733333333333334</v>
      </c>
      <c r="I20" s="44">
        <f t="shared" si="3"/>
        <v>-9.3984962406015157E-2</v>
      </c>
      <c r="J20" s="65">
        <f t="shared" si="4"/>
        <v>1.9263831201801338E-2</v>
      </c>
      <c r="K20" s="65">
        <f t="shared" si="2"/>
        <v>6.5949999999999995E-2</v>
      </c>
      <c r="L20" s="44">
        <f t="shared" si="5"/>
        <v>-4.8685444962888555E-2</v>
      </c>
      <c r="M20" s="64">
        <f t="shared" si="6"/>
        <v>15.455513454469944</v>
      </c>
      <c r="N20" s="66">
        <f t="shared" si="7"/>
        <v>0</v>
      </c>
      <c r="O20" s="65">
        <f t="shared" si="8"/>
        <v>-4.8685444962888555E-2</v>
      </c>
      <c r="P20" s="45">
        <f t="shared" si="11"/>
        <v>127.4917719047337</v>
      </c>
      <c r="Q20" s="45">
        <f t="shared" si="12"/>
        <v>140.07515773224335</v>
      </c>
      <c r="R20" s="44">
        <f t="shared" si="9"/>
        <v>5.6909280958046926E-2</v>
      </c>
      <c r="S20" s="44">
        <f t="shared" si="10"/>
        <v>5.473282487833675E-2</v>
      </c>
      <c r="T20" s="64">
        <f>MEDIAN($G$2:G20)</f>
        <v>15.455513454469944</v>
      </c>
      <c r="U20" s="64">
        <f>MEDIAN($G$2:G20)</f>
        <v>15.455513454469944</v>
      </c>
      <c r="V20" s="64">
        <f>MEDIAN($G$2:G20)</f>
        <v>15.455513454469944</v>
      </c>
      <c r="W20" s="88">
        <f t="shared" si="13"/>
        <v>7.7821011673151863E-2</v>
      </c>
      <c r="X20" s="89">
        <v>3.8510044104571935E-2</v>
      </c>
      <c r="Y20" s="85">
        <v>5.3549999999999993E-2</v>
      </c>
    </row>
    <row r="21" spans="1:25">
      <c r="A21" s="60">
        <v>1890</v>
      </c>
      <c r="B21" s="62">
        <v>4.5999999999999996</v>
      </c>
      <c r="C21" s="61">
        <v>0.22</v>
      </c>
      <c r="D21" s="61">
        <v>0.28999999999999998</v>
      </c>
      <c r="E21" s="61">
        <v>7.8970910740000004</v>
      </c>
      <c r="F21" s="62">
        <v>3.6033333333333335</v>
      </c>
      <c r="G21" s="106">
        <v>14.442991231338439</v>
      </c>
      <c r="H21" s="64">
        <v>15.862068965517242</v>
      </c>
      <c r="I21" s="44">
        <f t="shared" si="3"/>
        <v>0.22391304347826099</v>
      </c>
      <c r="J21" s="65">
        <f t="shared" si="4"/>
        <v>3.6171235844640534E-2</v>
      </c>
      <c r="K21" s="65">
        <f t="shared" si="2"/>
        <v>4.095E-2</v>
      </c>
      <c r="L21" s="44">
        <f t="shared" si="5"/>
        <v>0.1488163204248128</v>
      </c>
      <c r="M21" s="64">
        <f t="shared" si="6"/>
        <v>15.418820893275957</v>
      </c>
      <c r="N21" s="66">
        <f t="shared" si="7"/>
        <v>0</v>
      </c>
      <c r="O21" s="65">
        <f t="shared" si="8"/>
        <v>0.1488163204248128</v>
      </c>
      <c r="P21" s="45">
        <f t="shared" si="11"/>
        <v>146.46462828403568</v>
      </c>
      <c r="Q21" s="45">
        <f t="shared" si="12"/>
        <v>160.92062728888106</v>
      </c>
      <c r="R21" s="44">
        <f t="shared" si="9"/>
        <v>3.4322826539258555E-2</v>
      </c>
      <c r="S21" s="44">
        <f t="shared" si="10"/>
        <v>4.2792706904769107E-2</v>
      </c>
      <c r="T21" s="64">
        <f>MEDIAN($G$2:G21)</f>
        <v>15.418820893275957</v>
      </c>
      <c r="U21" s="64">
        <f>MEDIAN($G$2:G21)</f>
        <v>15.418820893275957</v>
      </c>
      <c r="V21" s="64">
        <f>MEDIAN($G$2:G21)</f>
        <v>15.418820893275957</v>
      </c>
      <c r="W21" s="88">
        <f t="shared" si="13"/>
        <v>-9.3984962406015157E-2</v>
      </c>
      <c r="X21" s="89">
        <v>1.9263831201801338E-2</v>
      </c>
      <c r="Y21" s="85">
        <v>6.5949999999999995E-2</v>
      </c>
    </row>
    <row r="22" spans="1:25">
      <c r="A22" s="60">
        <v>1891</v>
      </c>
      <c r="B22" s="62">
        <v>5.41</v>
      </c>
      <c r="C22" s="61">
        <v>0.22</v>
      </c>
      <c r="D22" s="61">
        <v>0.34</v>
      </c>
      <c r="E22" s="61">
        <v>7.5165028100000004</v>
      </c>
      <c r="F22" s="62">
        <v>3.601666666666667</v>
      </c>
      <c r="G22" s="106">
        <v>18.206303000209939</v>
      </c>
      <c r="H22" s="64">
        <v>15.911764705882351</v>
      </c>
      <c r="I22" s="44">
        <f t="shared" si="3"/>
        <v>6.2846580406654279E-2</v>
      </c>
      <c r="J22" s="65">
        <f t="shared" si="4"/>
        <v>2.4853975661178255E-2</v>
      </c>
      <c r="K22" s="65">
        <f t="shared" si="2"/>
        <v>4.7649999999999998E-2</v>
      </c>
      <c r="L22" s="44">
        <f t="shared" si="5"/>
        <v>4.7649538508463873E-2</v>
      </c>
      <c r="M22" s="64">
        <f t="shared" si="6"/>
        <v>15.455513454469944</v>
      </c>
      <c r="N22" s="66">
        <f t="shared" si="7"/>
        <v>-1</v>
      </c>
      <c r="O22" s="65">
        <f t="shared" si="8"/>
        <v>2.4853975661178255E-2</v>
      </c>
      <c r="P22" s="45">
        <f t="shared" si="11"/>
        <v>153.44360022958369</v>
      </c>
      <c r="Q22" s="45">
        <f t="shared" si="12"/>
        <v>164.92014464290045</v>
      </c>
      <c r="R22" s="44">
        <f t="shared" si="9"/>
        <v>5.22325168646538E-2</v>
      </c>
      <c r="S22" s="44">
        <f t="shared" si="10"/>
        <v>4.2494513813960966E-2</v>
      </c>
      <c r="T22" s="64">
        <f>MEDIAN($G$2:G22)</f>
        <v>15.455513454469944</v>
      </c>
      <c r="U22" s="64">
        <f>MEDIAN($G$2:G22)</f>
        <v>15.455513454469944</v>
      </c>
      <c r="V22" s="64">
        <f>MEDIAN($G$2:G22)</f>
        <v>15.455513454469944</v>
      </c>
      <c r="W22" s="88">
        <f t="shared" si="13"/>
        <v>0.22391304347826099</v>
      </c>
      <c r="X22" s="89">
        <v>3.6171235844640534E-2</v>
      </c>
      <c r="Y22" s="85">
        <v>4.095E-2</v>
      </c>
    </row>
    <row r="23" spans="1:25">
      <c r="A23" s="60">
        <v>1892</v>
      </c>
      <c r="B23" s="62">
        <v>5.51</v>
      </c>
      <c r="C23" s="61">
        <v>0.24</v>
      </c>
      <c r="D23" s="61">
        <v>0.37</v>
      </c>
      <c r="E23" s="61">
        <v>7.6116519010000001</v>
      </c>
      <c r="F23" s="62">
        <v>3.7374999999999998</v>
      </c>
      <c r="G23" s="106">
        <v>18.013009251275747</v>
      </c>
      <c r="H23" s="64">
        <v>14.891891891891891</v>
      </c>
      <c r="I23" s="44">
        <f t="shared" si="3"/>
        <v>-0.15426497277676945</v>
      </c>
      <c r="J23" s="65">
        <f t="shared" si="4"/>
        <v>4.011889167403325E-2</v>
      </c>
      <c r="K23" s="65">
        <f t="shared" si="2"/>
        <v>2.9250000000000002E-2</v>
      </c>
      <c r="L23" s="44">
        <f t="shared" si="5"/>
        <v>-7.6511426996448376E-2</v>
      </c>
      <c r="M23" s="64">
        <f t="shared" si="6"/>
        <v>15.707133830287509</v>
      </c>
      <c r="N23" s="66">
        <f t="shared" si="7"/>
        <v>-1</v>
      </c>
      <c r="O23" s="65">
        <f t="shared" si="8"/>
        <v>4.011889167403325E-2</v>
      </c>
      <c r="P23" s="45">
        <f t="shared" si="11"/>
        <v>141.70341141254568</v>
      </c>
      <c r="Q23" s="45">
        <f t="shared" si="12"/>
        <v>171.53655806069486</v>
      </c>
      <c r="R23" s="44">
        <f t="shared" si="9"/>
        <v>5.4890690046172308E-2</v>
      </c>
      <c r="S23" s="44">
        <f t="shared" si="10"/>
        <v>4.0908056652297686E-2</v>
      </c>
      <c r="T23" s="64">
        <f>MEDIAN($G$2:G23)</f>
        <v>15.707133830287509</v>
      </c>
      <c r="U23" s="64">
        <f>MEDIAN($G$2:G23)</f>
        <v>15.707133830287509</v>
      </c>
      <c r="V23" s="64">
        <f>MEDIAN($G$2:G23)</f>
        <v>15.707133830287509</v>
      </c>
      <c r="W23" s="88">
        <f t="shared" si="13"/>
        <v>6.2846580406654279E-2</v>
      </c>
      <c r="X23" s="89">
        <v>2.4853975661178255E-2</v>
      </c>
      <c r="Y23" s="85">
        <v>4.7649999999999998E-2</v>
      </c>
    </row>
    <row r="24" spans="1:25">
      <c r="A24" s="60">
        <v>1893</v>
      </c>
      <c r="B24" s="62">
        <v>4.41</v>
      </c>
      <c r="C24" s="61">
        <v>0.25</v>
      </c>
      <c r="D24" s="61">
        <v>0.26</v>
      </c>
      <c r="E24" s="61">
        <v>7.0407735540000003</v>
      </c>
      <c r="F24" s="62">
        <v>3.7041666666666671</v>
      </c>
      <c r="G24" s="106">
        <v>15.612694335464939</v>
      </c>
      <c r="H24" s="64">
        <v>16.96153846153846</v>
      </c>
      <c r="I24" s="44">
        <f t="shared" si="3"/>
        <v>2.2675736961451171E-2</v>
      </c>
      <c r="J24" s="65">
        <f t="shared" si="4"/>
        <v>5.5703531219305373E-2</v>
      </c>
      <c r="K24" s="65">
        <f t="shared" si="2"/>
        <v>2.145E-2</v>
      </c>
      <c r="L24" s="44">
        <f t="shared" si="5"/>
        <v>3.5886854664592856E-2</v>
      </c>
      <c r="M24" s="64">
        <f t="shared" si="6"/>
        <v>15.612694335464939</v>
      </c>
      <c r="N24" s="66">
        <f t="shared" si="7"/>
        <v>0</v>
      </c>
      <c r="O24" s="65">
        <f t="shared" si="8"/>
        <v>3.5886854664592856E-2</v>
      </c>
      <c r="P24" s="45">
        <f t="shared" si="11"/>
        <v>146.78870114338471</v>
      </c>
      <c r="Q24" s="45">
        <f t="shared" si="12"/>
        <v>177.69246558948353</v>
      </c>
      <c r="R24" s="44">
        <f t="shared" si="9"/>
        <v>5.3503053991671212E-2</v>
      </c>
      <c r="S24" s="44">
        <f t="shared" si="10"/>
        <v>5.5674281803316905E-2</v>
      </c>
      <c r="T24" s="64">
        <f>MEDIAN($G$2:G24)</f>
        <v>15.612694335464939</v>
      </c>
      <c r="U24" s="64">
        <f>MEDIAN($G$2:G24)</f>
        <v>15.612694335464939</v>
      </c>
      <c r="V24" s="64">
        <f>MEDIAN($G$2:G24)</f>
        <v>15.612694335464939</v>
      </c>
      <c r="W24" s="88">
        <f t="shared" si="13"/>
        <v>-0.15426497277676945</v>
      </c>
      <c r="X24" s="89">
        <v>4.011889167403325E-2</v>
      </c>
      <c r="Y24" s="85">
        <v>2.9250000000000002E-2</v>
      </c>
    </row>
    <row r="25" spans="1:25">
      <c r="A25" s="60">
        <v>1894</v>
      </c>
      <c r="B25" s="62">
        <v>4.3</v>
      </c>
      <c r="C25" s="61">
        <v>0.21</v>
      </c>
      <c r="D25" s="61">
        <v>0.16</v>
      </c>
      <c r="E25" s="61">
        <v>6.5650523969999997</v>
      </c>
      <c r="F25" s="62">
        <v>3.4800000000000004</v>
      </c>
      <c r="G25" s="106">
        <v>16.672466333767726</v>
      </c>
      <c r="H25" s="64">
        <v>26.875</v>
      </c>
      <c r="I25" s="44">
        <f t="shared" si="3"/>
        <v>4.8837209302325692E-2</v>
      </c>
      <c r="J25" s="65">
        <f t="shared" si="4"/>
        <v>2.5830324964741466E-2</v>
      </c>
      <c r="K25" s="65">
        <f t="shared" si="2"/>
        <v>4.0149999999999998E-2</v>
      </c>
      <c r="L25" s="44">
        <f t="shared" si="5"/>
        <v>3.9634455567292004E-2</v>
      </c>
      <c r="M25" s="64">
        <f t="shared" si="6"/>
        <v>15.785724270785007</v>
      </c>
      <c r="N25" s="66">
        <f t="shared" si="7"/>
        <v>0</v>
      </c>
      <c r="O25" s="65">
        <f t="shared" si="8"/>
        <v>3.9634455567292004E-2</v>
      </c>
      <c r="P25" s="45">
        <f t="shared" si="11"/>
        <v>152.60659139663269</v>
      </c>
      <c r="Q25" s="45">
        <f t="shared" si="12"/>
        <v>184.7352097215325</v>
      </c>
      <c r="R25" s="44">
        <f t="shared" si="9"/>
        <v>5.2560850698021744E-2</v>
      </c>
      <c r="S25" s="44">
        <f t="shared" si="10"/>
        <v>6.4793977309929751E-2</v>
      </c>
      <c r="T25" s="64">
        <f>MEDIAN($G$2:G25)</f>
        <v>15.785724270785007</v>
      </c>
      <c r="U25" s="64">
        <f>MEDIAN($G$2:G25)</f>
        <v>15.785724270785007</v>
      </c>
      <c r="V25" s="64">
        <f>MEDIAN($G$2:G25)</f>
        <v>15.785724270785007</v>
      </c>
      <c r="W25" s="88">
        <f t="shared" si="13"/>
        <v>2.2675736961451171E-2</v>
      </c>
      <c r="X25" s="89">
        <v>5.5703531219305373E-2</v>
      </c>
      <c r="Y25" s="85">
        <v>2.145E-2</v>
      </c>
    </row>
    <row r="26" spans="1:25">
      <c r="A26" s="60">
        <v>1895</v>
      </c>
      <c r="B26" s="62">
        <v>4.32</v>
      </c>
      <c r="C26" s="61">
        <v>0.19</v>
      </c>
      <c r="D26" s="61">
        <v>0.25</v>
      </c>
      <c r="E26" s="61">
        <v>6.7553424790000003</v>
      </c>
      <c r="F26" s="62">
        <v>3.5883333333333338</v>
      </c>
      <c r="G26" s="106">
        <v>16.548415156667957</v>
      </c>
      <c r="H26" s="64">
        <v>17.28</v>
      </c>
      <c r="I26" s="44">
        <f t="shared" si="3"/>
        <v>1.8518518518518393E-2</v>
      </c>
      <c r="J26" s="65">
        <f t="shared" si="4"/>
        <v>5.0220327757542406E-2</v>
      </c>
      <c r="K26" s="65">
        <f t="shared" si="2"/>
        <v>2.9950000000000001E-2</v>
      </c>
      <c r="L26" s="44">
        <f t="shared" si="5"/>
        <v>3.1199242214128002E-2</v>
      </c>
      <c r="M26" s="64">
        <f t="shared" si="6"/>
        <v>15.958754206105073</v>
      </c>
      <c r="N26" s="66">
        <f t="shared" si="7"/>
        <v>0</v>
      </c>
      <c r="O26" s="65">
        <f t="shared" si="8"/>
        <v>3.1199242214128002E-2</v>
      </c>
      <c r="P26" s="45">
        <f t="shared" si="11"/>
        <v>157.3678014050887</v>
      </c>
      <c r="Q26" s="45">
        <f t="shared" si="12"/>
        <v>190.49880827511234</v>
      </c>
      <c r="R26" s="44">
        <f t="shared" si="9"/>
        <v>5.1331945570768589E-2</v>
      </c>
      <c r="S26" s="44">
        <f t="shared" si="10"/>
        <v>6.3269123851183995E-2</v>
      </c>
      <c r="T26" s="64">
        <f>MEDIAN($G$2:G26)</f>
        <v>15.958754206105073</v>
      </c>
      <c r="U26" s="64">
        <f>MEDIAN($G$2:G26)</f>
        <v>15.958754206105073</v>
      </c>
      <c r="V26" s="64">
        <f>MEDIAN($G$2:G26)</f>
        <v>15.958754206105073</v>
      </c>
      <c r="W26" s="88">
        <f t="shared" si="13"/>
        <v>4.8837209302325692E-2</v>
      </c>
      <c r="X26" s="89">
        <v>2.5830324964741466E-2</v>
      </c>
      <c r="Y26" s="85">
        <v>4.0149999999999998E-2</v>
      </c>
    </row>
    <row r="27" spans="1:25">
      <c r="A27" s="60">
        <v>1896</v>
      </c>
      <c r="B27" s="62">
        <v>4.22</v>
      </c>
      <c r="C27" s="61">
        <v>0.18</v>
      </c>
      <c r="D27" s="61">
        <v>0.21</v>
      </c>
      <c r="E27" s="61">
        <v>6.6601933879999997</v>
      </c>
      <c r="F27" s="62">
        <v>3.4166666666666665</v>
      </c>
      <c r="G27" s="106">
        <v>16.50140418059009</v>
      </c>
      <c r="H27" s="64">
        <v>20.095238095238095</v>
      </c>
      <c r="I27" s="44">
        <f t="shared" si="3"/>
        <v>0.16824644549763038</v>
      </c>
      <c r="J27" s="65">
        <f t="shared" si="4"/>
        <v>3.9402962577757564E-2</v>
      </c>
      <c r="K27" s="65">
        <f t="shared" si="2"/>
        <v>2.6849999999999999E-2</v>
      </c>
      <c r="L27" s="44">
        <f t="shared" si="5"/>
        <v>0.11670905232968126</v>
      </c>
      <c r="M27" s="64">
        <f t="shared" si="6"/>
        <v>16.131615079191796</v>
      </c>
      <c r="N27" s="66">
        <f t="shared" si="7"/>
        <v>0</v>
      </c>
      <c r="O27" s="65">
        <f t="shared" si="8"/>
        <v>0.11670905232968126</v>
      </c>
      <c r="P27" s="45">
        <f t="shared" si="11"/>
        <v>175.73404837428208</v>
      </c>
      <c r="Q27" s="45">
        <f t="shared" si="12"/>
        <v>212.73174365883432</v>
      </c>
      <c r="R27" s="44">
        <f t="shared" si="9"/>
        <v>3.2846632197357506E-2</v>
      </c>
      <c r="S27" s="44">
        <f t="shared" si="10"/>
        <v>3.2852536083966877E-2</v>
      </c>
      <c r="T27" s="64">
        <f>MEDIAN($G$2:G27)</f>
        <v>16.131615079191796</v>
      </c>
      <c r="U27" s="64">
        <f>MEDIAN($G$2:G27)</f>
        <v>16.131615079191796</v>
      </c>
      <c r="V27" s="64">
        <f>MEDIAN($G$2:G27)</f>
        <v>16.131615079191796</v>
      </c>
      <c r="W27" s="88">
        <f t="shared" si="13"/>
        <v>1.8518518518518393E-2</v>
      </c>
      <c r="X27" s="89">
        <v>5.0220327757542406E-2</v>
      </c>
      <c r="Y27" s="85">
        <v>2.9950000000000001E-2</v>
      </c>
    </row>
    <row r="28" spans="1:25">
      <c r="A28" s="60">
        <v>1897</v>
      </c>
      <c r="B28" s="62">
        <v>4.75</v>
      </c>
      <c r="C28" s="61">
        <v>0.18</v>
      </c>
      <c r="D28" s="61">
        <v>0.31</v>
      </c>
      <c r="E28" s="61">
        <v>6.6601933879999997</v>
      </c>
      <c r="F28" s="62">
        <v>3.3541666666666665</v>
      </c>
      <c r="G28" s="106">
        <v>18.748757662525492</v>
      </c>
      <c r="H28" s="64">
        <v>15.32258064516129</v>
      </c>
      <c r="I28" s="44">
        <f t="shared" si="3"/>
        <v>0.23157894736842111</v>
      </c>
      <c r="J28" s="65">
        <f t="shared" si="4"/>
        <v>5.3323295228085786E-2</v>
      </c>
      <c r="K28" s="65">
        <f t="shared" si="2"/>
        <v>2.2949999999999998E-2</v>
      </c>
      <c r="L28" s="44">
        <f t="shared" si="5"/>
        <v>0.16027668651228696</v>
      </c>
      <c r="M28" s="64">
        <f t="shared" si="6"/>
        <v>16.304475952278523</v>
      </c>
      <c r="N28" s="66">
        <f t="shared" si="7"/>
        <v>-1</v>
      </c>
      <c r="O28" s="65">
        <f t="shared" si="8"/>
        <v>5.3323295228085786E-2</v>
      </c>
      <c r="P28" s="45">
        <f t="shared" si="11"/>
        <v>203.90011935510194</v>
      </c>
      <c r="Q28" s="45">
        <f t="shared" si="12"/>
        <v>224.07530123033979</v>
      </c>
      <c r="R28" s="44">
        <f t="shared" si="9"/>
        <v>2.7110763823537942E-2</v>
      </c>
      <c r="S28" s="44">
        <f t="shared" si="10"/>
        <v>6.531191305917261E-2</v>
      </c>
      <c r="T28" s="64">
        <f>MEDIAN($G$2:G28)</f>
        <v>16.304475952278523</v>
      </c>
      <c r="U28" s="64">
        <f>MEDIAN($G$2:G28)</f>
        <v>16.304475952278523</v>
      </c>
      <c r="V28" s="64">
        <f>MEDIAN($G$2:G28)</f>
        <v>16.304475952278523</v>
      </c>
      <c r="W28" s="88">
        <f t="shared" si="13"/>
        <v>0.16824644549763038</v>
      </c>
      <c r="X28" s="89">
        <v>3.9402962577757564E-2</v>
      </c>
      <c r="Y28" s="85">
        <v>2.6849999999999999E-2</v>
      </c>
    </row>
    <row r="29" spans="1:25">
      <c r="A29" s="60">
        <v>1898</v>
      </c>
      <c r="B29" s="62">
        <v>5.65</v>
      </c>
      <c r="C29" s="61">
        <v>0.2</v>
      </c>
      <c r="D29" s="61">
        <v>0.35</v>
      </c>
      <c r="E29" s="61">
        <v>6.7553424790000003</v>
      </c>
      <c r="F29" s="62">
        <v>3.1208333333333336</v>
      </c>
      <c r="G29" s="106">
        <v>21.403631985448172</v>
      </c>
      <c r="H29" s="64">
        <v>16.142857142857146</v>
      </c>
      <c r="I29" s="44">
        <f t="shared" si="3"/>
        <v>0.10265486725663701</v>
      </c>
      <c r="J29" s="65">
        <f t="shared" si="4"/>
        <v>2.9091566574573447E-2</v>
      </c>
      <c r="K29" s="65">
        <f t="shared" si="2"/>
        <v>5.1449999999999996E-2</v>
      </c>
      <c r="L29" s="44">
        <f t="shared" si="5"/>
        <v>7.3229546983811594E-2</v>
      </c>
      <c r="M29" s="64">
        <f t="shared" si="6"/>
        <v>16.402940066434304</v>
      </c>
      <c r="N29" s="66">
        <f t="shared" si="7"/>
        <v>-1</v>
      </c>
      <c r="O29" s="65">
        <f t="shared" si="8"/>
        <v>2.9091566574573447E-2</v>
      </c>
      <c r="P29" s="45">
        <f t="shared" si="11"/>
        <v>218.83163272542117</v>
      </c>
      <c r="Q29" s="45">
        <f t="shared" si="12"/>
        <v>230.59400277379982</v>
      </c>
      <c r="R29" s="44">
        <f t="shared" si="9"/>
        <v>5.7849984428957946E-2</v>
      </c>
      <c r="S29" s="44">
        <f t="shared" si="10"/>
        <v>8.0844046747889031E-2</v>
      </c>
      <c r="T29" s="64">
        <f>MEDIAN($G$2:G29)</f>
        <v>16.402940066434304</v>
      </c>
      <c r="U29" s="64">
        <f>MEDIAN($G$2:G29)</f>
        <v>16.402940066434304</v>
      </c>
      <c r="V29" s="64">
        <f>MEDIAN($G$2:G29)</f>
        <v>16.402940066434304</v>
      </c>
      <c r="W29" s="88">
        <f t="shared" si="13"/>
        <v>0.23157894736842111</v>
      </c>
      <c r="X29" s="89">
        <v>5.3323295228085786E-2</v>
      </c>
      <c r="Y29" s="85">
        <v>2.2949999999999998E-2</v>
      </c>
    </row>
    <row r="30" spans="1:25">
      <c r="A30" s="60">
        <v>1899</v>
      </c>
      <c r="B30" s="62">
        <v>6.02</v>
      </c>
      <c r="C30" s="61">
        <v>0.21</v>
      </c>
      <c r="D30" s="61">
        <v>0.48</v>
      </c>
      <c r="E30" s="61">
        <v>7.8970910740000004</v>
      </c>
      <c r="F30" s="62">
        <v>3.145833333333333</v>
      </c>
      <c r="G30" s="106">
        <v>18.512649643600199</v>
      </c>
      <c r="H30" s="64">
        <v>12.541666666666666</v>
      </c>
      <c r="I30" s="44">
        <f t="shared" si="3"/>
        <v>0.19102990033222603</v>
      </c>
      <c r="J30" s="65">
        <f t="shared" si="4"/>
        <v>3.4993764447197012E-2</v>
      </c>
      <c r="K30" s="65">
        <f t="shared" si="2"/>
        <v>4.0149999999999998E-2</v>
      </c>
      <c r="L30" s="44">
        <f t="shared" si="5"/>
        <v>0.12861544597821442</v>
      </c>
      <c r="M30" s="64">
        <f t="shared" si="6"/>
        <v>16.50140418059009</v>
      </c>
      <c r="N30" s="66">
        <f t="shared" si="7"/>
        <v>-1</v>
      </c>
      <c r="O30" s="65">
        <f t="shared" si="8"/>
        <v>3.4993764447197012E-2</v>
      </c>
      <c r="P30" s="45">
        <f t="shared" si="11"/>
        <v>246.97676076254206</v>
      </c>
      <c r="Q30" s="45">
        <f t="shared" si="12"/>
        <v>238.66335498980243</v>
      </c>
      <c r="R30" s="44">
        <f t="shared" si="9"/>
        <v>7.7169280392303863E-2</v>
      </c>
      <c r="S30" s="44">
        <f t="shared" si="10"/>
        <v>6.868381923314737E-2</v>
      </c>
      <c r="T30" s="64">
        <f>MEDIAN($G$2:G30)</f>
        <v>16.50140418059009</v>
      </c>
      <c r="U30" s="64">
        <f>MEDIAN($G$2:G30)</f>
        <v>16.50140418059009</v>
      </c>
      <c r="V30" s="64">
        <f>MEDIAN($G$2:G30)</f>
        <v>16.50140418059009</v>
      </c>
      <c r="W30" s="88">
        <f t="shared" si="13"/>
        <v>0.10265486725663701</v>
      </c>
      <c r="X30" s="89">
        <v>2.9091566574573447E-2</v>
      </c>
      <c r="Y30" s="85">
        <v>5.1449999999999996E-2</v>
      </c>
    </row>
    <row r="31" spans="1:25">
      <c r="A31" s="60">
        <v>1900</v>
      </c>
      <c r="B31" s="62">
        <v>6.87</v>
      </c>
      <c r="C31" s="61">
        <v>0.3</v>
      </c>
      <c r="D31" s="61">
        <v>0.48</v>
      </c>
      <c r="E31" s="61">
        <v>7.6116519010000001</v>
      </c>
      <c r="F31" s="62">
        <v>3.104166666666667</v>
      </c>
      <c r="G31" s="106">
        <v>20.74405116087085</v>
      </c>
      <c r="H31" s="64">
        <v>14.3125</v>
      </c>
      <c r="I31" s="44">
        <f t="shared" si="3"/>
        <v>0.20378457059679769</v>
      </c>
      <c r="J31" s="65">
        <f t="shared" si="4"/>
        <v>2.5193459406473124E-2</v>
      </c>
      <c r="K31" s="65">
        <f t="shared" si="2"/>
        <v>4.2050000000000004E-2</v>
      </c>
      <c r="L31" s="44">
        <f t="shared" si="5"/>
        <v>0.13234812612066787</v>
      </c>
      <c r="M31" s="64">
        <f t="shared" si="6"/>
        <v>16.524909668629022</v>
      </c>
      <c r="N31" s="66">
        <f t="shared" si="7"/>
        <v>-1</v>
      </c>
      <c r="O31" s="65">
        <f t="shared" si="8"/>
        <v>2.5193459406473124E-2</v>
      </c>
      <c r="P31" s="45">
        <f t="shared" si="11"/>
        <v>279.66367224481695</v>
      </c>
      <c r="Q31" s="45">
        <f t="shared" si="12"/>
        <v>244.67611053555069</v>
      </c>
      <c r="R31" s="44">
        <f t="shared" si="9"/>
        <v>7.5341840888790701E-2</v>
      </c>
      <c r="S31" s="44">
        <f t="shared" si="10"/>
        <v>7.2112461956391316E-2</v>
      </c>
      <c r="T31" s="64">
        <f>MEDIAN($G$2:G31)</f>
        <v>16.524909668629022</v>
      </c>
      <c r="U31" s="64">
        <f>MEDIAN($G$2:G31)</f>
        <v>16.524909668629022</v>
      </c>
      <c r="V31" s="64">
        <f>MEDIAN($G$2:G31)</f>
        <v>16.524909668629022</v>
      </c>
      <c r="W31" s="88">
        <f t="shared" si="13"/>
        <v>0.19102990033222603</v>
      </c>
      <c r="X31" s="89">
        <v>3.4993764447197012E-2</v>
      </c>
      <c r="Y31" s="85">
        <v>4.0149999999999998E-2</v>
      </c>
    </row>
    <row r="32" spans="1:25">
      <c r="A32" s="60">
        <v>1901</v>
      </c>
      <c r="B32" s="62">
        <v>7.95</v>
      </c>
      <c r="C32" s="61">
        <v>0.32</v>
      </c>
      <c r="D32" s="61">
        <v>0.5</v>
      </c>
      <c r="E32" s="61">
        <v>7.9922320659999997</v>
      </c>
      <c r="F32" s="62">
        <v>3.1733333333333338</v>
      </c>
      <c r="G32" s="106">
        <v>21.680215141029684</v>
      </c>
      <c r="H32" s="64">
        <v>15.9</v>
      </c>
      <c r="I32" s="44">
        <f t="shared" si="3"/>
        <v>5.4088050314465473E-2</v>
      </c>
      <c r="J32" s="65">
        <f t="shared" si="4"/>
        <v>2.1927109950760554E-2</v>
      </c>
      <c r="K32" s="65">
        <f t="shared" si="2"/>
        <v>5.2649999999999995E-2</v>
      </c>
      <c r="L32" s="44">
        <f t="shared" si="5"/>
        <v>4.1223674168983503E-2</v>
      </c>
      <c r="M32" s="64">
        <f t="shared" si="6"/>
        <v>16.548415156667957</v>
      </c>
      <c r="N32" s="66">
        <f t="shared" si="7"/>
        <v>-1</v>
      </c>
      <c r="O32" s="65">
        <f t="shared" si="8"/>
        <v>2.1927109950760554E-2</v>
      </c>
      <c r="P32" s="45">
        <f t="shared" si="11"/>
        <v>291.1924363463387</v>
      </c>
      <c r="Q32" s="45">
        <f t="shared" si="12"/>
        <v>250.04115051358815</v>
      </c>
      <c r="R32" s="44">
        <f t="shared" si="9"/>
        <v>3.2858440004323697E-2</v>
      </c>
      <c r="S32" s="44">
        <f t="shared" si="10"/>
        <v>7.8286594324352032E-2</v>
      </c>
      <c r="T32" s="64">
        <f>MEDIAN($G$2:G32)</f>
        <v>16.548415156667957</v>
      </c>
      <c r="U32" s="64">
        <f>MEDIAN($G$2:G32)</f>
        <v>16.548415156667957</v>
      </c>
      <c r="V32" s="64">
        <f>MEDIAN($G$2:G32)</f>
        <v>16.548415156667957</v>
      </c>
      <c r="W32" s="88">
        <f t="shared" si="13"/>
        <v>0.20378457059679769</v>
      </c>
      <c r="X32" s="89">
        <v>2.5193459406473124E-2</v>
      </c>
      <c r="Y32" s="85">
        <v>4.2050000000000004E-2</v>
      </c>
    </row>
    <row r="33" spans="1:25">
      <c r="A33" s="60">
        <v>1902</v>
      </c>
      <c r="B33" s="62">
        <v>8.0500000000000007</v>
      </c>
      <c r="C33" s="61">
        <v>0.33</v>
      </c>
      <c r="D33" s="61">
        <v>0.63</v>
      </c>
      <c r="E33" s="61">
        <v>8.5630942149999996</v>
      </c>
      <c r="F33" s="62">
        <v>3.29</v>
      </c>
      <c r="G33" s="106">
        <v>19.633232126823842</v>
      </c>
      <c r="H33" s="64">
        <v>12.777777777777779</v>
      </c>
      <c r="I33" s="44">
        <f t="shared" si="3"/>
        <v>-0.14037267080745344</v>
      </c>
      <c r="J33" s="65">
        <f t="shared" si="4"/>
        <v>2.4398427170107765E-2</v>
      </c>
      <c r="K33" s="65">
        <f t="shared" si="2"/>
        <v>5.1149999999999994E-2</v>
      </c>
      <c r="L33" s="44">
        <f t="shared" si="5"/>
        <v>-7.4464231616428955E-2</v>
      </c>
      <c r="M33" s="64">
        <f t="shared" si="6"/>
        <v>16.57937661663567</v>
      </c>
      <c r="N33" s="66">
        <f t="shared" si="7"/>
        <v>-1</v>
      </c>
      <c r="O33" s="65">
        <f t="shared" si="8"/>
        <v>2.4398427170107765E-2</v>
      </c>
      <c r="P33" s="45">
        <f t="shared" si="11"/>
        <v>269.50901532129268</v>
      </c>
      <c r="Q33" s="45">
        <f t="shared" si="12"/>
        <v>256.14176131392389</v>
      </c>
      <c r="R33" s="44">
        <f t="shared" si="9"/>
        <v>0.10493387089142892</v>
      </c>
      <c r="S33" s="44">
        <f t="shared" si="10"/>
        <v>6.5395826709328642E-2</v>
      </c>
      <c r="T33" s="64">
        <f>MEDIAN($G$2:G33)</f>
        <v>16.57937661663567</v>
      </c>
      <c r="U33" s="64">
        <f>MEDIAN($G$2:G33)</f>
        <v>16.57937661663567</v>
      </c>
      <c r="V33" s="64">
        <f>MEDIAN($G$2:G33)</f>
        <v>16.57937661663567</v>
      </c>
      <c r="W33" s="88">
        <f t="shared" si="13"/>
        <v>5.4088050314465473E-2</v>
      </c>
      <c r="X33" s="89">
        <v>2.1927109950760554E-2</v>
      </c>
      <c r="Y33" s="85">
        <v>5.2649999999999995E-2</v>
      </c>
    </row>
    <row r="34" spans="1:25">
      <c r="A34" s="60">
        <v>1903</v>
      </c>
      <c r="B34" s="62">
        <v>6.57</v>
      </c>
      <c r="C34" s="61">
        <v>0.35</v>
      </c>
      <c r="D34" s="61">
        <v>0.53</v>
      </c>
      <c r="E34" s="61">
        <v>8.0873811569999994</v>
      </c>
      <c r="F34" s="62">
        <v>3.3916666666666666</v>
      </c>
      <c r="G34" s="106">
        <v>16.042894140050137</v>
      </c>
      <c r="H34" s="64">
        <v>12.39622641509434</v>
      </c>
      <c r="I34" s="44">
        <f t="shared" si="3"/>
        <v>0.30289193302891926</v>
      </c>
      <c r="J34" s="65">
        <f t="shared" si="4"/>
        <v>2.7115634230461722E-2</v>
      </c>
      <c r="K34" s="65">
        <f t="shared" si="2"/>
        <v>3.5450000000000002E-2</v>
      </c>
      <c r="L34" s="44">
        <f t="shared" si="5"/>
        <v>0.19258141350953625</v>
      </c>
      <c r="M34" s="64">
        <f t="shared" si="6"/>
        <v>16.548415156667957</v>
      </c>
      <c r="N34" s="66">
        <f t="shared" si="7"/>
        <v>0</v>
      </c>
      <c r="O34" s="65">
        <f t="shared" si="8"/>
        <v>0.19258141350953625</v>
      </c>
      <c r="P34" s="45">
        <f t="shared" si="11"/>
        <v>321.41144244543051</v>
      </c>
      <c r="Q34" s="45">
        <f t="shared" si="12"/>
        <v>305.46990376658164</v>
      </c>
      <c r="R34" s="44">
        <f t="shared" si="9"/>
        <v>0.10433792180937296</v>
      </c>
      <c r="S34" s="44">
        <f t="shared" si="10"/>
        <v>4.32266781327455E-2</v>
      </c>
      <c r="T34" s="64">
        <f>MEDIAN($G$2:G34)</f>
        <v>16.548415156667957</v>
      </c>
      <c r="U34" s="64">
        <f>MEDIAN($G$2:G34)</f>
        <v>16.548415156667957</v>
      </c>
      <c r="V34" s="64">
        <f>MEDIAN($G$2:G34)</f>
        <v>16.548415156667957</v>
      </c>
      <c r="W34" s="88">
        <f t="shared" si="13"/>
        <v>-0.14037267080745344</v>
      </c>
      <c r="X34" s="89">
        <v>2.4398427170107765E-2</v>
      </c>
      <c r="Y34" s="85">
        <v>5.1149999999999994E-2</v>
      </c>
    </row>
    <row r="35" spans="1:25">
      <c r="A35" s="60">
        <v>1904</v>
      </c>
      <c r="B35" s="62">
        <v>8.25</v>
      </c>
      <c r="C35" s="61">
        <v>0.31</v>
      </c>
      <c r="D35" s="61">
        <v>0.49</v>
      </c>
      <c r="E35" s="61">
        <v>8.4679289260000008</v>
      </c>
      <c r="F35" s="62">
        <v>3.4733333333333332</v>
      </c>
      <c r="G35" s="106">
        <v>18.159679118703203</v>
      </c>
      <c r="H35" s="64">
        <v>16.836734693877553</v>
      </c>
      <c r="I35" s="44">
        <f t="shared" si="3"/>
        <v>0.19636363636363627</v>
      </c>
      <c r="J35" s="65">
        <f t="shared" si="4"/>
        <v>3.8001505820437272E-2</v>
      </c>
      <c r="K35" s="65">
        <f t="shared" si="2"/>
        <v>5.074999999999999E-2</v>
      </c>
      <c r="L35" s="44">
        <f t="shared" si="5"/>
        <v>0.13301878414635665</v>
      </c>
      <c r="M35" s="64">
        <f t="shared" si="6"/>
        <v>16.57937661663567</v>
      </c>
      <c r="N35" s="66">
        <f t="shared" si="7"/>
        <v>0</v>
      </c>
      <c r="O35" s="65">
        <f t="shared" si="8"/>
        <v>0.13301878414635665</v>
      </c>
      <c r="P35" s="45">
        <f t="shared" si="11"/>
        <v>364.16520173024833</v>
      </c>
      <c r="Q35" s="45">
        <f t="shared" si="12"/>
        <v>346.10313895891687</v>
      </c>
      <c r="R35" s="44">
        <f t="shared" si="9"/>
        <v>6.0265202768129855E-2</v>
      </c>
      <c r="S35" s="44">
        <f t="shared" si="10"/>
        <v>6.1533257819247122E-2</v>
      </c>
      <c r="T35" s="64">
        <f>MEDIAN($G$2:G35)</f>
        <v>16.57937661663567</v>
      </c>
      <c r="U35" s="64">
        <f>MEDIAN($G$2:G35)</f>
        <v>16.57937661663567</v>
      </c>
      <c r="V35" s="64">
        <f>MEDIAN($G$2:G35)</f>
        <v>16.57937661663567</v>
      </c>
      <c r="W35" s="88">
        <f t="shared" si="13"/>
        <v>0.30289193302891926</v>
      </c>
      <c r="X35" s="89">
        <v>2.7115634230461722E-2</v>
      </c>
      <c r="Y35" s="85">
        <v>3.5450000000000002E-2</v>
      </c>
    </row>
    <row r="36" spans="1:25">
      <c r="A36" s="60">
        <v>1905</v>
      </c>
      <c r="B36" s="62">
        <v>9.5399999999999991</v>
      </c>
      <c r="C36" s="61">
        <v>0.33</v>
      </c>
      <c r="D36" s="61">
        <v>0.67</v>
      </c>
      <c r="E36" s="61">
        <v>8.4679289260000008</v>
      </c>
      <c r="F36" s="62">
        <v>3.434166666666667</v>
      </c>
      <c r="G36" s="106">
        <v>19.577960809096119</v>
      </c>
      <c r="H36" s="64">
        <v>14.238805970149251</v>
      </c>
      <c r="I36" s="44">
        <f t="shared" si="3"/>
        <v>7.3375262054507423E-2</v>
      </c>
      <c r="J36" s="65">
        <f t="shared" si="4"/>
        <v>1.6526608961083725E-2</v>
      </c>
      <c r="K36" s="65">
        <f t="shared" si="2"/>
        <v>5.5149999999999998E-2</v>
      </c>
      <c r="L36" s="44">
        <f t="shared" si="5"/>
        <v>5.0635800817137949E-2</v>
      </c>
      <c r="M36" s="64">
        <f t="shared" si="6"/>
        <v>16.610338076603387</v>
      </c>
      <c r="N36" s="66">
        <f t="shared" si="7"/>
        <v>-1</v>
      </c>
      <c r="O36" s="65">
        <f t="shared" si="8"/>
        <v>1.6526608961083725E-2</v>
      </c>
      <c r="P36" s="45">
        <f t="shared" si="11"/>
        <v>382.60499834959404</v>
      </c>
      <c r="Q36" s="45">
        <f t="shared" si="12"/>
        <v>351.82305019669457</v>
      </c>
      <c r="R36" s="44">
        <f t="shared" si="9"/>
        <v>6.8892781231475686E-2</v>
      </c>
      <c r="S36" s="44">
        <f t="shared" si="10"/>
        <v>6.9244122871205738E-2</v>
      </c>
      <c r="T36" s="64">
        <f>MEDIAN($G$2:G36)</f>
        <v>16.610338076603387</v>
      </c>
      <c r="U36" s="64">
        <f>MEDIAN($G$2:G36)</f>
        <v>16.610338076603387</v>
      </c>
      <c r="V36" s="64">
        <f t="shared" ref="V36:V67" si="14">MEDIAN(G12:G36)</f>
        <v>16.610338076603387</v>
      </c>
      <c r="W36" s="88">
        <f t="shared" si="13"/>
        <v>0.19636363636363627</v>
      </c>
      <c r="X36" s="89">
        <v>3.8001505820437272E-2</v>
      </c>
      <c r="Y36" s="85">
        <v>5.074999999999999E-2</v>
      </c>
    </row>
    <row r="37" spans="1:25">
      <c r="A37" s="60">
        <v>1906</v>
      </c>
      <c r="B37" s="62">
        <v>9.84</v>
      </c>
      <c r="C37" s="61">
        <v>0.4</v>
      </c>
      <c r="D37" s="61">
        <v>0.76</v>
      </c>
      <c r="E37" s="61">
        <v>8.9436743799999991</v>
      </c>
      <c r="F37" s="62">
        <v>3.6499999999999995</v>
      </c>
      <c r="G37" s="106">
        <v>17.66000366776866</v>
      </c>
      <c r="H37" s="64">
        <v>12.947368421052632</v>
      </c>
      <c r="I37" s="44">
        <f t="shared" si="3"/>
        <v>-0.2876016260162601</v>
      </c>
      <c r="J37" s="65">
        <f t="shared" si="4"/>
        <v>1.9886769855750969E-2</v>
      </c>
      <c r="K37" s="65">
        <f t="shared" si="2"/>
        <v>7.0949999999999999E-2</v>
      </c>
      <c r="L37" s="44">
        <f t="shared" si="5"/>
        <v>-0.16460626766745567</v>
      </c>
      <c r="M37" s="64">
        <f t="shared" si="6"/>
        <v>16.641402205185557</v>
      </c>
      <c r="N37" s="66">
        <f t="shared" si="7"/>
        <v>0</v>
      </c>
      <c r="O37" s="65">
        <f t="shared" si="8"/>
        <v>-0.16460626766745567</v>
      </c>
      <c r="P37" s="45">
        <f t="shared" si="11"/>
        <v>319.62581758035435</v>
      </c>
      <c r="Q37" s="45">
        <f t="shared" si="12"/>
        <v>293.91077102443677</v>
      </c>
      <c r="R37" s="44">
        <f t="shared" si="9"/>
        <v>0.12571281258518119</v>
      </c>
      <c r="S37" s="44">
        <f t="shared" si="10"/>
        <v>5.9774156749005103E-2</v>
      </c>
      <c r="T37" s="64">
        <f>MEDIAN($G$2:G37)</f>
        <v>16.641402205185557</v>
      </c>
      <c r="U37" s="64">
        <f>MEDIAN($G$2:G37)</f>
        <v>16.641402205185557</v>
      </c>
      <c r="V37" s="64">
        <f t="shared" si="14"/>
        <v>16.672466333767726</v>
      </c>
      <c r="W37" s="88">
        <f t="shared" si="13"/>
        <v>7.3375262054507423E-2</v>
      </c>
      <c r="X37" s="89">
        <v>1.6526608961083725E-2</v>
      </c>
      <c r="Y37" s="85">
        <v>5.5149999999999998E-2</v>
      </c>
    </row>
    <row r="38" spans="1:25">
      <c r="A38" s="60">
        <v>1907</v>
      </c>
      <c r="B38" s="62">
        <v>6.57</v>
      </c>
      <c r="C38" s="61">
        <v>0.44</v>
      </c>
      <c r="D38" s="61">
        <v>0.66</v>
      </c>
      <c r="E38" s="61">
        <v>8.7534247930000006</v>
      </c>
      <c r="F38" s="62">
        <v>3.8533333333333331</v>
      </c>
      <c r="G38" s="106">
        <v>11.333306235811179</v>
      </c>
      <c r="H38" s="64">
        <v>9.954545454545455</v>
      </c>
      <c r="I38" s="44">
        <f t="shared" si="3"/>
        <v>0.43531202435312005</v>
      </c>
      <c r="J38" s="65">
        <f t="shared" si="4"/>
        <v>4.5439130854611987E-2</v>
      </c>
      <c r="K38" s="65">
        <f t="shared" si="2"/>
        <v>3.1150000000000001E-2</v>
      </c>
      <c r="L38" s="44">
        <f t="shared" si="5"/>
        <v>0.27936286695371682</v>
      </c>
      <c r="M38" s="64">
        <f t="shared" si="6"/>
        <v>16.610338076603387</v>
      </c>
      <c r="N38" s="66">
        <f t="shared" si="7"/>
        <v>1</v>
      </c>
      <c r="O38" s="65">
        <f t="shared" si="8"/>
        <v>0.43531202435312005</v>
      </c>
      <c r="P38" s="45">
        <f t="shared" si="11"/>
        <v>408.91740233202779</v>
      </c>
      <c r="Q38" s="45">
        <f t="shared" si="12"/>
        <v>421.85366373827071</v>
      </c>
      <c r="R38" s="44">
        <f t="shared" si="9"/>
        <v>2.727257935709182E-2</v>
      </c>
      <c r="S38" s="44">
        <f t="shared" si="10"/>
        <v>4.4855281251686918E-2</v>
      </c>
      <c r="T38" s="64">
        <f>MEDIAN($G$2:G38)</f>
        <v>16.610338076603387</v>
      </c>
      <c r="U38" s="64">
        <f>MEDIAN($G$2:G38)</f>
        <v>16.610338076603387</v>
      </c>
      <c r="V38" s="64">
        <f t="shared" si="14"/>
        <v>16.672466333767726</v>
      </c>
      <c r="W38" s="88">
        <f t="shared" si="13"/>
        <v>-0.2876016260162601</v>
      </c>
      <c r="X38" s="89">
        <v>1.9886769855750969E-2</v>
      </c>
      <c r="Y38" s="85">
        <v>7.0949999999999999E-2</v>
      </c>
    </row>
    <row r="39" spans="1:25">
      <c r="A39" s="60">
        <v>1908</v>
      </c>
      <c r="B39" s="62">
        <v>9.0299999999999994</v>
      </c>
      <c r="C39" s="61">
        <v>0.4</v>
      </c>
      <c r="D39" s="61">
        <v>0.57999999999999996</v>
      </c>
      <c r="E39" s="61">
        <v>9.0388396689999997</v>
      </c>
      <c r="F39" s="62">
        <v>3.769166666666667</v>
      </c>
      <c r="G39" s="106">
        <v>14.582482908962442</v>
      </c>
      <c r="H39" s="64">
        <v>15.568965517241379</v>
      </c>
      <c r="I39" s="44">
        <f t="shared" si="3"/>
        <v>0.18936877076411976</v>
      </c>
      <c r="J39" s="65">
        <f t="shared" si="4"/>
        <v>2.7229367253009541E-2</v>
      </c>
      <c r="K39" s="65">
        <f t="shared" si="2"/>
        <v>4.3749999999999997E-2</v>
      </c>
      <c r="L39" s="44">
        <f t="shared" si="5"/>
        <v>0.12451300935967566</v>
      </c>
      <c r="M39" s="64">
        <f t="shared" si="6"/>
        <v>16.57937661663567</v>
      </c>
      <c r="N39" s="66">
        <f t="shared" si="7"/>
        <v>1</v>
      </c>
      <c r="O39" s="65">
        <f t="shared" si="8"/>
        <v>0.18936877076411976</v>
      </c>
      <c r="P39" s="45">
        <f t="shared" si="11"/>
        <v>459.83293867592977</v>
      </c>
      <c r="Q39" s="45">
        <f t="shared" si="12"/>
        <v>501.73957348272739</v>
      </c>
      <c r="R39" s="44">
        <f t="shared" si="9"/>
        <v>-1.4502825199780411E-2</v>
      </c>
      <c r="S39" s="44">
        <f t="shared" si="10"/>
        <v>4.5454077564966999E-2</v>
      </c>
      <c r="T39" s="64">
        <f>MEDIAN($G$2:G39)</f>
        <v>16.57937661663567</v>
      </c>
      <c r="U39" s="64">
        <f>MEDIAN($G$2:G39)</f>
        <v>16.57937661663567</v>
      </c>
      <c r="V39" s="64">
        <f t="shared" si="14"/>
        <v>16.672466333767726</v>
      </c>
      <c r="W39" s="88">
        <f t="shared" si="13"/>
        <v>0.43531202435312005</v>
      </c>
      <c r="X39" s="89">
        <v>4.5439130854611987E-2</v>
      </c>
      <c r="Y39" s="85">
        <v>3.1150000000000001E-2</v>
      </c>
    </row>
    <row r="40" spans="1:25">
      <c r="A40" s="60">
        <v>1909</v>
      </c>
      <c r="B40" s="62">
        <v>10.3</v>
      </c>
      <c r="C40" s="61">
        <v>0.44</v>
      </c>
      <c r="D40" s="61">
        <v>0.76</v>
      </c>
      <c r="E40" s="61">
        <v>9.9903305790000001</v>
      </c>
      <c r="F40" s="62">
        <v>3.8975000000000004</v>
      </c>
      <c r="G40" s="106">
        <v>14.750638489265034</v>
      </c>
      <c r="H40" s="64">
        <v>13.55263157894737</v>
      </c>
      <c r="I40" s="44">
        <f t="shared" si="3"/>
        <v>-7.5728155339805828E-2</v>
      </c>
      <c r="J40" s="65">
        <f t="shared" si="4"/>
        <v>3.2748641936113071E-2</v>
      </c>
      <c r="K40" s="65">
        <f t="shared" si="2"/>
        <v>3.925E-2</v>
      </c>
      <c r="L40" s="44">
        <f t="shared" si="5"/>
        <v>-3.233743642943826E-2</v>
      </c>
      <c r="M40" s="64">
        <f t="shared" si="6"/>
        <v>16.548415156667957</v>
      </c>
      <c r="N40" s="66">
        <f t="shared" si="7"/>
        <v>1</v>
      </c>
      <c r="O40" s="65">
        <f t="shared" si="8"/>
        <v>-7.5728155339805828E-2</v>
      </c>
      <c r="P40" s="45">
        <f t="shared" si="11"/>
        <v>444.96312025333515</v>
      </c>
      <c r="Q40" s="45">
        <f t="shared" si="12"/>
        <v>463.74376112189952</v>
      </c>
      <c r="R40" s="44">
        <f t="shared" si="9"/>
        <v>6.2802829437736962E-2</v>
      </c>
      <c r="S40" s="44">
        <f t="shared" si="10"/>
        <v>3.3093457328455589E-2</v>
      </c>
      <c r="T40" s="64">
        <f>MEDIAN($G$2:G40)</f>
        <v>16.548415156667957</v>
      </c>
      <c r="U40" s="64">
        <f>MEDIAN($G$2:G40)</f>
        <v>16.548415156667957</v>
      </c>
      <c r="V40" s="64">
        <f t="shared" si="14"/>
        <v>16.672466333767726</v>
      </c>
      <c r="W40" s="88">
        <f t="shared" si="13"/>
        <v>0.18936877076411976</v>
      </c>
      <c r="X40" s="89">
        <v>2.7229367253009541E-2</v>
      </c>
      <c r="Y40" s="85">
        <v>4.3749999999999997E-2</v>
      </c>
    </row>
    <row r="41" spans="1:25">
      <c r="A41" s="60">
        <v>1910</v>
      </c>
      <c r="B41" s="62">
        <v>9.0500000000000007</v>
      </c>
      <c r="C41" s="61">
        <v>0.47</v>
      </c>
      <c r="D41" s="61">
        <v>0.73</v>
      </c>
      <c r="E41" s="61">
        <v>9.229089256</v>
      </c>
      <c r="F41" s="62">
        <v>3.9741666666666666</v>
      </c>
      <c r="G41" s="106">
        <v>13.741478417781549</v>
      </c>
      <c r="H41" s="64">
        <v>12.397260273972604</v>
      </c>
      <c r="I41" s="44">
        <f t="shared" si="3"/>
        <v>5.8563535911602058E-2</v>
      </c>
      <c r="J41" s="65">
        <f t="shared" si="4"/>
        <v>3.7039043886929621E-2</v>
      </c>
      <c r="K41" s="65">
        <f t="shared" si="2"/>
        <v>3.8850000000000003E-2</v>
      </c>
      <c r="L41" s="44">
        <f t="shared" si="5"/>
        <v>4.9953739101733084E-2</v>
      </c>
      <c r="M41" s="64">
        <f t="shared" si="6"/>
        <v>16.524909668629022</v>
      </c>
      <c r="N41" s="66">
        <f t="shared" si="7"/>
        <v>1</v>
      </c>
      <c r="O41" s="65">
        <f t="shared" si="8"/>
        <v>5.8563535911602058E-2</v>
      </c>
      <c r="P41" s="45">
        <f t="shared" si="11"/>
        <v>467.19069187236335</v>
      </c>
      <c r="Q41" s="45">
        <f t="shared" si="12"/>
        <v>490.90223553014334</v>
      </c>
      <c r="R41" s="44">
        <f t="shared" si="9"/>
        <v>6.9595579995809453E-2</v>
      </c>
      <c r="S41" s="44">
        <f t="shared" si="10"/>
        <v>4.0867165599029587E-2</v>
      </c>
      <c r="T41" s="64">
        <f>MEDIAN($G$2:G41)</f>
        <v>16.524909668629022</v>
      </c>
      <c r="U41" s="64">
        <f>MEDIAN($G$2:G41)</f>
        <v>16.524909668629022</v>
      </c>
      <c r="V41" s="64">
        <f t="shared" si="14"/>
        <v>16.672466333767726</v>
      </c>
      <c r="W41" s="88">
        <f t="shared" si="13"/>
        <v>-7.5728155339805828E-2</v>
      </c>
      <c r="X41" s="89">
        <v>3.2748641936113071E-2</v>
      </c>
      <c r="Y41" s="85">
        <v>3.925E-2</v>
      </c>
    </row>
    <row r="42" spans="1:25">
      <c r="A42" s="60">
        <v>1911</v>
      </c>
      <c r="B42" s="62">
        <v>9.11</v>
      </c>
      <c r="C42" s="61">
        <v>0.47</v>
      </c>
      <c r="D42" s="61">
        <v>0.59</v>
      </c>
      <c r="E42" s="61">
        <v>9.0388396689999997</v>
      </c>
      <c r="F42" s="62">
        <v>4.0075000000000003</v>
      </c>
      <c r="G42" s="106">
        <v>13.929258419578238</v>
      </c>
      <c r="H42" s="64">
        <v>15.440677966101696</v>
      </c>
      <c r="I42" s="44">
        <f t="shared" si="3"/>
        <v>8.2327113062568763E-2</v>
      </c>
      <c r="J42" s="65">
        <f t="shared" si="4"/>
        <v>7.8252744043541614E-3</v>
      </c>
      <c r="K42" s="65">
        <f t="shared" si="2"/>
        <v>5.2649999999999995E-2</v>
      </c>
      <c r="L42" s="44">
        <f t="shared" si="5"/>
        <v>5.2526377599282921E-2</v>
      </c>
      <c r="M42" s="64">
        <f t="shared" si="6"/>
        <v>16.50140418059009</v>
      </c>
      <c r="N42" s="66">
        <f t="shared" si="7"/>
        <v>1</v>
      </c>
      <c r="O42" s="65">
        <f t="shared" si="8"/>
        <v>8.2327113062568763E-2</v>
      </c>
      <c r="P42" s="45">
        <f t="shared" si="11"/>
        <v>491.73052656452137</v>
      </c>
      <c r="Q42" s="45">
        <f t="shared" si="12"/>
        <v>531.31679937730121</v>
      </c>
      <c r="R42" s="44">
        <f t="shared" si="9"/>
        <v>-2.3021406908968478E-3</v>
      </c>
      <c r="S42" s="44">
        <f t="shared" si="10"/>
        <v>5.7716523117093743E-2</v>
      </c>
      <c r="T42" s="64">
        <f>MEDIAN($G$2:G42)</f>
        <v>16.50140418059009</v>
      </c>
      <c r="U42" s="64">
        <f>MEDIAN($G$2:G42)</f>
        <v>16.50140418059009</v>
      </c>
      <c r="V42" s="64">
        <f t="shared" si="14"/>
        <v>16.610338076603387</v>
      </c>
      <c r="W42" s="88">
        <f t="shared" si="13"/>
        <v>5.8563535911602058E-2</v>
      </c>
      <c r="X42" s="89">
        <v>3.7039043886929621E-2</v>
      </c>
      <c r="Y42" s="85">
        <v>3.8850000000000003E-2</v>
      </c>
    </row>
    <row r="43" spans="1:25">
      <c r="A43" s="60">
        <v>1912</v>
      </c>
      <c r="B43" s="62">
        <v>9.3800000000000008</v>
      </c>
      <c r="C43" s="61">
        <v>0.48</v>
      </c>
      <c r="D43" s="61">
        <v>0.7</v>
      </c>
      <c r="E43" s="61">
        <v>9.7048347110000002</v>
      </c>
      <c r="F43" s="62">
        <v>4.4133333333333331</v>
      </c>
      <c r="G43" s="106">
        <v>13.388999452579631</v>
      </c>
      <c r="H43" s="64">
        <v>13.400000000000002</v>
      </c>
      <c r="I43" s="44">
        <f t="shared" si="3"/>
        <v>-9.1684434968017231E-2</v>
      </c>
      <c r="J43" s="65">
        <f t="shared" si="4"/>
        <v>6.2551555632020098E-2</v>
      </c>
      <c r="K43" s="65">
        <f t="shared" si="2"/>
        <v>4.9550000000000004E-2</v>
      </c>
      <c r="L43" s="44">
        <f t="shared" si="5"/>
        <v>-2.9990038728002297E-2</v>
      </c>
      <c r="M43" s="64">
        <f t="shared" si="6"/>
        <v>16.402940066434304</v>
      </c>
      <c r="N43" s="66">
        <f t="shared" si="7"/>
        <v>1</v>
      </c>
      <c r="O43" s="65">
        <f t="shared" si="8"/>
        <v>-9.1684434968017231E-2</v>
      </c>
      <c r="P43" s="45">
        <f t="shared" si="11"/>
        <v>476.98350902911039</v>
      </c>
      <c r="Q43" s="45">
        <f t="shared" si="12"/>
        <v>482.60331883737797</v>
      </c>
      <c r="R43" s="44">
        <f t="shared" si="9"/>
        <v>6.2738927036079639E-2</v>
      </c>
      <c r="S43" s="44">
        <f t="shared" si="10"/>
        <v>7.1531015825598399E-2</v>
      </c>
      <c r="T43" s="64">
        <f>MEDIAN($G$2:G43)</f>
        <v>16.402940066434304</v>
      </c>
      <c r="U43" s="64">
        <f>MEDIAN($G$2:G43)</f>
        <v>16.402940066434304</v>
      </c>
      <c r="V43" s="64">
        <f t="shared" si="14"/>
        <v>16.610338076603387</v>
      </c>
      <c r="W43" s="88">
        <f t="shared" si="13"/>
        <v>8.2327113062568763E-2</v>
      </c>
      <c r="X43" s="89">
        <v>7.8252744043541614E-3</v>
      </c>
      <c r="Y43" s="85">
        <v>5.2649999999999995E-2</v>
      </c>
    </row>
    <row r="44" spans="1:25">
      <c r="A44" s="60">
        <v>1913</v>
      </c>
      <c r="B44" s="62">
        <v>8.0399999999999991</v>
      </c>
      <c r="C44" s="61">
        <v>0.48</v>
      </c>
      <c r="D44" s="61">
        <v>0.63</v>
      </c>
      <c r="E44" s="61">
        <v>10</v>
      </c>
      <c r="F44" s="62">
        <v>4.184166666666667</v>
      </c>
      <c r="G44" s="106">
        <v>11.174040870036794</v>
      </c>
      <c r="H44" s="64">
        <v>12.761904761904761</v>
      </c>
      <c r="I44" s="44">
        <f t="shared" si="3"/>
        <v>-3.358208955223875E-2</v>
      </c>
      <c r="J44" s="65">
        <f t="shared" si="4"/>
        <v>3.789973086475612E-2</v>
      </c>
      <c r="K44" s="65">
        <f t="shared" si="2"/>
        <v>3.6149999999999995E-2</v>
      </c>
      <c r="L44" s="44">
        <f t="shared" si="5"/>
        <v>-4.9893613854408003E-3</v>
      </c>
      <c r="M44" s="64">
        <f t="shared" si="6"/>
        <v>16.304475952278523</v>
      </c>
      <c r="N44" s="66">
        <f t="shared" si="7"/>
        <v>1</v>
      </c>
      <c r="O44" s="65">
        <f t="shared" si="8"/>
        <v>-3.358208955223875E-2</v>
      </c>
      <c r="P44" s="45">
        <f t="shared" si="11"/>
        <v>474.60366592766849</v>
      </c>
      <c r="Q44" s="45">
        <f t="shared" si="12"/>
        <v>466.3964909659735</v>
      </c>
      <c r="R44" s="44">
        <f t="shared" si="9"/>
        <v>0.10905871294738545</v>
      </c>
      <c r="S44" s="44">
        <f t="shared" si="10"/>
        <v>9.9690782775719411E-2</v>
      </c>
      <c r="T44" s="64">
        <f>MEDIAN($G$2:G44)</f>
        <v>16.304475952278523</v>
      </c>
      <c r="U44" s="64">
        <f>MEDIAN($G$2:G44)</f>
        <v>16.304475952278523</v>
      </c>
      <c r="V44" s="64">
        <f t="shared" si="14"/>
        <v>16.610338076603387</v>
      </c>
      <c r="W44" s="88">
        <f t="shared" si="13"/>
        <v>-9.1684434968017231E-2</v>
      </c>
      <c r="X44" s="89">
        <v>6.2551555632020098E-2</v>
      </c>
      <c r="Y44" s="85">
        <v>4.9550000000000004E-2</v>
      </c>
    </row>
    <row r="45" spans="1:25">
      <c r="A45" s="60">
        <v>1914</v>
      </c>
      <c r="B45" s="62">
        <v>7.35</v>
      </c>
      <c r="C45" s="61">
        <v>0.42</v>
      </c>
      <c r="D45" s="61">
        <v>0.52</v>
      </c>
      <c r="E45" s="61">
        <v>10.1</v>
      </c>
      <c r="F45" s="62">
        <v>4.2333333333333334</v>
      </c>
      <c r="G45" s="106">
        <v>10.172217991997869</v>
      </c>
      <c r="H45" s="64">
        <v>14.134615384615383</v>
      </c>
      <c r="I45" s="44">
        <f t="shared" si="3"/>
        <v>0.3482993197278913</v>
      </c>
      <c r="J45" s="65">
        <f t="shared" si="4"/>
        <v>5.5874668644650571E-2</v>
      </c>
      <c r="K45" s="65">
        <f t="shared" si="2"/>
        <v>2.3550000000000001E-2</v>
      </c>
      <c r="L45" s="44">
        <f t="shared" si="5"/>
        <v>0.23132945929459503</v>
      </c>
      <c r="M45" s="64">
        <f t="shared" si="6"/>
        <v>16.17368504616433</v>
      </c>
      <c r="N45" s="66">
        <f t="shared" si="7"/>
        <v>1</v>
      </c>
      <c r="O45" s="65">
        <f t="shared" si="8"/>
        <v>0.3482993197278913</v>
      </c>
      <c r="P45" s="45">
        <f t="shared" si="11"/>
        <v>584.39347534594856</v>
      </c>
      <c r="Q45" s="45">
        <f t="shared" si="12"/>
        <v>628.84207149289762</v>
      </c>
      <c r="R45" s="44">
        <f t="shared" si="9"/>
        <v>4.2145749080235717E-3</v>
      </c>
      <c r="S45" s="44">
        <f t="shared" si="10"/>
        <v>9.4452456386329153E-2</v>
      </c>
      <c r="T45" s="64">
        <f>MEDIAN($G$2:G45)</f>
        <v>16.17368504616433</v>
      </c>
      <c r="U45" s="64">
        <f>MEDIAN($G$2:G45)</f>
        <v>16.17368504616433</v>
      </c>
      <c r="V45" s="64">
        <f t="shared" si="14"/>
        <v>16.548415156667957</v>
      </c>
      <c r="W45" s="88">
        <f t="shared" si="13"/>
        <v>-3.358208955223875E-2</v>
      </c>
      <c r="X45" s="89">
        <v>3.789973086475612E-2</v>
      </c>
      <c r="Y45" s="85">
        <v>3.6149999999999995E-2</v>
      </c>
    </row>
    <row r="46" spans="1:25">
      <c r="A46" s="60">
        <v>1915</v>
      </c>
      <c r="B46" s="62">
        <v>9.48</v>
      </c>
      <c r="C46" s="61">
        <v>0.43</v>
      </c>
      <c r="D46" s="61">
        <v>0.88</v>
      </c>
      <c r="E46" s="61">
        <v>10.3</v>
      </c>
      <c r="F46" s="62">
        <v>4.065833333333333</v>
      </c>
      <c r="G46" s="106">
        <v>12.878444602186002</v>
      </c>
      <c r="H46" s="64">
        <v>10.772727272727273</v>
      </c>
      <c r="I46" s="44">
        <f t="shared" si="3"/>
        <v>9.2827004219409315E-2</v>
      </c>
      <c r="J46" s="65">
        <f t="shared" si="4"/>
        <v>2.8688041717846318E-2</v>
      </c>
      <c r="K46" s="65">
        <f t="shared" si="2"/>
        <v>3.175E-2</v>
      </c>
      <c r="L46" s="44">
        <f t="shared" si="5"/>
        <v>6.7171419218784112E-2</v>
      </c>
      <c r="M46" s="64">
        <f t="shared" si="6"/>
        <v>16.042894140050137</v>
      </c>
      <c r="N46" s="66">
        <f t="shared" si="7"/>
        <v>1</v>
      </c>
      <c r="O46" s="65">
        <f t="shared" si="8"/>
        <v>9.2827004219409315E-2</v>
      </c>
      <c r="P46" s="45">
        <f t="shared" si="11"/>
        <v>623.64801446713352</v>
      </c>
      <c r="Q46" s="45">
        <f t="shared" si="12"/>
        <v>687.21559711671091</v>
      </c>
      <c r="R46" s="44">
        <f t="shared" si="9"/>
        <v>1.2910371625135753E-2</v>
      </c>
      <c r="S46" s="44">
        <f t="shared" si="10"/>
        <v>9.8898491897383867E-2</v>
      </c>
      <c r="T46" s="64">
        <f>MEDIAN($G$2:G46)</f>
        <v>16.042894140050137</v>
      </c>
      <c r="U46" s="64">
        <f>MEDIAN($G$2:G46)</f>
        <v>16.042894140050137</v>
      </c>
      <c r="V46" s="64">
        <f t="shared" si="14"/>
        <v>16.548415156667957</v>
      </c>
      <c r="W46" s="88">
        <f t="shared" si="13"/>
        <v>0.3482993197278913</v>
      </c>
      <c r="X46" s="89">
        <v>5.5874668644650571E-2</v>
      </c>
      <c r="Y46" s="85">
        <v>2.3550000000000001E-2</v>
      </c>
    </row>
    <row r="47" spans="1:25">
      <c r="A47" s="60">
        <v>1916</v>
      </c>
      <c r="B47" s="62">
        <v>9.8000000000000007</v>
      </c>
      <c r="C47" s="61">
        <v>0.56000000000000005</v>
      </c>
      <c r="D47" s="61">
        <v>1.53</v>
      </c>
      <c r="E47" s="61">
        <v>11.6</v>
      </c>
      <c r="F47" s="62">
        <v>4.2149999999999999</v>
      </c>
      <c r="G47" s="106">
        <v>11.413559188849494</v>
      </c>
      <c r="H47" s="64">
        <v>6.405228758169935</v>
      </c>
      <c r="I47" s="44">
        <f t="shared" si="3"/>
        <v>-0.23571428571428579</v>
      </c>
      <c r="J47" s="65">
        <f t="shared" si="4"/>
        <v>1.635466000821225E-2</v>
      </c>
      <c r="K47" s="65">
        <f t="shared" si="2"/>
        <v>4.7649999999999998E-2</v>
      </c>
      <c r="L47" s="44">
        <f t="shared" si="5"/>
        <v>-0.13488670742528655</v>
      </c>
      <c r="M47" s="64">
        <f t="shared" si="6"/>
        <v>16.000824173077604</v>
      </c>
      <c r="N47" s="66">
        <f t="shared" si="7"/>
        <v>1</v>
      </c>
      <c r="O47" s="65">
        <f t="shared" si="8"/>
        <v>-0.23571428571428579</v>
      </c>
      <c r="P47" s="45">
        <f t="shared" si="11"/>
        <v>539.52618720334442</v>
      </c>
      <c r="Q47" s="45">
        <f t="shared" si="12"/>
        <v>525.22906351062898</v>
      </c>
      <c r="R47" s="44">
        <f t="shared" si="9"/>
        <v>0.12134573892906575</v>
      </c>
      <c r="S47" s="44">
        <f t="shared" si="10"/>
        <v>0.16334753796511126</v>
      </c>
      <c r="T47" s="64">
        <f>MEDIAN($G$2:G47)</f>
        <v>16.000824173077604</v>
      </c>
      <c r="U47" s="64">
        <f>MEDIAN($G$2:G47)</f>
        <v>16.000824173077604</v>
      </c>
      <c r="V47" s="64">
        <f t="shared" si="14"/>
        <v>16.50140418059009</v>
      </c>
      <c r="W47" s="88">
        <f t="shared" si="13"/>
        <v>9.2827004219409315E-2</v>
      </c>
      <c r="X47" s="89">
        <v>2.8688041717846318E-2</v>
      </c>
      <c r="Y47" s="85">
        <v>3.175E-2</v>
      </c>
    </row>
    <row r="48" spans="1:25">
      <c r="A48" s="60">
        <v>1917</v>
      </c>
      <c r="B48" s="62">
        <v>6.8</v>
      </c>
      <c r="C48" s="61">
        <v>0.69</v>
      </c>
      <c r="D48" s="61">
        <v>1.28</v>
      </c>
      <c r="E48" s="61">
        <v>13.7</v>
      </c>
      <c r="F48" s="62">
        <v>4.541666666666667</v>
      </c>
      <c r="G48" s="106">
        <v>6.4125938981198223</v>
      </c>
      <c r="H48" s="64">
        <v>5.3125</v>
      </c>
      <c r="I48" s="44">
        <f t="shared" si="3"/>
        <v>0.24558823529411772</v>
      </c>
      <c r="J48" s="65">
        <f t="shared" si="4"/>
        <v>4.8251244296918398E-2</v>
      </c>
      <c r="K48" s="65">
        <f t="shared" si="2"/>
        <v>5.074999999999999E-2</v>
      </c>
      <c r="L48" s="44">
        <f t="shared" si="5"/>
        <v>0.16665343889523798</v>
      </c>
      <c r="M48" s="64">
        <f t="shared" si="6"/>
        <v>15.958754206105073</v>
      </c>
      <c r="N48" s="66">
        <f t="shared" si="7"/>
        <v>1</v>
      </c>
      <c r="O48" s="65">
        <f t="shared" si="8"/>
        <v>0.24558823529411772</v>
      </c>
      <c r="P48" s="45">
        <f t="shared" si="11"/>
        <v>629.44008167481775</v>
      </c>
      <c r="Q48" s="45">
        <f t="shared" si="12"/>
        <v>654.21914234338635</v>
      </c>
      <c r="R48" s="44">
        <f t="shared" si="9"/>
        <v>8.039584197639793E-2</v>
      </c>
      <c r="S48" s="44">
        <f t="shared" si="10"/>
        <v>0.13902526758607947</v>
      </c>
      <c r="T48" s="64">
        <f>MEDIAN($G$2:G48)</f>
        <v>15.958754206105073</v>
      </c>
      <c r="U48" s="64">
        <f>MEDIAN($G$2:G48)</f>
        <v>15.958754206105073</v>
      </c>
      <c r="V48" s="64">
        <f t="shared" si="14"/>
        <v>16.042894140050137</v>
      </c>
      <c r="W48" s="88">
        <f t="shared" si="13"/>
        <v>-0.23571428571428579</v>
      </c>
      <c r="X48" s="89">
        <v>1.635466000821225E-2</v>
      </c>
      <c r="Y48" s="85">
        <v>4.7649999999999998E-2</v>
      </c>
    </row>
    <row r="49" spans="1:25">
      <c r="A49" s="60">
        <v>1918</v>
      </c>
      <c r="B49" s="62">
        <v>7.9</v>
      </c>
      <c r="C49" s="61">
        <v>0.56999999999999995</v>
      </c>
      <c r="D49" s="61">
        <v>0.99</v>
      </c>
      <c r="E49" s="61">
        <v>16.5</v>
      </c>
      <c r="F49" s="62">
        <v>4.5058333333333334</v>
      </c>
      <c r="G49" s="106">
        <v>6.134580411283431</v>
      </c>
      <c r="H49" s="64">
        <v>7.9797979797979801</v>
      </c>
      <c r="I49" s="44">
        <f t="shared" si="3"/>
        <v>0.19620253164556956</v>
      </c>
      <c r="J49" s="65">
        <f t="shared" si="4"/>
        <v>1.2130448854837397E-2</v>
      </c>
      <c r="K49" s="65">
        <f t="shared" si="2"/>
        <v>5.1449999999999996E-2</v>
      </c>
      <c r="L49" s="44">
        <f t="shared" si="5"/>
        <v>0.12257369852927669</v>
      </c>
      <c r="M49" s="64">
        <f t="shared" si="6"/>
        <v>15.785724270785007</v>
      </c>
      <c r="N49" s="66">
        <f t="shared" si="7"/>
        <v>1</v>
      </c>
      <c r="O49" s="65">
        <f t="shared" si="8"/>
        <v>0.19620253164556956</v>
      </c>
      <c r="P49" s="45">
        <f t="shared" si="11"/>
        <v>706.59288048827011</v>
      </c>
      <c r="Q49" s="45">
        <f t="shared" si="12"/>
        <v>782.57859432215196</v>
      </c>
      <c r="R49" s="44">
        <f t="shared" si="9"/>
        <v>9.0401981070992621E-2</v>
      </c>
      <c r="S49" s="44">
        <f t="shared" si="10"/>
        <v>0.12341765324253928</v>
      </c>
      <c r="T49" s="64">
        <f>MEDIAN($G$2:G49)</f>
        <v>15.785724270785007</v>
      </c>
      <c r="U49" s="64">
        <f>MEDIAN($G$2:G49)</f>
        <v>15.785724270785007</v>
      </c>
      <c r="V49" s="64">
        <f t="shared" si="14"/>
        <v>16.042894140050137</v>
      </c>
      <c r="W49" s="88">
        <f t="shared" si="13"/>
        <v>0.24558823529411772</v>
      </c>
      <c r="X49" s="89">
        <v>4.8251244296918398E-2</v>
      </c>
      <c r="Y49" s="85">
        <v>5.074999999999999E-2</v>
      </c>
    </row>
    <row r="50" spans="1:25">
      <c r="A50" s="60">
        <v>1919</v>
      </c>
      <c r="B50" s="62">
        <v>8.92</v>
      </c>
      <c r="C50" s="61">
        <v>0.53</v>
      </c>
      <c r="D50" s="61">
        <v>0.93</v>
      </c>
      <c r="E50" s="61">
        <v>18.899999999999999</v>
      </c>
      <c r="F50" s="62">
        <v>4.9308333333333332</v>
      </c>
      <c r="G50" s="106">
        <v>6.1607170337991777</v>
      </c>
      <c r="H50" s="64">
        <v>9.5913978494623642</v>
      </c>
      <c r="I50" s="44">
        <f t="shared" si="3"/>
        <v>-0.17937219730941709</v>
      </c>
      <c r="J50" s="65">
        <f t="shared" si="4"/>
        <v>3.7834696439766162E-2</v>
      </c>
      <c r="K50" s="65">
        <f t="shared" si="2"/>
        <v>5.8799999999999998E-2</v>
      </c>
      <c r="L50" s="44">
        <f t="shared" si="5"/>
        <v>-9.2489439809743779E-2</v>
      </c>
      <c r="M50" s="64">
        <f t="shared" si="6"/>
        <v>15.612694335464939</v>
      </c>
      <c r="N50" s="66">
        <f t="shared" si="7"/>
        <v>1</v>
      </c>
      <c r="O50" s="65">
        <f t="shared" si="8"/>
        <v>-0.17937219730941709</v>
      </c>
      <c r="P50" s="45">
        <f t="shared" si="11"/>
        <v>641.24050079835672</v>
      </c>
      <c r="Q50" s="45">
        <f t="shared" si="12"/>
        <v>642.20575229127257</v>
      </c>
      <c r="R50" s="44">
        <f t="shared" si="9"/>
        <v>0.19279903839254575</v>
      </c>
      <c r="S50" s="44">
        <f t="shared" si="10"/>
        <v>0.15094682151207506</v>
      </c>
      <c r="T50" s="64">
        <f>MEDIAN($G$2:G50)</f>
        <v>15.612694335464939</v>
      </c>
      <c r="U50" s="64">
        <f>MEDIAN($G$2:G50)</f>
        <v>15.612694335464939</v>
      </c>
      <c r="V50" s="64">
        <f t="shared" si="14"/>
        <v>14.750638489265034</v>
      </c>
      <c r="W50" s="88">
        <f t="shared" si="13"/>
        <v>0.19620253164556956</v>
      </c>
      <c r="X50" s="89">
        <v>1.2130448854837397E-2</v>
      </c>
      <c r="Y50" s="85">
        <v>5.1449999999999996E-2</v>
      </c>
    </row>
    <row r="51" spans="1:25">
      <c r="A51" s="60">
        <v>1920</v>
      </c>
      <c r="B51" s="62">
        <v>6.81</v>
      </c>
      <c r="C51" s="61">
        <v>0.51</v>
      </c>
      <c r="D51" s="61">
        <v>0.8</v>
      </c>
      <c r="E51" s="61">
        <v>19.399999999999999</v>
      </c>
      <c r="F51" s="62">
        <v>5.0799999999999992</v>
      </c>
      <c r="G51" s="106">
        <v>4.784241045083248</v>
      </c>
      <c r="H51" s="64">
        <v>8.5124999999999993</v>
      </c>
      <c r="I51" s="44">
        <f t="shared" si="3"/>
        <v>0.14096916299559473</v>
      </c>
      <c r="J51" s="65">
        <f t="shared" si="4"/>
        <v>0.10768463127658691</v>
      </c>
      <c r="K51" s="65">
        <f t="shared" si="2"/>
        <v>3.9E-2</v>
      </c>
      <c r="L51" s="44">
        <f t="shared" si="5"/>
        <v>0.12765535030799161</v>
      </c>
      <c r="M51" s="64">
        <f t="shared" si="6"/>
        <v>15.534103894967441</v>
      </c>
      <c r="N51" s="66">
        <f t="shared" si="7"/>
        <v>1</v>
      </c>
      <c r="O51" s="65">
        <f t="shared" si="8"/>
        <v>0.14096916299559473</v>
      </c>
      <c r="P51" s="45">
        <f t="shared" si="11"/>
        <v>723.09828155944285</v>
      </c>
      <c r="Q51" s="45">
        <f t="shared" si="12"/>
        <v>732.73695966272953</v>
      </c>
      <c r="R51" s="44">
        <f t="shared" si="9"/>
        <v>0.1921863269667976</v>
      </c>
      <c r="S51" s="44">
        <f t="shared" si="10"/>
        <v>0.10335980994641036</v>
      </c>
      <c r="T51" s="64">
        <f>MEDIAN($G$2:G51)</f>
        <v>15.534103894967441</v>
      </c>
      <c r="U51" s="64">
        <f>MEDIAN($G$2:G51)</f>
        <v>15.534103894967441</v>
      </c>
      <c r="V51" s="64">
        <f t="shared" si="14"/>
        <v>14.582482908962442</v>
      </c>
      <c r="W51" s="88">
        <f t="shared" si="13"/>
        <v>-0.17937219730941709</v>
      </c>
      <c r="X51" s="89">
        <v>3.7834696439766162E-2</v>
      </c>
      <c r="Y51" s="86">
        <v>5.8799999999999998E-2</v>
      </c>
    </row>
    <row r="52" spans="1:25">
      <c r="A52" s="60">
        <v>1921</v>
      </c>
      <c r="B52" s="62">
        <v>7.31</v>
      </c>
      <c r="C52" s="61">
        <v>0.46</v>
      </c>
      <c r="D52" s="61">
        <v>0.28999999999999998</v>
      </c>
      <c r="E52" s="61">
        <v>17.3</v>
      </c>
      <c r="F52" s="62">
        <v>4.3658333333333328</v>
      </c>
      <c r="G52" s="106">
        <v>6.1141588494172714</v>
      </c>
      <c r="H52" s="64">
        <v>25.206896551724139</v>
      </c>
      <c r="I52" s="44">
        <f t="shared" si="3"/>
        <v>0.27086183310533513</v>
      </c>
      <c r="J52" s="65">
        <f t="shared" si="4"/>
        <v>4.4521688728441547E-2</v>
      </c>
      <c r="K52" s="65">
        <f t="shared" si="2"/>
        <v>3.6499999999999998E-2</v>
      </c>
      <c r="L52" s="44">
        <f t="shared" si="5"/>
        <v>0.18032577535457769</v>
      </c>
      <c r="M52" s="64">
        <f t="shared" si="6"/>
        <v>15.455513454469944</v>
      </c>
      <c r="N52" s="66">
        <f t="shared" si="7"/>
        <v>1</v>
      </c>
      <c r="O52" s="65">
        <f t="shared" si="8"/>
        <v>0.27086183310533513</v>
      </c>
      <c r="P52" s="45">
        <f t="shared" si="11"/>
        <v>853.49153983921212</v>
      </c>
      <c r="Q52" s="45">
        <f t="shared" si="12"/>
        <v>931.20743574100652</v>
      </c>
      <c r="R52" s="44">
        <f t="shared" si="9"/>
        <v>0.20692258159559285</v>
      </c>
      <c r="S52" s="44">
        <f t="shared" si="10"/>
        <v>6.1999201985467156E-2</v>
      </c>
      <c r="T52" s="64">
        <f>MEDIAN($G$2:G52)</f>
        <v>15.455513454469944</v>
      </c>
      <c r="U52" s="64">
        <f>MEDIAN($G$2:G52)</f>
        <v>15.455513454469944</v>
      </c>
      <c r="V52" s="64">
        <f t="shared" si="14"/>
        <v>13.929258419578238</v>
      </c>
      <c r="W52" s="88">
        <f t="shared" si="13"/>
        <v>0.14096916299559473</v>
      </c>
      <c r="X52" s="89">
        <v>0.10768463127658691</v>
      </c>
      <c r="Y52" s="86">
        <v>3.9E-2</v>
      </c>
    </row>
    <row r="53" spans="1:25">
      <c r="A53" s="60">
        <v>1922</v>
      </c>
      <c r="B53" s="62">
        <v>8.7799999999999994</v>
      </c>
      <c r="C53" s="61">
        <v>0.51</v>
      </c>
      <c r="D53" s="61">
        <v>0.69</v>
      </c>
      <c r="E53" s="61">
        <v>16.899999999999999</v>
      </c>
      <c r="F53" s="62">
        <v>4.3549999999999995</v>
      </c>
      <c r="G53" s="106">
        <v>7.9646798649399999</v>
      </c>
      <c r="H53" s="64">
        <v>12.72463768115942</v>
      </c>
      <c r="I53" s="44">
        <f t="shared" si="3"/>
        <v>3.4168564920273509E-2</v>
      </c>
      <c r="J53" s="65">
        <f t="shared" si="4"/>
        <v>6.5357046052741341E-2</v>
      </c>
      <c r="K53" s="65">
        <f t="shared" si="2"/>
        <v>3.8800000000000001E-2</v>
      </c>
      <c r="L53" s="44">
        <f t="shared" si="5"/>
        <v>4.6643957373260644E-2</v>
      </c>
      <c r="M53" s="64">
        <f t="shared" si="6"/>
        <v>15.418820893275957</v>
      </c>
      <c r="N53" s="66">
        <f t="shared" si="7"/>
        <v>1</v>
      </c>
      <c r="O53" s="65">
        <f t="shared" si="8"/>
        <v>3.4168564920273509E-2</v>
      </c>
      <c r="P53" s="45">
        <f t="shared" si="11"/>
        <v>893.30176284191089</v>
      </c>
      <c r="Q53" s="45">
        <f t="shared" si="12"/>
        <v>963.02545746336443</v>
      </c>
      <c r="R53" s="44">
        <f t="shared" si="9"/>
        <v>0.20083631368500043</v>
      </c>
      <c r="S53" s="44">
        <f t="shared" si="10"/>
        <v>0.10415919295178555</v>
      </c>
      <c r="T53" s="64">
        <f>MEDIAN($G$2:G53)</f>
        <v>15.418820893275957</v>
      </c>
      <c r="U53" s="64">
        <f>MEDIAN($G$2:G53)</f>
        <v>15.418820893275957</v>
      </c>
      <c r="V53" s="64">
        <f t="shared" si="14"/>
        <v>13.741478417781549</v>
      </c>
      <c r="W53" s="88">
        <f t="shared" si="13"/>
        <v>0.27086183310533513</v>
      </c>
      <c r="X53" s="89">
        <v>4.4521688728441547E-2</v>
      </c>
      <c r="Y53" s="86">
        <v>3.6499999999999998E-2</v>
      </c>
    </row>
    <row r="54" spans="1:25">
      <c r="A54" s="60">
        <v>1923</v>
      </c>
      <c r="B54" s="62">
        <v>8.5500000000000007</v>
      </c>
      <c r="C54" s="61">
        <v>0.53</v>
      </c>
      <c r="D54" s="61">
        <v>0.98</v>
      </c>
      <c r="E54" s="61">
        <v>17.3</v>
      </c>
      <c r="F54" s="62">
        <v>4.085</v>
      </c>
      <c r="G54" s="106">
        <v>7.8097391449387397</v>
      </c>
      <c r="H54" s="64">
        <v>8.7244897959183678</v>
      </c>
      <c r="I54" s="44">
        <f t="shared" si="3"/>
        <v>0.25263157894736832</v>
      </c>
      <c r="J54" s="65">
        <f t="shared" si="4"/>
        <v>5.7851925499931837E-2</v>
      </c>
      <c r="K54" s="65">
        <f t="shared" si="2"/>
        <v>2.5699999999999997E-2</v>
      </c>
      <c r="L54" s="44">
        <f t="shared" si="5"/>
        <v>0.17471971756839372</v>
      </c>
      <c r="M54" s="64">
        <f t="shared" si="6"/>
        <v>15.382128332081969</v>
      </c>
      <c r="N54" s="66">
        <f t="shared" si="7"/>
        <v>1</v>
      </c>
      <c r="O54" s="65">
        <f t="shared" si="8"/>
        <v>0.25263157894736832</v>
      </c>
      <c r="P54" s="45">
        <f t="shared" si="11"/>
        <v>1049.3791945489977</v>
      </c>
      <c r="Q54" s="45">
        <f t="shared" si="12"/>
        <v>1206.3160993488459</v>
      </c>
      <c r="R54" s="44">
        <f t="shared" si="9"/>
        <v>0.15743298849968346</v>
      </c>
      <c r="S54" s="44">
        <f t="shared" si="10"/>
        <v>7.6717481245212715E-2</v>
      </c>
      <c r="T54" s="64">
        <f>MEDIAN($G$2:G54)</f>
        <v>15.382128332081969</v>
      </c>
      <c r="U54" s="64">
        <f>MEDIAN($G$2:G54)</f>
        <v>15.382128332081969</v>
      </c>
      <c r="V54" s="64">
        <f t="shared" si="14"/>
        <v>13.388999452579631</v>
      </c>
      <c r="W54" s="88">
        <f t="shared" si="13"/>
        <v>3.4168564920273509E-2</v>
      </c>
      <c r="X54" s="89">
        <v>6.5357046052741341E-2</v>
      </c>
      <c r="Y54" s="86">
        <v>3.8800000000000001E-2</v>
      </c>
    </row>
    <row r="55" spans="1:25">
      <c r="A55" s="60">
        <v>1924</v>
      </c>
      <c r="B55" s="62">
        <v>10.16</v>
      </c>
      <c r="C55" s="61">
        <v>0.55000000000000004</v>
      </c>
      <c r="D55" s="61">
        <v>0.93</v>
      </c>
      <c r="E55" s="61">
        <v>17.3</v>
      </c>
      <c r="F55" s="62">
        <v>3.8766666666666669</v>
      </c>
      <c r="G55" s="106">
        <v>9.3106396804163758</v>
      </c>
      <c r="H55" s="64">
        <v>10.924731182795698</v>
      </c>
      <c r="I55" s="44">
        <f t="shared" si="3"/>
        <v>0.28543307086614178</v>
      </c>
      <c r="J55" s="65">
        <f t="shared" si="4"/>
        <v>5.3727753006537426E-2</v>
      </c>
      <c r="K55" s="65">
        <f t="shared" si="2"/>
        <v>3.5099999999999999E-2</v>
      </c>
      <c r="L55" s="44">
        <f t="shared" si="5"/>
        <v>0.19275094372230003</v>
      </c>
      <c r="M55" s="64">
        <f t="shared" si="6"/>
        <v>15.164438316585596</v>
      </c>
      <c r="N55" s="66">
        <f t="shared" si="7"/>
        <v>1</v>
      </c>
      <c r="O55" s="65">
        <f t="shared" si="8"/>
        <v>0.28543307086614178</v>
      </c>
      <c r="P55" s="45">
        <f t="shared" si="11"/>
        <v>1251.6480246208641</v>
      </c>
      <c r="Q55" s="45">
        <f t="shared" si="12"/>
        <v>1550.6386080212526</v>
      </c>
      <c r="R55" s="44">
        <f t="shared" si="9"/>
        <v>0.11056309010269461</v>
      </c>
      <c r="S55" s="44">
        <f t="shared" si="10"/>
        <v>9.0438692894959205E-2</v>
      </c>
      <c r="T55" s="64">
        <f>MEDIAN($G$2:G55)</f>
        <v>15.164438316585596</v>
      </c>
      <c r="U55" s="64">
        <f>MEDIAN($G$2:G55)</f>
        <v>15.164438316585596</v>
      </c>
      <c r="V55" s="64">
        <f t="shared" si="14"/>
        <v>12.878444602186002</v>
      </c>
      <c r="W55" s="88">
        <f t="shared" si="13"/>
        <v>0.25263157894736832</v>
      </c>
      <c r="X55" s="89">
        <v>5.7851925499931837E-2</v>
      </c>
      <c r="Y55" s="86">
        <v>2.5699999999999997E-2</v>
      </c>
    </row>
    <row r="56" spans="1:25">
      <c r="A56" s="60">
        <v>1925</v>
      </c>
      <c r="B56" s="62">
        <v>12.46</v>
      </c>
      <c r="C56" s="61">
        <v>0.6</v>
      </c>
      <c r="D56" s="61">
        <v>1.25</v>
      </c>
      <c r="E56" s="61">
        <v>17.899999999999999</v>
      </c>
      <c r="F56" s="62">
        <v>3.6950000000000003</v>
      </c>
      <c r="G56" s="106">
        <v>11.147365239137258</v>
      </c>
      <c r="H56" s="64">
        <v>9.968</v>
      </c>
      <c r="I56" s="44">
        <f t="shared" si="3"/>
        <v>0.13804173354735147</v>
      </c>
      <c r="J56" s="65">
        <f t="shared" si="4"/>
        <v>6.4298770471641967E-2</v>
      </c>
      <c r="K56" s="65">
        <f t="shared" si="2"/>
        <v>3.0699999999999998E-2</v>
      </c>
      <c r="L56" s="44">
        <f t="shared" si="5"/>
        <v>0.10854454831706767</v>
      </c>
      <c r="M56" s="64">
        <f t="shared" si="6"/>
        <v>14.946748301089221</v>
      </c>
      <c r="N56" s="66">
        <f t="shared" si="7"/>
        <v>1</v>
      </c>
      <c r="O56" s="65">
        <f t="shared" si="8"/>
        <v>0.13804173354735147</v>
      </c>
      <c r="P56" s="45">
        <f t="shared" si="11"/>
        <v>1387.507594105286</v>
      </c>
      <c r="Q56" s="45">
        <f t="shared" si="12"/>
        <v>1764.6914495779581</v>
      </c>
      <c r="R56" s="44">
        <f t="shared" si="9"/>
        <v>2.1151511863366501E-2</v>
      </c>
      <c r="S56" s="44">
        <f t="shared" si="10"/>
        <v>9.9672717494396768E-2</v>
      </c>
      <c r="T56" s="64">
        <f>MEDIAN($G$2:G56)</f>
        <v>14.946748301089221</v>
      </c>
      <c r="U56" s="64">
        <f>MEDIAN($G$2:G56)</f>
        <v>14.946748301089221</v>
      </c>
      <c r="V56" s="64">
        <f t="shared" si="14"/>
        <v>11.413559188849494</v>
      </c>
      <c r="W56" s="88">
        <f t="shared" si="13"/>
        <v>0.28543307086614178</v>
      </c>
      <c r="X56" s="89">
        <v>5.3727753006537426E-2</v>
      </c>
      <c r="Y56" s="86">
        <v>3.5099999999999999E-2</v>
      </c>
    </row>
    <row r="57" spans="1:25">
      <c r="A57" s="60">
        <v>1926</v>
      </c>
      <c r="B57" s="62">
        <v>13.49</v>
      </c>
      <c r="C57" s="61">
        <v>0.69</v>
      </c>
      <c r="D57" s="61">
        <v>1.24</v>
      </c>
      <c r="E57" s="61">
        <v>17.7</v>
      </c>
      <c r="F57" s="62">
        <v>3.3683333333333327</v>
      </c>
      <c r="G57" s="106">
        <v>13.009052728993131</v>
      </c>
      <c r="H57" s="64">
        <v>10.879032258064516</v>
      </c>
      <c r="I57" s="44">
        <f t="shared" si="3"/>
        <v>0.35137138621200892</v>
      </c>
      <c r="J57" s="65">
        <f t="shared" si="4"/>
        <v>3.6828822543640741E-2</v>
      </c>
      <c r="K57" s="65">
        <f>Y58</f>
        <v>3.1699999999999999E-2</v>
      </c>
      <c r="L57" s="44">
        <f t="shared" si="5"/>
        <v>0.22555436074466165</v>
      </c>
      <c r="M57" s="64">
        <f t="shared" si="6"/>
        <v>14.92157612148819</v>
      </c>
      <c r="N57" s="66">
        <f t="shared" si="7"/>
        <v>1</v>
      </c>
      <c r="O57" s="65">
        <f t="shared" si="8"/>
        <v>0.35137138621200892</v>
      </c>
      <c r="P57" s="45">
        <f t="shared" si="11"/>
        <v>1700.4659825220674</v>
      </c>
      <c r="Q57" s="45">
        <f t="shared" si="12"/>
        <v>2384.7535304526446</v>
      </c>
      <c r="R57" s="44">
        <f t="shared" si="9"/>
        <v>-6.5522244577839506E-2</v>
      </c>
      <c r="S57" s="44">
        <f t="shared" si="10"/>
        <v>6.8515536898561935E-2</v>
      </c>
      <c r="T57" s="64">
        <f>MEDIAN($G$2:G57)</f>
        <v>14.92157612148819</v>
      </c>
      <c r="U57" s="64">
        <f>MEDIAN($G$2:G57)</f>
        <v>14.92157612148819</v>
      </c>
      <c r="V57" s="64">
        <f t="shared" si="14"/>
        <v>11.413559188849494</v>
      </c>
      <c r="W57" s="88">
        <f t="shared" si="13"/>
        <v>0.13804173354735147</v>
      </c>
      <c r="X57" s="89">
        <v>6.4298770471641967E-2</v>
      </c>
      <c r="Y57" s="86">
        <v>3.0699999999999998E-2</v>
      </c>
    </row>
    <row r="58" spans="1:25">
      <c r="A58" s="60">
        <v>1927</v>
      </c>
      <c r="B58" s="62">
        <v>17.46</v>
      </c>
      <c r="C58" s="61">
        <v>0.77</v>
      </c>
      <c r="D58" s="61">
        <v>1.1100000000000001</v>
      </c>
      <c r="E58" s="61">
        <v>17.3</v>
      </c>
      <c r="F58" s="62">
        <v>3.3308333333333335</v>
      </c>
      <c r="G58" s="106">
        <v>18.64662402140252</v>
      </c>
      <c r="H58" s="64">
        <v>15.72972972972973</v>
      </c>
      <c r="I58" s="44">
        <f t="shared" si="3"/>
        <v>0.37457044673539502</v>
      </c>
      <c r="J58" s="65">
        <f t="shared" si="4"/>
        <v>8.354708589799302E-3</v>
      </c>
      <c r="K58" s="65">
        <f>Y59</f>
        <v>3.0800000000000001E-2</v>
      </c>
      <c r="L58" s="44">
        <f t="shared" si="5"/>
        <v>0.22808415147715672</v>
      </c>
      <c r="M58" s="64">
        <f t="shared" si="6"/>
        <v>14.946748301089221</v>
      </c>
      <c r="N58" s="66">
        <f t="shared" si="7"/>
        <v>-1</v>
      </c>
      <c r="O58" s="65">
        <f t="shared" si="8"/>
        <v>8.354708589799302E-3</v>
      </c>
      <c r="P58" s="45">
        <f t="shared" si="11"/>
        <v>2088.3153232613827</v>
      </c>
      <c r="Q58" s="45">
        <f t="shared" si="12"/>
        <v>2404.6774512580714</v>
      </c>
      <c r="R58" s="44">
        <f t="shared" si="9"/>
        <v>1.5265369214797486E-2</v>
      </c>
      <c r="S58" s="44">
        <f t="shared" si="10"/>
        <v>8.707308239083611E-2</v>
      </c>
      <c r="T58" s="64">
        <f>MEDIAN($G$2:G58)</f>
        <v>14.946748301089221</v>
      </c>
      <c r="U58" s="64">
        <f>MEDIAN($G$2:G58)</f>
        <v>14.946748301089221</v>
      </c>
      <c r="V58" s="64">
        <f t="shared" si="14"/>
        <v>11.413559188849494</v>
      </c>
      <c r="W58" s="88">
        <f t="shared" si="13"/>
        <v>0.35137138621200892</v>
      </c>
      <c r="X58" s="89">
        <v>3.6828822543640741E-2</v>
      </c>
      <c r="Y58" s="67">
        <v>3.1699999999999999E-2</v>
      </c>
    </row>
    <row r="59" spans="1:25">
      <c r="A59" s="60">
        <v>1928</v>
      </c>
      <c r="B59" s="62">
        <v>23.15</v>
      </c>
      <c r="C59" s="61">
        <v>0.85</v>
      </c>
      <c r="D59" s="61">
        <v>1.38</v>
      </c>
      <c r="E59" s="61">
        <v>17.100000000000001</v>
      </c>
      <c r="F59" s="62">
        <v>3.5775000000000001</v>
      </c>
      <c r="G59" s="106">
        <v>25.301591027426142</v>
      </c>
      <c r="H59" s="64">
        <v>16.775362318840578</v>
      </c>
      <c r="I59" s="44">
        <f t="shared" si="3"/>
        <v>-3.3693304535637153E-2</v>
      </c>
      <c r="J59" s="65">
        <f t="shared" si="4"/>
        <v>4.2038041563204259E-2</v>
      </c>
      <c r="K59" s="65">
        <f t="shared" ref="K59:K122" si="15">Y60</f>
        <v>3.1600000000000003E-2</v>
      </c>
      <c r="L59" s="44">
        <f t="shared" si="5"/>
        <v>-3.4007660961005853E-3</v>
      </c>
      <c r="M59" s="64">
        <f t="shared" si="6"/>
        <v>15.164438316585596</v>
      </c>
      <c r="N59" s="66">
        <f t="shared" si="7"/>
        <v>-1</v>
      </c>
      <c r="O59" s="65">
        <f t="shared" si="8"/>
        <v>4.2038041563204259E-2</v>
      </c>
      <c r="P59" s="45">
        <f t="shared" si="11"/>
        <v>2081.2134513120677</v>
      </c>
      <c r="Q59" s="45">
        <f t="shared" si="12"/>
        <v>2505.7653819001584</v>
      </c>
      <c r="R59" s="44">
        <f t="shared" si="9"/>
        <v>1.6308036301939666E-3</v>
      </c>
      <c r="S59" s="44">
        <f t="shared" si="10"/>
        <v>8.6003799402927905E-2</v>
      </c>
      <c r="T59" s="64">
        <f>MEDIAN($G$2:G59)</f>
        <v>15.164438316585596</v>
      </c>
      <c r="U59" s="64">
        <f>MEDIAN($G$2:G59)</f>
        <v>15.164438316585596</v>
      </c>
      <c r="V59" s="64">
        <f t="shared" si="14"/>
        <v>11.413559188849494</v>
      </c>
      <c r="W59" s="88">
        <f t="shared" si="13"/>
        <v>0.37457044673539502</v>
      </c>
      <c r="X59" s="89">
        <v>8.354708589799302E-3</v>
      </c>
      <c r="Y59" s="89">
        <v>3.0800000000000001E-2</v>
      </c>
    </row>
    <row r="60" spans="1:25">
      <c r="A60" s="60">
        <v>1929</v>
      </c>
      <c r="B60" s="62">
        <v>21.4</v>
      </c>
      <c r="C60" s="61">
        <v>0.97</v>
      </c>
      <c r="D60" s="61">
        <v>1.61</v>
      </c>
      <c r="E60" s="61">
        <v>17.2</v>
      </c>
      <c r="F60" s="62">
        <v>3.315833333333333</v>
      </c>
      <c r="G60" s="106">
        <v>22.007373176418323</v>
      </c>
      <c r="H60" s="64">
        <v>13.291925465838508</v>
      </c>
      <c r="I60" s="44">
        <f t="shared" si="3"/>
        <v>-0.22943925233644855</v>
      </c>
      <c r="J60" s="65">
        <f t="shared" si="4"/>
        <v>4.5409314348970366E-2</v>
      </c>
      <c r="K60" s="65">
        <f t="shared" si="15"/>
        <v>4.5499999999999999E-2</v>
      </c>
      <c r="L60" s="44">
        <f t="shared" si="5"/>
        <v>-0.11949982566228097</v>
      </c>
      <c r="M60" s="64">
        <f t="shared" si="6"/>
        <v>15.382128332081969</v>
      </c>
      <c r="N60" s="66">
        <f t="shared" si="7"/>
        <v>-1</v>
      </c>
      <c r="O60" s="65">
        <f t="shared" si="8"/>
        <v>4.5409314348970366E-2</v>
      </c>
      <c r="P60" s="45">
        <f t="shared" si="11"/>
        <v>1832.5088067142815</v>
      </c>
      <c r="Q60" s="45">
        <f t="shared" si="12"/>
        <v>2619.5504698116306</v>
      </c>
      <c r="R60" s="44">
        <f t="shared" si="9"/>
        <v>7.06789677770705E-2</v>
      </c>
      <c r="S60" s="44">
        <f t="shared" si="10"/>
        <v>8.6895502610556008E-2</v>
      </c>
      <c r="T60" s="64">
        <f>MEDIAN($G$2:G60)</f>
        <v>15.382128332081969</v>
      </c>
      <c r="U60" s="64">
        <f>MEDIAN($G$2:G60)</f>
        <v>15.382128332081969</v>
      </c>
      <c r="V60" s="64">
        <f t="shared" si="14"/>
        <v>11.413559188849494</v>
      </c>
      <c r="W60" s="88">
        <f t="shared" si="13"/>
        <v>-3.3693304535637153E-2</v>
      </c>
      <c r="X60" s="89">
        <v>4.2038041563204259E-2</v>
      </c>
      <c r="Y60" s="89">
        <v>3.1600000000000003E-2</v>
      </c>
    </row>
    <row r="61" spans="1:25">
      <c r="A61" s="60">
        <v>1930</v>
      </c>
      <c r="B61" s="62">
        <v>15.51</v>
      </c>
      <c r="C61" s="61">
        <v>0.98</v>
      </c>
      <c r="D61" s="61">
        <v>0.97</v>
      </c>
      <c r="E61" s="61">
        <v>16.100000000000001</v>
      </c>
      <c r="F61" s="62">
        <v>3.3358333333333325</v>
      </c>
      <c r="G61" s="106">
        <v>16.05500185653132</v>
      </c>
      <c r="H61" s="64">
        <v>15.989690721649485</v>
      </c>
      <c r="I61" s="44">
        <f t="shared" si="3"/>
        <v>-0.40296582849774337</v>
      </c>
      <c r="J61" s="65">
        <f t="shared" si="4"/>
        <v>-2.5588559619422531E-2</v>
      </c>
      <c r="K61" s="65">
        <f t="shared" si="15"/>
        <v>2.3099999999999999E-2</v>
      </c>
      <c r="L61" s="44">
        <f t="shared" si="5"/>
        <v>-0.25201492094641503</v>
      </c>
      <c r="M61" s="64">
        <f t="shared" si="6"/>
        <v>15.418820893275957</v>
      </c>
      <c r="N61" s="66">
        <f t="shared" si="7"/>
        <v>0</v>
      </c>
      <c r="O61" s="65">
        <f t="shared" si="8"/>
        <v>-0.25201492094641503</v>
      </c>
      <c r="P61" s="45">
        <f t="shared" si="11"/>
        <v>1370.6892446565723</v>
      </c>
      <c r="Q61" s="45">
        <f t="shared" si="12"/>
        <v>1959.3846652469081</v>
      </c>
      <c r="R61" s="44">
        <f t="shared" si="9"/>
        <v>0.1842317927873931</v>
      </c>
      <c r="S61" s="44">
        <f t="shared" si="10"/>
        <v>0.11100844456929537</v>
      </c>
      <c r="T61" s="64">
        <f>MEDIAN($G$2:G61)</f>
        <v>15.418820893275957</v>
      </c>
      <c r="U61" s="64">
        <f>MEDIAN(G12:G61)</f>
        <v>15.418820893275957</v>
      </c>
      <c r="V61" s="64">
        <f t="shared" si="14"/>
        <v>11.413559188849494</v>
      </c>
      <c r="W61" s="88">
        <f t="shared" si="13"/>
        <v>-0.22943925233644855</v>
      </c>
      <c r="X61" s="89">
        <v>4.5409314348970366E-2</v>
      </c>
      <c r="Y61" s="89">
        <v>4.5499999999999999E-2</v>
      </c>
    </row>
    <row r="62" spans="1:25">
      <c r="A62" s="60">
        <v>1931</v>
      </c>
      <c r="B62" s="62">
        <v>8.44</v>
      </c>
      <c r="C62" s="61">
        <v>0.82</v>
      </c>
      <c r="D62" s="61">
        <v>0.61</v>
      </c>
      <c r="E62" s="61">
        <v>14.6</v>
      </c>
      <c r="F62" s="62">
        <v>3.6516666666666668</v>
      </c>
      <c r="G62" s="106">
        <v>9.306032867968316</v>
      </c>
      <c r="H62" s="64">
        <v>13.836065573770492</v>
      </c>
      <c r="I62" s="44">
        <f t="shared" si="3"/>
        <v>-0.13270142180094779</v>
      </c>
      <c r="J62" s="65">
        <f t="shared" si="4"/>
        <v>8.7903069904773257E-2</v>
      </c>
      <c r="K62" s="65">
        <f t="shared" si="15"/>
        <v>1.0699999999999999E-2</v>
      </c>
      <c r="L62" s="44">
        <f t="shared" si="5"/>
        <v>-4.4459625118659363E-2</v>
      </c>
      <c r="M62" s="64">
        <f t="shared" si="6"/>
        <v>15.164438316585596</v>
      </c>
      <c r="N62" s="66">
        <f t="shared" si="7"/>
        <v>1</v>
      </c>
      <c r="O62" s="65">
        <f t="shared" si="8"/>
        <v>-0.13270142180094779</v>
      </c>
      <c r="P62" s="45">
        <f t="shared" si="11"/>
        <v>1309.7489146849628</v>
      </c>
      <c r="Q62" s="45">
        <f t="shared" si="12"/>
        <v>1699.3715343136691</v>
      </c>
      <c r="R62" s="44">
        <f t="shared" si="9"/>
        <v>0.22177916592336122</v>
      </c>
      <c r="S62" s="44">
        <f t="shared" si="10"/>
        <v>0.14320785922911017</v>
      </c>
      <c r="T62" s="64">
        <f>MEDIAN($G$2:G62)</f>
        <v>15.382128332081969</v>
      </c>
      <c r="U62" s="64">
        <f t="shared" ref="U62:U125" si="16">MEDIAN(G13:G62)</f>
        <v>15.164438316585596</v>
      </c>
      <c r="V62" s="64">
        <f t="shared" si="14"/>
        <v>11.333306235811179</v>
      </c>
      <c r="W62" s="88">
        <f t="shared" si="13"/>
        <v>-0.40296582849774337</v>
      </c>
      <c r="X62" s="89">
        <v>-2.5588559619422531E-2</v>
      </c>
      <c r="Y62" s="89">
        <v>2.3099999999999999E-2</v>
      </c>
    </row>
    <row r="63" spans="1:25">
      <c r="A63" s="60">
        <v>1932</v>
      </c>
      <c r="B63" s="62">
        <v>6.82</v>
      </c>
      <c r="C63" s="61">
        <v>0.5</v>
      </c>
      <c r="D63" s="61">
        <v>0.41</v>
      </c>
      <c r="E63" s="61">
        <v>13.1</v>
      </c>
      <c r="F63" s="62">
        <v>3.3408333333333338</v>
      </c>
      <c r="G63" s="106">
        <v>8.2570739991006796</v>
      </c>
      <c r="H63" s="64">
        <v>16.634146341463417</v>
      </c>
      <c r="I63" s="44">
        <f t="shared" si="3"/>
        <v>0.52639296187683282</v>
      </c>
      <c r="J63" s="65">
        <f t="shared" si="4"/>
        <v>1.8552720891857361E-2</v>
      </c>
      <c r="K63" s="65">
        <f t="shared" si="15"/>
        <v>9.5999999999999992E-3</v>
      </c>
      <c r="L63" s="44">
        <f t="shared" si="5"/>
        <v>0.3232568654828426</v>
      </c>
      <c r="M63" s="64">
        <f t="shared" si="6"/>
        <v>14.92157612148819</v>
      </c>
      <c r="N63" s="66">
        <f t="shared" si="7"/>
        <v>1</v>
      </c>
      <c r="O63" s="65">
        <f t="shared" si="8"/>
        <v>0.52639296187683282</v>
      </c>
      <c r="P63" s="45">
        <f t="shared" si="11"/>
        <v>1733.1342434155788</v>
      </c>
      <c r="Q63" s="45">
        <f t="shared" si="12"/>
        <v>2593.9087495902195</v>
      </c>
      <c r="R63" s="44">
        <f t="shared" si="9"/>
        <v>0.16395961321192076</v>
      </c>
      <c r="S63" s="44">
        <f t="shared" si="10"/>
        <v>0.12237375081896906</v>
      </c>
      <c r="T63" s="64">
        <f>MEDIAN($G$2:G63)</f>
        <v>15.164438316585596</v>
      </c>
      <c r="U63" s="64">
        <f t="shared" si="16"/>
        <v>14.92157612148819</v>
      </c>
      <c r="V63" s="64">
        <f t="shared" si="14"/>
        <v>11.174040870036794</v>
      </c>
      <c r="W63" s="88">
        <f t="shared" si="13"/>
        <v>-0.13270142180094779</v>
      </c>
      <c r="X63" s="89">
        <v>8.7903069904773257E-2</v>
      </c>
      <c r="Y63" s="89">
        <v>1.0699999999999999E-2</v>
      </c>
    </row>
    <row r="64" spans="1:25">
      <c r="A64" s="60">
        <v>1933</v>
      </c>
      <c r="B64" s="62">
        <v>9.9700000000000006</v>
      </c>
      <c r="C64" s="61">
        <v>0.44</v>
      </c>
      <c r="D64" s="61">
        <v>0.44</v>
      </c>
      <c r="E64" s="61">
        <v>13.2</v>
      </c>
      <c r="F64" s="62">
        <v>3.1358333333333333</v>
      </c>
      <c r="G64" s="106">
        <v>12.281801622601114</v>
      </c>
      <c r="H64" s="64">
        <v>22.65909090909091</v>
      </c>
      <c r="I64" s="44">
        <f t="shared" si="3"/>
        <v>-2.607823470411242E-2</v>
      </c>
      <c r="J64" s="65">
        <f t="shared" si="4"/>
        <v>7.9634426179656104E-2</v>
      </c>
      <c r="K64" s="65">
        <f t="shared" si="15"/>
        <v>2.7833333333333334E-3</v>
      </c>
      <c r="L64" s="44">
        <f t="shared" si="5"/>
        <v>1.6206829649394992E-2</v>
      </c>
      <c r="M64" s="64">
        <f t="shared" si="6"/>
        <v>14.848693395177127</v>
      </c>
      <c r="N64" s="66">
        <f t="shared" si="7"/>
        <v>1</v>
      </c>
      <c r="O64" s="65">
        <f t="shared" si="8"/>
        <v>-2.607823470411242E-2</v>
      </c>
      <c r="P64" s="45">
        <f t="shared" si="11"/>
        <v>1761.2228548581479</v>
      </c>
      <c r="Q64" s="45">
        <f t="shared" si="12"/>
        <v>2526.2641884173549</v>
      </c>
      <c r="R64" s="44">
        <f t="shared" si="9"/>
        <v>0.17748400712428092</v>
      </c>
      <c r="S64" s="44">
        <f t="shared" si="10"/>
        <v>0.14574924177539139</v>
      </c>
      <c r="T64" s="64">
        <f>MEDIAN($G$2:G64)</f>
        <v>14.946748301089221</v>
      </c>
      <c r="U64" s="64">
        <f t="shared" si="16"/>
        <v>14.848693395177127</v>
      </c>
      <c r="V64" s="64">
        <f t="shared" si="14"/>
        <v>11.174040870036794</v>
      </c>
      <c r="W64" s="88">
        <f t="shared" si="13"/>
        <v>0.52639296187683282</v>
      </c>
      <c r="X64" s="89">
        <v>1.8552720891857361E-2</v>
      </c>
      <c r="Y64" s="89">
        <v>9.5999999999999992E-3</v>
      </c>
    </row>
    <row r="65" spans="1:25">
      <c r="A65" s="60">
        <v>1934</v>
      </c>
      <c r="B65" s="62">
        <v>9.26</v>
      </c>
      <c r="C65" s="61">
        <v>0.45</v>
      </c>
      <c r="D65" s="61">
        <v>0.49</v>
      </c>
      <c r="E65" s="61">
        <v>13.4</v>
      </c>
      <c r="F65" s="62">
        <v>2.8174999999999999</v>
      </c>
      <c r="G65" s="106">
        <v>11.639337566475886</v>
      </c>
      <c r="H65" s="64">
        <v>18.897959183673468</v>
      </c>
      <c r="I65" s="44">
        <f t="shared" si="3"/>
        <v>0.45896328293736494</v>
      </c>
      <c r="J65" s="65">
        <f t="shared" si="4"/>
        <v>4.4720477296566127E-2</v>
      </c>
      <c r="K65" s="65">
        <f t="shared" si="15"/>
        <v>1.6750000000000001E-3</v>
      </c>
      <c r="L65" s="44">
        <f t="shared" si="5"/>
        <v>0.29326616068104538</v>
      </c>
      <c r="M65" s="64">
        <f t="shared" si="6"/>
        <v>14.848693395177127</v>
      </c>
      <c r="N65" s="66">
        <f t="shared" si="7"/>
        <v>1</v>
      </c>
      <c r="O65" s="65">
        <f t="shared" si="8"/>
        <v>0.45896328293736494</v>
      </c>
      <c r="P65" s="45">
        <f t="shared" si="11"/>
        <v>2277.7299196061072</v>
      </c>
      <c r="Q65" s="45">
        <f t="shared" si="12"/>
        <v>3685.7266939004817</v>
      </c>
      <c r="R65" s="44">
        <f t="shared" si="9"/>
        <v>0.10335765355299653</v>
      </c>
      <c r="S65" s="44">
        <f t="shared" si="10"/>
        <v>0.13883584732094012</v>
      </c>
      <c r="T65" s="64">
        <f>MEDIAN($G$2:G65)</f>
        <v>14.92157612148819</v>
      </c>
      <c r="U65" s="64">
        <f t="shared" si="16"/>
        <v>14.848693395177127</v>
      </c>
      <c r="V65" s="64">
        <f t="shared" si="14"/>
        <v>11.174040870036794</v>
      </c>
      <c r="W65" s="88">
        <f t="shared" si="13"/>
        <v>-2.607823470411242E-2</v>
      </c>
      <c r="X65" s="89">
        <v>7.9634426179656104E-2</v>
      </c>
      <c r="Y65" s="89">
        <v>2.7833333333333334E-3</v>
      </c>
    </row>
    <row r="66" spans="1:25">
      <c r="A66" s="60">
        <v>1935</v>
      </c>
      <c r="B66" s="62">
        <v>13.04</v>
      </c>
      <c r="C66" s="61">
        <v>0.47</v>
      </c>
      <c r="D66" s="61">
        <v>0.76</v>
      </c>
      <c r="E66" s="61">
        <v>13.8</v>
      </c>
      <c r="F66" s="62">
        <v>2.6616666666666666</v>
      </c>
      <c r="G66" s="106">
        <v>16.159192714615326</v>
      </c>
      <c r="H66" s="64">
        <v>17.157894736842103</v>
      </c>
      <c r="I66" s="44">
        <f t="shared" si="3"/>
        <v>0.36349693251533738</v>
      </c>
      <c r="J66" s="65">
        <f t="shared" si="4"/>
        <v>5.0178754045450601E-2</v>
      </c>
      <c r="K66" s="65">
        <f t="shared" si="15"/>
        <v>1.725E-3</v>
      </c>
      <c r="L66" s="44">
        <f t="shared" si="5"/>
        <v>0.23816966112738266</v>
      </c>
      <c r="M66" s="64">
        <f t="shared" si="6"/>
        <v>14.848693395177127</v>
      </c>
      <c r="N66" s="66">
        <f t="shared" si="7"/>
        <v>0</v>
      </c>
      <c r="O66" s="65">
        <f t="shared" si="8"/>
        <v>0.23816966112738266</v>
      </c>
      <c r="P66" s="45">
        <f t="shared" si="11"/>
        <v>2820.2160826983945</v>
      </c>
      <c r="Q66" s="45">
        <f t="shared" si="12"/>
        <v>4563.5549715949082</v>
      </c>
      <c r="R66" s="44">
        <f t="shared" si="9"/>
        <v>4.2312637966719358E-2</v>
      </c>
      <c r="S66" s="44">
        <f t="shared" si="10"/>
        <v>0.11820371424273235</v>
      </c>
      <c r="T66" s="64">
        <f>MEDIAN($G$2:G66)</f>
        <v>14.946748301089221</v>
      </c>
      <c r="U66" s="64">
        <f t="shared" si="16"/>
        <v>14.848693395177127</v>
      </c>
      <c r="V66" s="64">
        <f t="shared" si="14"/>
        <v>11.174040870036794</v>
      </c>
      <c r="W66" s="88">
        <f t="shared" si="13"/>
        <v>0.45896328293736494</v>
      </c>
      <c r="X66" s="89">
        <v>4.4720477296566127E-2</v>
      </c>
      <c r="Y66" s="89">
        <v>1.6750000000000001E-3</v>
      </c>
    </row>
    <row r="67" spans="1:25">
      <c r="A67" s="60">
        <v>1936</v>
      </c>
      <c r="B67" s="62">
        <v>17.059999999999999</v>
      </c>
      <c r="C67" s="61">
        <v>0.72</v>
      </c>
      <c r="D67" s="61">
        <v>1.02</v>
      </c>
      <c r="E67" s="61">
        <v>14</v>
      </c>
      <c r="F67" s="62">
        <v>2.6774999999999998</v>
      </c>
      <c r="G67" s="106">
        <v>21.125663548155448</v>
      </c>
      <c r="H67" s="64">
        <v>16.725490196078429</v>
      </c>
      <c r="I67" s="44">
        <f t="shared" si="3"/>
        <v>-0.30715123094958968</v>
      </c>
      <c r="J67" s="65">
        <f t="shared" si="4"/>
        <v>1.379146059646038E-2</v>
      </c>
      <c r="K67" s="65">
        <f t="shared" si="15"/>
        <v>2.7583333333333331E-3</v>
      </c>
      <c r="L67" s="44">
        <f t="shared" si="5"/>
        <v>-0.17877415433116967</v>
      </c>
      <c r="M67" s="64">
        <f t="shared" si="6"/>
        <v>14.848693395177127</v>
      </c>
      <c r="N67" s="66">
        <f t="shared" si="7"/>
        <v>-1</v>
      </c>
      <c r="O67" s="65">
        <f t="shared" si="8"/>
        <v>1.379146059646038E-2</v>
      </c>
      <c r="P67" s="45">
        <f t="shared" si="11"/>
        <v>2316.0343374828253</v>
      </c>
      <c r="Q67" s="45">
        <f t="shared" si="12"/>
        <v>4626.4930601654405</v>
      </c>
      <c r="R67" s="44">
        <f t="shared" si="9"/>
        <v>6.9689388929377705E-2</v>
      </c>
      <c r="S67" s="44">
        <f t="shared" si="10"/>
        <v>0.12201811194030099</v>
      </c>
      <c r="T67" s="64">
        <f>MEDIAN($G$2:G67)</f>
        <v>15.164438316585596</v>
      </c>
      <c r="U67" s="64">
        <f t="shared" si="16"/>
        <v>14.848693395177127</v>
      </c>
      <c r="V67" s="64">
        <f t="shared" si="14"/>
        <v>11.174040870036794</v>
      </c>
      <c r="W67" s="88">
        <f t="shared" si="13"/>
        <v>0.36349693251533738</v>
      </c>
      <c r="X67" s="89">
        <v>5.0178754045450601E-2</v>
      </c>
      <c r="Y67" s="89">
        <v>1.725E-3</v>
      </c>
    </row>
    <row r="68" spans="1:25">
      <c r="A68" s="60">
        <v>1937</v>
      </c>
      <c r="B68" s="62">
        <v>11.02</v>
      </c>
      <c r="C68" s="61">
        <v>0.8</v>
      </c>
      <c r="D68" s="61">
        <v>1.1299999999999999</v>
      </c>
      <c r="E68" s="61">
        <v>14.4</v>
      </c>
      <c r="F68" s="62">
        <v>2.57</v>
      </c>
      <c r="G68" s="106">
        <v>13.008483033706138</v>
      </c>
      <c r="H68" s="64">
        <v>9.7522123893805315</v>
      </c>
      <c r="I68" s="44">
        <f t="shared" si="3"/>
        <v>0.19782214156079853</v>
      </c>
      <c r="J68" s="65">
        <f t="shared" si="4"/>
        <v>4.2132485322046068E-2</v>
      </c>
      <c r="K68" s="65">
        <f t="shared" si="15"/>
        <v>6.4999999999999997E-4</v>
      </c>
      <c r="L68" s="44">
        <f t="shared" si="5"/>
        <v>0.13554627906529754</v>
      </c>
      <c r="M68" s="64">
        <f t="shared" si="6"/>
        <v>14.666560699113738</v>
      </c>
      <c r="N68" s="66">
        <f t="shared" si="7"/>
        <v>1</v>
      </c>
      <c r="O68" s="65">
        <f t="shared" si="8"/>
        <v>0.19782214156079853</v>
      </c>
      <c r="P68" s="45">
        <f t="shared" si="11"/>
        <v>2629.9641741160835</v>
      </c>
      <c r="Q68" s="45">
        <f t="shared" si="12"/>
        <v>5541.7158252435402</v>
      </c>
      <c r="R68" s="44">
        <f t="shared" si="9"/>
        <v>8.2273665021129094E-2</v>
      </c>
      <c r="S68" s="44">
        <f t="shared" si="10"/>
        <v>0.10968889388915048</v>
      </c>
      <c r="T68" s="64">
        <f>MEDIAN($G$2:G68)</f>
        <v>14.946748301089221</v>
      </c>
      <c r="U68" s="64">
        <f t="shared" si="16"/>
        <v>14.666560699113738</v>
      </c>
      <c r="V68" s="64">
        <f t="shared" ref="V68:V99" si="17">MEDIAN(G44:G68)</f>
        <v>11.174040870036794</v>
      </c>
      <c r="W68" s="88">
        <f t="shared" si="13"/>
        <v>-0.30715123094958968</v>
      </c>
      <c r="X68" s="89">
        <v>1.379146059646038E-2</v>
      </c>
      <c r="Y68" s="89">
        <v>2.7583333333333331E-3</v>
      </c>
    </row>
    <row r="69" spans="1:25">
      <c r="A69" s="60">
        <v>1938</v>
      </c>
      <c r="B69" s="62">
        <v>12.69</v>
      </c>
      <c r="C69" s="61">
        <v>0.51</v>
      </c>
      <c r="D69" s="61">
        <v>0.64</v>
      </c>
      <c r="E69" s="61">
        <v>14</v>
      </c>
      <c r="F69" s="62">
        <v>2.3766666666666665</v>
      </c>
      <c r="G69" s="106">
        <v>15.756484438993992</v>
      </c>
      <c r="H69" s="64">
        <v>19.828125</v>
      </c>
      <c r="I69" s="44">
        <f t="shared" si="3"/>
        <v>2.3640661938534258E-2</v>
      </c>
      <c r="J69" s="65">
        <f t="shared" si="4"/>
        <v>4.4122613942060671E-2</v>
      </c>
      <c r="K69" s="65">
        <f t="shared" si="15"/>
        <v>4.5833333333333332E-4</v>
      </c>
      <c r="L69" s="44">
        <f t="shared" si="5"/>
        <v>3.1833442739944817E-2</v>
      </c>
      <c r="M69" s="64">
        <f t="shared" si="6"/>
        <v>14.666560699113738</v>
      </c>
      <c r="N69" s="66">
        <f t="shared" si="7"/>
        <v>0</v>
      </c>
      <c r="O69" s="65">
        <f t="shared" si="8"/>
        <v>3.1833442739944817E-2</v>
      </c>
      <c r="P69" s="45">
        <f t="shared" si="11"/>
        <v>2713.6849880609143</v>
      </c>
      <c r="Q69" s="45">
        <f t="shared" si="12"/>
        <v>5718.1277186474772</v>
      </c>
      <c r="R69" s="44">
        <f t="shared" si="9"/>
        <v>0.11486977070281945</v>
      </c>
      <c r="S69" s="44">
        <f t="shared" si="10"/>
        <v>0.12313698339725598</v>
      </c>
      <c r="T69" s="64">
        <f>MEDIAN($G$2:G69)</f>
        <v>15.164438316585596</v>
      </c>
      <c r="U69" s="64">
        <f t="shared" si="16"/>
        <v>14.666560699113738</v>
      </c>
      <c r="V69" s="64">
        <f t="shared" si="17"/>
        <v>11.413559188849494</v>
      </c>
      <c r="W69" s="88">
        <f t="shared" si="13"/>
        <v>0.19782214156079853</v>
      </c>
      <c r="X69" s="89">
        <v>4.2132485322046068E-2</v>
      </c>
      <c r="Y69" s="89">
        <v>6.4999999999999997E-4</v>
      </c>
    </row>
    <row r="70" spans="1:25">
      <c r="A70" s="60">
        <v>1939</v>
      </c>
      <c r="B70" s="62">
        <v>12.37</v>
      </c>
      <c r="C70" s="61">
        <v>0.62</v>
      </c>
      <c r="D70" s="61">
        <v>0.9</v>
      </c>
      <c r="E70" s="61">
        <v>14</v>
      </c>
      <c r="F70" s="62">
        <v>2.2225000000000001</v>
      </c>
      <c r="G70" s="106">
        <v>16.280412901283835</v>
      </c>
      <c r="H70" s="64">
        <v>13.744444444444444</v>
      </c>
      <c r="I70" s="44">
        <f t="shared" si="3"/>
        <v>-9.4583670169765557E-2</v>
      </c>
      <c r="J70" s="65">
        <f t="shared" si="4"/>
        <v>5.4024815962845509E-2</v>
      </c>
      <c r="K70" s="65">
        <f t="shared" si="15"/>
        <v>3.5833333333333333E-4</v>
      </c>
      <c r="L70" s="44">
        <f t="shared" si="5"/>
        <v>-3.5140275716721125E-2</v>
      </c>
      <c r="M70" s="64">
        <f t="shared" si="6"/>
        <v>14.666560699113738</v>
      </c>
      <c r="N70" s="66">
        <f t="shared" si="7"/>
        <v>-1</v>
      </c>
      <c r="O70" s="65">
        <f t="shared" si="8"/>
        <v>5.4024815962845509E-2</v>
      </c>
      <c r="P70" s="45">
        <f t="shared" si="11"/>
        <v>2618.3253493721263</v>
      </c>
      <c r="Q70" s="45">
        <f t="shared" si="12"/>
        <v>6027.0485162994528</v>
      </c>
      <c r="R70" s="44">
        <f t="shared" si="9"/>
        <v>0.17545483367683801</v>
      </c>
      <c r="S70" s="44">
        <f t="shared" si="10"/>
        <v>0.1454302070380602</v>
      </c>
      <c r="T70" s="64">
        <f>MEDIAN($G$2:G70)</f>
        <v>15.382128332081969</v>
      </c>
      <c r="U70" s="64">
        <f t="shared" si="16"/>
        <v>14.666560699113738</v>
      </c>
      <c r="V70" s="64">
        <f t="shared" si="17"/>
        <v>11.639337566475886</v>
      </c>
      <c r="W70" s="88">
        <f t="shared" si="13"/>
        <v>2.3640661938534258E-2</v>
      </c>
      <c r="X70" s="89">
        <v>4.4122613942060671E-2</v>
      </c>
      <c r="Y70" s="89">
        <v>4.5833333333333332E-4</v>
      </c>
    </row>
    <row r="71" spans="1:25">
      <c r="A71" s="60">
        <v>1940</v>
      </c>
      <c r="B71" s="62">
        <v>10.53</v>
      </c>
      <c r="C71" s="61">
        <v>0.67</v>
      </c>
      <c r="D71" s="61">
        <v>1.05</v>
      </c>
      <c r="E71" s="61">
        <v>14.1</v>
      </c>
      <c r="F71" s="62">
        <v>1.9716666666666665</v>
      </c>
      <c r="G71" s="106">
        <v>13.908426122353838</v>
      </c>
      <c r="H71" s="64">
        <v>10.028571428571427</v>
      </c>
      <c r="I71" s="44">
        <f t="shared" si="3"/>
        <v>-0.10066476733143397</v>
      </c>
      <c r="J71" s="65">
        <f t="shared" si="4"/>
        <v>-2.0221975848580105E-2</v>
      </c>
      <c r="K71" s="65">
        <f t="shared" si="15"/>
        <v>1.2916666666666669E-3</v>
      </c>
      <c r="L71" s="44">
        <f t="shared" si="5"/>
        <v>-6.848765073829241E-2</v>
      </c>
      <c r="M71" s="64">
        <f t="shared" si="6"/>
        <v>14.666560699113738</v>
      </c>
      <c r="N71" s="66">
        <f t="shared" si="7"/>
        <v>0</v>
      </c>
      <c r="O71" s="65">
        <f t="shared" si="8"/>
        <v>-6.848765073829241E-2</v>
      </c>
      <c r="P71" s="45">
        <f t="shared" si="11"/>
        <v>2439.0023973251105</v>
      </c>
      <c r="Q71" s="45">
        <f t="shared" si="12"/>
        <v>5614.2701225323926</v>
      </c>
      <c r="R71" s="44">
        <f t="shared" si="9"/>
        <v>0.19962044112350696</v>
      </c>
      <c r="S71" s="44">
        <f t="shared" si="10"/>
        <v>0.17011036665523749</v>
      </c>
      <c r="T71" s="64">
        <f>MEDIAN($G$2:G71)</f>
        <v>15.164438316585596</v>
      </c>
      <c r="U71" s="64">
        <f t="shared" si="16"/>
        <v>14.666560699113738</v>
      </c>
      <c r="V71" s="64">
        <f t="shared" si="17"/>
        <v>11.639337566475886</v>
      </c>
      <c r="W71" s="88">
        <f t="shared" si="13"/>
        <v>-9.4583670169765557E-2</v>
      </c>
      <c r="X71" s="89">
        <v>5.4024815962845509E-2</v>
      </c>
      <c r="Y71" s="89">
        <v>3.5833333333333333E-4</v>
      </c>
    </row>
    <row r="72" spans="1:25">
      <c r="A72" s="60">
        <v>1941</v>
      </c>
      <c r="B72" s="62">
        <v>8.76</v>
      </c>
      <c r="C72" s="61">
        <v>0.71</v>
      </c>
      <c r="D72" s="61">
        <v>1.1599999999999999</v>
      </c>
      <c r="E72" s="61">
        <v>15.5</v>
      </c>
      <c r="F72" s="62">
        <v>2.4175</v>
      </c>
      <c r="G72" s="106">
        <v>10.086593309917905</v>
      </c>
      <c r="H72" s="64">
        <v>7.5517241379310347</v>
      </c>
      <c r="I72" s="44">
        <f t="shared" si="3"/>
        <v>0.15410958904109584</v>
      </c>
      <c r="J72" s="65">
        <f t="shared" si="4"/>
        <v>2.2948682374484164E-2</v>
      </c>
      <c r="K72" s="65">
        <f t="shared" si="15"/>
        <v>3.4250000000000001E-3</v>
      </c>
      <c r="L72" s="44">
        <f t="shared" si="5"/>
        <v>0.10164522637445117</v>
      </c>
      <c r="M72" s="64">
        <f t="shared" si="6"/>
        <v>14.25587066427034</v>
      </c>
      <c r="N72" s="66">
        <f t="shared" si="7"/>
        <v>1</v>
      </c>
      <c r="O72" s="65">
        <f t="shared" si="8"/>
        <v>0.15410958904109584</v>
      </c>
      <c r="P72" s="45">
        <f t="shared" si="11"/>
        <v>2686.9153481290505</v>
      </c>
      <c r="Q72" s="45">
        <f t="shared" si="12"/>
        <v>6479.4829838815631</v>
      </c>
      <c r="R72" s="44">
        <f t="shared" si="9"/>
        <v>0.17690673250680766</v>
      </c>
      <c r="S72" s="44">
        <f t="shared" si="10"/>
        <v>0.16583398144273187</v>
      </c>
      <c r="T72" s="64">
        <f>MEDIAN($G$2:G72)</f>
        <v>14.946748301089221</v>
      </c>
      <c r="U72" s="64">
        <f t="shared" si="16"/>
        <v>14.25587066427034</v>
      </c>
      <c r="V72" s="64">
        <f t="shared" si="17"/>
        <v>11.639337566475886</v>
      </c>
      <c r="W72" s="88">
        <f t="shared" si="13"/>
        <v>-0.10066476733143397</v>
      </c>
      <c r="X72" s="89">
        <v>-2.0221975848580105E-2</v>
      </c>
      <c r="Y72" s="89">
        <v>1.2916666666666669E-3</v>
      </c>
    </row>
    <row r="73" spans="1:25">
      <c r="A73" s="60">
        <v>1942</v>
      </c>
      <c r="B73" s="62">
        <v>9.52</v>
      </c>
      <c r="C73" s="61">
        <v>0.59</v>
      </c>
      <c r="D73" s="61">
        <v>1.03</v>
      </c>
      <c r="E73" s="61">
        <v>16.899999999999999</v>
      </c>
      <c r="F73" s="62">
        <v>2.4691666666666667</v>
      </c>
      <c r="G73" s="106">
        <v>9.6175141032831792</v>
      </c>
      <c r="H73" s="64">
        <v>9.2427184466019412</v>
      </c>
      <c r="I73" s="44">
        <f t="shared" si="3"/>
        <v>0.26995798319327741</v>
      </c>
      <c r="J73" s="65">
        <f t="shared" si="4"/>
        <v>2.4899999999999999E-2</v>
      </c>
      <c r="K73" s="65">
        <f t="shared" si="15"/>
        <v>3.8E-3</v>
      </c>
      <c r="L73" s="44">
        <f t="shared" si="5"/>
        <v>0.17193478991596645</v>
      </c>
      <c r="M73" s="64">
        <f t="shared" si="6"/>
        <v>13.918842270966039</v>
      </c>
      <c r="N73" s="66">
        <f t="shared" si="7"/>
        <v>1</v>
      </c>
      <c r="O73" s="65">
        <f t="shared" si="8"/>
        <v>0.26995798319327741</v>
      </c>
      <c r="P73" s="45">
        <f t="shared" si="11"/>
        <v>3148.8895740316048</v>
      </c>
      <c r="Q73" s="45">
        <f t="shared" si="12"/>
        <v>8228.6711423453889</v>
      </c>
      <c r="R73" s="44">
        <f t="shared" si="9"/>
        <v>0.13779858183732663</v>
      </c>
      <c r="S73" s="44">
        <f t="shared" si="10"/>
        <v>0.14079429143460964</v>
      </c>
      <c r="T73" s="64">
        <f>MEDIAN($G$2:G73)</f>
        <v>14.92157612148819</v>
      </c>
      <c r="U73" s="64">
        <f t="shared" si="16"/>
        <v>13.918842270966039</v>
      </c>
      <c r="V73" s="64">
        <f t="shared" si="17"/>
        <v>11.639337566475886</v>
      </c>
      <c r="W73" s="88">
        <f t="shared" si="13"/>
        <v>0.15410958904109584</v>
      </c>
      <c r="X73" s="89">
        <v>2.2948682374484164E-2</v>
      </c>
      <c r="Y73" s="89">
        <v>3.4250000000000001E-3</v>
      </c>
    </row>
    <row r="74" spans="1:25">
      <c r="A74" s="60">
        <v>1943</v>
      </c>
      <c r="B74" s="62">
        <v>11.48</v>
      </c>
      <c r="C74" s="61">
        <v>0.61</v>
      </c>
      <c r="D74" s="61">
        <v>0.94</v>
      </c>
      <c r="E74" s="61">
        <v>17.399999999999999</v>
      </c>
      <c r="F74" s="62">
        <v>2.479166666666667</v>
      </c>
      <c r="G74" s="106">
        <v>10.737360316041075</v>
      </c>
      <c r="H74" s="64">
        <v>12.212765957446809</v>
      </c>
      <c r="I74" s="44">
        <f t="shared" si="3"/>
        <v>0.19686411149825778</v>
      </c>
      <c r="J74" s="65">
        <f t="shared" si="4"/>
        <v>2.5776111579070303E-2</v>
      </c>
      <c r="K74" s="65">
        <f t="shared" si="15"/>
        <v>3.8E-3</v>
      </c>
      <c r="L74" s="44">
        <f t="shared" si="5"/>
        <v>0.12842891153058278</v>
      </c>
      <c r="M74" s="64">
        <f t="shared" si="6"/>
        <v>13.824952270067694</v>
      </c>
      <c r="N74" s="66">
        <f t="shared" si="7"/>
        <v>1</v>
      </c>
      <c r="O74" s="65">
        <f t="shared" si="8"/>
        <v>0.19686411149825778</v>
      </c>
      <c r="P74" s="45">
        <f t="shared" si="11"/>
        <v>3553.2980345544843</v>
      </c>
      <c r="Q74" s="45">
        <f t="shared" si="12"/>
        <v>9848.6011755945692</v>
      </c>
      <c r="R74" s="44">
        <f t="shared" si="9"/>
        <v>0.13146550083555697</v>
      </c>
      <c r="S74" s="44">
        <f t="shared" si="10"/>
        <v>0.14985530126005142</v>
      </c>
      <c r="T74" s="64">
        <f>MEDIAN($G$2:G74)</f>
        <v>14.89640394188716</v>
      </c>
      <c r="U74" s="64">
        <f t="shared" si="16"/>
        <v>13.824952270067694</v>
      </c>
      <c r="V74" s="64">
        <f t="shared" si="17"/>
        <v>11.639337566475886</v>
      </c>
      <c r="W74" s="88">
        <f t="shared" si="13"/>
        <v>0.26995798319327741</v>
      </c>
      <c r="X74" s="89">
        <v>2.4899999999999999E-2</v>
      </c>
      <c r="Y74" s="89">
        <v>3.8E-3</v>
      </c>
    </row>
    <row r="75" spans="1:25">
      <c r="A75" s="60">
        <v>1944</v>
      </c>
      <c r="B75" s="62">
        <v>13.1</v>
      </c>
      <c r="C75" s="61">
        <v>0.64</v>
      </c>
      <c r="D75" s="61">
        <v>0.93</v>
      </c>
      <c r="E75" s="61">
        <v>17.8</v>
      </c>
      <c r="F75" s="62">
        <v>2.3791666666666664</v>
      </c>
      <c r="G75" s="106">
        <v>11.638683593355129</v>
      </c>
      <c r="H75" s="64">
        <v>14.086021505376342</v>
      </c>
      <c r="I75" s="44">
        <f t="shared" si="3"/>
        <v>0.37328244274809153</v>
      </c>
      <c r="J75" s="65">
        <f t="shared" si="4"/>
        <v>3.8044173419237229E-2</v>
      </c>
      <c r="K75" s="65">
        <f t="shared" si="15"/>
        <v>3.8E-3</v>
      </c>
      <c r="L75" s="44">
        <f t="shared" si="5"/>
        <v>0.23918713501654981</v>
      </c>
      <c r="M75" s="64">
        <f t="shared" si="6"/>
        <v>13.56523893518059</v>
      </c>
      <c r="N75" s="66">
        <f t="shared" si="7"/>
        <v>1</v>
      </c>
      <c r="O75" s="65">
        <f t="shared" si="8"/>
        <v>0.37328244274809153</v>
      </c>
      <c r="P75" s="45">
        <f t="shared" si="11"/>
        <v>4403.2012112995089</v>
      </c>
      <c r="Q75" s="45">
        <f t="shared" si="12"/>
        <v>13524.911080072237</v>
      </c>
      <c r="R75" s="44">
        <f t="shared" si="9"/>
        <v>0.11617249902428695</v>
      </c>
      <c r="S75" s="44">
        <f t="shared" si="10"/>
        <v>0.11245610471429246</v>
      </c>
      <c r="T75" s="64">
        <f>MEDIAN($G$2:G75)</f>
        <v>14.823521215576097</v>
      </c>
      <c r="U75" s="64">
        <f t="shared" si="16"/>
        <v>13.56523893518059</v>
      </c>
      <c r="V75" s="64">
        <f t="shared" si="17"/>
        <v>11.639337566475886</v>
      </c>
      <c r="W75" s="88">
        <f t="shared" si="13"/>
        <v>0.19686411149825778</v>
      </c>
      <c r="X75" s="89">
        <v>2.5776111579070303E-2</v>
      </c>
      <c r="Y75" s="89">
        <v>3.8E-3</v>
      </c>
    </row>
    <row r="76" spans="1:25">
      <c r="A76" s="60">
        <v>1945</v>
      </c>
      <c r="B76" s="62">
        <v>17.329999999999998</v>
      </c>
      <c r="C76" s="61">
        <v>0.66</v>
      </c>
      <c r="D76" s="61">
        <v>0.96</v>
      </c>
      <c r="E76" s="61">
        <v>18.2</v>
      </c>
      <c r="F76" s="62">
        <v>2.2050000000000001</v>
      </c>
      <c r="G76" s="106">
        <v>15.020347474739962</v>
      </c>
      <c r="H76" s="64">
        <v>18.052083333333332</v>
      </c>
      <c r="I76" s="44">
        <f t="shared" si="3"/>
        <v>-8.5978072706289543E-2</v>
      </c>
      <c r="J76" s="65">
        <f t="shared" si="4"/>
        <v>3.1283745375695685E-2</v>
      </c>
      <c r="K76" s="65">
        <f t="shared" si="15"/>
        <v>3.8E-3</v>
      </c>
      <c r="L76" s="44">
        <f t="shared" si="5"/>
        <v>-3.9073345473495454E-2</v>
      </c>
      <c r="M76" s="64">
        <f t="shared" si="6"/>
        <v>13.56523893518059</v>
      </c>
      <c r="N76" s="66">
        <f t="shared" si="7"/>
        <v>-1</v>
      </c>
      <c r="O76" s="65">
        <f t="shared" si="8"/>
        <v>3.1283745375695685E-2</v>
      </c>
      <c r="P76" s="45">
        <f t="shared" si="11"/>
        <v>4231.153409181089</v>
      </c>
      <c r="Q76" s="45">
        <f t="shared" si="12"/>
        <v>13948.020954530144</v>
      </c>
      <c r="R76" s="44">
        <f t="shared" si="9"/>
        <v>0.14132622554494501</v>
      </c>
      <c r="S76" s="44">
        <f t="shared" si="10"/>
        <v>0.10650703032176856</v>
      </c>
      <c r="T76" s="64">
        <f>MEDIAN($G$2:G76)</f>
        <v>14.89640394188716</v>
      </c>
      <c r="U76" s="64">
        <f t="shared" si="16"/>
        <v>13.56523893518059</v>
      </c>
      <c r="V76" s="64">
        <f t="shared" si="17"/>
        <v>12.281801622601114</v>
      </c>
      <c r="W76" s="88">
        <f t="shared" si="13"/>
        <v>0.37328244274809153</v>
      </c>
      <c r="X76" s="89">
        <v>3.8044173419237229E-2</v>
      </c>
      <c r="Y76" s="89">
        <v>3.8E-3</v>
      </c>
    </row>
    <row r="77" spans="1:25">
      <c r="A77" s="60">
        <v>1946</v>
      </c>
      <c r="B77" s="62">
        <v>15.13</v>
      </c>
      <c r="C77" s="61">
        <v>0.71</v>
      </c>
      <c r="D77" s="61">
        <v>1.06</v>
      </c>
      <c r="E77" s="61">
        <v>21.5</v>
      </c>
      <c r="F77" s="62">
        <v>2.2450000000000001</v>
      </c>
      <c r="G77" s="106">
        <v>11.372779425862705</v>
      </c>
      <c r="H77" s="64">
        <v>14.273584905660377</v>
      </c>
      <c r="I77" s="44">
        <f t="shared" ref="I77:I140" si="18">W78</f>
        <v>4.8909451421017748E-2</v>
      </c>
      <c r="J77" s="65">
        <f t="shared" ref="J77:J140" si="19">X78</f>
        <v>9.1969680628322358E-3</v>
      </c>
      <c r="K77" s="65">
        <f t="shared" si="15"/>
        <v>6.0083333333333334E-3</v>
      </c>
      <c r="L77" s="44">
        <f t="shared" ref="L77:L140" si="20">$B$4*I77+$C$4*J77+$D$4*K77</f>
        <v>3.302445807774354E-2</v>
      </c>
      <c r="M77" s="64">
        <f t="shared" ref="M77:M140" si="21">IF($E$6=25,V77,IF($E$6=50,U77,T77))</f>
        <v>13.199026090786381</v>
      </c>
      <c r="N77" s="66">
        <f t="shared" ref="N77:N140" si="22">IF(G77&gt;(1+$B$8)*M77,-1,IF(G77&lt;(1+$B$9)*M77,1,0))</f>
        <v>1</v>
      </c>
      <c r="O77" s="65">
        <f t="shared" ref="O77:O140" si="23">IF(N77=0,L77,IF(N77=1,$D$9*I77+$E$9*J77+$F$9*K77,$D$8*I77+$E$8*J77+$F$8*K77))</f>
        <v>4.8909451421017748E-2</v>
      </c>
      <c r="P77" s="45">
        <f t="shared" si="11"/>
        <v>4370.8849575630911</v>
      </c>
      <c r="Q77" s="45">
        <f t="shared" si="12"/>
        <v>14630.211007825073</v>
      </c>
      <c r="R77" s="44">
        <f t="shared" ref="R77:R140" si="24">(Q82/Q77)^(1/5)-1</f>
        <v>0.15486540670184357</v>
      </c>
      <c r="S77" s="44">
        <f t="shared" ref="S77:S140" si="25">(Q87/Q77)^(1/10)-1</f>
        <v>0.10850150806274805</v>
      </c>
      <c r="T77" s="64">
        <f>MEDIAN($G$2:G77)</f>
        <v>14.823521215576097</v>
      </c>
      <c r="U77" s="64">
        <f t="shared" si="16"/>
        <v>13.199026090786381</v>
      </c>
      <c r="V77" s="64">
        <f t="shared" si="17"/>
        <v>12.281801622601114</v>
      </c>
      <c r="W77" s="88">
        <f t="shared" si="13"/>
        <v>-8.5978072706289543E-2</v>
      </c>
      <c r="X77" s="89">
        <v>3.1283745375695685E-2</v>
      </c>
      <c r="Y77" s="89">
        <v>3.8E-3</v>
      </c>
    </row>
    <row r="78" spans="1:25">
      <c r="A78" s="60">
        <v>1947</v>
      </c>
      <c r="B78" s="62">
        <v>15.03</v>
      </c>
      <c r="C78" s="61">
        <v>0.84</v>
      </c>
      <c r="D78" s="61">
        <v>1.61</v>
      </c>
      <c r="E78" s="61">
        <v>23.4</v>
      </c>
      <c r="F78" s="62">
        <v>2.4241666666666668</v>
      </c>
      <c r="G78" s="106">
        <v>10.68091253196919</v>
      </c>
      <c r="H78" s="64">
        <v>9.3354037267080727</v>
      </c>
      <c r="I78" s="44">
        <f t="shared" si="18"/>
        <v>7.2521623419827042E-2</v>
      </c>
      <c r="J78" s="65">
        <f t="shared" si="19"/>
        <v>1.9510369413175046E-2</v>
      </c>
      <c r="K78" s="65">
        <f t="shared" si="15"/>
        <v>1.0449999999999999E-2</v>
      </c>
      <c r="L78" s="44">
        <f t="shared" si="20"/>
        <v>5.1317121817166245E-2</v>
      </c>
      <c r="M78" s="64">
        <f t="shared" si="21"/>
        <v>13.008767881349634</v>
      </c>
      <c r="N78" s="66">
        <f t="shared" si="22"/>
        <v>1</v>
      </c>
      <c r="O78" s="65">
        <f t="shared" si="23"/>
        <v>7.2521623419827042E-2</v>
      </c>
      <c r="P78" s="45">
        <f t="shared" ref="P78:P141" si="26">P77*(1+L78)</f>
        <v>4595.1861933791752</v>
      </c>
      <c r="Q78" s="45">
        <f t="shared" ref="Q78:Q141" si="27">Q77*(1+O78)</f>
        <v>15691.21766108717</v>
      </c>
      <c r="R78" s="44">
        <f t="shared" si="24"/>
        <v>0.14379788843493113</v>
      </c>
      <c r="S78" s="44">
        <f t="shared" si="25"/>
        <v>9.8435062540676466E-2</v>
      </c>
      <c r="T78" s="64">
        <f>MEDIAN($G$2:G78)</f>
        <v>14.750638489265034</v>
      </c>
      <c r="U78" s="64">
        <f t="shared" si="16"/>
        <v>13.008767881349634</v>
      </c>
      <c r="V78" s="64">
        <f t="shared" si="17"/>
        <v>12.281801622601114</v>
      </c>
      <c r="W78" s="88">
        <f t="shared" ref="W78:W141" si="28">(B78-B77+C78)/B77</f>
        <v>4.8909451421017748E-2</v>
      </c>
      <c r="X78" s="89">
        <v>9.1969680628322358E-3</v>
      </c>
      <c r="Y78" s="89">
        <v>6.0083333333333334E-3</v>
      </c>
    </row>
    <row r="79" spans="1:25">
      <c r="A79" s="60">
        <v>1948</v>
      </c>
      <c r="B79" s="62">
        <v>15.19</v>
      </c>
      <c r="C79" s="61">
        <v>0.93</v>
      </c>
      <c r="D79" s="61">
        <v>2.29</v>
      </c>
      <c r="E79" s="61">
        <v>24.1</v>
      </c>
      <c r="F79" s="62">
        <v>2.3208333333333333</v>
      </c>
      <c r="G79" s="106">
        <v>10.159652938900921</v>
      </c>
      <c r="H79" s="64">
        <v>6.6331877729257638</v>
      </c>
      <c r="I79" s="44">
        <f t="shared" si="18"/>
        <v>0.16392363396971688</v>
      </c>
      <c r="J79" s="65">
        <f t="shared" si="19"/>
        <v>4.6634851827973139E-2</v>
      </c>
      <c r="K79" s="65">
        <f t="shared" si="15"/>
        <v>1.115E-2</v>
      </c>
      <c r="L79" s="44">
        <f t="shared" si="20"/>
        <v>0.11700812111301938</v>
      </c>
      <c r="M79" s="64">
        <f t="shared" si="21"/>
        <v>12.943463817946071</v>
      </c>
      <c r="N79" s="66">
        <f t="shared" si="22"/>
        <v>1</v>
      </c>
      <c r="O79" s="65">
        <f t="shared" si="23"/>
        <v>0.16392363396971688</v>
      </c>
      <c r="P79" s="45">
        <f t="shared" si="26"/>
        <v>5132.8602960309599</v>
      </c>
      <c r="Q79" s="45">
        <f t="shared" si="27"/>
        <v>18263.379081502379</v>
      </c>
      <c r="R79" s="44">
        <f t="shared" si="24"/>
        <v>0.16854399260026764</v>
      </c>
      <c r="S79" s="44">
        <f t="shared" si="25"/>
        <v>7.8989049349201812E-2</v>
      </c>
      <c r="T79" s="64">
        <f>MEDIAN($G$2:G79)</f>
        <v>14.666560699113738</v>
      </c>
      <c r="U79" s="64">
        <f t="shared" si="16"/>
        <v>12.943463817946071</v>
      </c>
      <c r="V79" s="64">
        <f t="shared" si="17"/>
        <v>12.281801622601114</v>
      </c>
      <c r="W79" s="88">
        <f t="shared" si="28"/>
        <v>7.2521623419827042E-2</v>
      </c>
      <c r="X79" s="89">
        <v>1.9510369413175046E-2</v>
      </c>
      <c r="Y79" s="89">
        <v>1.0449999999999999E-2</v>
      </c>
    </row>
    <row r="80" spans="1:25">
      <c r="A80" s="60">
        <v>1949</v>
      </c>
      <c r="B80" s="62">
        <v>16.54</v>
      </c>
      <c r="C80" s="61">
        <v>1.1399999999999999</v>
      </c>
      <c r="D80" s="61">
        <v>2.3199999999999998</v>
      </c>
      <c r="E80" s="61">
        <v>23.6</v>
      </c>
      <c r="F80" s="62">
        <v>2.3191666666666664</v>
      </c>
      <c r="G80" s="106">
        <v>10.52933090413115</v>
      </c>
      <c r="H80" s="64">
        <v>7.1293103448275863</v>
      </c>
      <c r="I80" s="44">
        <f t="shared" si="18"/>
        <v>0.28295042321644504</v>
      </c>
      <c r="J80" s="65">
        <f t="shared" si="19"/>
        <v>4.2959574171096103E-3</v>
      </c>
      <c r="K80" s="65">
        <f t="shared" si="15"/>
        <v>1.2033333333333333E-2</v>
      </c>
      <c r="L80" s="44">
        <f t="shared" si="20"/>
        <v>0.17148863689671087</v>
      </c>
      <c r="M80" s="64">
        <f t="shared" si="21"/>
        <v>12.580123112393558</v>
      </c>
      <c r="N80" s="66">
        <f t="shared" si="22"/>
        <v>1</v>
      </c>
      <c r="O80" s="65">
        <f t="shared" si="23"/>
        <v>0.28295042321644504</v>
      </c>
      <c r="P80" s="45">
        <f t="shared" si="26"/>
        <v>6013.0875115785566</v>
      </c>
      <c r="Q80" s="45">
        <f t="shared" si="27"/>
        <v>23431.009921975845</v>
      </c>
      <c r="R80" s="44">
        <f t="shared" si="24"/>
        <v>0.10875208446536755</v>
      </c>
      <c r="S80" s="44">
        <f t="shared" si="25"/>
        <v>6.4088719765873048E-2</v>
      </c>
      <c r="T80" s="64">
        <f>MEDIAN($G$2:G80)</f>
        <v>14.582482908962442</v>
      </c>
      <c r="U80" s="64">
        <f t="shared" si="16"/>
        <v>12.580123112393558</v>
      </c>
      <c r="V80" s="64">
        <f t="shared" si="17"/>
        <v>12.281801622601114</v>
      </c>
      <c r="W80" s="88">
        <f t="shared" si="28"/>
        <v>0.16392363396971688</v>
      </c>
      <c r="X80" s="89">
        <v>4.6634851827973139E-2</v>
      </c>
      <c r="Y80" s="89">
        <v>1.115E-2</v>
      </c>
    </row>
    <row r="81" spans="1:25">
      <c r="A81" s="60">
        <v>1950</v>
      </c>
      <c r="B81" s="62">
        <v>19.75</v>
      </c>
      <c r="C81" s="61">
        <v>1.47</v>
      </c>
      <c r="D81" s="61">
        <v>2.84</v>
      </c>
      <c r="E81" s="61">
        <v>25</v>
      </c>
      <c r="F81" s="62">
        <v>2.5491666666666668</v>
      </c>
      <c r="G81" s="106">
        <v>11.30666578889076</v>
      </c>
      <c r="H81" s="64">
        <v>6.954225352112676</v>
      </c>
      <c r="I81" s="44">
        <f t="shared" si="18"/>
        <v>0.25670886075949367</v>
      </c>
      <c r="J81" s="65">
        <f t="shared" si="19"/>
        <v>-2.9531392208319886E-3</v>
      </c>
      <c r="K81" s="65">
        <f t="shared" si="15"/>
        <v>1.5175000000000001E-2</v>
      </c>
      <c r="L81" s="44">
        <f t="shared" si="20"/>
        <v>0.1528440607673634</v>
      </c>
      <c r="M81" s="64">
        <f t="shared" si="21"/>
        <v>11.9605695945385</v>
      </c>
      <c r="N81" s="66">
        <f t="shared" si="22"/>
        <v>0</v>
      </c>
      <c r="O81" s="65">
        <f t="shared" si="23"/>
        <v>0.1528440607673634</v>
      </c>
      <c r="P81" s="45">
        <f t="shared" si="26"/>
        <v>6932.152224597743</v>
      </c>
      <c r="Q81" s="45">
        <f t="shared" si="27"/>
        <v>27012.300626331013</v>
      </c>
      <c r="R81" s="44">
        <f t="shared" si="24"/>
        <v>7.2750087352903448E-2</v>
      </c>
      <c r="S81" s="44">
        <f t="shared" si="25"/>
        <v>5.1203337096216606E-2</v>
      </c>
      <c r="T81" s="64">
        <f>MEDIAN($G$2:G81)</f>
        <v>14.51273707015044</v>
      </c>
      <c r="U81" s="64">
        <f t="shared" si="16"/>
        <v>11.9605695945385</v>
      </c>
      <c r="V81" s="64">
        <f t="shared" si="17"/>
        <v>12.281801622601114</v>
      </c>
      <c r="W81" s="88">
        <f t="shared" si="28"/>
        <v>0.28295042321644504</v>
      </c>
      <c r="X81" s="89">
        <v>4.2959574171096103E-3</v>
      </c>
      <c r="Y81" s="89">
        <v>1.2033333333333333E-2</v>
      </c>
    </row>
    <row r="82" spans="1:25">
      <c r="A82" s="60">
        <v>1951</v>
      </c>
      <c r="B82" s="62">
        <v>23.41</v>
      </c>
      <c r="C82" s="61">
        <v>1.41</v>
      </c>
      <c r="D82" s="61">
        <v>2.44</v>
      </c>
      <c r="E82" s="61">
        <v>26.5</v>
      </c>
      <c r="F82" s="62">
        <v>2.6708333333333334</v>
      </c>
      <c r="G82" s="106">
        <v>12.147072568106777</v>
      </c>
      <c r="H82" s="64">
        <v>9.5942622950819683</v>
      </c>
      <c r="I82" s="44">
        <f t="shared" si="18"/>
        <v>0.17257582229816315</v>
      </c>
      <c r="J82" s="65">
        <f t="shared" si="19"/>
        <v>2.2679961918305656E-2</v>
      </c>
      <c r="K82" s="65">
        <f t="shared" si="15"/>
        <v>1.7225000000000001E-2</v>
      </c>
      <c r="L82" s="44">
        <f t="shared" si="20"/>
        <v>0.11261747814622015</v>
      </c>
      <c r="M82" s="64">
        <f t="shared" si="21"/>
        <v>11.893205067291332</v>
      </c>
      <c r="N82" s="66">
        <f t="shared" si="22"/>
        <v>0</v>
      </c>
      <c r="O82" s="65">
        <f t="shared" si="23"/>
        <v>0.11261747814622015</v>
      </c>
      <c r="P82" s="45">
        <f t="shared" si="26"/>
        <v>7712.8337262576506</v>
      </c>
      <c r="Q82" s="45">
        <f t="shared" si="27"/>
        <v>30054.357801795974</v>
      </c>
      <c r="R82" s="44">
        <f t="shared" si="24"/>
        <v>6.3998961477789384E-2</v>
      </c>
      <c r="S82" s="44">
        <f t="shared" si="25"/>
        <v>4.5820111397315344E-2</v>
      </c>
      <c r="T82" s="64">
        <f>MEDIAN($G$2:G82)</f>
        <v>14.442991231338439</v>
      </c>
      <c r="U82" s="64">
        <f t="shared" si="16"/>
        <v>11.893205067291332</v>
      </c>
      <c r="V82" s="64">
        <f t="shared" si="17"/>
        <v>12.147072568106777</v>
      </c>
      <c r="W82" s="88">
        <f t="shared" si="28"/>
        <v>0.25670886075949367</v>
      </c>
      <c r="X82" s="89">
        <v>-2.9531392208319886E-3</v>
      </c>
      <c r="Y82" s="89">
        <v>1.5175000000000001E-2</v>
      </c>
    </row>
    <row r="83" spans="1:25">
      <c r="A83" s="60">
        <v>1952</v>
      </c>
      <c r="B83" s="62">
        <v>26.04</v>
      </c>
      <c r="C83" s="61">
        <v>1.41</v>
      </c>
      <c r="D83" s="61">
        <v>2.4</v>
      </c>
      <c r="E83" s="61">
        <v>26.7</v>
      </c>
      <c r="F83" s="62">
        <v>2.8174999999999999</v>
      </c>
      <c r="G83" s="106">
        <v>12.93396430616137</v>
      </c>
      <c r="H83" s="64">
        <v>10.85</v>
      </c>
      <c r="I83" s="44">
        <f t="shared" si="18"/>
        <v>9.2165898617511174E-3</v>
      </c>
      <c r="J83" s="65">
        <f t="shared" si="19"/>
        <v>4.1438402589088513E-2</v>
      </c>
      <c r="K83" s="65">
        <f t="shared" si="15"/>
        <v>1.8908333333333333E-2</v>
      </c>
      <c r="L83" s="44">
        <f t="shared" si="20"/>
        <v>2.2105314952686077E-2</v>
      </c>
      <c r="M83" s="64">
        <f t="shared" si="21"/>
        <v>11.893205067291332</v>
      </c>
      <c r="N83" s="66">
        <f t="shared" si="22"/>
        <v>0</v>
      </c>
      <c r="O83" s="65">
        <f t="shared" si="23"/>
        <v>2.2105314952686077E-2</v>
      </c>
      <c r="P83" s="45">
        <f t="shared" si="26"/>
        <v>7883.3283449542741</v>
      </c>
      <c r="Q83" s="45">
        <f t="shared" si="27"/>
        <v>30718.718846705389</v>
      </c>
      <c r="R83" s="44">
        <f t="shared" si="24"/>
        <v>5.4871318454421836E-2</v>
      </c>
      <c r="S83" s="44">
        <f t="shared" si="25"/>
        <v>4.5280276984350554E-2</v>
      </c>
      <c r="T83" s="64">
        <f>MEDIAN($G$2:G83)</f>
        <v>14.186124825458339</v>
      </c>
      <c r="U83" s="64">
        <f t="shared" si="16"/>
        <v>11.893205067291332</v>
      </c>
      <c r="V83" s="64">
        <f t="shared" si="17"/>
        <v>12.147072568106777</v>
      </c>
      <c r="W83" s="88">
        <f t="shared" si="28"/>
        <v>0.17257582229816315</v>
      </c>
      <c r="X83" s="89">
        <v>2.2679961918305656E-2</v>
      </c>
      <c r="Y83" s="89">
        <v>1.7225000000000001E-2</v>
      </c>
    </row>
    <row r="84" spans="1:25">
      <c r="A84" s="60">
        <v>1953</v>
      </c>
      <c r="B84" s="62">
        <v>24.83</v>
      </c>
      <c r="C84" s="61">
        <v>1.45</v>
      </c>
      <c r="D84" s="61">
        <v>2.5099999999999998</v>
      </c>
      <c r="E84" s="61">
        <v>26.9</v>
      </c>
      <c r="F84" s="62">
        <v>2.59</v>
      </c>
      <c r="G84" s="106">
        <v>11.754449184027294</v>
      </c>
      <c r="H84" s="64">
        <v>9.8924302788844631</v>
      </c>
      <c r="I84" s="44">
        <f t="shared" si="18"/>
        <v>0.47039871123640759</v>
      </c>
      <c r="J84" s="65">
        <f t="shared" si="19"/>
        <v>3.2898034558095555E-2</v>
      </c>
      <c r="K84" s="65">
        <f t="shared" si="15"/>
        <v>9.3752000000000002E-3</v>
      </c>
      <c r="L84" s="44">
        <f t="shared" si="20"/>
        <v>0.29539844056508274</v>
      </c>
      <c r="M84" s="64">
        <f t="shared" si="21"/>
        <v>11.696893375251591</v>
      </c>
      <c r="N84" s="66">
        <f t="shared" si="22"/>
        <v>0</v>
      </c>
      <c r="O84" s="65">
        <f t="shared" si="23"/>
        <v>0.29539844056508274</v>
      </c>
      <c r="P84" s="45">
        <f t="shared" si="26"/>
        <v>10212.05124451628</v>
      </c>
      <c r="Q84" s="45">
        <f t="shared" si="27"/>
        <v>39792.980490179376</v>
      </c>
      <c r="R84" s="44">
        <f t="shared" si="24"/>
        <v>-3.702576892416265E-3</v>
      </c>
      <c r="S84" s="44">
        <f t="shared" si="25"/>
        <v>2.2308676015299733E-2</v>
      </c>
      <c r="T84" s="64">
        <f>MEDIAN($G$2:G84)</f>
        <v>13.929258419578238</v>
      </c>
      <c r="U84" s="64">
        <f t="shared" si="16"/>
        <v>11.696893375251591</v>
      </c>
      <c r="V84" s="64">
        <f t="shared" si="17"/>
        <v>11.754449184027294</v>
      </c>
      <c r="W84" s="88">
        <f t="shared" si="28"/>
        <v>9.2165898617511174E-3</v>
      </c>
      <c r="X84" s="89">
        <v>4.1438402589088513E-2</v>
      </c>
      <c r="Y84" s="89">
        <v>1.8908333333333333E-2</v>
      </c>
    </row>
    <row r="85" spans="1:25">
      <c r="A85" s="60">
        <v>1954</v>
      </c>
      <c r="B85" s="62">
        <v>34.97</v>
      </c>
      <c r="C85" s="61">
        <v>1.54</v>
      </c>
      <c r="D85" s="61">
        <v>2.77</v>
      </c>
      <c r="E85" s="61">
        <v>26.7</v>
      </c>
      <c r="F85" s="62">
        <v>2.5099999999999998</v>
      </c>
      <c r="G85" s="106">
        <v>15.789062002327082</v>
      </c>
      <c r="H85" s="64">
        <v>12.624548736462094</v>
      </c>
      <c r="I85" s="44">
        <f t="shared" si="18"/>
        <v>0.34429511009436659</v>
      </c>
      <c r="J85" s="65">
        <f t="shared" si="19"/>
        <v>-1.3364391288618781E-2</v>
      </c>
      <c r="K85" s="65">
        <f t="shared" si="15"/>
        <v>1.7243426294820716E-2</v>
      </c>
      <c r="L85" s="44">
        <f t="shared" si="20"/>
        <v>0.20123130954117241</v>
      </c>
      <c r="M85" s="64">
        <f t="shared" si="21"/>
        <v>11.696893375251591</v>
      </c>
      <c r="N85" s="66">
        <f t="shared" si="22"/>
        <v>-1</v>
      </c>
      <c r="O85" s="65">
        <f t="shared" si="23"/>
        <v>-1.3364391288618781E-2</v>
      </c>
      <c r="P85" s="45">
        <f t="shared" si="26"/>
        <v>12267.035689551851</v>
      </c>
      <c r="Q85" s="45">
        <f t="shared" si="27"/>
        <v>39261.171528368242</v>
      </c>
      <c r="R85" s="44">
        <f t="shared" si="24"/>
        <v>2.1224509425797011E-2</v>
      </c>
      <c r="S85" s="44">
        <f t="shared" si="25"/>
        <v>2.4418578335445806E-2</v>
      </c>
      <c r="T85" s="64">
        <f>MEDIAN($G$2:G85)</f>
        <v>14.186124825458339</v>
      </c>
      <c r="U85" s="64">
        <f t="shared" si="16"/>
        <v>11.696893375251591</v>
      </c>
      <c r="V85" s="64">
        <f t="shared" si="17"/>
        <v>11.754449184027294</v>
      </c>
      <c r="W85" s="88">
        <f t="shared" si="28"/>
        <v>0.47039871123640759</v>
      </c>
      <c r="X85" s="89">
        <v>3.2898034558095555E-2</v>
      </c>
      <c r="Y85" s="89">
        <v>9.3752000000000002E-3</v>
      </c>
    </row>
    <row r="86" spans="1:25">
      <c r="A86" s="60">
        <v>1955</v>
      </c>
      <c r="B86" s="62">
        <v>45.37</v>
      </c>
      <c r="C86" s="61">
        <v>1.64</v>
      </c>
      <c r="D86" s="61">
        <v>3.62</v>
      </c>
      <c r="E86" s="61">
        <v>26.8</v>
      </c>
      <c r="F86" s="62">
        <v>2.96</v>
      </c>
      <c r="G86" s="106">
        <v>18.94236903581357</v>
      </c>
      <c r="H86" s="64">
        <v>12.533149171270717</v>
      </c>
      <c r="I86" s="44">
        <f t="shared" si="18"/>
        <v>6.1935199471016104E-2</v>
      </c>
      <c r="J86" s="65">
        <f t="shared" si="19"/>
        <v>-2.2557738173154165E-2</v>
      </c>
      <c r="K86" s="65">
        <f t="shared" si="15"/>
        <v>2.6213888888888887E-2</v>
      </c>
      <c r="L86" s="44">
        <f t="shared" si="20"/>
        <v>2.8138024413347996E-2</v>
      </c>
      <c r="M86" s="64">
        <f t="shared" si="21"/>
        <v>11.696893375251591</v>
      </c>
      <c r="N86" s="66">
        <f t="shared" si="22"/>
        <v>-1</v>
      </c>
      <c r="O86" s="65">
        <f t="shared" si="23"/>
        <v>-2.2557738173154165E-2</v>
      </c>
      <c r="P86" s="45">
        <f t="shared" si="26"/>
        <v>12612.205839263872</v>
      </c>
      <c r="Q86" s="45">
        <f t="shared" si="27"/>
        <v>38375.528300660015</v>
      </c>
      <c r="R86" s="44">
        <f t="shared" si="24"/>
        <v>3.0089364661780582E-2</v>
      </c>
      <c r="S86" s="44">
        <f t="shared" si="25"/>
        <v>2.9705953173956301E-2</v>
      </c>
      <c r="T86" s="64">
        <f>MEDIAN($G$2:G86)</f>
        <v>14.442991231338439</v>
      </c>
      <c r="U86" s="64">
        <f t="shared" si="16"/>
        <v>11.696893375251591</v>
      </c>
      <c r="V86" s="64">
        <f t="shared" si="17"/>
        <v>11.754449184027294</v>
      </c>
      <c r="W86" s="88">
        <f t="shared" si="28"/>
        <v>0.34429511009436659</v>
      </c>
      <c r="X86" s="89">
        <v>-1.3364391288618781E-2</v>
      </c>
      <c r="Y86" s="89">
        <v>1.7243426294820716E-2</v>
      </c>
    </row>
    <row r="87" spans="1:25">
      <c r="A87" s="60">
        <v>1956</v>
      </c>
      <c r="B87" s="62">
        <v>46.44</v>
      </c>
      <c r="C87" s="61">
        <v>1.74</v>
      </c>
      <c r="D87" s="61">
        <v>3.41</v>
      </c>
      <c r="E87" s="61">
        <v>27.6</v>
      </c>
      <c r="F87" s="62">
        <v>3.59</v>
      </c>
      <c r="G87" s="106">
        <v>17.197522725560912</v>
      </c>
      <c r="H87" s="64">
        <v>13.618768328445746</v>
      </c>
      <c r="I87" s="44">
        <f t="shared" si="18"/>
        <v>-9.3023255813953473E-2</v>
      </c>
      <c r="J87" s="65">
        <f t="shared" si="19"/>
        <v>6.7970128466249904E-2</v>
      </c>
      <c r="K87" s="65">
        <f t="shared" si="15"/>
        <v>3.2245669291338583E-2</v>
      </c>
      <c r="L87" s="44">
        <f t="shared" si="20"/>
        <v>-2.8625902101872124E-2</v>
      </c>
      <c r="M87" s="64">
        <f t="shared" si="21"/>
        <v>11.696893375251591</v>
      </c>
      <c r="N87" s="66">
        <f t="shared" si="22"/>
        <v>-1</v>
      </c>
      <c r="O87" s="65">
        <f t="shared" si="23"/>
        <v>6.7970128466249904E-2</v>
      </c>
      <c r="P87" s="45">
        <f t="shared" si="26"/>
        <v>12251.170069620444</v>
      </c>
      <c r="Q87" s="45">
        <f t="shared" si="27"/>
        <v>40983.917889216085</v>
      </c>
      <c r="R87" s="44">
        <f t="shared" si="24"/>
        <v>2.7951854280005017E-2</v>
      </c>
      <c r="S87" s="44">
        <f t="shared" si="25"/>
        <v>2.13283215036153E-2</v>
      </c>
      <c r="T87" s="64">
        <f>MEDIAN($G$2:G87)</f>
        <v>14.51273707015044</v>
      </c>
      <c r="U87" s="64">
        <f t="shared" si="16"/>
        <v>11.696893375251591</v>
      </c>
      <c r="V87" s="64">
        <f t="shared" si="17"/>
        <v>12.147072568106777</v>
      </c>
      <c r="W87" s="88">
        <f t="shared" si="28"/>
        <v>6.1935199471016104E-2</v>
      </c>
      <c r="X87" s="89">
        <v>-2.2557738173154165E-2</v>
      </c>
      <c r="Y87" s="89">
        <v>2.6213888888888887E-2</v>
      </c>
    </row>
    <row r="88" spans="1:25">
      <c r="A88" s="60">
        <v>1957</v>
      </c>
      <c r="B88" s="62">
        <v>40.33</v>
      </c>
      <c r="C88" s="61">
        <v>1.79</v>
      </c>
      <c r="D88" s="61">
        <v>3.37</v>
      </c>
      <c r="E88" s="61">
        <v>28.4</v>
      </c>
      <c r="F88" s="62">
        <v>3.21</v>
      </c>
      <c r="G88" s="106">
        <v>13.673246057951379</v>
      </c>
      <c r="H88" s="64">
        <v>11.967359050445102</v>
      </c>
      <c r="I88" s="44">
        <f t="shared" si="18"/>
        <v>0.36969997520456249</v>
      </c>
      <c r="J88" s="65">
        <f t="shared" si="19"/>
        <v>-2.0990181755274694E-2</v>
      </c>
      <c r="K88" s="65">
        <f t="shared" si="15"/>
        <v>1.7665461847389558E-2</v>
      </c>
      <c r="L88" s="44">
        <f t="shared" si="20"/>
        <v>0.21342391242062761</v>
      </c>
      <c r="M88" s="64">
        <f t="shared" si="21"/>
        <v>11.950760876067037</v>
      </c>
      <c r="N88" s="66">
        <f t="shared" si="22"/>
        <v>-1</v>
      </c>
      <c r="O88" s="65">
        <f t="shared" si="23"/>
        <v>-2.0990181755274694E-2</v>
      </c>
      <c r="P88" s="45">
        <f t="shared" si="26"/>
        <v>14865.862717609332</v>
      </c>
      <c r="Q88" s="45">
        <f t="shared" si="27"/>
        <v>40123.658003678189</v>
      </c>
      <c r="R88" s="44">
        <f t="shared" si="24"/>
        <v>3.5776438640263697E-2</v>
      </c>
      <c r="S88" s="44">
        <f t="shared" si="25"/>
        <v>2.680040382860116E-2</v>
      </c>
      <c r="T88" s="64">
        <f>MEDIAN($G$2:G88)</f>
        <v>14.442991231338439</v>
      </c>
      <c r="U88" s="64">
        <f t="shared" si="16"/>
        <v>11.950760876067037</v>
      </c>
      <c r="V88" s="64">
        <f t="shared" si="17"/>
        <v>12.281801622601114</v>
      </c>
      <c r="W88" s="88">
        <f t="shared" si="28"/>
        <v>-9.3023255813953473E-2</v>
      </c>
      <c r="X88" s="89">
        <v>6.7970128466249904E-2</v>
      </c>
      <c r="Y88" s="89">
        <v>3.2245669291338583E-2</v>
      </c>
    </row>
    <row r="89" spans="1:25">
      <c r="A89" s="60">
        <v>1958</v>
      </c>
      <c r="B89" s="62">
        <v>53.49</v>
      </c>
      <c r="C89" s="61">
        <v>1.75</v>
      </c>
      <c r="D89" s="61">
        <v>2.89</v>
      </c>
      <c r="E89" s="61">
        <v>28.9</v>
      </c>
      <c r="F89" s="62">
        <v>3.86</v>
      </c>
      <c r="G89" s="106">
        <v>17.358357365369951</v>
      </c>
      <c r="H89" s="64">
        <v>18.508650519031143</v>
      </c>
      <c r="I89" s="44">
        <f t="shared" si="18"/>
        <v>0.13834361562908956</v>
      </c>
      <c r="J89" s="65">
        <f t="shared" si="19"/>
        <v>-2.6466312591385065E-2</v>
      </c>
      <c r="K89" s="65">
        <f t="shared" si="15"/>
        <v>3.3860159362549803E-2</v>
      </c>
      <c r="L89" s="44">
        <f t="shared" si="20"/>
        <v>7.2419644340899716E-2</v>
      </c>
      <c r="M89" s="64">
        <f t="shared" si="21"/>
        <v>11.950760876067037</v>
      </c>
      <c r="N89" s="66">
        <f t="shared" si="22"/>
        <v>-1</v>
      </c>
      <c r="O89" s="65">
        <f t="shared" si="23"/>
        <v>-2.6466312591385065E-2</v>
      </c>
      <c r="P89" s="45">
        <f t="shared" si="26"/>
        <v>15942.443208439241</v>
      </c>
      <c r="Q89" s="45">
        <f t="shared" si="27"/>
        <v>39061.732728643008</v>
      </c>
      <c r="R89" s="44">
        <f t="shared" si="24"/>
        <v>4.8999028619689522E-2</v>
      </c>
      <c r="S89" s="44">
        <f t="shared" si="25"/>
        <v>2.4275700395091304E-2</v>
      </c>
      <c r="T89" s="64">
        <f>MEDIAN($G$2:G89)</f>
        <v>14.51273707015044</v>
      </c>
      <c r="U89" s="64">
        <f t="shared" si="16"/>
        <v>11.950760876067037</v>
      </c>
      <c r="V89" s="64">
        <f t="shared" si="17"/>
        <v>12.93396430616137</v>
      </c>
      <c r="W89" s="88">
        <f t="shared" si="28"/>
        <v>0.36969997520456249</v>
      </c>
      <c r="X89" s="89">
        <v>-2.0990181755274694E-2</v>
      </c>
      <c r="Y89" s="89">
        <v>1.7665461847389558E-2</v>
      </c>
    </row>
    <row r="90" spans="1:25">
      <c r="A90" s="60">
        <v>1959</v>
      </c>
      <c r="B90" s="62">
        <v>59.06</v>
      </c>
      <c r="C90" s="61">
        <v>1.83</v>
      </c>
      <c r="D90" s="61">
        <v>3.39</v>
      </c>
      <c r="E90" s="61">
        <v>29.4</v>
      </c>
      <c r="F90" s="62">
        <v>4.6900000000000004</v>
      </c>
      <c r="G90" s="106">
        <v>18.624728977900102</v>
      </c>
      <c r="H90" s="64">
        <v>17.421828908554573</v>
      </c>
      <c r="I90" s="44">
        <f t="shared" si="18"/>
        <v>-5.2488994243143437E-3</v>
      </c>
      <c r="J90" s="65">
        <f t="shared" si="19"/>
        <v>0.11639503690963365</v>
      </c>
      <c r="K90" s="65">
        <f t="shared" si="15"/>
        <v>2.8729718875502006E-2</v>
      </c>
      <c r="L90" s="44">
        <f t="shared" si="20"/>
        <v>4.3408675109264855E-2</v>
      </c>
      <c r="M90" s="64">
        <f t="shared" si="21"/>
        <v>11.950760876067037</v>
      </c>
      <c r="N90" s="66">
        <f t="shared" si="22"/>
        <v>-1</v>
      </c>
      <c r="O90" s="65">
        <f t="shared" si="23"/>
        <v>0.11639503690963365</v>
      </c>
      <c r="P90" s="45">
        <f t="shared" si="26"/>
        <v>16634.483546122286</v>
      </c>
      <c r="Q90" s="45">
        <f t="shared" si="27"/>
        <v>43608.32455134765</v>
      </c>
      <c r="R90" s="44">
        <f t="shared" si="24"/>
        <v>2.7622637287544327E-2</v>
      </c>
      <c r="S90" s="44">
        <f t="shared" si="25"/>
        <v>2.8874801991952914E-2</v>
      </c>
      <c r="T90" s="64">
        <f>MEDIAN($G$2:G90)</f>
        <v>14.582482908962442</v>
      </c>
      <c r="U90" s="64">
        <f t="shared" si="16"/>
        <v>11.950760876067037</v>
      </c>
      <c r="V90" s="64">
        <f t="shared" si="17"/>
        <v>13.008483033706138</v>
      </c>
      <c r="W90" s="88">
        <f t="shared" si="28"/>
        <v>0.13834361562908956</v>
      </c>
      <c r="X90" s="89">
        <v>-2.6466312591385065E-2</v>
      </c>
      <c r="Y90" s="89">
        <v>3.3860159362549803E-2</v>
      </c>
    </row>
    <row r="91" spans="1:25">
      <c r="A91" s="60">
        <v>1960</v>
      </c>
      <c r="B91" s="62">
        <v>56.8</v>
      </c>
      <c r="C91" s="61">
        <v>1.95</v>
      </c>
      <c r="D91" s="61">
        <v>3.27</v>
      </c>
      <c r="E91" s="61">
        <v>29.8</v>
      </c>
      <c r="F91" s="62">
        <v>3.84</v>
      </c>
      <c r="G91" s="106">
        <v>17.562090833957129</v>
      </c>
      <c r="H91" s="64">
        <v>17.370030581039753</v>
      </c>
      <c r="I91" s="44">
        <f t="shared" si="18"/>
        <v>0.29859154929577464</v>
      </c>
      <c r="J91" s="65">
        <f t="shared" si="19"/>
        <v>2.0609208076323167E-2</v>
      </c>
      <c r="K91" s="65">
        <f t="shared" si="15"/>
        <v>2.3524899598393576E-2</v>
      </c>
      <c r="L91" s="44">
        <f t="shared" si="20"/>
        <v>0.18739861280799405</v>
      </c>
      <c r="M91" s="64">
        <f t="shared" si="21"/>
        <v>11.950760876067037</v>
      </c>
      <c r="N91" s="66">
        <f t="shared" si="22"/>
        <v>-1</v>
      </c>
      <c r="O91" s="65">
        <f t="shared" si="23"/>
        <v>2.0609208076323167E-2</v>
      </c>
      <c r="P91" s="45">
        <f t="shared" si="26"/>
        <v>19751.762687443006</v>
      </c>
      <c r="Q91" s="45">
        <f t="shared" si="27"/>
        <v>44507.057585886207</v>
      </c>
      <c r="R91" s="44">
        <f t="shared" si="24"/>
        <v>2.9322684396438259E-2</v>
      </c>
      <c r="S91" s="44">
        <f t="shared" si="25"/>
        <v>3.8514814812204534E-2</v>
      </c>
      <c r="T91" s="64">
        <f>MEDIAN($G$2:G91)</f>
        <v>14.666560699113738</v>
      </c>
      <c r="U91" s="64">
        <f t="shared" si="16"/>
        <v>11.950760876067037</v>
      </c>
      <c r="V91" s="64">
        <f t="shared" si="17"/>
        <v>13.008483033706138</v>
      </c>
      <c r="W91" s="88">
        <f t="shared" si="28"/>
        <v>-5.2488994243143437E-3</v>
      </c>
      <c r="X91" s="89">
        <v>0.11639503690963365</v>
      </c>
      <c r="Y91" s="89">
        <v>2.8729718875502006E-2</v>
      </c>
    </row>
    <row r="92" spans="1:25">
      <c r="A92" s="60">
        <v>1961</v>
      </c>
      <c r="B92" s="62">
        <v>71.739999999999995</v>
      </c>
      <c r="C92" s="61">
        <v>2.02</v>
      </c>
      <c r="D92" s="61">
        <v>3.19</v>
      </c>
      <c r="E92" s="61">
        <v>30</v>
      </c>
      <c r="F92" s="62">
        <v>4.0599999999999996</v>
      </c>
      <c r="G92" s="106">
        <v>22.041480198382256</v>
      </c>
      <c r="H92" s="64">
        <v>22.489028213166144</v>
      </c>
      <c r="I92" s="44">
        <f t="shared" si="18"/>
        <v>-9.7156398104265337E-2</v>
      </c>
      <c r="J92" s="65">
        <f t="shared" si="19"/>
        <v>5.693544054008462E-2</v>
      </c>
      <c r="K92" s="65">
        <f t="shared" si="15"/>
        <v>2.7723694779116466E-2</v>
      </c>
      <c r="L92" s="44">
        <f t="shared" si="20"/>
        <v>-3.5519662646525348E-2</v>
      </c>
      <c r="M92" s="64">
        <f t="shared" si="21"/>
        <v>11.950760876067037</v>
      </c>
      <c r="N92" s="66">
        <f t="shared" si="22"/>
        <v>-1</v>
      </c>
      <c r="O92" s="65">
        <f t="shared" si="23"/>
        <v>5.693544054008462E-2</v>
      </c>
      <c r="P92" s="45">
        <f t="shared" si="26"/>
        <v>19050.186740110803</v>
      </c>
      <c r="Q92" s="45">
        <f t="shared" si="27"/>
        <v>47041.086516681549</v>
      </c>
      <c r="R92" s="44">
        <f t="shared" si="24"/>
        <v>1.4747466977434787E-2</v>
      </c>
      <c r="S92" s="44">
        <f t="shared" si="25"/>
        <v>4.6514527588136234E-2</v>
      </c>
      <c r="T92" s="64">
        <f>MEDIAN($G$2:G92)</f>
        <v>14.750638489265034</v>
      </c>
      <c r="U92" s="64">
        <f t="shared" si="16"/>
        <v>11.950760876067037</v>
      </c>
      <c r="V92" s="64">
        <f t="shared" si="17"/>
        <v>13.008483033706138</v>
      </c>
      <c r="W92" s="88">
        <f t="shared" si="28"/>
        <v>0.29859154929577464</v>
      </c>
      <c r="X92" s="89">
        <v>2.0609208076323167E-2</v>
      </c>
      <c r="Y92" s="89">
        <v>2.3524899598393576E-2</v>
      </c>
    </row>
    <row r="93" spans="1:25">
      <c r="A93" s="60">
        <v>1962</v>
      </c>
      <c r="B93" s="62">
        <v>62.64</v>
      </c>
      <c r="C93" s="61">
        <v>2.13</v>
      </c>
      <c r="D93" s="61">
        <v>3.67</v>
      </c>
      <c r="E93" s="61">
        <v>30.4</v>
      </c>
      <c r="F93" s="62">
        <v>3.86</v>
      </c>
      <c r="G93" s="106">
        <v>18.585836118439858</v>
      </c>
      <c r="H93" s="64">
        <v>17.068119891008173</v>
      </c>
      <c r="I93" s="44">
        <f t="shared" si="18"/>
        <v>0.22046615581098342</v>
      </c>
      <c r="J93" s="65">
        <f t="shared" si="19"/>
        <v>1.6841620739546127E-2</v>
      </c>
      <c r="K93" s="65">
        <f t="shared" si="15"/>
        <v>3.1560240963855422E-2</v>
      </c>
      <c r="L93" s="44">
        <f t="shared" si="20"/>
        <v>0.13901634178240851</v>
      </c>
      <c r="M93" s="64">
        <f t="shared" si="21"/>
        <v>11.950760876067037</v>
      </c>
      <c r="N93" s="66">
        <f t="shared" si="22"/>
        <v>-1</v>
      </c>
      <c r="O93" s="65">
        <f t="shared" si="23"/>
        <v>1.6841620739546127E-2</v>
      </c>
      <c r="P93" s="45">
        <f t="shared" si="26"/>
        <v>21698.474010992752</v>
      </c>
      <c r="Q93" s="45">
        <f t="shared" si="27"/>
        <v>47833.334654971673</v>
      </c>
      <c r="R93" s="44">
        <f t="shared" si="24"/>
        <v>1.790215530163719E-2</v>
      </c>
      <c r="S93" s="44">
        <f t="shared" si="25"/>
        <v>4.8529107423429085E-2</v>
      </c>
      <c r="T93" s="64">
        <f>MEDIAN($G$2:G93)</f>
        <v>14.823521215576097</v>
      </c>
      <c r="U93" s="64">
        <f t="shared" si="16"/>
        <v>11.950760876067037</v>
      </c>
      <c r="V93" s="64">
        <f t="shared" si="17"/>
        <v>13.673246057951379</v>
      </c>
      <c r="W93" s="88">
        <f t="shared" si="28"/>
        <v>-9.7156398104265337E-2</v>
      </c>
      <c r="X93" s="89">
        <v>5.693544054008462E-2</v>
      </c>
      <c r="Y93" s="89">
        <v>2.7723694779116466E-2</v>
      </c>
    </row>
    <row r="94" spans="1:25">
      <c r="A94" s="60">
        <v>1963</v>
      </c>
      <c r="B94" s="62">
        <v>74.17</v>
      </c>
      <c r="C94" s="61">
        <v>2.2799999999999998</v>
      </c>
      <c r="D94" s="61">
        <v>4.0199999999999996</v>
      </c>
      <c r="E94" s="61">
        <v>30.9</v>
      </c>
      <c r="F94" s="62">
        <v>4.13</v>
      </c>
      <c r="G94" s="106">
        <v>21.038599376737046</v>
      </c>
      <c r="H94" s="64">
        <v>18.450248756218908</v>
      </c>
      <c r="I94" s="44">
        <f t="shared" si="18"/>
        <v>0.16570041795874332</v>
      </c>
      <c r="J94" s="65">
        <f t="shared" si="19"/>
        <v>3.7280648911540815E-2</v>
      </c>
      <c r="K94" s="65">
        <f t="shared" si="15"/>
        <v>3.5457370517928286E-2</v>
      </c>
      <c r="L94" s="44">
        <f t="shared" si="20"/>
        <v>0.11433251033986232</v>
      </c>
      <c r="M94" s="64">
        <f t="shared" si="21"/>
        <v>12.214437095353945</v>
      </c>
      <c r="N94" s="66">
        <f t="shared" si="22"/>
        <v>-1</v>
      </c>
      <c r="O94" s="65">
        <f t="shared" si="23"/>
        <v>3.7280648911540815E-2</v>
      </c>
      <c r="P94" s="45">
        <f t="shared" si="26"/>
        <v>24179.315015213811</v>
      </c>
      <c r="Q94" s="45">
        <f t="shared" si="27"/>
        <v>49616.592410511919</v>
      </c>
      <c r="R94" s="44">
        <f t="shared" si="24"/>
        <v>1.350638049222308E-4</v>
      </c>
      <c r="S94" s="44">
        <f t="shared" si="25"/>
        <v>1.4478160807434914E-2</v>
      </c>
      <c r="T94" s="64">
        <f>MEDIAN($G$2:G94)</f>
        <v>14.89640394188716</v>
      </c>
      <c r="U94" s="64">
        <f t="shared" si="16"/>
        <v>12.214437095353945</v>
      </c>
      <c r="V94" s="64">
        <f t="shared" si="17"/>
        <v>13.673246057951379</v>
      </c>
      <c r="W94" s="88">
        <f t="shared" si="28"/>
        <v>0.22046615581098342</v>
      </c>
      <c r="X94" s="89">
        <v>1.6841620739546127E-2</v>
      </c>
      <c r="Y94" s="89">
        <v>3.1560240963855422E-2</v>
      </c>
    </row>
    <row r="95" spans="1:25">
      <c r="A95" s="60">
        <v>1964</v>
      </c>
      <c r="B95" s="62">
        <v>83.96</v>
      </c>
      <c r="C95" s="61">
        <v>2.5</v>
      </c>
      <c r="D95" s="61">
        <v>4.55</v>
      </c>
      <c r="E95" s="61">
        <v>31.2</v>
      </c>
      <c r="F95" s="62">
        <v>4.18</v>
      </c>
      <c r="G95" s="106">
        <v>22.752984772787272</v>
      </c>
      <c r="H95" s="64">
        <v>18.452747252747251</v>
      </c>
      <c r="I95" s="44">
        <f t="shared" si="18"/>
        <v>0.12494044783230124</v>
      </c>
      <c r="J95" s="65">
        <f t="shared" si="19"/>
        <v>7.1885509359262342E-3</v>
      </c>
      <c r="K95" s="65">
        <f t="shared" si="15"/>
        <v>3.9490763052208833E-2</v>
      </c>
      <c r="L95" s="44">
        <f t="shared" si="20"/>
        <v>7.7839689073751231E-2</v>
      </c>
      <c r="M95" s="64">
        <f t="shared" si="21"/>
        <v>12.580123112393558</v>
      </c>
      <c r="N95" s="66">
        <f t="shared" si="22"/>
        <v>-1</v>
      </c>
      <c r="O95" s="65">
        <f t="shared" si="23"/>
        <v>7.1885509359262342E-3</v>
      </c>
      <c r="P95" s="45">
        <f t="shared" si="26"/>
        <v>26061.425378014337</v>
      </c>
      <c r="Q95" s="45">
        <f t="shared" si="27"/>
        <v>49973.263812321973</v>
      </c>
      <c r="R95" s="44">
        <f t="shared" si="24"/>
        <v>3.0128492466999557E-2</v>
      </c>
      <c r="S95" s="44">
        <f t="shared" si="25"/>
        <v>4.6734622232632583E-2</v>
      </c>
      <c r="T95" s="64">
        <f>MEDIAN($G$2:G95)</f>
        <v>14.92157612148819</v>
      </c>
      <c r="U95" s="64">
        <f t="shared" si="16"/>
        <v>12.580123112393558</v>
      </c>
      <c r="V95" s="64">
        <f t="shared" si="17"/>
        <v>13.673246057951379</v>
      </c>
      <c r="W95" s="88">
        <f t="shared" si="28"/>
        <v>0.16570041795874332</v>
      </c>
      <c r="X95" s="89">
        <v>3.7280648911540815E-2</v>
      </c>
      <c r="Y95" s="89">
        <v>3.5457370517928286E-2</v>
      </c>
    </row>
    <row r="96" spans="1:25">
      <c r="A96" s="60">
        <v>1965</v>
      </c>
      <c r="B96" s="62">
        <v>91.73</v>
      </c>
      <c r="C96" s="61">
        <v>2.72</v>
      </c>
      <c r="D96" s="61">
        <v>5.19</v>
      </c>
      <c r="E96" s="61">
        <v>31.8</v>
      </c>
      <c r="F96" s="62">
        <v>4.62</v>
      </c>
      <c r="G96" s="106">
        <v>23.694111549106335</v>
      </c>
      <c r="H96" s="64">
        <v>17.674373795761078</v>
      </c>
      <c r="I96" s="44">
        <f t="shared" si="18"/>
        <v>-8.2088738689632679E-2</v>
      </c>
      <c r="J96" s="65">
        <f t="shared" si="19"/>
        <v>2.9079409324299622E-2</v>
      </c>
      <c r="K96" s="65">
        <f t="shared" si="15"/>
        <v>4.8557199999999995E-2</v>
      </c>
      <c r="L96" s="44">
        <f t="shared" si="20"/>
        <v>-3.7621479484059757E-2</v>
      </c>
      <c r="M96" s="64">
        <f t="shared" si="21"/>
        <v>12.607882964381242</v>
      </c>
      <c r="N96" s="66">
        <f t="shared" si="22"/>
        <v>-1</v>
      </c>
      <c r="O96" s="65">
        <f t="shared" si="23"/>
        <v>2.9079409324299622E-2</v>
      </c>
      <c r="P96" s="45">
        <f t="shared" si="26"/>
        <v>25080.955997830017</v>
      </c>
      <c r="Q96" s="45">
        <f t="shared" si="27"/>
        <v>51426.456805991693</v>
      </c>
      <c r="R96" s="44">
        <f t="shared" si="24"/>
        <v>4.7789033442737106E-2</v>
      </c>
      <c r="S96" s="44">
        <f t="shared" si="25"/>
        <v>6.522724329554852E-2</v>
      </c>
      <c r="T96" s="64">
        <f>MEDIAN($G$2:G96)</f>
        <v>14.946748301089221</v>
      </c>
      <c r="U96" s="64">
        <f t="shared" si="16"/>
        <v>12.607882964381242</v>
      </c>
      <c r="V96" s="64">
        <f t="shared" si="17"/>
        <v>13.673246057951379</v>
      </c>
      <c r="W96" s="88">
        <f t="shared" si="28"/>
        <v>0.12494044783230124</v>
      </c>
      <c r="X96" s="89">
        <v>7.1885509359262342E-3</v>
      </c>
      <c r="Y96" s="89">
        <v>3.9490763052208833E-2</v>
      </c>
    </row>
    <row r="97" spans="1:25">
      <c r="A97" s="60">
        <v>1966</v>
      </c>
      <c r="B97" s="62">
        <v>81.33</v>
      </c>
      <c r="C97" s="61">
        <v>2.87</v>
      </c>
      <c r="D97" s="61">
        <v>5.55</v>
      </c>
      <c r="E97" s="61">
        <v>32.9</v>
      </c>
      <c r="F97" s="62">
        <v>4.84</v>
      </c>
      <c r="G97" s="106">
        <v>19.736473752791962</v>
      </c>
      <c r="H97" s="64">
        <v>14.654054054054054</v>
      </c>
      <c r="I97" s="44">
        <f t="shared" si="18"/>
        <v>0.20767244559203246</v>
      </c>
      <c r="J97" s="65">
        <f t="shared" si="19"/>
        <v>-1.5806209932824666E-2</v>
      </c>
      <c r="K97" s="65">
        <f t="shared" si="15"/>
        <v>4.2934538152610439E-2</v>
      </c>
      <c r="L97" s="44">
        <f t="shared" si="20"/>
        <v>0.1182809833820896</v>
      </c>
      <c r="M97" s="64">
        <f t="shared" si="21"/>
        <v>12.971223669933753</v>
      </c>
      <c r="N97" s="66">
        <f t="shared" si="22"/>
        <v>-1</v>
      </c>
      <c r="O97" s="65">
        <f t="shared" si="23"/>
        <v>-1.5806209932824666E-2</v>
      </c>
      <c r="P97" s="45">
        <f t="shared" si="26"/>
        <v>28047.556137416272</v>
      </c>
      <c r="Q97" s="45">
        <f t="shared" si="27"/>
        <v>50613.599433614851</v>
      </c>
      <c r="R97" s="44">
        <f t="shared" si="24"/>
        <v>7.9276068276575629E-2</v>
      </c>
      <c r="S97" s="44">
        <f t="shared" si="25"/>
        <v>6.0422047222034259E-2</v>
      </c>
      <c r="T97" s="64">
        <f>MEDIAN($G$2:G97)</f>
        <v>14.983547887914591</v>
      </c>
      <c r="U97" s="64">
        <f t="shared" si="16"/>
        <v>12.971223669933753</v>
      </c>
      <c r="V97" s="64">
        <f t="shared" si="17"/>
        <v>15.020347474739962</v>
      </c>
      <c r="W97" s="88">
        <f t="shared" si="28"/>
        <v>-8.2088738689632679E-2</v>
      </c>
      <c r="X97" s="89">
        <v>2.9079409324299622E-2</v>
      </c>
      <c r="Y97" s="89">
        <v>4.8557199999999995E-2</v>
      </c>
    </row>
    <row r="98" spans="1:25">
      <c r="A98" s="60">
        <v>1967</v>
      </c>
      <c r="B98" s="62">
        <v>95.3</v>
      </c>
      <c r="C98" s="61">
        <v>2.92</v>
      </c>
      <c r="D98" s="61">
        <v>5.33</v>
      </c>
      <c r="E98" s="61">
        <v>33.9</v>
      </c>
      <c r="F98" s="62">
        <v>5.7</v>
      </c>
      <c r="G98" s="106">
        <v>21.75159780872362</v>
      </c>
      <c r="H98" s="64">
        <v>17.879924953095685</v>
      </c>
      <c r="I98" s="44">
        <f t="shared" si="18"/>
        <v>0.14973767051416584</v>
      </c>
      <c r="J98" s="65">
        <f t="shared" si="19"/>
        <v>3.2746196950768365E-2</v>
      </c>
      <c r="K98" s="65">
        <f t="shared" si="15"/>
        <v>5.3376E-2</v>
      </c>
      <c r="L98" s="44">
        <f t="shared" si="20"/>
        <v>0.10294108108880684</v>
      </c>
      <c r="M98" s="64">
        <f t="shared" si="21"/>
        <v>13.008767881349634</v>
      </c>
      <c r="N98" s="66">
        <f t="shared" si="22"/>
        <v>-1</v>
      </c>
      <c r="O98" s="65">
        <f t="shared" si="23"/>
        <v>3.2746196950768365E-2</v>
      </c>
      <c r="P98" s="45">
        <f t="shared" si="26"/>
        <v>30934.801888100897</v>
      </c>
      <c r="Q98" s="45">
        <f t="shared" si="27"/>
        <v>52271.0023290553</v>
      </c>
      <c r="R98" s="44">
        <f t="shared" si="24"/>
        <v>8.0077572670411712E-2</v>
      </c>
      <c r="S98" s="44">
        <f t="shared" si="25"/>
        <v>6.5023799382043057E-2</v>
      </c>
      <c r="T98" s="64">
        <f>MEDIAN($G$2:G98)</f>
        <v>15.020347474739962</v>
      </c>
      <c r="U98" s="64">
        <f t="shared" si="16"/>
        <v>13.008767881349634</v>
      </c>
      <c r="V98" s="64">
        <f t="shared" si="17"/>
        <v>15.789062002327082</v>
      </c>
      <c r="W98" s="88">
        <f t="shared" si="28"/>
        <v>0.20767244559203246</v>
      </c>
      <c r="X98" s="89">
        <v>-1.5806209932824666E-2</v>
      </c>
      <c r="Y98" s="89">
        <v>4.2934538152610439E-2</v>
      </c>
    </row>
    <row r="99" spans="1:25">
      <c r="A99" s="60">
        <v>1968</v>
      </c>
      <c r="B99" s="62">
        <v>106.5</v>
      </c>
      <c r="C99" s="61">
        <v>3.07</v>
      </c>
      <c r="D99" s="61">
        <v>5.76</v>
      </c>
      <c r="E99" s="61">
        <v>35.5</v>
      </c>
      <c r="F99" s="62">
        <v>6.03</v>
      </c>
      <c r="G99" s="106">
        <v>22.277872995434869</v>
      </c>
      <c r="H99" s="64">
        <v>18.489583333333336</v>
      </c>
      <c r="I99" s="44">
        <f t="shared" si="18"/>
        <v>-0.11483568075117372</v>
      </c>
      <c r="J99" s="65">
        <f t="shared" si="19"/>
        <v>-5.0140493209926106E-2</v>
      </c>
      <c r="K99" s="65">
        <f t="shared" si="15"/>
        <v>6.668467741935484E-2</v>
      </c>
      <c r="L99" s="44">
        <f t="shared" si="20"/>
        <v>-8.8957605734674663E-2</v>
      </c>
      <c r="M99" s="64">
        <f t="shared" si="21"/>
        <v>13.341149393472255</v>
      </c>
      <c r="N99" s="66">
        <f t="shared" si="22"/>
        <v>-1</v>
      </c>
      <c r="O99" s="65">
        <f t="shared" si="23"/>
        <v>-5.0140493209926106E-2</v>
      </c>
      <c r="P99" s="45">
        <f t="shared" si="26"/>
        <v>28182.915978258949</v>
      </c>
      <c r="Q99" s="45">
        <f t="shared" si="27"/>
        <v>49650.10849169927</v>
      </c>
      <c r="R99" s="44">
        <f t="shared" si="24"/>
        <v>2.9026954459398846E-2</v>
      </c>
      <c r="S99" s="44">
        <f t="shared" si="25"/>
        <v>8.8421138405602395E-2</v>
      </c>
      <c r="T99" s="64">
        <f>MEDIAN($G$2:G99)</f>
        <v>15.201237903410966</v>
      </c>
      <c r="U99" s="64">
        <f t="shared" si="16"/>
        <v>13.341149393472255</v>
      </c>
      <c r="V99" s="64">
        <f t="shared" si="17"/>
        <v>17.197522725560912</v>
      </c>
      <c r="W99" s="88">
        <f t="shared" si="28"/>
        <v>0.14973767051416584</v>
      </c>
      <c r="X99" s="89">
        <v>3.2746196950768365E-2</v>
      </c>
      <c r="Y99" s="89">
        <v>5.3376E-2</v>
      </c>
    </row>
    <row r="100" spans="1:25">
      <c r="A100" s="60">
        <v>1969</v>
      </c>
      <c r="B100" s="62">
        <v>91.11</v>
      </c>
      <c r="C100" s="61">
        <v>3.16</v>
      </c>
      <c r="D100" s="61">
        <v>5.78</v>
      </c>
      <c r="E100" s="61">
        <v>37.700000000000003</v>
      </c>
      <c r="F100" s="62">
        <v>7.65</v>
      </c>
      <c r="G100" s="106">
        <v>17.326929913742685</v>
      </c>
      <c r="H100" s="64">
        <v>15.762975778546712</v>
      </c>
      <c r="I100" s="44">
        <f t="shared" si="18"/>
        <v>2.2829546701789022E-2</v>
      </c>
      <c r="J100" s="65">
        <f t="shared" si="19"/>
        <v>0.16754737183412338</v>
      </c>
      <c r="K100" s="65">
        <f t="shared" si="15"/>
        <v>6.3909999999999995E-2</v>
      </c>
      <c r="L100" s="44">
        <f t="shared" si="20"/>
        <v>8.0716676754722771E-2</v>
      </c>
      <c r="M100" s="64">
        <f t="shared" si="21"/>
        <v>13.790836090152609</v>
      </c>
      <c r="N100" s="66">
        <f t="shared" si="22"/>
        <v>-1</v>
      </c>
      <c r="O100" s="65">
        <f t="shared" si="23"/>
        <v>0.16754737183412338</v>
      </c>
      <c r="P100" s="45">
        <f t="shared" si="26"/>
        <v>30457.747297281585</v>
      </c>
      <c r="Q100" s="45">
        <f t="shared" si="27"/>
        <v>57968.853680762571</v>
      </c>
      <c r="R100" s="44">
        <f t="shared" si="24"/>
        <v>6.3608450200780764E-2</v>
      </c>
      <c r="S100" s="44">
        <f t="shared" si="25"/>
        <v>9.9802859004174405E-2</v>
      </c>
      <c r="T100" s="64">
        <f>MEDIAN($G$2:G100)</f>
        <v>15.382128332081969</v>
      </c>
      <c r="U100" s="64">
        <f t="shared" si="16"/>
        <v>13.790836090152609</v>
      </c>
      <c r="V100" s="64">
        <f t="shared" ref="V100:V131" si="29">MEDIAN(G76:G100)</f>
        <v>17.326929913742685</v>
      </c>
      <c r="W100" s="88">
        <f t="shared" si="28"/>
        <v>-0.11483568075117372</v>
      </c>
      <c r="X100" s="89">
        <v>-5.0140493209926106E-2</v>
      </c>
      <c r="Y100" s="89">
        <v>6.668467741935484E-2</v>
      </c>
    </row>
    <row r="101" spans="1:25">
      <c r="A101" s="60">
        <v>1970</v>
      </c>
      <c r="B101" s="62">
        <v>90.05</v>
      </c>
      <c r="C101" s="61">
        <v>3.14</v>
      </c>
      <c r="D101" s="61">
        <v>5.13</v>
      </c>
      <c r="E101" s="61">
        <v>39.799999999999997</v>
      </c>
      <c r="F101" s="62">
        <v>6.39</v>
      </c>
      <c r="G101" s="106">
        <v>15.873840687205742</v>
      </c>
      <c r="H101" s="64">
        <v>17.553606237816766</v>
      </c>
      <c r="I101" s="44">
        <f t="shared" si="18"/>
        <v>0.13536923931149367</v>
      </c>
      <c r="J101" s="65">
        <f t="shared" si="19"/>
        <v>9.7868966197122972E-2</v>
      </c>
      <c r="K101" s="65">
        <f t="shared" si="15"/>
        <v>4.3342570281124503E-2</v>
      </c>
      <c r="L101" s="44">
        <f t="shared" si="20"/>
        <v>0.12036913006574539</v>
      </c>
      <c r="M101" s="64">
        <f t="shared" si="21"/>
        <v>14.464386798546901</v>
      </c>
      <c r="N101" s="66">
        <f t="shared" si="22"/>
        <v>0</v>
      </c>
      <c r="O101" s="65">
        <f t="shared" si="23"/>
        <v>0.12036913006574539</v>
      </c>
      <c r="P101" s="45">
        <f t="shared" si="26"/>
        <v>34123.919843217678</v>
      </c>
      <c r="Q101" s="45">
        <f t="shared" si="27"/>
        <v>64946.514169224451</v>
      </c>
      <c r="R101" s="44">
        <f t="shared" si="24"/>
        <v>8.2955674894498843E-2</v>
      </c>
      <c r="S101" s="44">
        <f t="shared" si="25"/>
        <v>8.48466538723196E-2</v>
      </c>
      <c r="T101" s="64">
        <f>MEDIAN($G$2:G101)</f>
        <v>15.418820893275957</v>
      </c>
      <c r="U101" s="64">
        <f t="shared" si="16"/>
        <v>14.464386798546901</v>
      </c>
      <c r="V101" s="64">
        <f t="shared" si="29"/>
        <v>17.326929913742685</v>
      </c>
      <c r="W101" s="88">
        <f t="shared" si="28"/>
        <v>2.2829546701789022E-2</v>
      </c>
      <c r="X101" s="89">
        <v>0.16754737183412338</v>
      </c>
      <c r="Y101" s="89">
        <v>6.3909999999999995E-2</v>
      </c>
    </row>
    <row r="102" spans="1:25">
      <c r="A102" s="60">
        <v>1971</v>
      </c>
      <c r="B102" s="62">
        <v>99.17</v>
      </c>
      <c r="C102" s="61">
        <v>3.07</v>
      </c>
      <c r="D102" s="61">
        <v>5.7</v>
      </c>
      <c r="E102" s="61">
        <v>41.1</v>
      </c>
      <c r="F102" s="62">
        <v>5.93</v>
      </c>
      <c r="G102" s="106">
        <v>16.603557212925338</v>
      </c>
      <c r="H102" s="64">
        <v>17.398245614035087</v>
      </c>
      <c r="I102" s="44">
        <f t="shared" si="18"/>
        <v>0.21659776141978418</v>
      </c>
      <c r="J102" s="65">
        <f t="shared" si="19"/>
        <v>2.818449050444969E-2</v>
      </c>
      <c r="K102" s="65">
        <f t="shared" si="15"/>
        <v>4.0618399999999999E-2</v>
      </c>
      <c r="L102" s="44">
        <f t="shared" si="20"/>
        <v>0.14123245305365037</v>
      </c>
      <c r="M102" s="64">
        <f t="shared" si="21"/>
        <v>15.388415956866977</v>
      </c>
      <c r="N102" s="66">
        <f t="shared" si="22"/>
        <v>0</v>
      </c>
      <c r="O102" s="65">
        <f t="shared" si="23"/>
        <v>0.14123245305365037</v>
      </c>
      <c r="P102" s="45">
        <f t="shared" si="26"/>
        <v>38943.32475048145</v>
      </c>
      <c r="Q102" s="45">
        <f t="shared" si="27"/>
        <v>74119.069682627684</v>
      </c>
      <c r="R102" s="44">
        <f t="shared" si="24"/>
        <v>4.1897389636556426E-2</v>
      </c>
      <c r="S102" s="44">
        <f t="shared" si="25"/>
        <v>8.8615225541893494E-2</v>
      </c>
      <c r="T102" s="64">
        <f>MEDIAN($G$2:G102)</f>
        <v>15.455513454469944</v>
      </c>
      <c r="U102" s="64">
        <f t="shared" si="16"/>
        <v>15.388415956866977</v>
      </c>
      <c r="V102" s="64">
        <f t="shared" si="29"/>
        <v>17.326929913742685</v>
      </c>
      <c r="W102" s="88">
        <f t="shared" si="28"/>
        <v>0.13536923931149367</v>
      </c>
      <c r="X102" s="89">
        <v>9.7868966197122972E-2</v>
      </c>
      <c r="Y102" s="89">
        <v>4.3342570281124503E-2</v>
      </c>
    </row>
    <row r="103" spans="1:25">
      <c r="A103" s="60">
        <v>1972</v>
      </c>
      <c r="B103" s="62">
        <v>117.5</v>
      </c>
      <c r="C103" s="61">
        <v>3.15</v>
      </c>
      <c r="D103" s="61">
        <v>6.42</v>
      </c>
      <c r="E103" s="61">
        <v>42.5</v>
      </c>
      <c r="F103" s="62">
        <v>6.36</v>
      </c>
      <c r="G103" s="106">
        <v>18.645719442073691</v>
      </c>
      <c r="H103" s="64">
        <v>18.302180685358255</v>
      </c>
      <c r="I103" s="44">
        <f t="shared" si="18"/>
        <v>-0.16459574468085106</v>
      </c>
      <c r="J103" s="65">
        <f t="shared" si="19"/>
        <v>3.6586646024150085E-2</v>
      </c>
      <c r="K103" s="65">
        <f t="shared" si="15"/>
        <v>7.0354435483870964E-2</v>
      </c>
      <c r="L103" s="44">
        <f t="shared" si="20"/>
        <v>-8.4122788398850595E-2</v>
      </c>
      <c r="M103" s="64">
        <f t="shared" si="21"/>
        <v>15.772773220660536</v>
      </c>
      <c r="N103" s="66">
        <f t="shared" si="22"/>
        <v>-1</v>
      </c>
      <c r="O103" s="65">
        <f t="shared" si="23"/>
        <v>3.6586646024150085E-2</v>
      </c>
      <c r="P103" s="45">
        <f t="shared" si="26"/>
        <v>35667.303682948979</v>
      </c>
      <c r="Q103" s="45">
        <f t="shared" si="27"/>
        <v>76830.837848745301</v>
      </c>
      <c r="R103" s="44">
        <f t="shared" si="24"/>
        <v>5.0179840736577441E-2</v>
      </c>
      <c r="S103" s="44">
        <f t="shared" si="25"/>
        <v>0.10741766228209038</v>
      </c>
      <c r="T103" s="64">
        <f>MEDIAN($G$2:G103)</f>
        <v>15.534103894967441</v>
      </c>
      <c r="U103" s="64">
        <f t="shared" si="16"/>
        <v>15.772773220660536</v>
      </c>
      <c r="V103" s="64">
        <f t="shared" si="29"/>
        <v>17.358357365369951</v>
      </c>
      <c r="W103" s="88">
        <f t="shared" si="28"/>
        <v>0.21659776141978418</v>
      </c>
      <c r="X103" s="89">
        <v>2.818449050444969E-2</v>
      </c>
      <c r="Y103" s="89">
        <v>4.0618399999999999E-2</v>
      </c>
    </row>
    <row r="104" spans="1:25">
      <c r="A104" s="60">
        <v>1973</v>
      </c>
      <c r="B104" s="62">
        <v>94.78</v>
      </c>
      <c r="C104" s="61">
        <v>3.38</v>
      </c>
      <c r="D104" s="61">
        <v>8.16</v>
      </c>
      <c r="E104" s="61">
        <v>46.2</v>
      </c>
      <c r="F104" s="62">
        <v>6.74</v>
      </c>
      <c r="G104" s="106">
        <v>13.493329686205895</v>
      </c>
      <c r="H104" s="64">
        <v>11.615196078431373</v>
      </c>
      <c r="I104" s="44">
        <f t="shared" si="18"/>
        <v>-0.2543785608778224</v>
      </c>
      <c r="J104" s="65">
        <f t="shared" si="19"/>
        <v>1.9886086932378574E-2</v>
      </c>
      <c r="K104" s="65">
        <f t="shared" si="15"/>
        <v>7.8457831325301208E-2</v>
      </c>
      <c r="L104" s="44">
        <f t="shared" si="20"/>
        <v>-0.144672701753742</v>
      </c>
      <c r="M104" s="64">
        <f t="shared" si="21"/>
        <v>15.772773220660536</v>
      </c>
      <c r="N104" s="66">
        <f t="shared" si="22"/>
        <v>1</v>
      </c>
      <c r="O104" s="65">
        <f t="shared" si="23"/>
        <v>-0.2543785608778224</v>
      </c>
      <c r="P104" s="45">
        <f t="shared" si="26"/>
        <v>30507.218494865556</v>
      </c>
      <c r="Q104" s="45">
        <f t="shared" si="27"/>
        <v>57286.71988574414</v>
      </c>
      <c r="R104" s="44">
        <f t="shared" si="24"/>
        <v>0.15124348239304508</v>
      </c>
      <c r="S104" s="44">
        <f t="shared" si="25"/>
        <v>0.14559166386833011</v>
      </c>
      <c r="T104" s="64">
        <f>MEDIAN($G$2:G104)</f>
        <v>15.455513454469944</v>
      </c>
      <c r="U104" s="64">
        <f t="shared" si="16"/>
        <v>15.772773220660536</v>
      </c>
      <c r="V104" s="64">
        <f t="shared" si="29"/>
        <v>17.358357365369951</v>
      </c>
      <c r="W104" s="88">
        <f t="shared" si="28"/>
        <v>-0.16459574468085106</v>
      </c>
      <c r="X104" s="89">
        <v>3.6586646024150085E-2</v>
      </c>
      <c r="Y104" s="89">
        <v>7.0354435483870964E-2</v>
      </c>
    </row>
    <row r="105" spans="1:25">
      <c r="A105" s="60">
        <v>1974</v>
      </c>
      <c r="B105" s="62">
        <v>67.069999999999993</v>
      </c>
      <c r="C105" s="61">
        <v>3.6</v>
      </c>
      <c r="D105" s="61">
        <v>8.89</v>
      </c>
      <c r="E105" s="61">
        <v>51.9</v>
      </c>
      <c r="F105" s="62">
        <v>7.43</v>
      </c>
      <c r="G105" s="106">
        <v>8.2890600559230876</v>
      </c>
      <c r="H105" s="64">
        <v>7.5444319460067479</v>
      </c>
      <c r="I105" s="44">
        <f t="shared" si="18"/>
        <v>0.37736693007305816</v>
      </c>
      <c r="J105" s="65">
        <f t="shared" si="19"/>
        <v>3.6052536026033838E-2</v>
      </c>
      <c r="K105" s="65">
        <f t="shared" si="15"/>
        <v>5.7863855421686747E-2</v>
      </c>
      <c r="L105" s="44">
        <f t="shared" si="20"/>
        <v>0.24084117245424844</v>
      </c>
      <c r="M105" s="64">
        <f t="shared" si="21"/>
        <v>15.772773220660536</v>
      </c>
      <c r="N105" s="66">
        <f t="shared" si="22"/>
        <v>1</v>
      </c>
      <c r="O105" s="65">
        <f t="shared" si="23"/>
        <v>0.37736693007305816</v>
      </c>
      <c r="P105" s="45">
        <f t="shared" si="26"/>
        <v>37854.612765486912</v>
      </c>
      <c r="Q105" s="45">
        <f t="shared" si="27"/>
        <v>78904.833502982627</v>
      </c>
      <c r="R105" s="44">
        <f t="shared" si="24"/>
        <v>0.13722895718384165</v>
      </c>
      <c r="S105" s="44">
        <f t="shared" si="25"/>
        <v>0.13970516397656563</v>
      </c>
      <c r="T105" s="64">
        <f>MEDIAN($G$2:G105)</f>
        <v>15.418820893275957</v>
      </c>
      <c r="U105" s="64">
        <f t="shared" si="16"/>
        <v>15.772773220660536</v>
      </c>
      <c r="V105" s="64">
        <f t="shared" si="29"/>
        <v>17.358357365369951</v>
      </c>
      <c r="W105" s="88">
        <f t="shared" si="28"/>
        <v>-0.2543785608778224</v>
      </c>
      <c r="X105" s="89">
        <v>1.9886086932378574E-2</v>
      </c>
      <c r="Y105" s="89">
        <v>7.8457831325301208E-2</v>
      </c>
    </row>
    <row r="106" spans="1:25">
      <c r="A106" s="60">
        <v>1975</v>
      </c>
      <c r="B106" s="62">
        <v>88.7</v>
      </c>
      <c r="C106" s="61">
        <v>3.68</v>
      </c>
      <c r="D106" s="61">
        <v>7.96</v>
      </c>
      <c r="E106" s="61">
        <v>55.5</v>
      </c>
      <c r="F106" s="62">
        <v>8</v>
      </c>
      <c r="G106" s="106">
        <v>10.25036841625684</v>
      </c>
      <c r="H106" s="64">
        <v>11.143216080402011</v>
      </c>
      <c r="I106" s="44">
        <f t="shared" si="18"/>
        <v>0.22604284103720407</v>
      </c>
      <c r="J106" s="65">
        <f t="shared" si="19"/>
        <v>0.1598456074290921</v>
      </c>
      <c r="K106" s="65">
        <f t="shared" si="15"/>
        <v>4.9766000000000005E-2</v>
      </c>
      <c r="L106" s="44">
        <f t="shared" si="20"/>
        <v>0.19956394759395929</v>
      </c>
      <c r="M106" s="64">
        <f t="shared" si="21"/>
        <v>15.772773220660536</v>
      </c>
      <c r="N106" s="66">
        <f t="shared" si="22"/>
        <v>1</v>
      </c>
      <c r="O106" s="65">
        <f t="shared" si="23"/>
        <v>0.22604284103720407</v>
      </c>
      <c r="P106" s="45">
        <f t="shared" si="26"/>
        <v>45409.028723608164</v>
      </c>
      <c r="Q106" s="45">
        <f t="shared" si="27"/>
        <v>96740.706239564373</v>
      </c>
      <c r="R106" s="44">
        <f t="shared" si="24"/>
        <v>8.6740934741046383E-2</v>
      </c>
      <c r="S106" s="44">
        <f t="shared" si="25"/>
        <v>0.14091962503395328</v>
      </c>
      <c r="T106" s="64">
        <f>MEDIAN($G$2:G106)</f>
        <v>15.382128332081969</v>
      </c>
      <c r="U106" s="64">
        <f t="shared" si="16"/>
        <v>15.772773220660536</v>
      </c>
      <c r="V106" s="64">
        <f t="shared" si="29"/>
        <v>17.358357365369951</v>
      </c>
      <c r="W106" s="88">
        <f t="shared" si="28"/>
        <v>0.37736693007305816</v>
      </c>
      <c r="X106" s="89">
        <v>3.6052536026033838E-2</v>
      </c>
      <c r="Y106" s="89">
        <v>5.7863855421686747E-2</v>
      </c>
    </row>
    <row r="107" spans="1:25">
      <c r="A107" s="60">
        <v>1976</v>
      </c>
      <c r="B107" s="62">
        <v>104.7</v>
      </c>
      <c r="C107" s="61">
        <v>4.05</v>
      </c>
      <c r="D107" s="61">
        <v>9.91</v>
      </c>
      <c r="E107" s="61">
        <v>58.2</v>
      </c>
      <c r="F107" s="62">
        <v>6.87</v>
      </c>
      <c r="G107" s="106">
        <v>11.597589726582941</v>
      </c>
      <c r="H107" s="64">
        <v>10.565085771947528</v>
      </c>
      <c r="I107" s="44">
        <f t="shared" si="18"/>
        <v>-5.9312320916905532E-2</v>
      </c>
      <c r="J107" s="65">
        <f t="shared" si="19"/>
        <v>1.2899606071070449E-2</v>
      </c>
      <c r="K107" s="65">
        <f t="shared" si="15"/>
        <v>5.2609638554216867E-2</v>
      </c>
      <c r="L107" s="44">
        <f t="shared" si="20"/>
        <v>-3.0427550121715136E-2</v>
      </c>
      <c r="M107" s="64">
        <f t="shared" si="21"/>
        <v>15.772773220660536</v>
      </c>
      <c r="N107" s="66">
        <f t="shared" si="22"/>
        <v>1</v>
      </c>
      <c r="O107" s="65">
        <f t="shared" si="23"/>
        <v>-5.9312320916905532E-2</v>
      </c>
      <c r="P107" s="45">
        <f t="shared" si="26"/>
        <v>44027.343226142169</v>
      </c>
      <c r="Q107" s="45">
        <f t="shared" si="27"/>
        <v>91002.790425355241</v>
      </c>
      <c r="R107" s="44">
        <f t="shared" si="24"/>
        <v>0.13742785140772673</v>
      </c>
      <c r="S107" s="44">
        <f t="shared" si="25"/>
        <v>0.14595962527122408</v>
      </c>
      <c r="T107" s="64">
        <f>MEDIAN($G$2:G107)</f>
        <v>15.201237903410966</v>
      </c>
      <c r="U107" s="64">
        <f t="shared" si="16"/>
        <v>15.772773220660536</v>
      </c>
      <c r="V107" s="64">
        <f t="shared" si="29"/>
        <v>17.358357365369951</v>
      </c>
      <c r="W107" s="88">
        <f t="shared" si="28"/>
        <v>0.22604284103720407</v>
      </c>
      <c r="X107" s="89">
        <v>0.1598456074290921</v>
      </c>
      <c r="Y107" s="89">
        <v>4.9766000000000005E-2</v>
      </c>
    </row>
    <row r="108" spans="1:25">
      <c r="A108" s="60">
        <v>1977</v>
      </c>
      <c r="B108" s="62">
        <v>93.82</v>
      </c>
      <c r="C108" s="61">
        <v>4.67</v>
      </c>
      <c r="D108" s="61">
        <v>10.89</v>
      </c>
      <c r="E108" s="61">
        <v>62.1</v>
      </c>
      <c r="F108" s="62">
        <v>7.69</v>
      </c>
      <c r="G108" s="106">
        <v>9.6782665825359206</v>
      </c>
      <c r="H108" s="64">
        <v>8.6152433425160684</v>
      </c>
      <c r="I108" s="44">
        <f t="shared" si="18"/>
        <v>7.8448092091238611E-2</v>
      </c>
      <c r="J108" s="65">
        <f t="shared" si="19"/>
        <v>-7.7758069075086478E-3</v>
      </c>
      <c r="K108" s="65">
        <f t="shared" si="15"/>
        <v>7.1783064516129036E-2</v>
      </c>
      <c r="L108" s="44">
        <f t="shared" si="20"/>
        <v>4.3958532491739706E-2</v>
      </c>
      <c r="M108" s="64">
        <f t="shared" si="21"/>
        <v>15.388415956866977</v>
      </c>
      <c r="N108" s="66">
        <f t="shared" si="22"/>
        <v>1</v>
      </c>
      <c r="O108" s="65">
        <f t="shared" si="23"/>
        <v>7.8448092091238611E-2</v>
      </c>
      <c r="P108" s="45">
        <f t="shared" si="26"/>
        <v>45962.720623873516</v>
      </c>
      <c r="Q108" s="45">
        <f t="shared" si="27"/>
        <v>98141.785709203206</v>
      </c>
      <c r="R108" s="44">
        <f t="shared" si="24"/>
        <v>0.16777510971280241</v>
      </c>
      <c r="S108" s="44">
        <f t="shared" si="25"/>
        <v>0.15289776292877977</v>
      </c>
      <c r="T108" s="64">
        <f>MEDIAN($G$2:G108)</f>
        <v>15.020347474739962</v>
      </c>
      <c r="U108" s="64">
        <f t="shared" si="16"/>
        <v>15.388415956866977</v>
      </c>
      <c r="V108" s="64">
        <f t="shared" si="29"/>
        <v>17.358357365369951</v>
      </c>
      <c r="W108" s="88">
        <f t="shared" si="28"/>
        <v>-5.9312320916905532E-2</v>
      </c>
      <c r="X108" s="89">
        <v>1.2899606071070449E-2</v>
      </c>
      <c r="Y108" s="89">
        <v>5.2609638554216867E-2</v>
      </c>
    </row>
    <row r="109" spans="1:25">
      <c r="A109" s="60">
        <v>1978</v>
      </c>
      <c r="B109" s="62">
        <v>96.11</v>
      </c>
      <c r="C109" s="61">
        <v>5.07</v>
      </c>
      <c r="D109" s="61">
        <v>12.33</v>
      </c>
      <c r="E109" s="61">
        <v>67.7</v>
      </c>
      <c r="F109" s="62">
        <v>9.01</v>
      </c>
      <c r="G109" s="106">
        <v>9.011941819133833</v>
      </c>
      <c r="H109" s="64">
        <v>7.7948094079480938</v>
      </c>
      <c r="I109" s="44">
        <f t="shared" si="18"/>
        <v>0.1804182707314535</v>
      </c>
      <c r="J109" s="65">
        <f t="shared" si="19"/>
        <v>6.7072031247235459E-3</v>
      </c>
      <c r="K109" s="65">
        <f t="shared" si="15"/>
        <v>0.10054274193548388</v>
      </c>
      <c r="L109" s="44">
        <f t="shared" si="20"/>
        <v>0.11093384368876151</v>
      </c>
      <c r="M109" s="64">
        <f t="shared" si="21"/>
        <v>14.464386798546901</v>
      </c>
      <c r="N109" s="66">
        <f t="shared" si="22"/>
        <v>1</v>
      </c>
      <c r="O109" s="65">
        <f t="shared" si="23"/>
        <v>0.1804182707314535</v>
      </c>
      <c r="P109" s="45">
        <f t="shared" si="26"/>
        <v>51061.541889072512</v>
      </c>
      <c r="Q109" s="45">
        <f t="shared" si="27"/>
        <v>115848.35697335452</v>
      </c>
      <c r="R109" s="44">
        <f t="shared" si="24"/>
        <v>0.13996759190906816</v>
      </c>
      <c r="S109" s="44">
        <f t="shared" si="25"/>
        <v>0.1596339699121021</v>
      </c>
      <c r="T109" s="64">
        <f>MEDIAN($G$2:G109)</f>
        <v>14.983547887914591</v>
      </c>
      <c r="U109" s="64">
        <f t="shared" si="16"/>
        <v>14.464386798546901</v>
      </c>
      <c r="V109" s="64">
        <f t="shared" si="29"/>
        <v>17.358357365369951</v>
      </c>
      <c r="W109" s="88">
        <f t="shared" si="28"/>
        <v>7.8448092091238611E-2</v>
      </c>
      <c r="X109" s="89">
        <v>-7.7758069075086478E-3</v>
      </c>
      <c r="Y109" s="89">
        <v>7.1783064516129036E-2</v>
      </c>
    </row>
    <row r="110" spans="1:25">
      <c r="A110" s="60">
        <v>1979</v>
      </c>
      <c r="B110" s="62">
        <v>107.8</v>
      </c>
      <c r="C110" s="61">
        <v>5.65</v>
      </c>
      <c r="D110" s="61">
        <v>14.86</v>
      </c>
      <c r="E110" s="61">
        <v>76.7</v>
      </c>
      <c r="F110" s="62">
        <v>10.39</v>
      </c>
      <c r="G110" s="106">
        <v>8.7452044046692912</v>
      </c>
      <c r="H110" s="64">
        <v>7.2543741588156125</v>
      </c>
      <c r="I110" s="44">
        <f t="shared" si="18"/>
        <v>0.29554730983302413</v>
      </c>
      <c r="J110" s="65">
        <f t="shared" si="19"/>
        <v>-2.989744251999403E-2</v>
      </c>
      <c r="K110" s="65">
        <f t="shared" si="15"/>
        <v>0.1139188</v>
      </c>
      <c r="L110" s="44">
        <f t="shared" si="20"/>
        <v>0.16536940889181687</v>
      </c>
      <c r="M110" s="64">
        <f t="shared" si="21"/>
        <v>13.790836090152609</v>
      </c>
      <c r="N110" s="66">
        <f t="shared" si="22"/>
        <v>1</v>
      </c>
      <c r="O110" s="65">
        <f t="shared" si="23"/>
        <v>0.29554730983302413</v>
      </c>
      <c r="P110" s="45">
        <f t="shared" si="26"/>
        <v>59505.558888373183</v>
      </c>
      <c r="Q110" s="45">
        <f t="shared" si="27"/>
        <v>150087.0272254053</v>
      </c>
      <c r="R110" s="44">
        <f t="shared" si="24"/>
        <v>0.14218676247167417</v>
      </c>
      <c r="S110" s="44">
        <f t="shared" si="25"/>
        <v>0.13684830057971875</v>
      </c>
      <c r="T110" s="64">
        <f>MEDIAN($G$2:G110)</f>
        <v>14.946748301089221</v>
      </c>
      <c r="U110" s="64">
        <f t="shared" si="16"/>
        <v>13.790836090152609</v>
      </c>
      <c r="V110" s="64">
        <f t="shared" si="29"/>
        <v>17.358357365369951</v>
      </c>
      <c r="W110" s="88">
        <f t="shared" si="28"/>
        <v>0.1804182707314535</v>
      </c>
      <c r="X110" s="89">
        <v>6.7072031247235459E-3</v>
      </c>
      <c r="Y110" s="89">
        <v>0.10054274193548388</v>
      </c>
    </row>
    <row r="111" spans="1:25">
      <c r="A111" s="60">
        <v>1980</v>
      </c>
      <c r="B111" s="62">
        <v>133.5</v>
      </c>
      <c r="C111" s="61">
        <v>6.16</v>
      </c>
      <c r="D111" s="61">
        <v>14.82</v>
      </c>
      <c r="E111" s="61">
        <v>86.3</v>
      </c>
      <c r="F111" s="62">
        <v>12.84</v>
      </c>
      <c r="G111" s="106">
        <v>9.3899020849217418</v>
      </c>
      <c r="H111" s="64">
        <v>9.0080971659919022</v>
      </c>
      <c r="I111" s="44">
        <f t="shared" si="18"/>
        <v>-2.2996254681647961E-2</v>
      </c>
      <c r="J111" s="65">
        <f t="shared" si="19"/>
        <v>8.1992153358923542E-2</v>
      </c>
      <c r="K111" s="65">
        <f t="shared" si="15"/>
        <v>0.14036184738955823</v>
      </c>
      <c r="L111" s="44">
        <f t="shared" si="20"/>
        <v>1.8999108534580644E-2</v>
      </c>
      <c r="M111" s="64">
        <f t="shared" si="21"/>
        <v>13.583287872078637</v>
      </c>
      <c r="N111" s="66">
        <f t="shared" si="22"/>
        <v>1</v>
      </c>
      <c r="O111" s="65">
        <f t="shared" si="23"/>
        <v>-2.2996254681647961E-2</v>
      </c>
      <c r="P111" s="45">
        <f t="shared" si="26"/>
        <v>60636.111460104265</v>
      </c>
      <c r="Q111" s="45">
        <f t="shared" si="27"/>
        <v>146635.58772291843</v>
      </c>
      <c r="R111" s="44">
        <f t="shared" si="24"/>
        <v>0.19779935509449742</v>
      </c>
      <c r="S111" s="44">
        <f t="shared" si="25"/>
        <v>0.15553839746742493</v>
      </c>
      <c r="T111" s="64">
        <f>MEDIAN($G$2:G111)</f>
        <v>14.92157612148819</v>
      </c>
      <c r="U111" s="64">
        <f t="shared" si="16"/>
        <v>13.583287872078637</v>
      </c>
      <c r="V111" s="64">
        <f t="shared" si="29"/>
        <v>17.326929913742685</v>
      </c>
      <c r="W111" s="88">
        <f t="shared" si="28"/>
        <v>0.29554730983302413</v>
      </c>
      <c r="X111" s="89">
        <v>-2.989744251999403E-2</v>
      </c>
      <c r="Y111" s="89">
        <v>0.1139188</v>
      </c>
    </row>
    <row r="112" spans="1:25">
      <c r="A112" s="60">
        <v>1981</v>
      </c>
      <c r="B112" s="62">
        <v>123.8</v>
      </c>
      <c r="C112" s="61">
        <v>6.63</v>
      </c>
      <c r="D112" s="61">
        <v>15.36</v>
      </c>
      <c r="E112" s="61">
        <v>94</v>
      </c>
      <c r="F112" s="62">
        <v>13.72</v>
      </c>
      <c r="G112" s="106">
        <v>7.8325621371418936</v>
      </c>
      <c r="H112" s="64">
        <v>8.0598958333333339</v>
      </c>
      <c r="I112" s="44">
        <f t="shared" si="18"/>
        <v>0.18150242326332802</v>
      </c>
      <c r="J112" s="65">
        <f t="shared" si="19"/>
        <v>0.32814549486295586</v>
      </c>
      <c r="K112" s="65">
        <f t="shared" si="15"/>
        <v>0.10603413654618475</v>
      </c>
      <c r="L112" s="44">
        <f t="shared" si="20"/>
        <v>0.24015965190317917</v>
      </c>
      <c r="M112" s="64">
        <f t="shared" si="21"/>
        <v>13.583287872078637</v>
      </c>
      <c r="N112" s="66">
        <f t="shared" si="22"/>
        <v>1</v>
      </c>
      <c r="O112" s="65">
        <f t="shared" si="23"/>
        <v>0.18150242326332802</v>
      </c>
      <c r="P112" s="45">
        <f t="shared" si="26"/>
        <v>75198.458881125276</v>
      </c>
      <c r="Q112" s="45">
        <f t="shared" si="27"/>
        <v>173250.30223127044</v>
      </c>
      <c r="R112" s="44">
        <f t="shared" si="24"/>
        <v>0.15455539542702956</v>
      </c>
      <c r="S112" s="44">
        <f t="shared" si="25"/>
        <v>0.14664087680085358</v>
      </c>
      <c r="T112" s="64">
        <f>MEDIAN($G$2:G112)</f>
        <v>14.89640394188716</v>
      </c>
      <c r="U112" s="64">
        <f t="shared" si="16"/>
        <v>13.583287872078637</v>
      </c>
      <c r="V112" s="64">
        <f t="shared" si="29"/>
        <v>17.326929913742685</v>
      </c>
      <c r="W112" s="88">
        <f t="shared" si="28"/>
        <v>-2.2996254681647961E-2</v>
      </c>
      <c r="X112" s="89">
        <v>8.1992153358923542E-2</v>
      </c>
      <c r="Y112" s="89">
        <v>0.14036184738955823</v>
      </c>
    </row>
    <row r="113" spans="1:25">
      <c r="A113" s="60">
        <v>1982</v>
      </c>
      <c r="B113" s="62">
        <v>139.4</v>
      </c>
      <c r="C113" s="61">
        <v>6.87</v>
      </c>
      <c r="D113" s="61">
        <v>12.64</v>
      </c>
      <c r="E113" s="61">
        <v>97.6</v>
      </c>
      <c r="F113" s="62">
        <v>10.54</v>
      </c>
      <c r="G113" s="106">
        <v>8.4677384014004726</v>
      </c>
      <c r="H113" s="64">
        <v>11.028481012658228</v>
      </c>
      <c r="I113" s="44">
        <f t="shared" si="18"/>
        <v>0.23020086083213775</v>
      </c>
      <c r="J113" s="65">
        <f t="shared" si="19"/>
        <v>3.2002094451429264E-2</v>
      </c>
      <c r="K113" s="65">
        <f t="shared" si="15"/>
        <v>8.61764E-2</v>
      </c>
      <c r="L113" s="44">
        <f t="shared" si="20"/>
        <v>0.15092135427985434</v>
      </c>
      <c r="M113" s="64">
        <f t="shared" si="21"/>
        <v>13.583287872078637</v>
      </c>
      <c r="N113" s="66">
        <f t="shared" si="22"/>
        <v>1</v>
      </c>
      <c r="O113" s="65">
        <f t="shared" si="23"/>
        <v>0.23020086083213775</v>
      </c>
      <c r="P113" s="45">
        <f t="shared" si="26"/>
        <v>86547.512135222656</v>
      </c>
      <c r="Q113" s="45">
        <f t="shared" si="27"/>
        <v>213132.67094433695</v>
      </c>
      <c r="R113" s="44">
        <f t="shared" si="24"/>
        <v>0.13820995216542675</v>
      </c>
      <c r="S113" s="44">
        <f t="shared" si="25"/>
        <v>0.13815286141148886</v>
      </c>
      <c r="T113" s="64">
        <f>MEDIAN($G$2:G113)</f>
        <v>14.823521215576097</v>
      </c>
      <c r="U113" s="64">
        <f t="shared" si="16"/>
        <v>13.583287872078637</v>
      </c>
      <c r="V113" s="64">
        <f t="shared" si="29"/>
        <v>17.326929913742685</v>
      </c>
      <c r="W113" s="88">
        <f t="shared" si="28"/>
        <v>0.18150242326332802</v>
      </c>
      <c r="X113" s="89">
        <v>0.32814549486295586</v>
      </c>
      <c r="Y113" s="89">
        <v>0.10603413654618475</v>
      </c>
    </row>
    <row r="114" spans="1:25">
      <c r="A114" s="60">
        <v>1983</v>
      </c>
      <c r="B114" s="62">
        <v>164.4</v>
      </c>
      <c r="C114" s="61">
        <v>7.09</v>
      </c>
      <c r="D114" s="61">
        <v>14.03</v>
      </c>
      <c r="E114" s="61">
        <v>101.3</v>
      </c>
      <c r="F114" s="62">
        <v>11.83</v>
      </c>
      <c r="G114" s="106">
        <v>9.8150109036086697</v>
      </c>
      <c r="H114" s="64">
        <v>11.717747683535283</v>
      </c>
      <c r="I114" s="44">
        <f t="shared" si="18"/>
        <v>4.6411192214111885E-2</v>
      </c>
      <c r="J114" s="65">
        <f t="shared" si="19"/>
        <v>0.13733364344102345</v>
      </c>
      <c r="K114" s="65">
        <f t="shared" si="15"/>
        <v>9.5402811244979929E-2</v>
      </c>
      <c r="L114" s="44">
        <f t="shared" si="20"/>
        <v>8.2780172704876503E-2</v>
      </c>
      <c r="M114" s="64">
        <f t="shared" si="21"/>
        <v>13.583287872078637</v>
      </c>
      <c r="N114" s="66">
        <f t="shared" si="22"/>
        <v>1</v>
      </c>
      <c r="O114" s="65">
        <f t="shared" si="23"/>
        <v>4.6411192214111885E-2</v>
      </c>
      <c r="P114" s="45">
        <f t="shared" si="26"/>
        <v>93711.930136953786</v>
      </c>
      <c r="Q114" s="45">
        <f t="shared" si="27"/>
        <v>223024.41230264163</v>
      </c>
      <c r="R114" s="44">
        <f t="shared" si="24"/>
        <v>0.17963962635296449</v>
      </c>
      <c r="S114" s="44">
        <f t="shared" si="25"/>
        <v>0.1235485217237895</v>
      </c>
      <c r="T114" s="64">
        <f>MEDIAN($G$2:G114)</f>
        <v>14.750638489265034</v>
      </c>
      <c r="U114" s="64">
        <f t="shared" si="16"/>
        <v>13.583287872078637</v>
      </c>
      <c r="V114" s="64">
        <f t="shared" si="29"/>
        <v>16.603557212925338</v>
      </c>
      <c r="W114" s="88">
        <f t="shared" si="28"/>
        <v>0.23020086083213775</v>
      </c>
      <c r="X114" s="89">
        <v>3.2002094451429264E-2</v>
      </c>
      <c r="Y114" s="89">
        <v>8.61764E-2</v>
      </c>
    </row>
    <row r="115" spans="1:25">
      <c r="A115" s="60">
        <v>1984</v>
      </c>
      <c r="B115" s="62">
        <v>164.5</v>
      </c>
      <c r="C115" s="61">
        <v>7.53</v>
      </c>
      <c r="D115" s="61">
        <v>16.64</v>
      </c>
      <c r="E115" s="61">
        <v>105.3</v>
      </c>
      <c r="F115" s="62">
        <v>11.5</v>
      </c>
      <c r="G115" s="106">
        <v>9.5950548011334575</v>
      </c>
      <c r="H115" s="64">
        <v>9.8858173076923066</v>
      </c>
      <c r="I115" s="44">
        <f t="shared" si="18"/>
        <v>0.30820668693009123</v>
      </c>
      <c r="J115" s="65">
        <f t="shared" si="19"/>
        <v>0.2571248821260641</v>
      </c>
      <c r="K115" s="65">
        <f t="shared" si="15"/>
        <v>7.4711290322580642E-2</v>
      </c>
      <c r="L115" s="44">
        <f t="shared" si="20"/>
        <v>0.2877739650084804</v>
      </c>
      <c r="M115" s="64">
        <f t="shared" si="21"/>
        <v>13.583287872078637</v>
      </c>
      <c r="N115" s="66">
        <f t="shared" si="22"/>
        <v>1</v>
      </c>
      <c r="O115" s="65">
        <f t="shared" si="23"/>
        <v>0.30820668693009123</v>
      </c>
      <c r="P115" s="45">
        <f t="shared" si="26"/>
        <v>120679.78384106267</v>
      </c>
      <c r="Q115" s="45">
        <f t="shared" si="27"/>
        <v>291762.02752296947</v>
      </c>
      <c r="R115" s="44">
        <f t="shared" si="24"/>
        <v>0.13153479010228541</v>
      </c>
      <c r="S115" s="44">
        <f t="shared" si="25"/>
        <v>0.11707963036758007</v>
      </c>
      <c r="T115" s="64">
        <f>MEDIAN($G$2:G115)</f>
        <v>14.666560699113738</v>
      </c>
      <c r="U115" s="64">
        <f t="shared" si="16"/>
        <v>13.583287872078637</v>
      </c>
      <c r="V115" s="64">
        <f t="shared" si="29"/>
        <v>15.873840687205742</v>
      </c>
      <c r="W115" s="88">
        <f t="shared" si="28"/>
        <v>4.6411192214111885E-2</v>
      </c>
      <c r="X115" s="89">
        <v>0.13733364344102345</v>
      </c>
      <c r="Y115" s="89">
        <v>9.5402811244979929E-2</v>
      </c>
    </row>
    <row r="116" spans="1:25">
      <c r="A116" s="60">
        <v>1985</v>
      </c>
      <c r="B116" s="62">
        <v>207.3</v>
      </c>
      <c r="C116" s="61">
        <v>7.9</v>
      </c>
      <c r="D116" s="61">
        <v>14.61</v>
      </c>
      <c r="E116" s="61">
        <v>109.3</v>
      </c>
      <c r="F116" s="62">
        <v>9.26</v>
      </c>
      <c r="G116" s="106">
        <v>11.690521474467596</v>
      </c>
      <c r="H116" s="64">
        <v>14.188911704312117</v>
      </c>
      <c r="I116" s="44">
        <f t="shared" si="18"/>
        <v>0.23917028461167381</v>
      </c>
      <c r="J116" s="65">
        <f t="shared" si="19"/>
        <v>0.24284215141767618</v>
      </c>
      <c r="K116" s="65">
        <f t="shared" si="15"/>
        <v>5.9692800000000004E-2</v>
      </c>
      <c r="L116" s="44">
        <f t="shared" si="20"/>
        <v>0.24063903133407477</v>
      </c>
      <c r="M116" s="64">
        <f t="shared" si="21"/>
        <v>13.250906359956016</v>
      </c>
      <c r="N116" s="66">
        <f t="shared" si="22"/>
        <v>1</v>
      </c>
      <c r="O116" s="65">
        <f t="shared" si="23"/>
        <v>0.23917028461167381</v>
      </c>
      <c r="P116" s="45">
        <f t="shared" si="26"/>
        <v>149720.05012618151</v>
      </c>
      <c r="Q116" s="45">
        <f t="shared" si="27"/>
        <v>361542.83468451712</v>
      </c>
      <c r="R116" s="44">
        <f t="shared" si="24"/>
        <v>0.1147684980313266</v>
      </c>
      <c r="S116" s="44">
        <f t="shared" si="25"/>
        <v>9.4931827522969359E-2</v>
      </c>
      <c r="T116" s="64">
        <f>MEDIAN($G$2:G116)</f>
        <v>14.582482908962442</v>
      </c>
      <c r="U116" s="64">
        <f t="shared" si="16"/>
        <v>13.250906359956016</v>
      </c>
      <c r="V116" s="64">
        <f t="shared" si="29"/>
        <v>13.493329686205895</v>
      </c>
      <c r="W116" s="88">
        <f t="shared" si="28"/>
        <v>0.30820668693009123</v>
      </c>
      <c r="X116" s="89">
        <v>0.2571248821260641</v>
      </c>
      <c r="Y116" s="89">
        <v>7.4711290322580642E-2</v>
      </c>
    </row>
    <row r="117" spans="1:25">
      <c r="A117" s="60">
        <v>1986</v>
      </c>
      <c r="B117" s="62">
        <v>248.6</v>
      </c>
      <c r="C117" s="61">
        <v>8.2799999999999994</v>
      </c>
      <c r="D117" s="61">
        <v>14.48</v>
      </c>
      <c r="E117" s="61">
        <v>110.5</v>
      </c>
      <c r="F117" s="62">
        <v>7.11</v>
      </c>
      <c r="G117" s="106">
        <v>14.085139814743313</v>
      </c>
      <c r="H117" s="64">
        <v>17.168508287292816</v>
      </c>
      <c r="I117" s="44">
        <f t="shared" si="18"/>
        <v>4.8672566371681667E-3</v>
      </c>
      <c r="J117" s="65">
        <f t="shared" si="19"/>
        <v>-4.9605089379262279E-2</v>
      </c>
      <c r="K117" s="65">
        <f t="shared" si="15"/>
        <v>5.7773600000000001E-2</v>
      </c>
      <c r="L117" s="44">
        <f t="shared" si="20"/>
        <v>-1.6921681769404014E-2</v>
      </c>
      <c r="M117" s="64">
        <f t="shared" si="21"/>
        <v>13.250906359956016</v>
      </c>
      <c r="N117" s="66">
        <f t="shared" si="22"/>
        <v>0</v>
      </c>
      <c r="O117" s="65">
        <f t="shared" si="23"/>
        <v>-1.6921681769404014E-2</v>
      </c>
      <c r="P117" s="45">
        <f t="shared" si="26"/>
        <v>147186.53508344706</v>
      </c>
      <c r="Q117" s="45">
        <f t="shared" si="27"/>
        <v>355424.92188997747</v>
      </c>
      <c r="R117" s="44">
        <f t="shared" si="24"/>
        <v>0.1387806124835933</v>
      </c>
      <c r="S117" s="44">
        <f t="shared" si="25"/>
        <v>0.10724441396269713</v>
      </c>
      <c r="T117" s="64">
        <f>MEDIAN($G$2:G117)</f>
        <v>14.51273707015044</v>
      </c>
      <c r="U117" s="64">
        <f t="shared" si="16"/>
        <v>13.250906359956016</v>
      </c>
      <c r="V117" s="64">
        <f t="shared" si="29"/>
        <v>13.493329686205895</v>
      </c>
      <c r="W117" s="88">
        <f t="shared" si="28"/>
        <v>0.23917028461167381</v>
      </c>
      <c r="X117" s="89">
        <v>0.24284215141767618</v>
      </c>
      <c r="Y117" s="89">
        <v>5.9692800000000004E-2</v>
      </c>
    </row>
    <row r="118" spans="1:25">
      <c r="A118" s="60">
        <v>1987</v>
      </c>
      <c r="B118" s="62">
        <v>241</v>
      </c>
      <c r="C118" s="61">
        <v>8.81</v>
      </c>
      <c r="D118" s="61">
        <v>17.5</v>
      </c>
      <c r="E118" s="61">
        <v>115.4</v>
      </c>
      <c r="F118" s="62">
        <v>8.99</v>
      </c>
      <c r="G118" s="106">
        <v>13.389028514426961</v>
      </c>
      <c r="H118" s="64">
        <v>13.771428571428572</v>
      </c>
      <c r="I118" s="44">
        <f t="shared" si="18"/>
        <v>0.18775933609958506</v>
      </c>
      <c r="J118" s="65">
        <f t="shared" si="19"/>
        <v>8.2235958434841674E-2</v>
      </c>
      <c r="K118" s="65">
        <f t="shared" si="15"/>
        <v>6.6684400000000005E-2</v>
      </c>
      <c r="L118" s="44">
        <f t="shared" si="20"/>
        <v>0.14554998503368771</v>
      </c>
      <c r="M118" s="64">
        <f t="shared" si="21"/>
        <v>13.441179100316429</v>
      </c>
      <c r="N118" s="66">
        <f t="shared" si="22"/>
        <v>0</v>
      </c>
      <c r="O118" s="65">
        <f t="shared" si="23"/>
        <v>0.14554998503368771</v>
      </c>
      <c r="P118" s="45">
        <f t="shared" si="26"/>
        <v>168609.53306200312</v>
      </c>
      <c r="Q118" s="45">
        <f t="shared" si="27"/>
        <v>407157.01395166328</v>
      </c>
      <c r="R118" s="44">
        <f t="shared" si="24"/>
        <v>0.13809577352112989</v>
      </c>
      <c r="S118" s="44">
        <f t="shared" si="25"/>
        <v>0.10759808557576278</v>
      </c>
      <c r="T118" s="64">
        <f>MEDIAN($G$2:G118)</f>
        <v>14.442991231338439</v>
      </c>
      <c r="U118" s="64">
        <f t="shared" si="16"/>
        <v>13.441179100316429</v>
      </c>
      <c r="V118" s="64">
        <f t="shared" si="29"/>
        <v>13.389028514426961</v>
      </c>
      <c r="W118" s="88">
        <f t="shared" si="28"/>
        <v>4.8672566371681667E-3</v>
      </c>
      <c r="X118" s="89">
        <v>-4.9605089379262279E-2</v>
      </c>
      <c r="Y118" s="89">
        <v>5.7773600000000001E-2</v>
      </c>
    </row>
    <row r="119" spans="1:25">
      <c r="A119" s="60">
        <v>1988</v>
      </c>
      <c r="B119" s="62">
        <v>276.5</v>
      </c>
      <c r="C119" s="61">
        <v>9.75</v>
      </c>
      <c r="D119" s="61">
        <v>23.75</v>
      </c>
      <c r="E119" s="61">
        <v>120.5</v>
      </c>
      <c r="F119" s="62">
        <v>9.11</v>
      </c>
      <c r="G119" s="106">
        <v>14.70208674857199</v>
      </c>
      <c r="H119" s="64">
        <v>11.642105263157895</v>
      </c>
      <c r="I119" s="44">
        <f t="shared" si="18"/>
        <v>0.30075949367088617</v>
      </c>
      <c r="J119" s="65">
        <f t="shared" si="19"/>
        <v>0.17693647159446219</v>
      </c>
      <c r="K119" s="65">
        <f t="shared" si="15"/>
        <v>8.111560000000001E-2</v>
      </c>
      <c r="L119" s="44">
        <f t="shared" si="20"/>
        <v>0.25123028484031656</v>
      </c>
      <c r="M119" s="64">
        <f t="shared" si="21"/>
        <v>13.441179100316429</v>
      </c>
      <c r="N119" s="66">
        <f t="shared" si="22"/>
        <v>0</v>
      </c>
      <c r="O119" s="65">
        <f t="shared" si="23"/>
        <v>0.25123028484031656</v>
      </c>
      <c r="P119" s="45">
        <f t="shared" si="26"/>
        <v>210969.35407996291</v>
      </c>
      <c r="Q119" s="45">
        <f t="shared" si="27"/>
        <v>509447.18654147239</v>
      </c>
      <c r="R119" s="44">
        <f t="shared" si="24"/>
        <v>7.0124513001055044E-2</v>
      </c>
      <c r="S119" s="44">
        <f t="shared" si="25"/>
        <v>7.3759659760140872E-2</v>
      </c>
      <c r="T119" s="64">
        <f>MEDIAN($G$2:G119)</f>
        <v>14.51273707015044</v>
      </c>
      <c r="U119" s="64">
        <f t="shared" si="16"/>
        <v>13.441179100316429</v>
      </c>
      <c r="V119" s="64">
        <f t="shared" si="29"/>
        <v>13.389028514426961</v>
      </c>
      <c r="W119" s="88">
        <f t="shared" si="28"/>
        <v>0.18775933609958506</v>
      </c>
      <c r="X119" s="89">
        <v>8.2235958434841674E-2</v>
      </c>
      <c r="Y119" s="89">
        <v>6.6684400000000005E-2</v>
      </c>
    </row>
    <row r="120" spans="1:25">
      <c r="A120" s="60">
        <v>1989</v>
      </c>
      <c r="B120" s="62">
        <v>348.6</v>
      </c>
      <c r="C120" s="61">
        <v>11.06</v>
      </c>
      <c r="D120" s="61">
        <v>22.87</v>
      </c>
      <c r="E120" s="61">
        <v>126.1</v>
      </c>
      <c r="F120" s="62">
        <v>7.84</v>
      </c>
      <c r="G120" s="106">
        <v>17.65021290494731</v>
      </c>
      <c r="H120" s="64">
        <v>15.242675994752952</v>
      </c>
      <c r="I120" s="44">
        <f t="shared" si="18"/>
        <v>-2.2260470453241601E-2</v>
      </c>
      <c r="J120" s="65">
        <f t="shared" si="19"/>
        <v>6.2353753335533363E-2</v>
      </c>
      <c r="K120" s="65">
        <f t="shared" si="15"/>
        <v>7.4964799999999998E-2</v>
      </c>
      <c r="L120" s="44">
        <f t="shared" si="20"/>
        <v>1.1585219062268386E-2</v>
      </c>
      <c r="M120" s="64">
        <f t="shared" si="21"/>
        <v>13.441179100316429</v>
      </c>
      <c r="N120" s="66">
        <f t="shared" si="22"/>
        <v>-1</v>
      </c>
      <c r="O120" s="65">
        <f t="shared" si="23"/>
        <v>6.2353753335533363E-2</v>
      </c>
      <c r="P120" s="45">
        <f t="shared" si="26"/>
        <v>213413.48026240451</v>
      </c>
      <c r="Q120" s="45">
        <f t="shared" si="27"/>
        <v>541213.13074856077</v>
      </c>
      <c r="R120" s="44">
        <f t="shared" si="24"/>
        <v>0.10280913277917691</v>
      </c>
      <c r="S120" s="44">
        <f t="shared" si="25"/>
        <v>8.3853547586553168E-2</v>
      </c>
      <c r="T120" s="64">
        <f>MEDIAN($G$2:G120)</f>
        <v>14.582482908962442</v>
      </c>
      <c r="U120" s="64">
        <f t="shared" si="16"/>
        <v>13.441179100316429</v>
      </c>
      <c r="V120" s="64">
        <f t="shared" si="29"/>
        <v>13.389028514426961</v>
      </c>
      <c r="W120" s="88">
        <f t="shared" si="28"/>
        <v>0.30075949367088617</v>
      </c>
      <c r="X120" s="89">
        <v>0.17693647159446219</v>
      </c>
      <c r="Y120" s="89">
        <v>8.111560000000001E-2</v>
      </c>
    </row>
    <row r="121" spans="1:25">
      <c r="A121" s="60">
        <v>1990</v>
      </c>
      <c r="B121" s="62">
        <v>328.75</v>
      </c>
      <c r="C121" s="61">
        <v>12.09</v>
      </c>
      <c r="D121" s="61">
        <v>21.34</v>
      </c>
      <c r="E121" s="61">
        <v>133.80000000000001</v>
      </c>
      <c r="F121" s="62">
        <v>8.08</v>
      </c>
      <c r="G121" s="106">
        <v>15.846314974728772</v>
      </c>
      <c r="H121" s="64">
        <v>15.405342080599812</v>
      </c>
      <c r="I121" s="44">
        <f t="shared" si="18"/>
        <v>0.21888973384030416</v>
      </c>
      <c r="J121" s="65">
        <f t="shared" si="19"/>
        <v>0.15004510019517303</v>
      </c>
      <c r="K121" s="65">
        <f t="shared" si="15"/>
        <v>5.3756000000000005E-2</v>
      </c>
      <c r="L121" s="44">
        <f t="shared" si="20"/>
        <v>0.1913518803822517</v>
      </c>
      <c r="M121" s="64">
        <f t="shared" si="21"/>
        <v>13.441179100316429</v>
      </c>
      <c r="N121" s="66">
        <f t="shared" si="22"/>
        <v>-1</v>
      </c>
      <c r="O121" s="65">
        <f t="shared" si="23"/>
        <v>0.15004510019517303</v>
      </c>
      <c r="P121" s="45">
        <f t="shared" si="26"/>
        <v>254250.55100953614</v>
      </c>
      <c r="Q121" s="45">
        <f t="shared" si="27"/>
        <v>622419.50917867187</v>
      </c>
      <c r="R121" s="44">
        <f t="shared" si="24"/>
        <v>7.544813926837346E-2</v>
      </c>
      <c r="S121" s="44">
        <f t="shared" si="25"/>
        <v>7.4617888419195699E-2</v>
      </c>
      <c r="T121" s="64">
        <f>MEDIAN($G$2:G121)</f>
        <v>14.642284828767217</v>
      </c>
      <c r="U121" s="64">
        <f t="shared" si="16"/>
        <v>13.441179100316429</v>
      </c>
      <c r="V121" s="64">
        <f t="shared" si="29"/>
        <v>13.389028514426961</v>
      </c>
      <c r="W121" s="88">
        <f t="shared" si="28"/>
        <v>-2.2260470453241601E-2</v>
      </c>
      <c r="X121" s="89">
        <v>6.2353753335533363E-2</v>
      </c>
      <c r="Y121" s="89">
        <v>7.4964799999999998E-2</v>
      </c>
    </row>
    <row r="122" spans="1:25">
      <c r="A122" s="60">
        <v>1991</v>
      </c>
      <c r="B122" s="62">
        <v>388.51</v>
      </c>
      <c r="C122" s="61">
        <v>12.2</v>
      </c>
      <c r="D122" s="61">
        <v>15.97</v>
      </c>
      <c r="E122" s="61">
        <v>137.9</v>
      </c>
      <c r="F122" s="62">
        <v>7.09</v>
      </c>
      <c r="G122" s="106">
        <v>18.441652313512726</v>
      </c>
      <c r="H122" s="64">
        <v>24.327489041953662</v>
      </c>
      <c r="I122" s="44">
        <f t="shared" si="18"/>
        <v>0.15320068981493398</v>
      </c>
      <c r="J122" s="65">
        <f t="shared" si="19"/>
        <v>9.3616373162079422E-2</v>
      </c>
      <c r="K122" s="65">
        <f t="shared" si="15"/>
        <v>3.4313147410358569E-2</v>
      </c>
      <c r="L122" s="44">
        <f t="shared" si="20"/>
        <v>0.12936696315379215</v>
      </c>
      <c r="M122" s="64">
        <f t="shared" si="21"/>
        <v>13.583287872078637</v>
      </c>
      <c r="N122" s="66">
        <f t="shared" si="22"/>
        <v>-1</v>
      </c>
      <c r="O122" s="65">
        <f t="shared" si="23"/>
        <v>9.3616373162079422E-2</v>
      </c>
      <c r="P122" s="45">
        <f t="shared" si="26"/>
        <v>287142.17267381813</v>
      </c>
      <c r="Q122" s="45">
        <f t="shared" si="27"/>
        <v>680688.16621330066</v>
      </c>
      <c r="R122" s="44">
        <f t="shared" si="24"/>
        <v>7.6581545920250349E-2</v>
      </c>
      <c r="S122" s="44">
        <f t="shared" si="25"/>
        <v>8.0143074459581687E-2</v>
      </c>
      <c r="T122" s="64">
        <f>MEDIAN($G$2:G122)</f>
        <v>14.70208674857199</v>
      </c>
      <c r="U122" s="64">
        <f t="shared" si="16"/>
        <v>13.583287872078637</v>
      </c>
      <c r="V122" s="64">
        <f t="shared" si="29"/>
        <v>13.389028514426961</v>
      </c>
      <c r="W122" s="88">
        <f t="shared" si="28"/>
        <v>0.21888973384030416</v>
      </c>
      <c r="X122" s="89">
        <v>0.15004510019517303</v>
      </c>
      <c r="Y122" s="89">
        <v>5.3756000000000005E-2</v>
      </c>
    </row>
    <row r="123" spans="1:25">
      <c r="A123" s="60">
        <v>1992</v>
      </c>
      <c r="B123" s="62">
        <v>435.64</v>
      </c>
      <c r="C123" s="61">
        <v>12.39</v>
      </c>
      <c r="D123" s="61">
        <v>19.09</v>
      </c>
      <c r="E123" s="61">
        <v>141.9</v>
      </c>
      <c r="F123" s="62">
        <v>6.77</v>
      </c>
      <c r="G123" s="106">
        <v>20.448606721242967</v>
      </c>
      <c r="H123" s="64">
        <v>22.820324777370349</v>
      </c>
      <c r="I123" s="44">
        <f t="shared" si="18"/>
        <v>9.8452850977871639E-2</v>
      </c>
      <c r="J123" s="65">
        <f t="shared" si="19"/>
        <v>0.14210957589263107</v>
      </c>
      <c r="K123" s="65">
        <f t="shared" ref="K123:K155" si="30">Y124</f>
        <v>2.9971199999999996E-2</v>
      </c>
      <c r="L123" s="44">
        <f t="shared" si="20"/>
        <v>0.1159155409437754</v>
      </c>
      <c r="M123" s="64">
        <f t="shared" si="21"/>
        <v>13.879192936347346</v>
      </c>
      <c r="N123" s="66">
        <f t="shared" si="22"/>
        <v>-1</v>
      </c>
      <c r="O123" s="65">
        <f t="shared" si="23"/>
        <v>0.14210957589263107</v>
      </c>
      <c r="P123" s="45">
        <f t="shared" si="26"/>
        <v>320426.41294707468</v>
      </c>
      <c r="Q123" s="45">
        <f t="shared" si="27"/>
        <v>777420.47282900556</v>
      </c>
      <c r="R123" s="44">
        <f t="shared" si="24"/>
        <v>7.7917647805339385E-2</v>
      </c>
      <c r="S123" s="44">
        <f t="shared" si="25"/>
        <v>6.6284759426173956E-2</v>
      </c>
      <c r="T123" s="64">
        <f>MEDIAN($G$2:G123)</f>
        <v>14.726362618918511</v>
      </c>
      <c r="U123" s="64">
        <f t="shared" si="16"/>
        <v>13.879192936347346</v>
      </c>
      <c r="V123" s="64">
        <f t="shared" si="29"/>
        <v>13.389028514426961</v>
      </c>
      <c r="W123" s="88">
        <f t="shared" si="28"/>
        <v>0.15320068981493398</v>
      </c>
      <c r="X123" s="89">
        <v>9.3616373162079422E-2</v>
      </c>
      <c r="Y123" s="89">
        <v>3.4313147410358569E-2</v>
      </c>
    </row>
    <row r="124" spans="1:25">
      <c r="A124" s="60">
        <v>1993</v>
      </c>
      <c r="B124" s="62">
        <v>465.95</v>
      </c>
      <c r="C124" s="61">
        <v>12.58</v>
      </c>
      <c r="D124" s="61">
        <v>21.89</v>
      </c>
      <c r="E124" s="61">
        <v>145.80000000000001</v>
      </c>
      <c r="F124" s="62">
        <v>5.77</v>
      </c>
      <c r="G124" s="106">
        <v>21.164732079814645</v>
      </c>
      <c r="H124" s="64">
        <v>21.28597533120146</v>
      </c>
      <c r="I124" s="44">
        <f t="shared" si="18"/>
        <v>5.1722287799120274E-3</v>
      </c>
      <c r="J124" s="65">
        <f t="shared" si="19"/>
        <v>-8.0366555509985921E-2</v>
      </c>
      <c r="K124" s="65">
        <f t="shared" si="30"/>
        <v>4.2522489959839357E-2</v>
      </c>
      <c r="L124" s="44">
        <f t="shared" si="20"/>
        <v>-2.9043284936047152E-2</v>
      </c>
      <c r="M124" s="64">
        <f t="shared" si="21"/>
        <v>14.39361328165765</v>
      </c>
      <c r="N124" s="66">
        <f t="shared" si="22"/>
        <v>-1</v>
      </c>
      <c r="O124" s="65">
        <f t="shared" si="23"/>
        <v>-8.0366555509985921E-2</v>
      </c>
      <c r="P124" s="45">
        <f t="shared" si="26"/>
        <v>311120.1773348173</v>
      </c>
      <c r="Q124" s="45">
        <f t="shared" si="27"/>
        <v>714941.8672447938</v>
      </c>
      <c r="R124" s="44">
        <f t="shared" si="24"/>
        <v>7.7407154887850993E-2</v>
      </c>
      <c r="S124" s="44">
        <f t="shared" si="25"/>
        <v>7.9989375771416293E-2</v>
      </c>
      <c r="T124" s="64">
        <f>MEDIAN($G$2:G124)</f>
        <v>14.750638489265034</v>
      </c>
      <c r="U124" s="64">
        <f t="shared" si="16"/>
        <v>14.39361328165765</v>
      </c>
      <c r="V124" s="64">
        <f t="shared" si="29"/>
        <v>13.389028514426961</v>
      </c>
      <c r="W124" s="88">
        <f t="shared" si="28"/>
        <v>9.8452850977871639E-2</v>
      </c>
      <c r="X124" s="89">
        <v>0.14210957589263107</v>
      </c>
      <c r="Y124" s="89">
        <v>2.9971199999999996E-2</v>
      </c>
    </row>
    <row r="125" spans="1:25">
      <c r="A125" s="60">
        <v>1994</v>
      </c>
      <c r="B125" s="62">
        <v>455.19</v>
      </c>
      <c r="C125" s="61">
        <v>13.17</v>
      </c>
      <c r="D125" s="61">
        <v>30.6</v>
      </c>
      <c r="E125" s="61">
        <v>149.69999999999999</v>
      </c>
      <c r="F125" s="62">
        <v>7.81</v>
      </c>
      <c r="G125" s="106">
        <v>19.911484108090328</v>
      </c>
      <c r="H125" s="64">
        <v>14.875490196078431</v>
      </c>
      <c r="I125" s="44">
        <f t="shared" si="18"/>
        <v>0.38043454381686775</v>
      </c>
      <c r="J125" s="65">
        <f t="shared" si="19"/>
        <v>0.23480780112538907</v>
      </c>
      <c r="K125" s="65">
        <f t="shared" si="30"/>
        <v>5.4896E-2</v>
      </c>
      <c r="L125" s="44">
        <f t="shared" si="20"/>
        <v>0.32218384674027628</v>
      </c>
      <c r="M125" s="64">
        <f t="shared" si="21"/>
        <v>14.861217111655975</v>
      </c>
      <c r="N125" s="66">
        <f t="shared" si="22"/>
        <v>-1</v>
      </c>
      <c r="O125" s="65">
        <f t="shared" si="23"/>
        <v>0.23480780112538907</v>
      </c>
      <c r="P125" s="45">
        <f t="shared" si="26"/>
        <v>411358.07286706567</v>
      </c>
      <c r="Q125" s="45">
        <f t="shared" si="27"/>
        <v>882815.79502502375</v>
      </c>
      <c r="R125" s="44">
        <f t="shared" si="24"/>
        <v>6.5223779617703537E-2</v>
      </c>
      <c r="S125" s="44">
        <f t="shared" si="25"/>
        <v>6.0443120925619986E-2</v>
      </c>
      <c r="T125" s="64">
        <f>MEDIAN($G$2:G125)</f>
        <v>14.823521215576097</v>
      </c>
      <c r="U125" s="64">
        <f t="shared" si="16"/>
        <v>14.861217111655975</v>
      </c>
      <c r="V125" s="64">
        <f t="shared" si="29"/>
        <v>13.389028514426961</v>
      </c>
      <c r="W125" s="88">
        <f t="shared" si="28"/>
        <v>5.1722287799120274E-3</v>
      </c>
      <c r="X125" s="89">
        <v>-8.0366555509985921E-2</v>
      </c>
      <c r="Y125" s="89">
        <v>4.2522489959839357E-2</v>
      </c>
    </row>
    <row r="126" spans="1:25">
      <c r="A126" s="60">
        <v>1995</v>
      </c>
      <c r="B126" s="62">
        <v>614.57000000000005</v>
      </c>
      <c r="C126" s="61">
        <v>13.79</v>
      </c>
      <c r="D126" s="61">
        <v>33.96</v>
      </c>
      <c r="E126" s="61">
        <v>153.5</v>
      </c>
      <c r="F126" s="62">
        <v>5.71</v>
      </c>
      <c r="G126" s="106">
        <v>25.02738066493912</v>
      </c>
      <c r="H126" s="64">
        <v>18.096878680800945</v>
      </c>
      <c r="I126" s="44">
        <f t="shared" si="18"/>
        <v>0.23362676342808783</v>
      </c>
      <c r="J126" s="65">
        <f t="shared" si="19"/>
        <v>1.428607793401844E-2</v>
      </c>
      <c r="K126" s="65">
        <f t="shared" si="30"/>
        <v>5.005396825396826E-2</v>
      </c>
      <c r="L126" s="44">
        <f t="shared" si="20"/>
        <v>0.14589048923046005</v>
      </c>
      <c r="M126" s="64">
        <f t="shared" si="21"/>
        <v>15.245574375449536</v>
      </c>
      <c r="N126" s="66">
        <f t="shared" si="22"/>
        <v>-1</v>
      </c>
      <c r="O126" s="65">
        <f t="shared" si="23"/>
        <v>1.428607793401844E-2</v>
      </c>
      <c r="P126" s="45">
        <f t="shared" si="26"/>
        <v>471371.30336654111</v>
      </c>
      <c r="Q126" s="45">
        <f t="shared" si="27"/>
        <v>895427.77027413365</v>
      </c>
      <c r="R126" s="44">
        <f t="shared" si="24"/>
        <v>7.3788278527445517E-2</v>
      </c>
      <c r="S126" s="44">
        <f t="shared" si="25"/>
        <v>6.0998431564533551E-2</v>
      </c>
      <c r="T126" s="64">
        <f>MEDIAN($G$2:G126)</f>
        <v>14.89640394188716</v>
      </c>
      <c r="U126" s="64">
        <f t="shared" ref="U126:U155" si="31">MEDIAN(G77:G126)</f>
        <v>15.245574375449536</v>
      </c>
      <c r="V126" s="64">
        <f t="shared" si="29"/>
        <v>13.389028514426961</v>
      </c>
      <c r="W126" s="88">
        <f t="shared" si="28"/>
        <v>0.38043454381686775</v>
      </c>
      <c r="X126" s="89">
        <v>0.23480780112538907</v>
      </c>
      <c r="Y126" s="89">
        <v>5.4896E-2</v>
      </c>
    </row>
    <row r="127" spans="1:25">
      <c r="A127" s="60">
        <v>1996</v>
      </c>
      <c r="B127" s="62">
        <v>743.25</v>
      </c>
      <c r="C127" s="61">
        <v>14.9</v>
      </c>
      <c r="D127" s="61">
        <v>38.729999999999997</v>
      </c>
      <c r="E127" s="61">
        <v>158.6</v>
      </c>
      <c r="F127" s="62">
        <v>6.3</v>
      </c>
      <c r="G127" s="106">
        <v>27.723946163893967</v>
      </c>
      <c r="H127" s="64">
        <v>19.190549961270335</v>
      </c>
      <c r="I127" s="44">
        <f t="shared" si="18"/>
        <v>0.31566767574840232</v>
      </c>
      <c r="J127" s="65">
        <f t="shared" si="19"/>
        <v>9.939130272977531E-2</v>
      </c>
      <c r="K127" s="65">
        <f t="shared" si="30"/>
        <v>5.0620800000000001E-2</v>
      </c>
      <c r="L127" s="44">
        <f t="shared" si="20"/>
        <v>0.22915712654095152</v>
      </c>
      <c r="M127" s="64">
        <f t="shared" si="21"/>
        <v>15.817688488527928</v>
      </c>
      <c r="N127" s="66">
        <f t="shared" si="22"/>
        <v>-1</v>
      </c>
      <c r="O127" s="65">
        <f t="shared" si="23"/>
        <v>9.939130272977531E-2</v>
      </c>
      <c r="P127" s="45">
        <f t="shared" si="26"/>
        <v>579389.39677988086</v>
      </c>
      <c r="Q127" s="45">
        <f t="shared" si="27"/>
        <v>984425.5028620977</v>
      </c>
      <c r="R127" s="44">
        <f t="shared" si="24"/>
        <v>8.3716385186323405E-2</v>
      </c>
      <c r="S127" s="44">
        <f t="shared" si="25"/>
        <v>6.1259477440961607E-2</v>
      </c>
      <c r="T127" s="64">
        <f>MEDIAN($G$2:G127)</f>
        <v>14.92157612148819</v>
      </c>
      <c r="U127" s="64">
        <f t="shared" si="31"/>
        <v>15.817688488527928</v>
      </c>
      <c r="V127" s="64">
        <f t="shared" si="29"/>
        <v>13.389028514426961</v>
      </c>
      <c r="W127" s="88">
        <f t="shared" si="28"/>
        <v>0.23362676342808783</v>
      </c>
      <c r="X127" s="89">
        <v>1.428607793401844E-2</v>
      </c>
      <c r="Y127" s="89">
        <v>5.005396825396826E-2</v>
      </c>
    </row>
    <row r="128" spans="1:25">
      <c r="A128" s="60">
        <v>1997</v>
      </c>
      <c r="B128" s="62">
        <v>962.37</v>
      </c>
      <c r="C128" s="61">
        <v>15.5</v>
      </c>
      <c r="D128" s="61">
        <v>39.72</v>
      </c>
      <c r="E128" s="61">
        <v>161.30000000000001</v>
      </c>
      <c r="F128" s="62">
        <v>5.81</v>
      </c>
      <c r="G128" s="106">
        <v>33.030789042905432</v>
      </c>
      <c r="H128" s="64">
        <v>24.228851963746223</v>
      </c>
      <c r="I128" s="44">
        <f t="shared" si="18"/>
        <v>0.25341604580358901</v>
      </c>
      <c r="J128" s="65">
        <f t="shared" si="19"/>
        <v>0.14921431922606215</v>
      </c>
      <c r="K128" s="65">
        <f t="shared" si="30"/>
        <v>4.7759600000000006E-2</v>
      </c>
      <c r="L128" s="44">
        <f t="shared" si="20"/>
        <v>0.21173535517257824</v>
      </c>
      <c r="M128" s="64">
        <f t="shared" si="21"/>
        <v>15.860077830967256</v>
      </c>
      <c r="N128" s="66">
        <f t="shared" si="22"/>
        <v>-1</v>
      </c>
      <c r="O128" s="65">
        <f t="shared" si="23"/>
        <v>0.14921431922606215</v>
      </c>
      <c r="P128" s="45">
        <f t="shared" si="26"/>
        <v>702066.61649029481</v>
      </c>
      <c r="Q128" s="45">
        <f t="shared" si="27"/>
        <v>1131315.8841004395</v>
      </c>
      <c r="R128" s="44">
        <f t="shared" si="24"/>
        <v>5.4777413190527424E-2</v>
      </c>
      <c r="S128" s="44">
        <f t="shared" si="25"/>
        <v>6.5948548098608617E-2</v>
      </c>
      <c r="T128" s="64">
        <f>MEDIAN($G$2:G128)</f>
        <v>14.946748301089221</v>
      </c>
      <c r="U128" s="64">
        <f t="shared" si="31"/>
        <v>15.860077830967256</v>
      </c>
      <c r="V128" s="64">
        <f t="shared" si="29"/>
        <v>13.389028514426961</v>
      </c>
      <c r="W128" s="88">
        <f t="shared" si="28"/>
        <v>0.31566767574840232</v>
      </c>
      <c r="X128" s="89">
        <v>9.939130272977531E-2</v>
      </c>
      <c r="Y128" s="89">
        <v>5.0620800000000001E-2</v>
      </c>
    </row>
    <row r="129" spans="1:25">
      <c r="A129" s="60">
        <v>1998</v>
      </c>
      <c r="B129" s="62">
        <v>1190.05</v>
      </c>
      <c r="C129" s="61">
        <v>16.2</v>
      </c>
      <c r="D129" s="61">
        <v>37.71</v>
      </c>
      <c r="E129" s="61">
        <v>163.9</v>
      </c>
      <c r="F129" s="62">
        <v>4.6500000000000004</v>
      </c>
      <c r="G129" s="106">
        <v>38.820274780098167</v>
      </c>
      <c r="H129" s="64">
        <v>31.557942190400421</v>
      </c>
      <c r="I129" s="44">
        <f t="shared" si="18"/>
        <v>0.21454560732742331</v>
      </c>
      <c r="J129" s="65">
        <f t="shared" si="19"/>
        <v>-8.2542147962685761E-2</v>
      </c>
      <c r="K129" s="65">
        <f t="shared" si="30"/>
        <v>4.6384063745019917E-2</v>
      </c>
      <c r="L129" s="44">
        <f t="shared" si="20"/>
        <v>9.5710505211379693E-2</v>
      </c>
      <c r="M129" s="64">
        <f t="shared" si="21"/>
        <v>16.23869895006554</v>
      </c>
      <c r="N129" s="66">
        <f t="shared" si="22"/>
        <v>-1</v>
      </c>
      <c r="O129" s="65">
        <f t="shared" si="23"/>
        <v>-8.2542147962685761E-2</v>
      </c>
      <c r="P129" s="45">
        <f t="shared" si="26"/>
        <v>769261.76704662491</v>
      </c>
      <c r="Q129" s="45">
        <f t="shared" si="27"/>
        <v>1037934.6410024844</v>
      </c>
      <c r="R129" s="44">
        <f t="shared" si="24"/>
        <v>8.2577785461749098E-2</v>
      </c>
      <c r="S129" s="44">
        <f t="shared" si="25"/>
        <v>0.10297301917668666</v>
      </c>
      <c r="T129" s="64">
        <f>MEDIAN($G$2:G129)</f>
        <v>14.983547887914591</v>
      </c>
      <c r="U129" s="64">
        <f t="shared" si="31"/>
        <v>16.23869895006554</v>
      </c>
      <c r="V129" s="64">
        <f t="shared" si="29"/>
        <v>13.389028514426961</v>
      </c>
      <c r="W129" s="88">
        <f t="shared" si="28"/>
        <v>0.25341604580358901</v>
      </c>
      <c r="X129" s="89">
        <v>0.14921431922606215</v>
      </c>
      <c r="Y129" s="89">
        <v>4.7759600000000006E-2</v>
      </c>
    </row>
    <row r="130" spans="1:25">
      <c r="A130" s="60">
        <v>1999</v>
      </c>
      <c r="B130" s="62">
        <v>1428.68</v>
      </c>
      <c r="C130" s="61">
        <v>16.690000000000001</v>
      </c>
      <c r="D130" s="68">
        <v>48.17</v>
      </c>
      <c r="E130" s="61">
        <v>168.3</v>
      </c>
      <c r="F130" s="62">
        <v>6.28</v>
      </c>
      <c r="G130" s="106">
        <v>44.197939761040558</v>
      </c>
      <c r="H130" s="64">
        <v>29.659123936059789</v>
      </c>
      <c r="I130" s="44">
        <f t="shared" si="18"/>
        <v>-5.7031665593414903E-2</v>
      </c>
      <c r="J130" s="65">
        <f t="shared" si="19"/>
        <v>0.16655267125397488</v>
      </c>
      <c r="K130" s="65">
        <f t="shared" si="30"/>
        <v>5.8198007968127491E-2</v>
      </c>
      <c r="L130" s="44">
        <f t="shared" si="20"/>
        <v>3.2402069145541015E-2</v>
      </c>
      <c r="M130" s="64">
        <f t="shared" si="21"/>
        <v>16.900539969243127</v>
      </c>
      <c r="N130" s="66">
        <f t="shared" si="22"/>
        <v>-1</v>
      </c>
      <c r="O130" s="65">
        <f t="shared" si="23"/>
        <v>0.16655267125397488</v>
      </c>
      <c r="P130" s="45">
        <f t="shared" si="26"/>
        <v>794187.44001349073</v>
      </c>
      <c r="Q130" s="45">
        <f t="shared" si="27"/>
        <v>1210805.4280484836</v>
      </c>
      <c r="R130" s="44">
        <f t="shared" si="24"/>
        <v>5.5683917535199523E-2</v>
      </c>
      <c r="S130" s="44">
        <f t="shared" si="25"/>
        <v>9.8195943138505548E-2</v>
      </c>
      <c r="T130" s="64">
        <f>MEDIAN($G$2:G130)</f>
        <v>15.020347474739962</v>
      </c>
      <c r="U130" s="64">
        <f t="shared" si="31"/>
        <v>16.900539969243127</v>
      </c>
      <c r="V130" s="64">
        <f t="shared" si="29"/>
        <v>14.085139814743313</v>
      </c>
      <c r="W130" s="88">
        <f t="shared" si="28"/>
        <v>0.21454560732742331</v>
      </c>
      <c r="X130" s="89">
        <v>-8.2542147962685761E-2</v>
      </c>
      <c r="Y130" s="89">
        <v>4.6384063745019917E-2</v>
      </c>
    </row>
    <row r="131" spans="1:25">
      <c r="A131" s="60">
        <v>2000</v>
      </c>
      <c r="B131" s="62">
        <v>1330.93</v>
      </c>
      <c r="C131" s="68">
        <v>16.27</v>
      </c>
      <c r="D131" s="61">
        <v>50</v>
      </c>
      <c r="E131" s="61">
        <v>174</v>
      </c>
      <c r="F131" s="62">
        <v>5.24</v>
      </c>
      <c r="G131" s="106">
        <v>37.274238004497199</v>
      </c>
      <c r="H131" s="64">
        <v>26.618600000000001</v>
      </c>
      <c r="I131" s="44">
        <f t="shared" si="18"/>
        <v>-0.12792558586852801</v>
      </c>
      <c r="J131" s="65">
        <f t="shared" si="19"/>
        <v>5.5721811892492555E-2</v>
      </c>
      <c r="K131" s="65">
        <f t="shared" si="30"/>
        <v>3.3993548387096777E-2</v>
      </c>
      <c r="L131" s="44">
        <f t="shared" si="20"/>
        <v>-5.4466626764119778E-2</v>
      </c>
      <c r="M131" s="64">
        <f t="shared" si="21"/>
        <v>17.262226319651798</v>
      </c>
      <c r="N131" s="66">
        <f t="shared" si="22"/>
        <v>-1</v>
      </c>
      <c r="O131" s="65">
        <f t="shared" si="23"/>
        <v>5.5721811892492555E-2</v>
      </c>
      <c r="P131" s="45">
        <f t="shared" si="26"/>
        <v>750930.72913752426</v>
      </c>
      <c r="Q131" s="45">
        <f t="shared" si="27"/>
        <v>1278273.7003486101</v>
      </c>
      <c r="R131" s="44">
        <f t="shared" si="24"/>
        <v>4.83609239301519E-2</v>
      </c>
      <c r="S131" s="44">
        <f t="shared" si="25"/>
        <v>0.10862306947893474</v>
      </c>
      <c r="T131" s="64">
        <f>MEDIAN($G$2:G131)</f>
        <v>15.201237903410966</v>
      </c>
      <c r="U131" s="64">
        <f t="shared" si="31"/>
        <v>17.262226319651798</v>
      </c>
      <c r="V131" s="64">
        <f t="shared" si="29"/>
        <v>14.70208674857199</v>
      </c>
      <c r="W131" s="88">
        <f t="shared" si="28"/>
        <v>-5.7031665593414903E-2</v>
      </c>
      <c r="X131" s="89">
        <v>0.16655267125397488</v>
      </c>
      <c r="Y131" s="89">
        <v>5.8198007968127491E-2</v>
      </c>
    </row>
    <row r="132" spans="1:25">
      <c r="A132" s="60">
        <v>2001</v>
      </c>
      <c r="B132" s="62">
        <v>1144.93</v>
      </c>
      <c r="C132" s="61">
        <v>15.74</v>
      </c>
      <c r="D132" s="61">
        <v>24.69</v>
      </c>
      <c r="E132" s="61">
        <v>176.7</v>
      </c>
      <c r="F132" s="62">
        <v>5.09</v>
      </c>
      <c r="G132" s="106">
        <v>30.499953255020465</v>
      </c>
      <c r="H132" s="64">
        <v>46.37221547185095</v>
      </c>
      <c r="I132" s="44">
        <f t="shared" si="18"/>
        <v>-0.20060615059435957</v>
      </c>
      <c r="J132" s="65">
        <f t="shared" si="19"/>
        <v>0.15116400378109285</v>
      </c>
      <c r="K132" s="65">
        <f t="shared" si="30"/>
        <v>1.60532E-2</v>
      </c>
      <c r="L132" s="44">
        <f t="shared" si="20"/>
        <v>-5.989808884417859E-2</v>
      </c>
      <c r="M132" s="64">
        <f t="shared" si="21"/>
        <v>17.342643639556318</v>
      </c>
      <c r="N132" s="66">
        <f t="shared" si="22"/>
        <v>-1</v>
      </c>
      <c r="O132" s="65">
        <f t="shared" si="23"/>
        <v>0.15116400378109285</v>
      </c>
      <c r="P132" s="45">
        <f t="shared" si="26"/>
        <v>705951.41360782098</v>
      </c>
      <c r="Q132" s="45">
        <f t="shared" si="27"/>
        <v>1471502.6708213789</v>
      </c>
      <c r="R132" s="44">
        <f t="shared" si="24"/>
        <v>3.926792457292505E-2</v>
      </c>
      <c r="S132" s="44">
        <f t="shared" si="25"/>
        <v>0.10492484657124312</v>
      </c>
      <c r="T132" s="64">
        <f>MEDIAN($G$2:G132)</f>
        <v>15.382128332081969</v>
      </c>
      <c r="U132" s="64">
        <f t="shared" si="31"/>
        <v>17.342643639556318</v>
      </c>
      <c r="V132" s="64">
        <f t="shared" ref="V132:V155" si="32">MEDIAN(G108:G132)</f>
        <v>15.846314974728772</v>
      </c>
      <c r="W132" s="88">
        <f t="shared" si="28"/>
        <v>-0.12792558586852801</v>
      </c>
      <c r="X132" s="89">
        <v>5.5721811892492555E-2</v>
      </c>
      <c r="Y132" s="89">
        <v>3.3993548387096777E-2</v>
      </c>
    </row>
    <row r="133" spans="1:25">
      <c r="A133" s="60">
        <v>2002</v>
      </c>
      <c r="B133" s="62">
        <v>899.18</v>
      </c>
      <c r="C133" s="61">
        <v>16.07</v>
      </c>
      <c r="D133" s="61">
        <v>27.59</v>
      </c>
      <c r="E133" s="61">
        <v>180.9</v>
      </c>
      <c r="F133" s="62">
        <v>4.03</v>
      </c>
      <c r="G133" s="106">
        <v>23.101442537685642</v>
      </c>
      <c r="H133" s="64">
        <v>32.590793765857192</v>
      </c>
      <c r="I133" s="44">
        <f t="shared" si="18"/>
        <v>0.22114593296114254</v>
      </c>
      <c r="J133" s="65">
        <f t="shared" si="19"/>
        <v>3.7531858817758529E-3</v>
      </c>
      <c r="K133" s="65">
        <f t="shared" si="30"/>
        <v>1.00836E-2</v>
      </c>
      <c r="L133" s="44">
        <f t="shared" si="20"/>
        <v>0.13418883412939586</v>
      </c>
      <c r="M133" s="64">
        <f t="shared" si="21"/>
        <v>17.460224099663542</v>
      </c>
      <c r="N133" s="66">
        <f t="shared" si="22"/>
        <v>-1</v>
      </c>
      <c r="O133" s="65">
        <f t="shared" si="23"/>
        <v>3.7531858817758529E-3</v>
      </c>
      <c r="P133" s="45">
        <f t="shared" si="26"/>
        <v>800682.2107518533</v>
      </c>
      <c r="Q133" s="45">
        <f t="shared" si="27"/>
        <v>1477025.4938705012</v>
      </c>
      <c r="R133" s="44">
        <f t="shared" si="24"/>
        <v>7.7237996362260253E-2</v>
      </c>
      <c r="S133" s="44">
        <f t="shared" si="25"/>
        <v>0.11917296959800083</v>
      </c>
      <c r="T133" s="64">
        <f>MEDIAN($G$2:G133)</f>
        <v>15.418820893275957</v>
      </c>
      <c r="U133" s="64">
        <f t="shared" si="31"/>
        <v>17.460224099663542</v>
      </c>
      <c r="V133" s="64">
        <f t="shared" si="32"/>
        <v>17.65021290494731</v>
      </c>
      <c r="W133" s="88">
        <f t="shared" si="28"/>
        <v>-0.20060615059435957</v>
      </c>
      <c r="X133" s="89">
        <v>0.15116400378109285</v>
      </c>
      <c r="Y133" s="89">
        <v>1.60532E-2</v>
      </c>
    </row>
    <row r="134" spans="1:25">
      <c r="A134" s="60">
        <v>2003</v>
      </c>
      <c r="B134" s="62">
        <v>1080.6400000000001</v>
      </c>
      <c r="C134" s="61">
        <v>17.39</v>
      </c>
      <c r="D134" s="61">
        <v>48.74</v>
      </c>
      <c r="E134" s="61">
        <v>184.3</v>
      </c>
      <c r="F134" s="62">
        <v>4.2699999999999996</v>
      </c>
      <c r="G134" s="106">
        <v>26.63517051108154</v>
      </c>
      <c r="H134" s="64">
        <v>22.171522363561756</v>
      </c>
      <c r="I134" s="44">
        <f t="shared" si="18"/>
        <v>0.12771135623334312</v>
      </c>
      <c r="J134" s="65">
        <f t="shared" si="19"/>
        <v>4.490683702274547E-2</v>
      </c>
      <c r="K134" s="65">
        <f t="shared" si="30"/>
        <v>1.3746400000000001E-2</v>
      </c>
      <c r="L134" s="44">
        <f t="shared" si="20"/>
        <v>9.4589548549104049E-2</v>
      </c>
      <c r="M134" s="64">
        <f t="shared" si="21"/>
        <v>17.606151869452219</v>
      </c>
      <c r="N134" s="66">
        <f t="shared" si="22"/>
        <v>-1</v>
      </c>
      <c r="O134" s="65">
        <f t="shared" si="23"/>
        <v>4.490683702274547E-2</v>
      </c>
      <c r="P134" s="45">
        <f t="shared" si="26"/>
        <v>876418.37959816959</v>
      </c>
      <c r="Q134" s="45">
        <f t="shared" si="27"/>
        <v>1543354.037002184</v>
      </c>
      <c r="R134" s="44">
        <f t="shared" si="24"/>
        <v>0.12375248907665681</v>
      </c>
      <c r="S134" s="44">
        <f t="shared" si="25"/>
        <v>0.12569913159695334</v>
      </c>
      <c r="T134" s="64">
        <f>MEDIAN($G$2:G134)</f>
        <v>15.455513454469944</v>
      </c>
      <c r="U134" s="64">
        <f t="shared" si="31"/>
        <v>17.606151869452219</v>
      </c>
      <c r="V134" s="64">
        <f t="shared" si="32"/>
        <v>18.441652313512726</v>
      </c>
      <c r="W134" s="88">
        <f t="shared" si="28"/>
        <v>0.22114593296114254</v>
      </c>
      <c r="X134" s="89">
        <v>3.7531858817758529E-3</v>
      </c>
      <c r="Y134" s="89">
        <v>1.00836E-2</v>
      </c>
    </row>
    <row r="135" spans="1:25">
      <c r="A135" s="60">
        <v>2004</v>
      </c>
      <c r="B135" s="62">
        <v>1199.21</v>
      </c>
      <c r="C135" s="61">
        <v>19.440000000000001</v>
      </c>
      <c r="D135" s="61">
        <v>58.55</v>
      </c>
      <c r="E135" s="61">
        <v>190.3</v>
      </c>
      <c r="F135" s="62">
        <v>4.2300000000000004</v>
      </c>
      <c r="G135" s="106">
        <v>27.144808694741233</v>
      </c>
      <c r="H135" s="64">
        <v>20.481810418445775</v>
      </c>
      <c r="I135" s="44">
        <f t="shared" si="18"/>
        <v>7.0946706581832955E-2</v>
      </c>
      <c r="J135" s="65">
        <f t="shared" si="19"/>
        <v>2.8675329597779506E-2</v>
      </c>
      <c r="K135" s="65">
        <f t="shared" si="30"/>
        <v>3.1491600000000002E-2</v>
      </c>
      <c r="L135" s="44">
        <f t="shared" si="20"/>
        <v>5.4038155788211577E-2</v>
      </c>
      <c r="M135" s="64">
        <f t="shared" si="21"/>
        <v>18.045932609230018</v>
      </c>
      <c r="N135" s="66">
        <f t="shared" si="22"/>
        <v>-1</v>
      </c>
      <c r="O135" s="65">
        <f t="shared" si="23"/>
        <v>2.8675329597779506E-2</v>
      </c>
      <c r="P135" s="45">
        <f t="shared" si="26"/>
        <v>923778.41253054736</v>
      </c>
      <c r="Q135" s="45">
        <f t="shared" si="27"/>
        <v>1587610.2226992853</v>
      </c>
      <c r="R135" s="44">
        <f t="shared" si="24"/>
        <v>0.14241991328399606</v>
      </c>
      <c r="S135" s="44">
        <f t="shared" si="25"/>
        <v>0.12395445113680315</v>
      </c>
      <c r="T135" s="64">
        <f>MEDIAN($G$2:G135)</f>
        <v>15.534103894967441</v>
      </c>
      <c r="U135" s="64">
        <f t="shared" si="31"/>
        <v>18.045932609230018</v>
      </c>
      <c r="V135" s="64">
        <f t="shared" si="32"/>
        <v>19.911484108090328</v>
      </c>
      <c r="W135" s="88">
        <f t="shared" si="28"/>
        <v>0.12771135623334312</v>
      </c>
      <c r="X135" s="89">
        <v>4.490683702274547E-2</v>
      </c>
      <c r="Y135" s="89">
        <v>1.3746400000000001E-2</v>
      </c>
    </row>
    <row r="136" spans="1:25">
      <c r="A136" s="60">
        <v>2005</v>
      </c>
      <c r="B136" s="62">
        <v>1262.07</v>
      </c>
      <c r="C136" s="61">
        <v>22.22</v>
      </c>
      <c r="D136" s="61">
        <v>69.83</v>
      </c>
      <c r="E136" s="61">
        <v>196.8</v>
      </c>
      <c r="F136" s="62">
        <v>4.47</v>
      </c>
      <c r="G136" s="106">
        <v>26.443803114292393</v>
      </c>
      <c r="H136" s="64">
        <v>18.073464127165973</v>
      </c>
      <c r="I136" s="44">
        <f t="shared" si="18"/>
        <v>0.14201272512618171</v>
      </c>
      <c r="J136" s="65">
        <f t="shared" si="19"/>
        <v>1.9610012417568386E-2</v>
      </c>
      <c r="K136" s="65">
        <f t="shared" si="30"/>
        <v>4.7300000000000002E-2</v>
      </c>
      <c r="L136" s="44">
        <f t="shared" si="20"/>
        <v>9.3051640042736375E-2</v>
      </c>
      <c r="M136" s="64">
        <f t="shared" si="21"/>
        <v>18.045932609230018</v>
      </c>
      <c r="N136" s="66">
        <f t="shared" si="22"/>
        <v>-1</v>
      </c>
      <c r="O136" s="65">
        <f t="shared" si="23"/>
        <v>1.9610012417568386E-2</v>
      </c>
      <c r="P136" s="45">
        <f t="shared" si="26"/>
        <v>1009737.5088525902</v>
      </c>
      <c r="Q136" s="45">
        <f t="shared" si="27"/>
        <v>1618743.2788806767</v>
      </c>
      <c r="R136" s="44">
        <f t="shared" si="24"/>
        <v>0.17234921879135312</v>
      </c>
      <c r="S136" s="44">
        <f t="shared" si="25"/>
        <v>0.12254607043859256</v>
      </c>
      <c r="T136" s="64">
        <f>MEDIAN($G$2:G136)</f>
        <v>15.612694335464939</v>
      </c>
      <c r="U136" s="64">
        <f t="shared" si="31"/>
        <v>18.045932609230018</v>
      </c>
      <c r="V136" s="64">
        <f t="shared" si="32"/>
        <v>20.448606721242967</v>
      </c>
      <c r="W136" s="88">
        <f t="shared" si="28"/>
        <v>7.0946706581832955E-2</v>
      </c>
      <c r="X136" s="89">
        <v>2.8675329597779506E-2</v>
      </c>
      <c r="Y136" s="89">
        <v>3.1491600000000002E-2</v>
      </c>
    </row>
    <row r="137" spans="1:25">
      <c r="A137" s="60">
        <v>2006</v>
      </c>
      <c r="B137" s="62">
        <v>1416.42</v>
      </c>
      <c r="C137" s="61">
        <v>24.88</v>
      </c>
      <c r="D137" s="61">
        <v>81.510000000000005</v>
      </c>
      <c r="E137" s="61">
        <v>201.8</v>
      </c>
      <c r="F137" s="69">
        <v>4.5599999999999996</v>
      </c>
      <c r="G137" s="106">
        <v>27.282689787571677</v>
      </c>
      <c r="H137" s="64">
        <v>17.377254324622747</v>
      </c>
      <c r="I137" s="44">
        <f t="shared" si="18"/>
        <v>6.3914658081642414E-2</v>
      </c>
      <c r="J137" s="65">
        <f t="shared" si="19"/>
        <v>0.10209921930012807</v>
      </c>
      <c r="K137" s="65">
        <f t="shared" si="30"/>
        <v>4.3619521912350592E-2</v>
      </c>
      <c r="L137" s="44">
        <f t="shared" si="20"/>
        <v>7.9188482569036683E-2</v>
      </c>
      <c r="M137" s="64">
        <f t="shared" si="21"/>
        <v>18.513744215976292</v>
      </c>
      <c r="N137" s="66">
        <f t="shared" si="22"/>
        <v>-1</v>
      </c>
      <c r="O137" s="65">
        <f t="shared" si="23"/>
        <v>0.10209921930012807</v>
      </c>
      <c r="P137" s="45">
        <f t="shared" si="26"/>
        <v>1089697.0899716662</v>
      </c>
      <c r="Q137" s="45">
        <f t="shared" si="27"/>
        <v>1784015.7039017233</v>
      </c>
      <c r="R137" s="44">
        <f t="shared" si="24"/>
        <v>0.17472971858742103</v>
      </c>
      <c r="S137" s="44">
        <f t="shared" si="25"/>
        <v>0.11476196127929605</v>
      </c>
      <c r="T137" s="64">
        <f>MEDIAN($G$2:G137)</f>
        <v>15.684589387229465</v>
      </c>
      <c r="U137" s="64">
        <f t="shared" si="31"/>
        <v>18.513744215976292</v>
      </c>
      <c r="V137" s="64">
        <f t="shared" si="32"/>
        <v>21.164732079814645</v>
      </c>
      <c r="W137" s="88">
        <f t="shared" si="28"/>
        <v>0.14201272512618171</v>
      </c>
      <c r="X137" s="89">
        <v>1.9610012417568386E-2</v>
      </c>
      <c r="Y137" s="89">
        <v>4.7300000000000002E-2</v>
      </c>
    </row>
    <row r="138" spans="1:25">
      <c r="A138" s="60">
        <v>2007</v>
      </c>
      <c r="B138" s="62">
        <v>1479.22</v>
      </c>
      <c r="C138" s="61">
        <v>27.73</v>
      </c>
      <c r="D138" s="61">
        <v>66.180000000000007</v>
      </c>
      <c r="E138" s="60">
        <v>210.036</v>
      </c>
      <c r="F138" s="69">
        <v>4.0999999999999996</v>
      </c>
      <c r="G138" s="106">
        <v>25.955510105240233</v>
      </c>
      <c r="H138" s="64">
        <v>22.351465699607129</v>
      </c>
      <c r="I138" s="44">
        <f t="shared" si="18"/>
        <v>-0.38754884330931172</v>
      </c>
      <c r="J138" s="65">
        <f t="shared" si="19"/>
        <v>0.20101279926977011</v>
      </c>
      <c r="K138" s="65">
        <f t="shared" si="30"/>
        <v>1.3713147410358567E-2</v>
      </c>
      <c r="L138" s="44">
        <f t="shared" si="20"/>
        <v>-0.15212418627767899</v>
      </c>
      <c r="M138" s="64">
        <f t="shared" si="21"/>
        <v>18.605282548169981</v>
      </c>
      <c r="N138" s="66">
        <f t="shared" si="22"/>
        <v>-1</v>
      </c>
      <c r="O138" s="65">
        <f t="shared" si="23"/>
        <v>0.20101279926977011</v>
      </c>
      <c r="P138" s="45">
        <f t="shared" si="26"/>
        <v>923927.8068705718</v>
      </c>
      <c r="Q138" s="45">
        <f t="shared" si="27"/>
        <v>2142625.694484238</v>
      </c>
      <c r="R138" s="44">
        <f t="shared" si="24"/>
        <v>0.16274039730176137</v>
      </c>
      <c r="S138" s="44">
        <f t="shared" si="25"/>
        <v>9.4510991786857401E-2</v>
      </c>
      <c r="T138" s="64">
        <f>MEDIAN($G$2:G138)</f>
        <v>15.756484438993992</v>
      </c>
      <c r="U138" s="64">
        <f t="shared" si="31"/>
        <v>18.605282548169981</v>
      </c>
      <c r="V138" s="64">
        <f t="shared" si="32"/>
        <v>23.101442537685642</v>
      </c>
      <c r="W138" s="88">
        <f t="shared" si="28"/>
        <v>6.3914658081642414E-2</v>
      </c>
      <c r="X138" s="89">
        <v>0.10209921930012807</v>
      </c>
      <c r="Y138" s="89">
        <v>4.3619521912350592E-2</v>
      </c>
    </row>
    <row r="139" spans="1:25">
      <c r="A139" s="60">
        <v>2008</v>
      </c>
      <c r="B139" s="70">
        <v>877.56</v>
      </c>
      <c r="C139" s="60">
        <v>28.39</v>
      </c>
      <c r="D139" s="60">
        <v>14.88</v>
      </c>
      <c r="E139" s="60">
        <v>210.22800000000001</v>
      </c>
      <c r="F139" s="70">
        <v>2.42</v>
      </c>
      <c r="G139" s="106">
        <v>15.376080747423769</v>
      </c>
      <c r="H139" s="64">
        <v>58.975806451612897</v>
      </c>
      <c r="I139" s="44">
        <f t="shared" si="18"/>
        <v>0.29084051232964148</v>
      </c>
      <c r="J139" s="65">
        <f t="shared" si="19"/>
        <v>-0.11116695313259162</v>
      </c>
      <c r="K139" s="65">
        <f t="shared" si="30"/>
        <v>1.5051999999999999E-3</v>
      </c>
      <c r="L139" s="44">
        <f t="shared" si="20"/>
        <v>0.13003752614474823</v>
      </c>
      <c r="M139" s="64">
        <f t="shared" si="21"/>
        <v>18.605282548169981</v>
      </c>
      <c r="N139" s="66">
        <f t="shared" si="22"/>
        <v>1</v>
      </c>
      <c r="O139" s="65">
        <f t="shared" si="23"/>
        <v>0.29084051232964148</v>
      </c>
      <c r="P139" s="45">
        <f t="shared" si="26"/>
        <v>1044073.0932123637</v>
      </c>
      <c r="Q139" s="45">
        <f t="shared" si="27"/>
        <v>2765788.049198688</v>
      </c>
      <c r="R139" s="44">
        <f t="shared" si="24"/>
        <v>0.12764914622733503</v>
      </c>
      <c r="S139" s="44">
        <f t="shared" si="25"/>
        <v>7.6782628690656107E-2</v>
      </c>
      <c r="T139" s="64">
        <f>MEDIAN($G$2:G139)</f>
        <v>15.684589387229465</v>
      </c>
      <c r="U139" s="64">
        <f t="shared" si="31"/>
        <v>18.605282548169981</v>
      </c>
      <c r="V139" s="64">
        <f t="shared" si="32"/>
        <v>23.101442537685642</v>
      </c>
      <c r="W139" s="88">
        <f t="shared" si="28"/>
        <v>-0.38754884330931172</v>
      </c>
      <c r="X139" s="89">
        <v>0.20101279926977011</v>
      </c>
      <c r="Y139" s="89">
        <v>1.3713147410358567E-2</v>
      </c>
    </row>
    <row r="140" spans="1:25">
      <c r="A140" s="60">
        <v>2009</v>
      </c>
      <c r="B140" s="70">
        <v>1110.3800000000001</v>
      </c>
      <c r="C140" s="60">
        <v>22.41</v>
      </c>
      <c r="D140" s="60">
        <v>50.97</v>
      </c>
      <c r="E140" s="60">
        <v>215.94900000000001</v>
      </c>
      <c r="F140" s="70">
        <v>3.59</v>
      </c>
      <c r="G140" s="106">
        <v>20.322376500216542</v>
      </c>
      <c r="H140" s="64">
        <v>21.784971551893275</v>
      </c>
      <c r="I140" s="44">
        <f t="shared" si="18"/>
        <v>0.13858318773753114</v>
      </c>
      <c r="J140" s="65">
        <f t="shared" si="19"/>
        <v>8.4629338803557719E-2</v>
      </c>
      <c r="K140" s="65">
        <f t="shared" si="30"/>
        <v>1.3844621513944221E-3</v>
      </c>
      <c r="L140" s="44">
        <f t="shared" si="20"/>
        <v>0.11700164816394176</v>
      </c>
      <c r="M140" s="64">
        <f t="shared" si="21"/>
        <v>18.615777780256774</v>
      </c>
      <c r="N140" s="66">
        <f t="shared" si="22"/>
        <v>0</v>
      </c>
      <c r="O140" s="65">
        <f t="shared" si="23"/>
        <v>0.11700164816394176</v>
      </c>
      <c r="P140" s="45">
        <f t="shared" si="26"/>
        <v>1166231.3659218349</v>
      </c>
      <c r="Q140" s="45">
        <f t="shared" si="27"/>
        <v>3089389.8094270676</v>
      </c>
      <c r="R140" s="44">
        <f t="shared" si="24"/>
        <v>0.10578745480620233</v>
      </c>
      <c r="S140" s="44">
        <f t="shared" si="25"/>
        <v>7.6427093636608712E-2</v>
      </c>
      <c r="T140" s="64">
        <f>MEDIAN($G$2:G140)</f>
        <v>15.756484438993992</v>
      </c>
      <c r="U140" s="64">
        <f t="shared" si="31"/>
        <v>18.615777780256774</v>
      </c>
      <c r="V140" s="64">
        <f t="shared" si="32"/>
        <v>23.101442537685642</v>
      </c>
      <c r="W140" s="88">
        <f t="shared" si="28"/>
        <v>0.29084051232964148</v>
      </c>
      <c r="X140" s="89">
        <v>-0.11116695313259162</v>
      </c>
      <c r="Y140" s="89">
        <v>1.5051999999999999E-3</v>
      </c>
    </row>
    <row r="141" spans="1:25">
      <c r="A141" s="60">
        <v>2010</v>
      </c>
      <c r="B141" s="70">
        <v>1241.53</v>
      </c>
      <c r="C141" s="60">
        <v>22.73</v>
      </c>
      <c r="D141" s="60">
        <v>77.349999999999994</v>
      </c>
      <c r="E141" s="60">
        <v>219.179</v>
      </c>
      <c r="F141" s="70">
        <v>3.29</v>
      </c>
      <c r="G141" s="106">
        <v>22.396379773044192</v>
      </c>
      <c r="H141" s="64">
        <v>16.050808015513898</v>
      </c>
      <c r="I141" s="44">
        <f t="shared" ref="I141:I155" si="33">W142</f>
        <v>2.2730018606074733E-2</v>
      </c>
      <c r="J141" s="65">
        <f t="shared" ref="J141:J155" si="34">X142</f>
        <v>0.16035334999461354</v>
      </c>
      <c r="K141" s="65">
        <f t="shared" si="30"/>
        <v>5.2839999999999994E-4</v>
      </c>
      <c r="L141" s="44">
        <f t="shared" ref="L141:L146" si="35">$B$4*I141+$C$4*J141+$D$4*K141</f>
        <v>7.7779351161490262E-2</v>
      </c>
      <c r="M141" s="64">
        <f t="shared" ref="M141:M155" si="36">IF($E$6=25,V141,IF($E$6=50,U141,T141))</f>
        <v>19.191096597432825</v>
      </c>
      <c r="N141" s="66">
        <f t="shared" ref="N141:N146" si="37">IF(G141&gt;(1+$B$8)*M141,-1,IF(G141&lt;(1+$B$9)*M141,1,0))</f>
        <v>-1</v>
      </c>
      <c r="O141" s="65">
        <f t="shared" ref="O141:O146" si="38">IF(N141=0,L141,IF(N141=1,$D$9*I141+$E$9*J141+$F$9*K141,$D$8*I141+$E$8*J141+$F$8*K141))</f>
        <v>0.16035334999461354</v>
      </c>
      <c r="P141" s="45">
        <f t="shared" si="26"/>
        <v>1256940.0848674136</v>
      </c>
      <c r="Q141" s="45">
        <f t="shared" si="27"/>
        <v>3584783.8148079184</v>
      </c>
      <c r="R141" s="44">
        <f t="shared" ref="R141:R146" si="39">(Q146/Q141)^(1/5)-1</f>
        <v>7.4858634320795758E-2</v>
      </c>
      <c r="S141" s="44">
        <f t="shared" ref="S141:S145" si="40">(Q151/Q141)^(1/10)-1</f>
        <v>5.5757314059831753E-2</v>
      </c>
      <c r="T141" s="64">
        <f>MEDIAN($G$2:G141)</f>
        <v>15.772773220660536</v>
      </c>
      <c r="U141" s="64">
        <f t="shared" si="31"/>
        <v>19.191096597432825</v>
      </c>
      <c r="V141" s="64">
        <f t="shared" si="32"/>
        <v>23.101442537685642</v>
      </c>
      <c r="W141" s="88">
        <f t="shared" si="28"/>
        <v>0.13858318773753114</v>
      </c>
      <c r="X141" s="89">
        <v>8.4629338803557719E-2</v>
      </c>
      <c r="Y141" s="89">
        <v>1.3844621513944221E-3</v>
      </c>
    </row>
    <row r="142" spans="1:25">
      <c r="A142" s="60">
        <v>2011</v>
      </c>
      <c r="B142" s="70">
        <v>1243.32</v>
      </c>
      <c r="C142" s="60">
        <v>26.43</v>
      </c>
      <c r="D142" s="60">
        <v>86.95</v>
      </c>
      <c r="E142" s="60">
        <v>225.672</v>
      </c>
      <c r="F142" s="70">
        <v>1.98</v>
      </c>
      <c r="G142" s="106">
        <v>20.523575499431693</v>
      </c>
      <c r="H142" s="64">
        <v>14.299252443933295</v>
      </c>
      <c r="I142" s="44">
        <f t="shared" si="33"/>
        <v>0.16907956117491879</v>
      </c>
      <c r="J142" s="65">
        <f t="shared" si="34"/>
        <v>2.971571978018946E-2</v>
      </c>
      <c r="K142" s="65">
        <f t="shared" si="30"/>
        <v>8.7599999999999993E-4</v>
      </c>
      <c r="L142" s="44">
        <f t="shared" si="35"/>
        <v>0.11333402461702706</v>
      </c>
      <c r="M142" s="64">
        <f t="shared" si="36"/>
        <v>19.191096597432825</v>
      </c>
      <c r="N142" s="66">
        <f t="shared" si="37"/>
        <v>0</v>
      </c>
      <c r="O142" s="65">
        <f t="shared" si="38"/>
        <v>0.11333402461702706</v>
      </c>
      <c r="P142" s="45">
        <f>P141*(1+L142)</f>
        <v>1399394.1633879053</v>
      </c>
      <c r="Q142" s="45">
        <f>Q141*(1+O142)</f>
        <v>3991061.7919220794</v>
      </c>
      <c r="R142" s="44">
        <f t="shared" si="39"/>
        <v>5.7855445939996475E-2</v>
      </c>
      <c r="S142" s="44">
        <f t="shared" si="40"/>
        <v>2.4174233971891557E-2</v>
      </c>
      <c r="T142" s="64">
        <f>MEDIAN($G$2:G142)</f>
        <v>15.789062002327082</v>
      </c>
      <c r="U142" s="64">
        <f t="shared" si="31"/>
        <v>19.191096597432825</v>
      </c>
      <c r="V142" s="64">
        <f t="shared" si="32"/>
        <v>23.101442537685642</v>
      </c>
      <c r="W142" s="88">
        <f t="shared" ref="W142:W156" si="41">(B142-B141+C142)/B141</f>
        <v>2.2730018606074733E-2</v>
      </c>
      <c r="X142" s="89">
        <v>0.16035334999461354</v>
      </c>
      <c r="Y142" s="89">
        <v>5.2839999999999994E-4</v>
      </c>
    </row>
    <row r="143" spans="1:25">
      <c r="A143" s="60">
        <v>2012</v>
      </c>
      <c r="B143" s="70">
        <v>1422.29</v>
      </c>
      <c r="C143" s="60">
        <v>31.25</v>
      </c>
      <c r="D143" s="60">
        <v>86.51</v>
      </c>
      <c r="E143" s="60">
        <v>229.601</v>
      </c>
      <c r="F143" s="70">
        <v>1.72</v>
      </c>
      <c r="G143" s="106">
        <v>21.238261139845612</v>
      </c>
      <c r="H143" s="64">
        <v>16.440758293838861</v>
      </c>
      <c r="I143" s="44">
        <f t="shared" si="33"/>
        <v>0.29563591110111159</v>
      </c>
      <c r="J143" s="65">
        <f t="shared" si="34"/>
        <v>-9.104568794347262E-2</v>
      </c>
      <c r="K143" s="65">
        <f t="shared" si="30"/>
        <v>5.708E-4</v>
      </c>
      <c r="L143" s="44">
        <f t="shared" si="35"/>
        <v>0.14096327148327789</v>
      </c>
      <c r="M143" s="64">
        <f t="shared" si="36"/>
        <v>19.823978930441143</v>
      </c>
      <c r="N143" s="66">
        <f t="shared" si="37"/>
        <v>0</v>
      </c>
      <c r="O143" s="65">
        <f t="shared" si="38"/>
        <v>0.14096327148327789</v>
      </c>
      <c r="P143" s="45">
        <f>P142*(1+L143)</f>
        <v>1596657.342753669</v>
      </c>
      <c r="Q143" s="45">
        <f>Q142*(1+O143)</f>
        <v>4553654.9188033286</v>
      </c>
      <c r="R143" s="44">
        <f t="shared" si="39"/>
        <v>3.0285275992995242E-2</v>
      </c>
      <c r="S143" s="44">
        <f t="shared" si="40"/>
        <v>1.4611717050573514E-2</v>
      </c>
      <c r="T143" s="64">
        <f>MEDIAN($G$2:G143)</f>
        <v>15.817688488527928</v>
      </c>
      <c r="U143" s="64">
        <f t="shared" si="31"/>
        <v>19.823978930441143</v>
      </c>
      <c r="V143" s="64">
        <f t="shared" si="32"/>
        <v>23.101442537685642</v>
      </c>
      <c r="W143" s="88">
        <f t="shared" si="41"/>
        <v>0.16907956117491879</v>
      </c>
      <c r="X143" s="89">
        <v>2.971571978018946E-2</v>
      </c>
      <c r="Y143" s="89">
        <v>8.7599999999999993E-4</v>
      </c>
    </row>
    <row r="144" spans="1:25">
      <c r="A144" s="60">
        <v>2013</v>
      </c>
      <c r="B144" s="70">
        <v>1807.78</v>
      </c>
      <c r="C144" s="60">
        <v>34.99</v>
      </c>
      <c r="D144" s="60">
        <v>100.2</v>
      </c>
      <c r="E144" s="60">
        <v>233.04900000000001</v>
      </c>
      <c r="F144" s="70">
        <v>2.9</v>
      </c>
      <c r="G144" s="106">
        <v>24.861869296461936</v>
      </c>
      <c r="H144" s="64">
        <v>18.041716566866267</v>
      </c>
      <c r="I144" s="44">
        <f t="shared" si="33"/>
        <v>0.15816636980163515</v>
      </c>
      <c r="J144" s="65">
        <f t="shared" si="34"/>
        <v>0.10746180452004755</v>
      </c>
      <c r="K144" s="65">
        <f t="shared" si="30"/>
        <v>3.2719999999999998E-4</v>
      </c>
      <c r="L144" s="44">
        <f t="shared" si="35"/>
        <v>0.13788454368900011</v>
      </c>
      <c r="M144" s="64">
        <f t="shared" si="36"/>
        <v>19.823978930441143</v>
      </c>
      <c r="N144" s="66">
        <f t="shared" si="37"/>
        <v>-1</v>
      </c>
      <c r="O144" s="65">
        <f t="shared" si="38"/>
        <v>0.10746180452004755</v>
      </c>
      <c r="P144" s="45">
        <f>P143*(1+L144)</f>
        <v>1816811.7118869503</v>
      </c>
      <c r="Q144" s="45">
        <f>Q143*(1+O144)</f>
        <v>5042998.8935395246</v>
      </c>
      <c r="R144" s="44">
        <f t="shared" si="39"/>
        <v>2.8210621476594699E-2</v>
      </c>
      <c r="S144" s="44">
        <f t="shared" si="40"/>
        <v>2.651700617840147E-3</v>
      </c>
      <c r="T144" s="64">
        <f>MEDIAN($G$2:G144)</f>
        <v>15.846314974728772</v>
      </c>
      <c r="U144" s="64">
        <f t="shared" si="31"/>
        <v>19.823978930441143</v>
      </c>
      <c r="V144" s="64">
        <f t="shared" si="32"/>
        <v>24.861869296461936</v>
      </c>
      <c r="W144" s="88">
        <f t="shared" si="41"/>
        <v>0.29563591110111159</v>
      </c>
      <c r="X144" s="89">
        <v>-9.104568794347262E-2</v>
      </c>
      <c r="Y144" s="89">
        <v>5.708E-4</v>
      </c>
    </row>
    <row r="145" spans="1:25">
      <c r="A145" s="60">
        <v>2014</v>
      </c>
      <c r="B145" s="70">
        <v>2054.27</v>
      </c>
      <c r="C145" s="60">
        <v>39.44</v>
      </c>
      <c r="D145" s="60">
        <v>102.31</v>
      </c>
      <c r="E145" s="60">
        <v>234.81200000000001</v>
      </c>
      <c r="F145" s="70">
        <v>2.21</v>
      </c>
      <c r="G145" s="106">
        <v>26.794085482572534</v>
      </c>
      <c r="H145" s="64">
        <v>20.078877920046917</v>
      </c>
      <c r="I145" s="44">
        <f t="shared" si="33"/>
        <v>2.1029368096696123E-2</v>
      </c>
      <c r="J145" s="65">
        <f t="shared" si="34"/>
        <v>1.2842996709792224E-2</v>
      </c>
      <c r="K145" s="65">
        <f t="shared" si="30"/>
        <v>5.2031872509960154E-4</v>
      </c>
      <c r="L145" s="44">
        <f t="shared" si="35"/>
        <v>1.7754819541934565E-2</v>
      </c>
      <c r="M145" s="64">
        <f t="shared" si="36"/>
        <v>19.823978930441143</v>
      </c>
      <c r="N145" s="66">
        <f t="shared" si="37"/>
        <v>-1</v>
      </c>
      <c r="O145" s="65">
        <f t="shared" si="38"/>
        <v>1.2842996709792224E-2</v>
      </c>
      <c r="P145" s="45">
        <f>P144*(1+L145)</f>
        <v>1849068.8759731764</v>
      </c>
      <c r="Q145" s="45">
        <f>Q144*(1+O145)</f>
        <v>5107766.1117367391</v>
      </c>
      <c r="R145" s="44">
        <f t="shared" si="39"/>
        <v>4.7846295306385622E-2</v>
      </c>
      <c r="S145" s="44">
        <f t="shared" si="40"/>
        <v>5.5302854392980105E-3</v>
      </c>
      <c r="T145" s="64">
        <f>MEDIAN($G$2:G145)</f>
        <v>15.860077830967256</v>
      </c>
      <c r="U145" s="64">
        <f t="shared" si="31"/>
        <v>19.823978930441143</v>
      </c>
      <c r="V145" s="64">
        <f t="shared" si="32"/>
        <v>25.02738066493912</v>
      </c>
      <c r="W145" s="88">
        <f t="shared" si="41"/>
        <v>0.15816636980163515</v>
      </c>
      <c r="X145" s="89">
        <v>0.10746180452004755</v>
      </c>
      <c r="Y145" s="89">
        <v>3.2719999999999998E-4</v>
      </c>
    </row>
    <row r="146" spans="1:25">
      <c r="A146" s="60">
        <v>2015</v>
      </c>
      <c r="B146" s="70">
        <v>2054.08</v>
      </c>
      <c r="C146" s="60">
        <v>43.39</v>
      </c>
      <c r="D146" s="60">
        <v>86.53</v>
      </c>
      <c r="E146" s="71">
        <v>236.52500000000001</v>
      </c>
      <c r="F146" s="70">
        <v>2.2400000000000002</v>
      </c>
      <c r="G146" s="106">
        <v>25.965424037124158</v>
      </c>
      <c r="H146" s="64">
        <f>B146/D146</f>
        <v>23.738356639315843</v>
      </c>
      <c r="I146" s="44">
        <f t="shared" si="33"/>
        <v>0.11598866645895008</v>
      </c>
      <c r="J146" s="65">
        <f t="shared" si="34"/>
        <v>6.9055046987477921E-3</v>
      </c>
      <c r="K146" s="65">
        <f t="shared" si="30"/>
        <v>3.1612000000000003E-3</v>
      </c>
      <c r="L146" s="44">
        <f t="shared" si="35"/>
        <v>7.2355401754869167E-2</v>
      </c>
      <c r="M146" s="64">
        <f t="shared" si="36"/>
        <v>19.823978930441143</v>
      </c>
      <c r="N146" s="66">
        <f t="shared" si="37"/>
        <v>-1</v>
      </c>
      <c r="O146" s="65">
        <f t="shared" si="38"/>
        <v>6.9055046987477921E-3</v>
      </c>
      <c r="P146" s="45">
        <f>P145*(1+L146)</f>
        <v>1982858.9973666398</v>
      </c>
      <c r="Q146" s="45">
        <f>Q145*(1+O146)</f>
        <v>5143037.814621442</v>
      </c>
      <c r="R146" s="44">
        <f t="shared" si="39"/>
        <v>3.699544349398276E-2</v>
      </c>
      <c r="S146" s="44"/>
      <c r="T146" s="64">
        <f>MEDIAN($G$2:G146)</f>
        <v>15.873840687205742</v>
      </c>
      <c r="U146" s="64">
        <f t="shared" si="31"/>
        <v>19.823978930441143</v>
      </c>
      <c r="V146" s="64">
        <f t="shared" si="32"/>
        <v>25.955510105240233</v>
      </c>
      <c r="W146" s="88">
        <f t="shared" si="41"/>
        <v>2.1029368096696123E-2</v>
      </c>
      <c r="X146" s="89">
        <v>1.2842996709792224E-2</v>
      </c>
      <c r="Y146" s="89">
        <v>5.2031872509960154E-4</v>
      </c>
    </row>
    <row r="147" spans="1:25">
      <c r="A147" s="1">
        <v>2016</v>
      </c>
      <c r="B147" s="77">
        <v>2246.63</v>
      </c>
      <c r="C147" s="79">
        <v>45.7</v>
      </c>
      <c r="D147" s="77">
        <v>94.55</v>
      </c>
      <c r="E147" s="77">
        <v>241.43199999999999</v>
      </c>
      <c r="F147" s="82">
        <v>2.4900000000000002</v>
      </c>
      <c r="G147" s="106">
        <v>27.865098223923535</v>
      </c>
      <c r="H147" s="64">
        <f t="shared" ref="H147:H156" si="42">B147/D147</f>
        <v>23.761290322580646</v>
      </c>
      <c r="I147" s="44">
        <f t="shared" si="33"/>
        <v>0.20770665396616267</v>
      </c>
      <c r="J147" s="65">
        <f t="shared" si="34"/>
        <v>2.8017162707789457E-2</v>
      </c>
      <c r="K147" s="65">
        <f t="shared" si="30"/>
        <v>9.3411999999999992E-3</v>
      </c>
      <c r="L147" s="44">
        <f t="shared" ref="L147:L155" si="43">$B$4*I147+$C$4*J147+$D$4*K147</f>
        <v>0.13583085746281337</v>
      </c>
      <c r="M147" s="64">
        <f t="shared" si="36"/>
        <v>20.116930304153435</v>
      </c>
      <c r="N147" s="66">
        <f t="shared" ref="N147:N155" si="44">IF(G147&gt;(1+$B$8)*M147,-1,IF(G147&lt;(1+$B$9)*M147,1,0))</f>
        <v>-1</v>
      </c>
      <c r="O147" s="65">
        <f t="shared" ref="O147:O155" si="45">IF(N147=0,L147,IF(N147=1,$D$9*I147+$E$9*J147+$F$9*K147,$D$8*I147+$E$8*J147+$F$8*K147))</f>
        <v>2.8017162707789457E-2</v>
      </c>
      <c r="P147" s="45">
        <f t="shared" ref="P147:P155" si="46">P146*(1+L147)</f>
        <v>2252192.4352068049</v>
      </c>
      <c r="Q147" s="45">
        <f t="shared" ref="Q147:Q155" si="47">Q146*(1+O147)</f>
        <v>5287131.1418860042</v>
      </c>
      <c r="T147" s="64">
        <f>MEDIAN($G$2:G147)</f>
        <v>15.916297446655408</v>
      </c>
      <c r="U147" s="64">
        <f t="shared" si="31"/>
        <v>20.116930304153435</v>
      </c>
      <c r="V147" s="64">
        <f t="shared" si="32"/>
        <v>25.965424037124158</v>
      </c>
      <c r="W147" s="88">
        <f t="shared" si="41"/>
        <v>0.11598866645895008</v>
      </c>
      <c r="X147" s="89">
        <v>6.9055046987477921E-3</v>
      </c>
      <c r="Y147" s="89">
        <v>3.1612000000000003E-3</v>
      </c>
    </row>
    <row r="148" spans="1:25">
      <c r="A148" s="1">
        <v>2017</v>
      </c>
      <c r="B148" s="77">
        <v>2664.34</v>
      </c>
      <c r="C148" s="79">
        <v>48.93</v>
      </c>
      <c r="D148" s="77">
        <v>109.88</v>
      </c>
      <c r="E148" s="77">
        <v>246.524</v>
      </c>
      <c r="F148" s="82">
        <v>2.4</v>
      </c>
      <c r="G148" s="106">
        <v>32.086132007706027</v>
      </c>
      <c r="H148" s="64">
        <f t="shared" si="42"/>
        <v>24.247724790680746</v>
      </c>
      <c r="I148" s="44">
        <f t="shared" si="33"/>
        <v>-1.6244173040978329E-2</v>
      </c>
      <c r="J148" s="65">
        <f t="shared" si="34"/>
        <v>-1.6692385713402633E-4</v>
      </c>
      <c r="K148" s="65">
        <f t="shared" si="30"/>
        <v>1.936305220883534E-2</v>
      </c>
      <c r="L148" s="44">
        <f t="shared" si="43"/>
        <v>-9.8132733674406083E-3</v>
      </c>
      <c r="M148" s="64">
        <f t="shared" si="36"/>
        <v>20.116930304153435</v>
      </c>
      <c r="N148" s="66">
        <f t="shared" si="44"/>
        <v>-1</v>
      </c>
      <c r="O148" s="65">
        <f t="shared" si="45"/>
        <v>-1.6692385713402633E-4</v>
      </c>
      <c r="P148" s="45">
        <f t="shared" si="46"/>
        <v>2230091.0551640387</v>
      </c>
      <c r="Q148" s="45">
        <f t="shared" si="47"/>
        <v>5286248.5935626272</v>
      </c>
      <c r="T148" s="64">
        <f>MEDIAN($G$2:G148)</f>
        <v>15.958754206105073</v>
      </c>
      <c r="U148" s="64">
        <f t="shared" si="31"/>
        <v>20.116930304153435</v>
      </c>
      <c r="V148" s="64">
        <f t="shared" si="32"/>
        <v>26.443803114292393</v>
      </c>
      <c r="W148" s="88">
        <f t="shared" si="41"/>
        <v>0.20770665396616267</v>
      </c>
      <c r="X148" s="89">
        <v>2.8017162707789457E-2</v>
      </c>
      <c r="Y148" s="89">
        <v>9.3411999999999992E-3</v>
      </c>
    </row>
    <row r="149" spans="1:25">
      <c r="A149" s="1">
        <v>2018</v>
      </c>
      <c r="B149" s="77">
        <v>2567.31</v>
      </c>
      <c r="C149" s="79">
        <v>53.75</v>
      </c>
      <c r="D149" s="77">
        <v>132.38999999999999</v>
      </c>
      <c r="E149" s="77">
        <v>251.233</v>
      </c>
      <c r="F149" s="82">
        <v>2.83</v>
      </c>
      <c r="G149" s="106">
        <v>28.291857012072892</v>
      </c>
      <c r="H149" s="64">
        <f t="shared" si="42"/>
        <v>19.39202356673465</v>
      </c>
      <c r="I149" s="44">
        <f t="shared" si="33"/>
        <v>0.26006969310660571</v>
      </c>
      <c r="J149" s="65">
        <f t="shared" si="34"/>
        <v>9.6356307415483927E-2</v>
      </c>
      <c r="K149" s="65">
        <f t="shared" si="30"/>
        <v>2.0624799999999999E-2</v>
      </c>
      <c r="L149" s="44">
        <f t="shared" si="43"/>
        <v>0.19458433883015699</v>
      </c>
      <c r="M149" s="64">
        <f t="shared" si="36"/>
        <v>20.116930304153435</v>
      </c>
      <c r="N149" s="66">
        <f t="shared" si="44"/>
        <v>-1</v>
      </c>
      <c r="O149" s="65">
        <f t="shared" si="45"/>
        <v>9.6356307415483927E-2</v>
      </c>
      <c r="P149" s="45">
        <f t="shared" si="46"/>
        <v>2664031.8486641799</v>
      </c>
      <c r="Q149" s="45">
        <f t="shared" si="47"/>
        <v>5795611.9881186169</v>
      </c>
      <c r="T149" s="64">
        <f>MEDIAN($G$2:G149)</f>
        <v>16.000824173077604</v>
      </c>
      <c r="U149" s="64">
        <f t="shared" si="31"/>
        <v>20.116930304153435</v>
      </c>
      <c r="V149" s="64">
        <f t="shared" si="32"/>
        <v>26.63517051108154</v>
      </c>
      <c r="W149" s="88">
        <f t="shared" si="41"/>
        <v>-1.6244173040978329E-2</v>
      </c>
      <c r="X149" s="89">
        <v>-1.6692385713402633E-4</v>
      </c>
      <c r="Y149" s="89">
        <v>1.936305220883534E-2</v>
      </c>
    </row>
    <row r="150" spans="1:25">
      <c r="A150" s="1">
        <v>2019</v>
      </c>
      <c r="B150" s="8">
        <v>3176.7495238095198</v>
      </c>
      <c r="C150" s="79">
        <v>58.24</v>
      </c>
      <c r="D150" s="77">
        <v>139.47</v>
      </c>
      <c r="E150" s="77">
        <v>256.97399999999999</v>
      </c>
      <c r="F150" s="82">
        <v>1.86</v>
      </c>
      <c r="G150" s="106">
        <v>30.331822322243276</v>
      </c>
      <c r="H150" s="64">
        <f t="shared" si="42"/>
        <v>22.777296363443895</v>
      </c>
      <c r="I150" s="44">
        <f t="shared" si="33"/>
        <v>0.18158161920010335</v>
      </c>
      <c r="J150" s="65">
        <f t="shared" si="34"/>
        <v>0.1133189764661412</v>
      </c>
      <c r="K150" s="65">
        <f t="shared" si="30"/>
        <v>3.547410358565737E-3</v>
      </c>
      <c r="L150" s="44">
        <f t="shared" si="43"/>
        <v>0.15427656210651849</v>
      </c>
      <c r="M150" s="64">
        <f t="shared" si="36"/>
        <v>20.385491610729755</v>
      </c>
      <c r="N150" s="66">
        <f t="shared" si="44"/>
        <v>-1</v>
      </c>
      <c r="O150" s="65">
        <f t="shared" si="45"/>
        <v>0.1133189764661412</v>
      </c>
      <c r="P150" s="45">
        <f t="shared" si="46"/>
        <v>3075029.5236183628</v>
      </c>
      <c r="Q150" s="45">
        <f t="shared" si="47"/>
        <v>6452364.8066071169</v>
      </c>
      <c r="T150" s="64">
        <f>MEDIAN($G$2:G150)</f>
        <v>16.042894140050137</v>
      </c>
      <c r="U150" s="64">
        <f t="shared" si="31"/>
        <v>20.385491610729755</v>
      </c>
      <c r="V150" s="64">
        <f t="shared" si="32"/>
        <v>26.794085482572534</v>
      </c>
      <c r="W150" s="88">
        <f t="shared" si="41"/>
        <v>0.26006969310660571</v>
      </c>
      <c r="X150" s="89">
        <v>9.6356307415483927E-2</v>
      </c>
      <c r="Y150" s="89">
        <v>2.0624799999999999E-2</v>
      </c>
    </row>
    <row r="151" spans="1:25">
      <c r="A151" s="1">
        <v>2020</v>
      </c>
      <c r="B151" s="8">
        <v>3695.3099999999995</v>
      </c>
      <c r="C151" s="79">
        <v>58.278846136010173</v>
      </c>
      <c r="D151" s="77">
        <v>94.13</v>
      </c>
      <c r="E151" s="77">
        <v>260.47399999999999</v>
      </c>
      <c r="F151" s="82">
        <v>0.93</v>
      </c>
      <c r="G151" s="106">
        <v>33.765591418117111</v>
      </c>
      <c r="H151" s="64">
        <f t="shared" si="42"/>
        <v>39.257516200998616</v>
      </c>
      <c r="I151" s="44">
        <f t="shared" si="33"/>
        <v>0.28139989461103926</v>
      </c>
      <c r="J151" s="65">
        <f t="shared" si="34"/>
        <v>-4.416034448604475E-2</v>
      </c>
      <c r="K151" s="65">
        <f t="shared" si="30"/>
        <v>4.5019920318725102E-4</v>
      </c>
      <c r="L151" s="44">
        <f t="shared" si="43"/>
        <v>0.15117579897220565</v>
      </c>
      <c r="M151" s="64">
        <f t="shared" si="36"/>
        <v>20.48609111033733</v>
      </c>
      <c r="N151" s="66">
        <f t="shared" si="44"/>
        <v>-1</v>
      </c>
      <c r="O151" s="65">
        <f t="shared" si="45"/>
        <v>-4.416034448604475E-2</v>
      </c>
      <c r="P151" s="45">
        <f t="shared" si="46"/>
        <v>3539899.5687144897</v>
      </c>
      <c r="Q151" s="45">
        <f t="shared" si="47"/>
        <v>6167426.1539977146</v>
      </c>
      <c r="T151" s="64">
        <f>MEDIAN($G$2:G151)</f>
        <v>16.048947998290728</v>
      </c>
      <c r="U151" s="64">
        <f t="shared" si="31"/>
        <v>20.48609111033733</v>
      </c>
      <c r="V151" s="64">
        <f t="shared" si="32"/>
        <v>27.144808694741233</v>
      </c>
      <c r="W151" s="88">
        <f t="shared" si="41"/>
        <v>0.18158161920010335</v>
      </c>
      <c r="X151" s="89">
        <v>0.1133189764661412</v>
      </c>
      <c r="Y151" s="89">
        <v>3.547410358565737E-3</v>
      </c>
    </row>
    <row r="152" spans="1:25">
      <c r="A152" s="1">
        <v>2021</v>
      </c>
      <c r="B152" s="8">
        <v>4674.7727272727261</v>
      </c>
      <c r="C152" s="79">
        <v>60.397117282392585</v>
      </c>
      <c r="D152" s="77">
        <v>197.87</v>
      </c>
      <c r="E152" s="77">
        <v>278.80200000000002</v>
      </c>
      <c r="F152" s="82">
        <v>1.47</v>
      </c>
      <c r="G152" s="106">
        <v>38.304849873467447</v>
      </c>
      <c r="H152" s="64">
        <f t="shared" si="42"/>
        <v>23.625474944522797</v>
      </c>
      <c r="I152" s="44">
        <f t="shared" si="33"/>
        <v>-0.14877124845757284</v>
      </c>
      <c r="J152" s="65">
        <f t="shared" si="34"/>
        <v>-0.1782817153825067</v>
      </c>
      <c r="K152" s="65">
        <f t="shared" si="30"/>
        <v>2.0247791164658632E-2</v>
      </c>
      <c r="L152" s="44">
        <f t="shared" si="43"/>
        <v>-0.16057543522754636</v>
      </c>
      <c r="M152" s="64">
        <f t="shared" si="36"/>
        <v>20.844153789623171</v>
      </c>
      <c r="N152" s="66">
        <f t="shared" si="44"/>
        <v>-1</v>
      </c>
      <c r="O152" s="65">
        <f t="shared" si="45"/>
        <v>-0.1782817153825067</v>
      </c>
      <c r="P152" s="45">
        <f t="shared" si="46"/>
        <v>2971478.6548063569</v>
      </c>
      <c r="Q152" s="45">
        <f t="shared" si="47"/>
        <v>5067886.8397680661</v>
      </c>
      <c r="T152" s="64">
        <f>MEDIAN($G$2:G152)</f>
        <v>16.05500185653132</v>
      </c>
      <c r="U152" s="64">
        <f t="shared" si="31"/>
        <v>20.844153789623171</v>
      </c>
      <c r="V152" s="64">
        <f t="shared" si="32"/>
        <v>27.144808694741233</v>
      </c>
      <c r="W152" s="88">
        <f t="shared" si="41"/>
        <v>0.28139989461103926</v>
      </c>
      <c r="X152" s="89">
        <v>-4.416034448604475E-2</v>
      </c>
      <c r="Y152" s="89">
        <v>4.5019920318725102E-4</v>
      </c>
    </row>
    <row r="153" spans="1:25">
      <c r="A153" s="1">
        <v>2022</v>
      </c>
      <c r="B153" s="8">
        <v>3912.38095238095</v>
      </c>
      <c r="C153" s="79">
        <v>66.92</v>
      </c>
      <c r="D153" s="77">
        <v>172.75</v>
      </c>
      <c r="E153" s="77">
        <v>296.79700000000003</v>
      </c>
      <c r="F153" s="82">
        <v>3.62</v>
      </c>
      <c r="G153" s="106">
        <v>28.31690128452728</v>
      </c>
      <c r="H153" s="64">
        <f t="shared" si="42"/>
        <v>22.647646612914325</v>
      </c>
      <c r="I153" s="44">
        <f t="shared" si="33"/>
        <v>0.21546323065748008</v>
      </c>
      <c r="J153" s="65">
        <f t="shared" si="34"/>
        <v>3.8800000000000001E-2</v>
      </c>
      <c r="K153" s="65">
        <f t="shared" si="30"/>
        <v>5.0703614457831322E-2</v>
      </c>
      <c r="L153" s="44">
        <f t="shared" si="43"/>
        <v>0.14479793839448804</v>
      </c>
      <c r="M153" s="64">
        <f t="shared" si="36"/>
        <v>21.20149660983013</v>
      </c>
      <c r="N153" s="66">
        <f t="shared" si="44"/>
        <v>-1</v>
      </c>
      <c r="O153" s="65">
        <f t="shared" si="45"/>
        <v>3.8800000000000001E-2</v>
      </c>
      <c r="P153" s="45">
        <f t="shared" si="46"/>
        <v>3401742.6380055435</v>
      </c>
      <c r="Q153" s="45">
        <f t="shared" si="47"/>
        <v>5264520.8491510665</v>
      </c>
      <c r="T153" s="64">
        <f>MEDIAN($G$2:G153)</f>
        <v>16.107097285573325</v>
      </c>
      <c r="U153" s="64">
        <f t="shared" si="31"/>
        <v>21.20149660983013</v>
      </c>
      <c r="V153" s="64">
        <f t="shared" si="32"/>
        <v>27.144808694741233</v>
      </c>
      <c r="W153" s="88">
        <f t="shared" si="41"/>
        <v>-0.14877124845757284</v>
      </c>
      <c r="X153" s="89">
        <v>-0.1782817153825067</v>
      </c>
      <c r="Y153" s="89">
        <v>2.0247791164658632E-2</v>
      </c>
    </row>
    <row r="154" spans="1:25">
      <c r="A154" s="1">
        <v>2023</v>
      </c>
      <c r="B154" s="8">
        <v>4685.0515000000005</v>
      </c>
      <c r="C154" s="79">
        <v>70.303691943737746</v>
      </c>
      <c r="D154" s="77">
        <v>192.42999999999998</v>
      </c>
      <c r="E154" s="77">
        <v>306.74599999999998</v>
      </c>
      <c r="F154" s="82">
        <v>4.0199999999999996</v>
      </c>
      <c r="G154" s="106">
        <v>31.452310923844568</v>
      </c>
      <c r="H154" s="64">
        <f t="shared" si="42"/>
        <v>24.34678324585564</v>
      </c>
      <c r="I154" s="44">
        <f t="shared" si="33"/>
        <v>0.29896988880876357</v>
      </c>
      <c r="J154" s="65">
        <f t="shared" si="34"/>
        <v>-1.6371801436629807E-2</v>
      </c>
      <c r="K154" s="65">
        <f t="shared" si="30"/>
        <v>4.9699999999999994E-2</v>
      </c>
      <c r="L154" s="44">
        <f t="shared" si="43"/>
        <v>0.17283321271060623</v>
      </c>
      <c r="M154" s="64">
        <f t="shared" si="36"/>
        <v>21.817320456444904</v>
      </c>
      <c r="N154" s="66">
        <f t="shared" si="44"/>
        <v>-1</v>
      </c>
      <c r="O154" s="65">
        <f t="shared" si="45"/>
        <v>-1.6371801436629807E-2</v>
      </c>
      <c r="P154" s="45">
        <f t="shared" si="46"/>
        <v>3989676.7469466943</v>
      </c>
      <c r="Q154" s="45">
        <f t="shared" si="47"/>
        <v>5178331.1591497669</v>
      </c>
      <c r="T154" s="64">
        <f>MEDIAN($G$2:G154)</f>
        <v>16.159192714615326</v>
      </c>
      <c r="U154" s="64">
        <f t="shared" si="31"/>
        <v>21.817320456444904</v>
      </c>
      <c r="V154" s="64">
        <f t="shared" si="32"/>
        <v>27.144808694741233</v>
      </c>
      <c r="W154" s="88">
        <f t="shared" si="41"/>
        <v>0.21546323065748008</v>
      </c>
      <c r="X154" s="89">
        <v>3.8800000000000001E-2</v>
      </c>
      <c r="Y154" s="89">
        <v>5.0703614457831322E-2</v>
      </c>
    </row>
    <row r="155" spans="1:25">
      <c r="A155" s="1">
        <v>2024</v>
      </c>
      <c r="B155" s="8">
        <v>6010.9085714285711</v>
      </c>
      <c r="C155" s="80">
        <v>74.832254589760723</v>
      </c>
      <c r="D155" s="81">
        <v>210.17</v>
      </c>
      <c r="E155" s="81">
        <v>315.60500000000002</v>
      </c>
      <c r="F155" s="83">
        <v>4.3899999999999997</v>
      </c>
      <c r="G155" s="114">
        <v>37.711191696434632</v>
      </c>
      <c r="H155" s="64">
        <f t="shared" si="42"/>
        <v>28.600221589325649</v>
      </c>
      <c r="I155" s="44">
        <f t="shared" si="33"/>
        <v>6.5943679538819411E-2</v>
      </c>
      <c r="J155" s="65">
        <f t="shared" si="34"/>
        <v>4.2299999999999997E-2</v>
      </c>
      <c r="K155" s="65">
        <f t="shared" si="30"/>
        <v>4.24E-2</v>
      </c>
      <c r="L155" s="44">
        <f t="shared" si="43"/>
        <v>5.6486207723291645E-2</v>
      </c>
      <c r="M155" s="64">
        <f t="shared" si="36"/>
        <v>22.748911155364915</v>
      </c>
      <c r="N155" s="66">
        <f t="shared" si="44"/>
        <v>-1</v>
      </c>
      <c r="O155" s="65">
        <f t="shared" si="45"/>
        <v>4.2299999999999997E-2</v>
      </c>
      <c r="P155" s="45">
        <f t="shared" si="46"/>
        <v>4215038.4564235117</v>
      </c>
      <c r="Q155" s="45">
        <f t="shared" si="47"/>
        <v>5397374.5671818024</v>
      </c>
      <c r="T155" s="64">
        <f>MEDIAN($G$2:G155)</f>
        <v>16.219802807949581</v>
      </c>
      <c r="U155" s="64">
        <f t="shared" si="31"/>
        <v>22.748911155364915</v>
      </c>
      <c r="V155" s="64">
        <f t="shared" si="32"/>
        <v>27.144808694741233</v>
      </c>
      <c r="W155" s="88">
        <f t="shared" si="41"/>
        <v>0.29896988880876357</v>
      </c>
      <c r="X155" s="89">
        <v>-1.6371801436629807E-2</v>
      </c>
      <c r="Y155" s="89">
        <v>4.9699999999999994E-2</v>
      </c>
    </row>
    <row r="156" spans="1:25">
      <c r="A156" s="1">
        <v>2025</v>
      </c>
      <c r="B156" s="8">
        <v>6329.94</v>
      </c>
      <c r="C156" s="80">
        <v>77.349999999999994</v>
      </c>
      <c r="D156" s="81">
        <v>216.69</v>
      </c>
      <c r="E156" s="81">
        <v>323.38</v>
      </c>
      <c r="F156" s="83">
        <v>4.2300000000000004</v>
      </c>
      <c r="G156" s="106">
        <v>37.869999999999997</v>
      </c>
      <c r="H156" s="132">
        <f t="shared" si="42"/>
        <v>29.211961788730441</v>
      </c>
      <c r="W156" s="88">
        <f t="shared" si="41"/>
        <v>6.5943679538819411E-2</v>
      </c>
      <c r="X156" s="89">
        <v>4.2299999999999997E-2</v>
      </c>
      <c r="Y156" s="89">
        <v>4.24E-2</v>
      </c>
    </row>
    <row r="157" spans="1:25">
      <c r="B157" s="133" t="s">
        <v>4</v>
      </c>
      <c r="C157" s="133"/>
      <c r="D157" s="133" t="s">
        <v>73</v>
      </c>
      <c r="E157" s="133"/>
    </row>
    <row r="158" spans="1:25">
      <c r="A158" s="13" t="s">
        <v>66</v>
      </c>
      <c r="B158" s="13" t="s">
        <v>67</v>
      </c>
      <c r="C158" s="13" t="s">
        <v>68</v>
      </c>
      <c r="D158" s="13" t="s">
        <v>67</v>
      </c>
      <c r="E158" s="13" t="s">
        <v>68</v>
      </c>
    </row>
    <row r="159" spans="1:25">
      <c r="A159" s="14" t="s">
        <v>69</v>
      </c>
      <c r="B159" s="63">
        <f>AVERAGE(G12:G146)</f>
        <v>16.569335405404399</v>
      </c>
      <c r="C159" s="63">
        <f>MEDIAN(G12:G146)</f>
        <v>15.873840687205742</v>
      </c>
      <c r="D159" s="63">
        <f>AVERAGE(G12:G146)</f>
        <v>16.569335405404399</v>
      </c>
      <c r="E159" s="63">
        <f>MEDIAN(H12:H146)</f>
        <v>14.891891891891891</v>
      </c>
    </row>
    <row r="160" spans="1:25">
      <c r="A160" s="14" t="s">
        <v>70</v>
      </c>
      <c r="B160" s="63">
        <f>AVERAGE(G47:G146)</f>
        <v>16.715683408278167</v>
      </c>
      <c r="C160" s="63">
        <f>MEDIAN(G47:G146)</f>
        <v>15.817688488527928</v>
      </c>
      <c r="D160" s="63">
        <f>AVERAGE(G47:G146)</f>
        <v>16.715683408278167</v>
      </c>
      <c r="E160" s="63">
        <f>MEDIAN(H47:H146)</f>
        <v>15.324009037676383</v>
      </c>
    </row>
    <row r="161" spans="1:5">
      <c r="A161" s="14" t="s">
        <v>71</v>
      </c>
      <c r="B161" s="63">
        <f>AVERAGE(G97:G146)</f>
        <v>19.726555987721735</v>
      </c>
      <c r="C161" s="63">
        <f>MEDIAN(G97:G146)</f>
        <v>19.823978930441143</v>
      </c>
      <c r="D161" s="63">
        <f>AVERAGE(G97:G146)</f>
        <v>19.726555987721735</v>
      </c>
      <c r="E161" s="63">
        <f>MEDIAN(H97:H146)</f>
        <v>17.387749969328915</v>
      </c>
    </row>
    <row r="162" spans="1:5">
      <c r="A162" s="14" t="s">
        <v>72</v>
      </c>
      <c r="B162" s="63">
        <f>AVERAGE(G127:G146)</f>
        <v>27.279430911709447</v>
      </c>
      <c r="C162" s="63">
        <f>MEDIAN(G127:G146)</f>
        <v>26.539486812686967</v>
      </c>
      <c r="D162" s="63">
        <f>AVERAGE(G127:G146)</f>
        <v>27.279430911709447</v>
      </c>
      <c r="E162" s="63">
        <f>MEDIAN(H127:H146)</f>
        <v>21.978246957727514</v>
      </c>
    </row>
  </sheetData>
  <mergeCells count="7">
    <mergeCell ref="H1:N1"/>
    <mergeCell ref="A1:F1"/>
    <mergeCell ref="B157:C157"/>
    <mergeCell ref="D157:E157"/>
    <mergeCell ref="O2:P2"/>
    <mergeCell ref="I2:K2"/>
    <mergeCell ref="L2:N2"/>
  </mergeCells>
  <dataValidations count="1">
    <dataValidation allowBlank="1" showInputMessage="1" showErrorMessage="1" promptTitle="Cash (Liquid &amp; Riskless)" prompt="Do not input this number. It will be calculcated." sqref="D4" xr:uid="{00000000-0002-0000-0400-000000000000}"/>
  </dataValidations>
  <pageMargins left="0.7" right="0.7" top="0.75" bottom="0.75" header="0.3" footer="0.3"/>
  <pageSetup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1000000}">
          <x14:formula1>
            <xm:f>Sheet3!$A$2:$A$4</xm:f>
          </x14:formula1>
          <xm:sqref>E6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RowHeight="16"/>
  <cols>
    <col min="1" max="1" width="13.6640625" bestFit="1" customWidth="1"/>
  </cols>
  <sheetData>
    <row r="1" spans="1:1">
      <c r="A1" s="40" t="s">
        <v>53</v>
      </c>
    </row>
    <row r="2" spans="1:1">
      <c r="A2" s="10">
        <v>25</v>
      </c>
    </row>
    <row r="3" spans="1:1">
      <c r="A3" s="10">
        <v>50</v>
      </c>
    </row>
    <row r="4" spans="1:1">
      <c r="A4" s="10" t="s">
        <v>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"/>
  <sheetViews>
    <sheetView topLeftCell="I1" workbookViewId="0">
      <selection sqref="A1:F6"/>
    </sheetView>
  </sheetViews>
  <sheetFormatPr baseColWidth="10" defaultRowHeight="16"/>
  <cols>
    <col min="1" max="1" width="16.6640625" customWidth="1"/>
    <col min="2" max="2" width="17.33203125" style="10" customWidth="1"/>
    <col min="3" max="3" width="21.6640625" style="10" customWidth="1"/>
    <col min="4" max="4" width="28.5" style="10" customWidth="1"/>
    <col min="5" max="5" width="22.6640625" style="10" customWidth="1"/>
    <col min="6" max="6" width="23.83203125" style="10" customWidth="1"/>
  </cols>
  <sheetData>
    <row r="1" spans="1:6">
      <c r="A1" s="13"/>
      <c r="B1" s="13" t="s">
        <v>4</v>
      </c>
      <c r="C1" s="13" t="s">
        <v>8</v>
      </c>
      <c r="D1" s="13" t="s">
        <v>13</v>
      </c>
      <c r="E1" s="13" t="s">
        <v>12</v>
      </c>
      <c r="F1" s="13" t="s">
        <v>14</v>
      </c>
    </row>
    <row r="2" spans="1:6">
      <c r="A2" s="14" t="s">
        <v>4</v>
      </c>
      <c r="B2" s="15">
        <v>1</v>
      </c>
      <c r="C2" s="15"/>
      <c r="D2" s="15"/>
      <c r="E2" s="15"/>
      <c r="F2" s="15"/>
    </row>
    <row r="3" spans="1:6">
      <c r="A3" s="14" t="s">
        <v>8</v>
      </c>
      <c r="B3" s="16">
        <v>0.5972199530162009</v>
      </c>
      <c r="C3" s="16">
        <v>1</v>
      </c>
      <c r="D3" s="16"/>
      <c r="E3" s="16"/>
      <c r="F3" s="15"/>
    </row>
    <row r="4" spans="1:6">
      <c r="A4" s="14" t="s">
        <v>13</v>
      </c>
      <c r="B4" s="16">
        <v>-0.23478210909225011</v>
      </c>
      <c r="C4" s="16">
        <v>-0.10255272208459032</v>
      </c>
      <c r="D4" s="16">
        <v>1</v>
      </c>
      <c r="E4" s="16"/>
      <c r="F4" s="15"/>
    </row>
    <row r="5" spans="1:6">
      <c r="A5" s="14" t="s">
        <v>12</v>
      </c>
      <c r="B5" s="16">
        <v>-0.47963059536236352</v>
      </c>
      <c r="C5" s="16">
        <v>-0.18271772122520638</v>
      </c>
      <c r="D5" s="16">
        <v>0.42589764034352684</v>
      </c>
      <c r="E5" s="16">
        <v>1</v>
      </c>
      <c r="F5" s="15"/>
    </row>
    <row r="6" spans="1:6">
      <c r="A6" s="14" t="s">
        <v>14</v>
      </c>
      <c r="B6" s="16">
        <v>-0.5624630098157043</v>
      </c>
      <c r="C6" s="16">
        <v>-0.487880158705911</v>
      </c>
      <c r="D6" s="16">
        <v>0.31375828830922781</v>
      </c>
      <c r="E6" s="16">
        <v>0.6283749018400262</v>
      </c>
      <c r="F6" s="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Shiller Raw Data</vt:lpstr>
      <vt:lpstr>T.Bill Worksheet</vt:lpstr>
      <vt:lpstr>Annual Return Calculator</vt:lpstr>
      <vt:lpstr>Return correlation data</vt:lpstr>
      <vt:lpstr>Market Timing Worksheet</vt:lpstr>
      <vt:lpstr>Sheet3</vt:lpstr>
      <vt:lpstr>Correlations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2016-08-25T18:35:21Z</dcterms:created>
  <dcterms:modified xsi:type="dcterms:W3CDTF">2025-10-05T18:29:15Z</dcterms:modified>
</cp:coreProperties>
</file>