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All My Stuff/Home Page 2002/pc/blog/"/>
    </mc:Choice>
  </mc:AlternateContent>
  <xr:revisionPtr revIDLastSave="0" documentId="8_{A4111993-44EF-7043-B98A-18EF2E1BE292}" xr6:coauthVersionLast="47" xr6:coauthVersionMax="47" xr10:uidLastSave="{00000000-0000-0000-0000-000000000000}"/>
  <bookViews>
    <workbookView xWindow="0" yWindow="660" windowWidth="30240" windowHeight="18980" tabRatio="500" xr2:uid="{0F85793F-969F-C243-BA4D-0C4ED6AF844C}"/>
  </bookViews>
  <sheets>
    <sheet name="Industry Averages" sheetId="1" r:id="rId1"/>
    <sheet name="Variables &amp; FAQ" sheetId="2" r:id="rId2"/>
  </sheets>
  <definedNames>
    <definedName name="_xlnm.Print_Titles" localSheetId="0">'Industry Averages'!$19:$19</definedName>
  </definedNames>
  <calcPr calcId="191029" fullCalcOnLoad="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" l="1"/>
  <c r="I43" i="1" s="1"/>
  <c r="G20" i="1"/>
  <c r="I20" i="1" s="1"/>
  <c r="G98" i="1"/>
  <c r="I98" i="1"/>
  <c r="G67" i="1"/>
  <c r="I67" i="1"/>
  <c r="K67" i="1" s="1"/>
  <c r="J112" i="1"/>
  <c r="J109" i="1"/>
  <c r="J106" i="1"/>
  <c r="J105" i="1"/>
  <c r="J96" i="1"/>
  <c r="J92" i="1"/>
  <c r="J87" i="1"/>
  <c r="J86" i="1"/>
  <c r="J85" i="1"/>
  <c r="J74" i="1"/>
  <c r="J73" i="1"/>
  <c r="J72" i="1"/>
  <c r="J71" i="1"/>
  <c r="J70" i="1"/>
  <c r="J68" i="1"/>
  <c r="J61" i="1"/>
  <c r="J58" i="1"/>
  <c r="J57" i="1"/>
  <c r="J48" i="1"/>
  <c r="J44" i="1"/>
  <c r="J39" i="1"/>
  <c r="J38" i="1"/>
  <c r="J37" i="1"/>
  <c r="J32" i="1"/>
  <c r="J28" i="1"/>
  <c r="J26" i="1"/>
  <c r="J25" i="1"/>
  <c r="J23" i="1"/>
  <c r="J22" i="1"/>
  <c r="J20" i="1"/>
  <c r="D106" i="1"/>
  <c r="K106" i="1" s="1"/>
  <c r="D105" i="1"/>
  <c r="D104" i="1"/>
  <c r="D101" i="1"/>
  <c r="D100" i="1"/>
  <c r="K100" i="1" s="1"/>
  <c r="D93" i="1"/>
  <c r="D92" i="1"/>
  <c r="K92" i="1" s="1"/>
  <c r="D89" i="1"/>
  <c r="D88" i="1"/>
  <c r="D81" i="1"/>
  <c r="D80" i="1"/>
  <c r="K80" i="1" s="1"/>
  <c r="D77" i="1"/>
  <c r="K77" i="1" s="1"/>
  <c r="D76" i="1"/>
  <c r="D72" i="1"/>
  <c r="D66" i="1"/>
  <c r="K66" i="1" s="1"/>
  <c r="D65" i="1"/>
  <c r="K65" i="1" s="1"/>
  <c r="D64" i="1"/>
  <c r="K64" i="1" s="1"/>
  <c r="D62" i="1"/>
  <c r="D61" i="1"/>
  <c r="K61" i="1" s="1"/>
  <c r="D60" i="1"/>
  <c r="K60" i="1" s="1"/>
  <c r="D54" i="1"/>
  <c r="K54" i="1" s="1"/>
  <c r="D53" i="1"/>
  <c r="K53" i="1" s="1"/>
  <c r="D52" i="1"/>
  <c r="D49" i="1"/>
  <c r="K49" i="1" s="1"/>
  <c r="D48" i="1"/>
  <c r="K48" i="1" s="1"/>
  <c r="D46" i="1"/>
  <c r="D44" i="1"/>
  <c r="D40" i="1"/>
  <c r="D37" i="1"/>
  <c r="D36" i="1"/>
  <c r="K36" i="1" s="1"/>
  <c r="D32" i="1"/>
  <c r="D30" i="1"/>
  <c r="K30" i="1" s="1"/>
  <c r="D26" i="1"/>
  <c r="K26" i="1" s="1"/>
  <c r="D25" i="1"/>
  <c r="D24" i="1"/>
  <c r="D21" i="1"/>
  <c r="D20" i="1"/>
  <c r="K20" i="1" s="1"/>
  <c r="G108" i="1"/>
  <c r="I108" i="1"/>
  <c r="J108" i="1"/>
  <c r="G107" i="1"/>
  <c r="I107" i="1"/>
  <c r="J104" i="1"/>
  <c r="J100" i="1"/>
  <c r="G88" i="1"/>
  <c r="I88" i="1" s="1"/>
  <c r="J88" i="1"/>
  <c r="J84" i="1"/>
  <c r="J80" i="1"/>
  <c r="G76" i="1"/>
  <c r="I76" i="1" s="1"/>
  <c r="K76" i="1" s="1"/>
  <c r="J76" i="1"/>
  <c r="G64" i="1"/>
  <c r="I64" i="1"/>
  <c r="J64" i="1"/>
  <c r="J60" i="1"/>
  <c r="G56" i="1"/>
  <c r="I56" i="1" s="1"/>
  <c r="J56" i="1"/>
  <c r="J52" i="1"/>
  <c r="G48" i="1"/>
  <c r="I48" i="1"/>
  <c r="G40" i="1"/>
  <c r="I40" i="1"/>
  <c r="J40" i="1"/>
  <c r="G36" i="1"/>
  <c r="I36" i="1"/>
  <c r="J36" i="1"/>
  <c r="G32" i="1"/>
  <c r="I32" i="1" s="1"/>
  <c r="G28" i="1"/>
  <c r="I28" i="1"/>
  <c r="G27" i="1"/>
  <c r="I27" i="1"/>
  <c r="G24" i="1"/>
  <c r="I24" i="1"/>
  <c r="J24" i="1"/>
  <c r="D110" i="1"/>
  <c r="K110" i="1" s="1"/>
  <c r="D102" i="1"/>
  <c r="D94" i="1"/>
  <c r="K94" i="1" s="1"/>
  <c r="D86" i="1"/>
  <c r="K86" i="1" s="1"/>
  <c r="D78" i="1"/>
  <c r="D70" i="1"/>
  <c r="D38" i="1"/>
  <c r="D22" i="1"/>
  <c r="K22" i="1" s="1"/>
  <c r="G114" i="1"/>
  <c r="I114" i="1"/>
  <c r="J115" i="1"/>
  <c r="J114" i="1"/>
  <c r="J113" i="1"/>
  <c r="J111" i="1"/>
  <c r="J110" i="1"/>
  <c r="J107" i="1"/>
  <c r="J103" i="1"/>
  <c r="J102" i="1"/>
  <c r="J101" i="1"/>
  <c r="J99" i="1"/>
  <c r="J98" i="1"/>
  <c r="J97" i="1"/>
  <c r="J95" i="1"/>
  <c r="J94" i="1"/>
  <c r="J93" i="1"/>
  <c r="J91" i="1"/>
  <c r="J90" i="1"/>
  <c r="J89" i="1"/>
  <c r="J83" i="1"/>
  <c r="J82" i="1"/>
  <c r="J81" i="1"/>
  <c r="J79" i="1"/>
  <c r="J78" i="1"/>
  <c r="J77" i="1"/>
  <c r="J75" i="1"/>
  <c r="J69" i="1"/>
  <c r="J67" i="1"/>
  <c r="J66" i="1"/>
  <c r="J65" i="1"/>
  <c r="J63" i="1"/>
  <c r="J62" i="1"/>
  <c r="J59" i="1"/>
  <c r="J55" i="1"/>
  <c r="J54" i="1"/>
  <c r="J53" i="1"/>
  <c r="J51" i="1"/>
  <c r="J50" i="1"/>
  <c r="J49" i="1"/>
  <c r="J47" i="1"/>
  <c r="J46" i="1"/>
  <c r="J45" i="1"/>
  <c r="J43" i="1"/>
  <c r="J42" i="1"/>
  <c r="J41" i="1"/>
  <c r="J35" i="1"/>
  <c r="J34" i="1"/>
  <c r="J33" i="1"/>
  <c r="J31" i="1"/>
  <c r="J30" i="1"/>
  <c r="J29" i="1"/>
  <c r="J27" i="1"/>
  <c r="J21" i="1"/>
  <c r="G115" i="1"/>
  <c r="I115" i="1"/>
  <c r="G109" i="1"/>
  <c r="I109" i="1"/>
  <c r="G101" i="1"/>
  <c r="I101" i="1" s="1"/>
  <c r="G100" i="1"/>
  <c r="I100" i="1"/>
  <c r="G95" i="1"/>
  <c r="I95" i="1"/>
  <c r="G94" i="1"/>
  <c r="I94" i="1"/>
  <c r="G93" i="1"/>
  <c r="I93" i="1"/>
  <c r="K93" i="1"/>
  <c r="G87" i="1"/>
  <c r="I87" i="1" s="1"/>
  <c r="K87" i="1" s="1"/>
  <c r="G86" i="1"/>
  <c r="I86" i="1"/>
  <c r="G83" i="1"/>
  <c r="I83" i="1"/>
  <c r="G81" i="1"/>
  <c r="I81" i="1" s="1"/>
  <c r="G79" i="1"/>
  <c r="I79" i="1"/>
  <c r="G75" i="1"/>
  <c r="I75" i="1"/>
  <c r="G74" i="1"/>
  <c r="I74" i="1" s="1"/>
  <c r="G73" i="1"/>
  <c r="I73" i="1"/>
  <c r="G72" i="1"/>
  <c r="I72" i="1"/>
  <c r="K72" i="1" s="1"/>
  <c r="G70" i="1"/>
  <c r="I70" i="1" s="1"/>
  <c r="K70" i="1" s="1"/>
  <c r="G65" i="1"/>
  <c r="I65" i="1"/>
  <c r="G63" i="1"/>
  <c r="I63" i="1"/>
  <c r="G61" i="1"/>
  <c r="I61" i="1"/>
  <c r="G60" i="1"/>
  <c r="I60" i="1"/>
  <c r="G59" i="1"/>
  <c r="I59" i="1" s="1"/>
  <c r="K59" i="1" s="1"/>
  <c r="G54" i="1"/>
  <c r="I54" i="1"/>
  <c r="G53" i="1"/>
  <c r="I53" i="1"/>
  <c r="G51" i="1"/>
  <c r="I51" i="1" s="1"/>
  <c r="G50" i="1"/>
  <c r="I50" i="1"/>
  <c r="G49" i="1"/>
  <c r="I49" i="1"/>
  <c r="G47" i="1"/>
  <c r="I47" i="1" s="1"/>
  <c r="G46" i="1"/>
  <c r="I46" i="1"/>
  <c r="G45" i="1"/>
  <c r="I45" i="1"/>
  <c r="G44" i="1"/>
  <c r="I44" i="1"/>
  <c r="G41" i="1"/>
  <c r="I41" i="1"/>
  <c r="G39" i="1"/>
  <c r="I39" i="1"/>
  <c r="G38" i="1"/>
  <c r="I38" i="1" s="1"/>
  <c r="G37" i="1"/>
  <c r="I37" i="1"/>
  <c r="K37" i="1"/>
  <c r="G35" i="1"/>
  <c r="I35" i="1" s="1"/>
  <c r="K35" i="1" s="1"/>
  <c r="G34" i="1"/>
  <c r="I34" i="1"/>
  <c r="G31" i="1"/>
  <c r="I31" i="1"/>
  <c r="G30" i="1"/>
  <c r="I30" i="1" s="1"/>
  <c r="G29" i="1"/>
  <c r="I29" i="1"/>
  <c r="G25" i="1"/>
  <c r="I25" i="1"/>
  <c r="G23" i="1"/>
  <c r="I23" i="1" s="1"/>
  <c r="G22" i="1"/>
  <c r="I22" i="1"/>
  <c r="D115" i="1"/>
  <c r="K115" i="1" s="1"/>
  <c r="D114" i="1"/>
  <c r="K114" i="1" s="1"/>
  <c r="D113" i="1"/>
  <c r="K113" i="1" s="1"/>
  <c r="D112" i="1"/>
  <c r="D111" i="1"/>
  <c r="D109" i="1"/>
  <c r="D108" i="1"/>
  <c r="K108" i="1" s="1"/>
  <c r="D107" i="1"/>
  <c r="K107" i="1" s="1"/>
  <c r="D103" i="1"/>
  <c r="D99" i="1"/>
  <c r="D98" i="1"/>
  <c r="D97" i="1"/>
  <c r="K97" i="1" s="1"/>
  <c r="D96" i="1"/>
  <c r="K96" i="1" s="1"/>
  <c r="D95" i="1"/>
  <c r="K95" i="1" s="1"/>
  <c r="D91" i="1"/>
  <c r="K91" i="1" s="1"/>
  <c r="D90" i="1"/>
  <c r="D87" i="1"/>
  <c r="D85" i="1"/>
  <c r="D84" i="1"/>
  <c r="D83" i="1"/>
  <c r="K83" i="1" s="1"/>
  <c r="D82" i="1"/>
  <c r="K82" i="1" s="1"/>
  <c r="D79" i="1"/>
  <c r="D75" i="1"/>
  <c r="K75" i="1" s="1"/>
  <c r="D74" i="1"/>
  <c r="K74" i="1" s="1"/>
  <c r="D73" i="1"/>
  <c r="K73" i="1" s="1"/>
  <c r="D71" i="1"/>
  <c r="K71" i="1" s="1"/>
  <c r="D69" i="1"/>
  <c r="K69" i="1" s="1"/>
  <c r="D68" i="1"/>
  <c r="D67" i="1"/>
  <c r="D63" i="1"/>
  <c r="K63" i="1" s="1"/>
  <c r="D59" i="1"/>
  <c r="D58" i="1"/>
  <c r="K58" i="1" s="1"/>
  <c r="D57" i="1"/>
  <c r="D56" i="1"/>
  <c r="D55" i="1"/>
  <c r="K55" i="1" s="1"/>
  <c r="D51" i="1"/>
  <c r="K51" i="1" s="1"/>
  <c r="D50" i="1"/>
  <c r="K50" i="1" s="1"/>
  <c r="D47" i="1"/>
  <c r="K47" i="1" s="1"/>
  <c r="D45" i="1"/>
  <c r="K45" i="1" s="1"/>
  <c r="D43" i="1"/>
  <c r="D42" i="1"/>
  <c r="D41" i="1"/>
  <c r="D39" i="1"/>
  <c r="D35" i="1"/>
  <c r="D34" i="1"/>
  <c r="K34" i="1" s="1"/>
  <c r="D33" i="1"/>
  <c r="D31" i="1"/>
  <c r="K31" i="1" s="1"/>
  <c r="D29" i="1"/>
  <c r="K29" i="1" s="1"/>
  <c r="D28" i="1"/>
  <c r="K28" i="1" s="1"/>
  <c r="D27" i="1"/>
  <c r="K27" i="1" s="1"/>
  <c r="D23" i="1"/>
  <c r="K23" i="1" s="1"/>
  <c r="G82" i="1"/>
  <c r="I82" i="1" s="1"/>
  <c r="G68" i="1"/>
  <c r="I68" i="1"/>
  <c r="G96" i="1"/>
  <c r="I96" i="1"/>
  <c r="G110" i="1"/>
  <c r="I110" i="1"/>
  <c r="G26" i="1"/>
  <c r="I26" i="1"/>
  <c r="G55" i="1"/>
  <c r="I55" i="1"/>
  <c r="G62" i="1"/>
  <c r="I62" i="1"/>
  <c r="G69" i="1"/>
  <c r="I69" i="1" s="1"/>
  <c r="G97" i="1"/>
  <c r="I97" i="1"/>
  <c r="G111" i="1"/>
  <c r="I111" i="1"/>
  <c r="K111" i="1"/>
  <c r="G84" i="1"/>
  <c r="I84" i="1" s="1"/>
  <c r="K84" i="1" s="1"/>
  <c r="G91" i="1"/>
  <c r="I91" i="1"/>
  <c r="G104" i="1"/>
  <c r="I104" i="1" s="1"/>
  <c r="K104" i="1" s="1"/>
  <c r="G112" i="1"/>
  <c r="I112" i="1"/>
  <c r="K112" i="1" s="1"/>
  <c r="G57" i="1"/>
  <c r="I57" i="1"/>
  <c r="G85" i="1"/>
  <c r="I85" i="1" s="1"/>
  <c r="K85" i="1" s="1"/>
  <c r="G99" i="1"/>
  <c r="I99" i="1"/>
  <c r="G105" i="1"/>
  <c r="I105" i="1"/>
  <c r="G113" i="1"/>
  <c r="I113" i="1" s="1"/>
  <c r="G92" i="1"/>
  <c r="I92" i="1"/>
  <c r="K105" i="1"/>
  <c r="K109" i="1"/>
  <c r="K41" i="1"/>
  <c r="G71" i="1"/>
  <c r="I71" i="1"/>
  <c r="G58" i="1"/>
  <c r="I58" i="1"/>
  <c r="G102" i="1"/>
  <c r="I102" i="1"/>
  <c r="G103" i="1"/>
  <c r="I103" i="1" s="1"/>
  <c r="G106" i="1"/>
  <c r="I106" i="1"/>
  <c r="G80" i="1"/>
  <c r="I80" i="1"/>
  <c r="G78" i="1"/>
  <c r="I78" i="1" s="1"/>
  <c r="G90" i="1"/>
  <c r="I90" i="1"/>
  <c r="K90" i="1"/>
  <c r="K79" i="1"/>
  <c r="G33" i="1"/>
  <c r="I33" i="1"/>
  <c r="K33" i="1" s="1"/>
  <c r="G42" i="1"/>
  <c r="I42" i="1"/>
  <c r="K42" i="1"/>
  <c r="G52" i="1"/>
  <c r="I52" i="1" s="1"/>
  <c r="G66" i="1"/>
  <c r="I66" i="1"/>
  <c r="G77" i="1"/>
  <c r="I77" i="1"/>
  <c r="K98" i="1"/>
  <c r="G89" i="1"/>
  <c r="I89" i="1" s="1"/>
  <c r="G21" i="1"/>
  <c r="I21" i="1"/>
  <c r="K21" i="1"/>
  <c r="K102" i="1"/>
  <c r="K40" i="1"/>
  <c r="K46" i="1"/>
  <c r="K99" i="1"/>
  <c r="K44" i="1"/>
  <c r="K68" i="1"/>
  <c r="K56" i="1" l="1"/>
  <c r="K101" i="1"/>
  <c r="K25" i="1"/>
  <c r="K39" i="1"/>
  <c r="K52" i="1"/>
  <c r="K57" i="1"/>
  <c r="K38" i="1"/>
  <c r="K62" i="1"/>
  <c r="K81" i="1"/>
  <c r="K24" i="1"/>
  <c r="K43" i="1"/>
  <c r="K88" i="1"/>
  <c r="K89" i="1"/>
  <c r="K78" i="1"/>
  <c r="K32" i="1"/>
  <c r="K103" i="1"/>
</calcChain>
</file>

<file path=xl/sharedStrings.xml><?xml version="1.0" encoding="utf-8"?>
<sst xmlns="http://schemas.openxmlformats.org/spreadsheetml/2006/main" count="166" uniqueCount="160">
  <si>
    <t>Date updated:</t>
  </si>
  <si>
    <t>Air Transport</t>
  </si>
  <si>
    <t>Apparel</t>
  </si>
  <si>
    <t>Auto &amp; Truck</t>
  </si>
  <si>
    <t>Auto Parts</t>
  </si>
  <si>
    <t>Bank (Money Center)</t>
  </si>
  <si>
    <t>Banks (Regional)</t>
  </si>
  <si>
    <t>Beverage (Alcoholic)</t>
  </si>
  <si>
    <t>Beverage (Soft)</t>
  </si>
  <si>
    <t>Broadcasting</t>
  </si>
  <si>
    <t>Brokerage &amp; Investment Banking</t>
  </si>
  <si>
    <t>Building Materials</t>
  </si>
  <si>
    <t>Business &amp; Consumer Services</t>
  </si>
  <si>
    <t>Cable TV</t>
  </si>
  <si>
    <t>Chemical (Basic)</t>
  </si>
  <si>
    <t>Chemical (Diversified)</t>
  </si>
  <si>
    <t>Chemical (Specialty)</t>
  </si>
  <si>
    <t>Coal &amp; Related Energy</t>
  </si>
  <si>
    <t>Computer Services</t>
  </si>
  <si>
    <t>Computers/Peripherals</t>
  </si>
  <si>
    <t>Construction Supplies</t>
  </si>
  <si>
    <t>Diversified</t>
  </si>
  <si>
    <t>Drugs (Biotechnology)</t>
  </si>
  <si>
    <t>Drugs (Pharmaceutical)</t>
  </si>
  <si>
    <t>Education</t>
  </si>
  <si>
    <t>Electrical Equipment</t>
  </si>
  <si>
    <t>Electronics (Consumer &amp; Office)</t>
  </si>
  <si>
    <t>Electronics (General)</t>
  </si>
  <si>
    <t>Engineering/Construction</t>
  </si>
  <si>
    <t>Entertainment</t>
  </si>
  <si>
    <t>Environmental &amp; Waste Services</t>
  </si>
  <si>
    <t>Farming/Agriculture</t>
  </si>
  <si>
    <t>Financial Svcs. (Non-bank &amp; Insurance)</t>
  </si>
  <si>
    <t>Food Processing</t>
  </si>
  <si>
    <t>Food Wholesalers</t>
  </si>
  <si>
    <t>Furn/Home Furnishings</t>
  </si>
  <si>
    <t>Green &amp; Renewable Energy</t>
  </si>
  <si>
    <t>Healthcare Products</t>
  </si>
  <si>
    <t>Healthcare Support Services</t>
  </si>
  <si>
    <t>Heathcare Information and Technology</t>
  </si>
  <si>
    <t>Homebuilding</t>
  </si>
  <si>
    <t>Hospitals/Healthcare Facilities</t>
  </si>
  <si>
    <t>Hotel/Gaming</t>
  </si>
  <si>
    <t>Household Products</t>
  </si>
  <si>
    <t>Information Services</t>
  </si>
  <si>
    <t>Insurance (General)</t>
  </si>
  <si>
    <t>Insurance (Life)</t>
  </si>
  <si>
    <t>Insurance (Prop/Cas.)</t>
  </si>
  <si>
    <t>Investments &amp; Asset Management</t>
  </si>
  <si>
    <t>Machinery</t>
  </si>
  <si>
    <t>Metals &amp; Mining</t>
  </si>
  <si>
    <t>Office Equipment &amp; Services</t>
  </si>
  <si>
    <t>Oil/Gas (Integrated)</t>
  </si>
  <si>
    <t>Oil/Gas (Production and Exploration)</t>
  </si>
  <si>
    <t>Oil/Gas Distribution</t>
  </si>
  <si>
    <t>Oilfield Svcs/Equip.</t>
  </si>
  <si>
    <t>Packaging &amp; Container</t>
  </si>
  <si>
    <t>Paper/Forest Products</t>
  </si>
  <si>
    <t>Power</t>
  </si>
  <si>
    <t>Precious Metals</t>
  </si>
  <si>
    <t>R.E.I.T.</t>
  </si>
  <si>
    <t>Real Estate (Development)</t>
  </si>
  <si>
    <t>Real Estate (General/Diversified)</t>
  </si>
  <si>
    <t>Real Estate (Operations &amp; Services)</t>
  </si>
  <si>
    <t>Recreation</t>
  </si>
  <si>
    <t>Reinsurance</t>
  </si>
  <si>
    <t>Restaurant/Dining</t>
  </si>
  <si>
    <t>Retail (Automotive)</t>
  </si>
  <si>
    <t>Retail (Building Supply)</t>
  </si>
  <si>
    <t>Retail (Distributors)</t>
  </si>
  <si>
    <t>Retail (General)</t>
  </si>
  <si>
    <t>Retail (Grocery and Food)</t>
  </si>
  <si>
    <t>Retail (Special Lines)</t>
  </si>
  <si>
    <t>Rubber&amp; Tires</t>
  </si>
  <si>
    <t>Semiconductor</t>
  </si>
  <si>
    <t>Semiconductor Equip</t>
  </si>
  <si>
    <t>Shipbuilding &amp; Marine</t>
  </si>
  <si>
    <t>Shoe</t>
  </si>
  <si>
    <t>Software (Entertainment)</t>
  </si>
  <si>
    <t>Software (Internet)</t>
  </si>
  <si>
    <t>Software (System &amp; Application)</t>
  </si>
  <si>
    <t>Steel</t>
  </si>
  <si>
    <t>Telecom (Wireless)</t>
  </si>
  <si>
    <t>Telecom. Equipment</t>
  </si>
  <si>
    <t>Telecom. Services</t>
  </si>
  <si>
    <t>Tobacco</t>
  </si>
  <si>
    <t>Transportation</t>
  </si>
  <si>
    <t>Transportation (Railroads)</t>
  </si>
  <si>
    <t>Trucking</t>
  </si>
  <si>
    <t>Utility (General)</t>
  </si>
  <si>
    <t>Utility (Water)</t>
  </si>
  <si>
    <t>Companies in each industry:</t>
  </si>
  <si>
    <t>Data website:</t>
  </si>
  <si>
    <t>Variable definitions:</t>
  </si>
  <si>
    <t>Advertising</t>
  </si>
  <si>
    <t>Aerospace/Defense</t>
  </si>
  <si>
    <t>To update this spreadsheet, enter the following</t>
  </si>
  <si>
    <t>Cost of Debt Lookup Table (based on std dev in stock prices)</t>
  </si>
  <si>
    <t>Long Term Treasury bond rate =</t>
  </si>
  <si>
    <t>Standard Deviation</t>
  </si>
  <si>
    <t>Basis Spread</t>
  </si>
  <si>
    <t>Risk Premium to Use for Equity =</t>
  </si>
  <si>
    <t>Global weighted average</t>
  </si>
  <si>
    <t>Global Default Spread to add to cost of debt =</t>
  </si>
  <si>
    <t>Do you want to use the marginal tax rate for cost of debt?</t>
  </si>
  <si>
    <t>Yes</t>
  </si>
  <si>
    <t>If yes, enter the marginal tax rate to use</t>
  </si>
  <si>
    <t>Industry Name</t>
  </si>
  <si>
    <t>Number of Firms</t>
  </si>
  <si>
    <t>Beta</t>
  </si>
  <si>
    <t>Cost of Equity</t>
  </si>
  <si>
    <t>E/(D+E)</t>
  </si>
  <si>
    <t>Std Dev in Stock</t>
  </si>
  <si>
    <t>Cost of Debt</t>
  </si>
  <si>
    <t>Tax Rate</t>
  </si>
  <si>
    <t>After-tax Cost of Debt</t>
  </si>
  <si>
    <t>D/(D+E)</t>
  </si>
  <si>
    <t>Cost of Capital</t>
  </si>
  <si>
    <t>Created by:</t>
  </si>
  <si>
    <t>Aswath Damodaran, adamodar@stern.nyu.edu</t>
  </si>
  <si>
    <t>Home Page:</t>
  </si>
  <si>
    <t>http://www.damodaran.com</t>
  </si>
  <si>
    <t>What is this data?</t>
  </si>
  <si>
    <t>Global</t>
  </si>
  <si>
    <t>Publishing &amp; Newspapers</t>
  </si>
  <si>
    <t>Total Market (without financials)</t>
  </si>
  <si>
    <t>End Game</t>
  </si>
  <si>
    <t>To estimate the hurdle rate (required return) on both equity and overall capital invested for firms.</t>
  </si>
  <si>
    <t>Variable</t>
  </si>
  <si>
    <t>Explanation</t>
  </si>
  <si>
    <t>Why?</t>
  </si>
  <si>
    <t>Number of firms</t>
  </si>
  <si>
    <t>Number of firms in the indusry grouping.</t>
  </si>
  <si>
    <t>Law of large numbers?</t>
  </si>
  <si>
    <t>Average regression beta across companies in the group.</t>
  </si>
  <si>
    <t>Relative risk of sector</t>
  </si>
  <si>
    <t>Risk free Rate + Beta * Equity Risk Premium, in US $</t>
  </si>
  <si>
    <t>Required return on equity, given equity risk (beta).</t>
  </si>
  <si>
    <t>Total Debt (including lease debt)/ (Total Debt (including lease debt)+ Market Cap), aggregated across all firms in group, with all numbers other than market cap coming from most recent balance sheet; market cap is as of last day of the most recent year.</t>
  </si>
  <si>
    <t>Measure of debt used, as a proportion of overall funding (based upon market value)</t>
  </si>
  <si>
    <t>Cost of debt</t>
  </si>
  <si>
    <t>Pre-tax cost of borrowing for sector, estimated based upon the standard deviation of equity.</t>
  </si>
  <si>
    <t>This is an approximation, but the alternatives are not attractive. I could estimate the average cost of debt across firms in the group, but many of them are unrated and there are outliers.</t>
  </si>
  <si>
    <t>Pre-tax cost of borrowing  (1- Marginal tax rate), in US $</t>
  </si>
  <si>
    <t>Interest saves you taxes, at the margin.</t>
  </si>
  <si>
    <t>Cost of Equity * (Equity/ (Debt + Equity)) + Cost of Debt (1- Marginal tax rate) *(Debt/ (Debt + Equity)), with aggregated debt and market equity values across all companies in the sector, using most recent balance sheet for debt and most recent year-end for equity.</t>
  </si>
  <si>
    <t>Required return on invested capital.</t>
  </si>
  <si>
    <t>Cost of Capital (local currency)</t>
  </si>
  <si>
    <t>You can convert the $ cost of capital for a sector into any other currency, if you can estimate an expected inflation rate for the local currency.</t>
  </si>
  <si>
    <t>Required return on invested capital, converted into local currency.</t>
  </si>
  <si>
    <t>https://pages.stern.nyu.edu/~adamodar/New_Home_Page/data.html</t>
  </si>
  <si>
    <t>https://pages.stern.nyu.edu/~adamodar/pc/datasets/indname.xls</t>
  </si>
  <si>
    <t>https://pages.stern.nyu.edu/~adamodar/New_Home_Page/datafile/variable.htm</t>
  </si>
  <si>
    <t>YouTube Video explaining estimation choices and process.</t>
  </si>
  <si>
    <t>Notes</t>
  </si>
  <si>
    <t>Notes on how cost of capital is estimated for firms in US dollars and how to convert that into a cost of capital in a different currency</t>
  </si>
  <si>
    <t>Cost of equity and capital in US dollars (updateable)</t>
  </si>
  <si>
    <t>Retail (REITs)</t>
  </si>
  <si>
    <t>Total Market</t>
  </si>
  <si>
    <t>1/5/2026 (with an October 2026 update to treasury bond rates and equity risk premiums)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</si>
</sst>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i/>
      <sz val="9"/>
      <name val="Geneva"/>
      <family val="2"/>
      <charset val="1"/>
    </font>
    <font>
      <sz val="9"/>
      <name val="Geneva"/>
      <family val="2"/>
      <charset val="1"/>
    </font>
    <font>
      <i/>
      <sz val="9"/>
      <name val="Geneva"/>
      <family val="2"/>
      <charset val="1"/>
    </font>
    <font>
      <sz val="8"/>
      <name val="Calibri"/>
      <family val="2"/>
    </font>
    <font>
      <b/>
      <sz val="10"/>
      <name val="Verdana"/>
      <family val="2"/>
    </font>
    <font>
      <i/>
      <sz val="9"/>
      <name val="Geneva"/>
      <family val="2"/>
      <charset val="1"/>
    </font>
    <font>
      <sz val="9"/>
      <name val="Geneva"/>
      <family val="2"/>
      <charset val="1"/>
    </font>
    <font>
      <b/>
      <sz val="9"/>
      <name val="Geneva"/>
      <family val="2"/>
      <charset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CF305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9" fontId="9" fillId="0" borderId="0" applyFont="0" applyFill="0" applyBorder="0" applyAlignment="0" applyProtection="0"/>
  </cellStyleXfs>
  <cellXfs count="79">
    <xf numFmtId="0" fontId="0" fillId="0" borderId="0" xfId="0"/>
    <xf numFmtId="0" fontId="11" fillId="0" borderId="0" xfId="0" applyFont="1"/>
    <xf numFmtId="0" fontId="1" fillId="0" borderId="0" xfId="0" applyFont="1"/>
    <xf numFmtId="0" fontId="2" fillId="0" borderId="0" xfId="0" applyFont="1"/>
    <xf numFmtId="10" fontId="2" fillId="2" borderId="1" xfId="0" applyNumberFormat="1" applyFont="1" applyFill="1" applyBorder="1"/>
    <xf numFmtId="10" fontId="2" fillId="2" borderId="2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9" fillId="0" borderId="1" xfId="2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9" fillId="0" borderId="3" xfId="2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0" fontId="0" fillId="0" borderId="1" xfId="0" applyNumberFormat="1" applyFont="1" applyBorder="1" applyAlignment="1">
      <alignment horizontal="center"/>
    </xf>
    <xf numFmtId="0" fontId="13" fillId="3" borderId="5" xfId="0" applyFont="1" applyFill="1" applyBorder="1" applyAlignment="1">
      <alignment horizontal="left"/>
    </xf>
    <xf numFmtId="0" fontId="13" fillId="3" borderId="6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10" fontId="9" fillId="0" borderId="8" xfId="2" applyNumberFormat="1" applyFont="1" applyBorder="1" applyAlignment="1">
      <alignment horizontal="center"/>
    </xf>
    <xf numFmtId="10" fontId="0" fillId="0" borderId="8" xfId="0" applyNumberFormat="1" applyFont="1" applyBorder="1" applyAlignment="1">
      <alignment horizontal="center"/>
    </xf>
    <xf numFmtId="10" fontId="9" fillId="0" borderId="9" xfId="2" applyNumberFormat="1" applyFont="1" applyBorder="1" applyAlignment="1">
      <alignment horizontal="center"/>
    </xf>
    <xf numFmtId="10" fontId="2" fillId="2" borderId="4" xfId="0" applyNumberFormat="1" applyFont="1" applyFill="1" applyBorder="1" applyAlignment="1">
      <alignment horizontal="center"/>
    </xf>
    <xf numFmtId="0" fontId="14" fillId="0" borderId="10" xfId="0" applyFont="1" applyBorder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5" fillId="4" borderId="1" xfId="0" applyFont="1" applyFill="1" applyBorder="1" applyAlignment="1">
      <alignment horizontal="center"/>
    </xf>
    <xf numFmtId="0" fontId="15" fillId="4" borderId="11" xfId="0" applyFont="1" applyFill="1" applyBorder="1"/>
    <xf numFmtId="0" fontId="15" fillId="4" borderId="2" xfId="0" applyFont="1" applyFill="1" applyBorder="1" applyAlignment="1">
      <alignment horizontal="center"/>
    </xf>
    <xf numFmtId="0" fontId="15" fillId="4" borderId="12" xfId="0" applyFont="1" applyFill="1" applyBorder="1"/>
    <xf numFmtId="0" fontId="6" fillId="0" borderId="1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8" fillId="0" borderId="1" xfId="0" applyFont="1" applyBorder="1"/>
    <xf numFmtId="2" fontId="8" fillId="0" borderId="1" xfId="0" applyNumberFormat="1" applyFont="1" applyBorder="1"/>
    <xf numFmtId="0" fontId="6" fillId="0" borderId="1" xfId="0" applyFont="1" applyBorder="1" applyAlignment="1">
      <alignment horizontal="center"/>
    </xf>
    <xf numFmtId="10" fontId="9" fillId="0" borderId="1" xfId="2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0" fontId="18" fillId="6" borderId="1" xfId="2" applyNumberFormat="1" applyFont="1" applyFill="1" applyBorder="1" applyAlignment="1">
      <alignment horizontal="center"/>
    </xf>
    <xf numFmtId="15" fontId="17" fillId="3" borderId="24" xfId="0" applyNumberFormat="1" applyFont="1" applyFill="1" applyBorder="1" applyAlignment="1">
      <alignment horizontal="left"/>
    </xf>
    <xf numFmtId="15" fontId="17" fillId="3" borderId="25" xfId="0" applyNumberFormat="1" applyFont="1" applyFill="1" applyBorder="1" applyAlignment="1">
      <alignment horizontal="left"/>
    </xf>
    <xf numFmtId="15" fontId="17" fillId="3" borderId="29" xfId="0" applyNumberFormat="1" applyFont="1" applyFill="1" applyBorder="1" applyAlignment="1">
      <alignment horizontal="left"/>
    </xf>
    <xf numFmtId="0" fontId="10" fillId="3" borderId="3" xfId="1" applyFill="1" applyBorder="1" applyAlignment="1">
      <alignment horizontal="left"/>
    </xf>
    <xf numFmtId="0" fontId="10" fillId="3" borderId="13" xfId="1" applyFill="1" applyBorder="1" applyAlignment="1">
      <alignment horizontal="left"/>
    </xf>
    <xf numFmtId="0" fontId="10" fillId="3" borderId="27" xfId="1" applyFill="1" applyBorder="1" applyAlignment="1">
      <alignment horizontal="left"/>
    </xf>
    <xf numFmtId="15" fontId="10" fillId="3" borderId="3" xfId="1" applyNumberFormat="1" applyFill="1" applyBorder="1" applyAlignment="1">
      <alignment horizontal="left"/>
    </xf>
    <xf numFmtId="15" fontId="10" fillId="3" borderId="13" xfId="1" applyNumberFormat="1" applyFill="1" applyBorder="1" applyAlignment="1">
      <alignment horizontal="left"/>
    </xf>
    <xf numFmtId="15" fontId="10" fillId="3" borderId="27" xfId="1" applyNumberFormat="1" applyFill="1" applyBorder="1" applyAlignment="1">
      <alignment horizontal="left"/>
    </xf>
    <xf numFmtId="0" fontId="10" fillId="3" borderId="3" xfId="1" applyFill="1" applyBorder="1"/>
    <xf numFmtId="0" fontId="10" fillId="3" borderId="13" xfId="1" applyFill="1" applyBorder="1"/>
    <xf numFmtId="0" fontId="10" fillId="3" borderId="27" xfId="1" applyFill="1" applyBorder="1"/>
    <xf numFmtId="0" fontId="10" fillId="5" borderId="8" xfId="1" applyFill="1" applyBorder="1" applyAlignment="1">
      <alignment horizontal="center" vertical="center" wrapText="1"/>
    </xf>
    <xf numFmtId="0" fontId="10" fillId="5" borderId="14" xfId="1" applyFill="1" applyBorder="1" applyAlignment="1">
      <alignment horizontal="center" vertical="center" wrapText="1"/>
    </xf>
    <xf numFmtId="0" fontId="10" fillId="5" borderId="2" xfId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10" fillId="3" borderId="22" xfId="1" applyFill="1" applyBorder="1" applyAlignment="1">
      <alignment horizontal="left"/>
    </xf>
    <xf numFmtId="0" fontId="10" fillId="3" borderId="23" xfId="1" applyFill="1" applyBorder="1" applyAlignment="1">
      <alignment horizontal="left"/>
    </xf>
    <xf numFmtId="0" fontId="10" fillId="3" borderId="28" xfId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16" fillId="3" borderId="13" xfId="0" applyFont="1" applyFill="1" applyBorder="1" applyAlignment="1">
      <alignment horizontal="left"/>
    </xf>
    <xf numFmtId="0" fontId="16" fillId="3" borderId="11" xfId="0" applyFont="1" applyFill="1" applyBorder="1" applyAlignment="1">
      <alignment horizontal="left"/>
    </xf>
    <xf numFmtId="0" fontId="16" fillId="3" borderId="27" xfId="0" applyFont="1" applyFill="1" applyBorder="1" applyAlignment="1">
      <alignment horizontal="left"/>
    </xf>
    <xf numFmtId="0" fontId="14" fillId="0" borderId="26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</cellXfs>
  <cellStyles count="3">
    <cellStyle name="Hyperlink" xfId="1" builtinId="8"/>
    <cellStyle name="Normal" xfId="0" builtinId="0"/>
    <cellStyle name="Percent" xfId="2" builtinId="5"/>
  </cellStyles>
  <dxfs count="16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Geneva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Geneva"/>
        <family val="2"/>
        <charset val="1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Geneva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Geneva"/>
        <family val="2"/>
        <charset val="1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230264-6A01-EC4F-8AD4-DD1BDC6E56F8}" name="Table1" displayName="Table1" ref="A19:K115" totalsRowShown="0" headerRowDxfId="4" dataDxfId="3" headerRowBorderDxfId="1" tableBorderDxfId="2" totalsRowBorderDxfId="0">
  <autoFilter ref="A19:K115" xr:uid="{CD152608-B0F0-E54F-B0B3-CFB29D86A015}"/>
  <tableColumns count="11">
    <tableColumn id="1" xr3:uid="{00000000-0010-0000-0100-000001000000}" name="Industry Name" dataDxfId="15"/>
    <tableColumn id="2" xr3:uid="{00000000-0010-0000-0100-000002000000}" name="Number of Firms" dataDxfId="14"/>
    <tableColumn id="3" xr3:uid="{00000000-0010-0000-0100-000003000000}" name="Beta" dataDxfId="13"/>
    <tableColumn id="4" xr3:uid="{00000000-0010-0000-0100-000004000000}" name="Cost of Equity" dataDxfId="12" dataCellStyle="Percent"/>
    <tableColumn id="5" xr3:uid="{00000000-0010-0000-0100-000005000000}" name="E/(D+E)" dataDxfId="11" dataCellStyle="Percent"/>
    <tableColumn id="6" xr3:uid="{00000000-0010-0000-0100-000006000000}" name="Std Dev in Stock" dataDxfId="10" dataCellStyle="Percent"/>
    <tableColumn id="7" xr3:uid="{00000000-0010-0000-0100-000007000000}" name="Cost of Debt" dataDxfId="9"/>
    <tableColumn id="8" xr3:uid="{00000000-0010-0000-0100-000008000000}" name="Tax Rate" dataDxfId="8"/>
    <tableColumn id="9" xr3:uid="{00000000-0010-0000-0100-000009000000}" name="After-tax Cost of Debt" dataDxfId="7" dataCellStyle="Percent"/>
    <tableColumn id="10" xr3:uid="{00000000-0010-0000-0100-00000A000000}" name="D/(D+E)" dataDxfId="6"/>
    <tableColumn id="11" xr3:uid="{00000000-0010-0000-0100-00000B000000}" name="Cost of Capital" dataDxfId="5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ern.nyu.edu/~adamodar/New_Home_Page/data.html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www.damodaran.com/" TargetMode="External"/><Relationship Id="rId1" Type="http://schemas.openxmlformats.org/officeDocument/2006/relationships/hyperlink" Target="mailto:adamodar@stern.nyu.edu?subject=Data%20on%20website" TargetMode="External"/><Relationship Id="rId6" Type="http://schemas.openxmlformats.org/officeDocument/2006/relationships/hyperlink" Target="https://youtu.be/ypvQuufNUrY?si=SV7z5u6uctKF7Uj3" TargetMode="External"/><Relationship Id="rId5" Type="http://schemas.openxmlformats.org/officeDocument/2006/relationships/hyperlink" Target="http://www.stern.nyu.edu/~adamodar/New_Home_Page/datafile/variable.htm" TargetMode="External"/><Relationship Id="rId4" Type="http://schemas.openxmlformats.org/officeDocument/2006/relationships/hyperlink" Target="http://www.stern.nyu.edu/~adamodar/pc/datasets/indname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B995-5025-7741-9132-FFE21B0A01CF}">
  <dimension ref="A1:K115"/>
  <sheetViews>
    <sheetView tabSelected="1" workbookViewId="0">
      <selection activeCell="C13" sqref="C13"/>
    </sheetView>
  </sheetViews>
  <sheetFormatPr baseColWidth="10" defaultRowHeight="16" x14ac:dyDescent="0.2"/>
  <cols>
    <col min="1" max="1" width="33.1640625" style="19" bestFit="1" customWidth="1"/>
    <col min="2" max="2" width="15.83203125" customWidth="1"/>
    <col min="3" max="3" width="18.83203125" bestFit="1" customWidth="1"/>
    <col min="4" max="4" width="34.6640625" bestFit="1" customWidth="1"/>
    <col min="5" max="5" width="24.6640625" bestFit="1" customWidth="1"/>
    <col min="6" max="6" width="15.83203125" customWidth="1"/>
    <col min="7" max="7" width="13" customWidth="1"/>
    <col min="9" max="9" width="20.33203125" customWidth="1"/>
    <col min="11" max="11" width="20.33203125" bestFit="1" customWidth="1"/>
  </cols>
  <sheetData>
    <row r="1" spans="1:11" ht="16" customHeight="1" x14ac:dyDescent="0.2">
      <c r="A1" s="14" t="s">
        <v>0</v>
      </c>
      <c r="B1" s="46" t="s">
        <v>159</v>
      </c>
      <c r="C1" s="47"/>
      <c r="D1" s="47"/>
      <c r="E1" s="47"/>
      <c r="F1" s="47"/>
      <c r="G1" s="48"/>
      <c r="H1" s="58" t="s">
        <v>153</v>
      </c>
      <c r="I1" s="61" t="s">
        <v>154</v>
      </c>
      <c r="J1" s="62"/>
      <c r="K1" s="63"/>
    </row>
    <row r="2" spans="1:11" x14ac:dyDescent="0.2">
      <c r="A2" s="15" t="s">
        <v>118</v>
      </c>
      <c r="B2" s="49" t="s">
        <v>119</v>
      </c>
      <c r="C2" s="50"/>
      <c r="D2" s="50"/>
      <c r="E2" s="50"/>
      <c r="F2" s="50"/>
      <c r="G2" s="51"/>
      <c r="H2" s="59"/>
      <c r="I2" s="64" t="s">
        <v>155</v>
      </c>
      <c r="J2" s="65"/>
      <c r="K2" s="66"/>
    </row>
    <row r="3" spans="1:11" x14ac:dyDescent="0.2">
      <c r="A3" s="15" t="s">
        <v>122</v>
      </c>
      <c r="B3" s="73" t="s">
        <v>156</v>
      </c>
      <c r="C3" s="74"/>
      <c r="D3" s="74"/>
      <c r="E3" s="75"/>
      <c r="F3" s="73" t="s">
        <v>123</v>
      </c>
      <c r="G3" s="76"/>
      <c r="H3" s="59"/>
      <c r="I3" s="64"/>
      <c r="J3" s="65"/>
      <c r="K3" s="66"/>
    </row>
    <row r="4" spans="1:11" x14ac:dyDescent="0.2">
      <c r="A4" s="15" t="s">
        <v>120</v>
      </c>
      <c r="B4" s="52" t="s">
        <v>121</v>
      </c>
      <c r="C4" s="53"/>
      <c r="D4" s="53"/>
      <c r="E4" s="53"/>
      <c r="F4" s="53"/>
      <c r="G4" s="54"/>
      <c r="H4" s="59"/>
      <c r="I4" s="64"/>
      <c r="J4" s="65"/>
      <c r="K4" s="66"/>
    </row>
    <row r="5" spans="1:11" x14ac:dyDescent="0.2">
      <c r="A5" s="15" t="s">
        <v>92</v>
      </c>
      <c r="B5" s="55" t="s">
        <v>150</v>
      </c>
      <c r="C5" s="56"/>
      <c r="D5" s="56"/>
      <c r="E5" s="56"/>
      <c r="F5" s="56"/>
      <c r="G5" s="57"/>
      <c r="H5" s="59"/>
      <c r="I5" s="64"/>
      <c r="J5" s="65"/>
      <c r="K5" s="66"/>
    </row>
    <row r="6" spans="1:11" s="1" customFormat="1" x14ac:dyDescent="0.2">
      <c r="A6" s="15" t="s">
        <v>91</v>
      </c>
      <c r="B6" s="49" t="s">
        <v>151</v>
      </c>
      <c r="C6" s="50"/>
      <c r="D6" s="50"/>
      <c r="E6" s="50"/>
      <c r="F6" s="50"/>
      <c r="G6" s="51"/>
      <c r="H6" s="59"/>
      <c r="I6" s="64"/>
      <c r="J6" s="65"/>
      <c r="K6" s="66"/>
    </row>
    <row r="7" spans="1:11" ht="17" thickBot="1" x14ac:dyDescent="0.25">
      <c r="A7" s="16" t="s">
        <v>93</v>
      </c>
      <c r="B7" s="70" t="s">
        <v>152</v>
      </c>
      <c r="C7" s="71"/>
      <c r="D7" s="71"/>
      <c r="E7" s="71"/>
      <c r="F7" s="71"/>
      <c r="G7" s="72"/>
      <c r="H7" s="60"/>
      <c r="I7" s="67"/>
      <c r="J7" s="68"/>
      <c r="K7" s="69"/>
    </row>
    <row r="8" spans="1:11" x14ac:dyDescent="0.2">
      <c r="A8" s="17" t="s">
        <v>96</v>
      </c>
      <c r="B8" s="2"/>
      <c r="C8" s="2"/>
      <c r="D8" s="2"/>
      <c r="E8" s="3"/>
      <c r="F8" s="3"/>
      <c r="G8" s="3" t="s">
        <v>97</v>
      </c>
      <c r="H8" s="3"/>
      <c r="I8" s="3"/>
      <c r="J8" s="3"/>
      <c r="K8" s="3"/>
    </row>
    <row r="9" spans="1:11" x14ac:dyDescent="0.2">
      <c r="A9" s="18" t="s">
        <v>98</v>
      </c>
      <c r="B9" s="3"/>
      <c r="C9" s="3"/>
      <c r="D9" s="4">
        <v>4.9399999999999999E-2</v>
      </c>
      <c r="E9" s="3"/>
      <c r="F9" s="3"/>
      <c r="G9" s="7" t="s">
        <v>99</v>
      </c>
      <c r="H9" s="7"/>
      <c r="I9" s="7" t="s">
        <v>100</v>
      </c>
      <c r="J9" s="3"/>
      <c r="K9" s="3"/>
    </row>
    <row r="10" spans="1:11" x14ac:dyDescent="0.2">
      <c r="A10" s="18" t="s">
        <v>101</v>
      </c>
      <c r="B10" s="3"/>
      <c r="C10" s="3"/>
      <c r="D10" s="5">
        <v>5.2999999999999999E-2</v>
      </c>
      <c r="E10" s="3" t="s">
        <v>102</v>
      </c>
      <c r="F10" s="3"/>
      <c r="G10" s="31">
        <v>0</v>
      </c>
      <c r="H10" s="32">
        <v>0.3</v>
      </c>
      <c r="I10" s="45">
        <v>5.5060000000000005E-3</v>
      </c>
      <c r="J10" s="3"/>
      <c r="K10" s="3"/>
    </row>
    <row r="11" spans="1:11" x14ac:dyDescent="0.2">
      <c r="A11" s="18" t="s">
        <v>103</v>
      </c>
      <c r="B11" s="3"/>
      <c r="C11" s="3"/>
      <c r="D11" s="5">
        <v>9.4000000000000004E-3</v>
      </c>
      <c r="E11" s="3" t="s">
        <v>102</v>
      </c>
      <c r="F11" s="3"/>
      <c r="G11" s="33">
        <v>0.30001</v>
      </c>
      <c r="H11" s="34">
        <v>0.45</v>
      </c>
      <c r="I11" s="45">
        <v>8.8719999999999997E-3</v>
      </c>
      <c r="J11" s="3"/>
      <c r="K11" s="3"/>
    </row>
    <row r="12" spans="1:11" x14ac:dyDescent="0.2">
      <c r="A12" s="18" t="s">
        <v>104</v>
      </c>
      <c r="B12" s="3"/>
      <c r="C12" s="3"/>
      <c r="D12" s="3"/>
      <c r="E12" s="3"/>
      <c r="F12" s="6" t="s">
        <v>105</v>
      </c>
      <c r="G12" s="33">
        <v>0.45001000000000002</v>
      </c>
      <c r="H12" s="34">
        <v>0.65</v>
      </c>
      <c r="I12" s="45">
        <v>1.1113E-2</v>
      </c>
      <c r="J12" s="3"/>
      <c r="K12" s="3"/>
    </row>
    <row r="13" spans="1:11" x14ac:dyDescent="0.2">
      <c r="A13" s="18" t="s">
        <v>106</v>
      </c>
      <c r="B13" s="3"/>
      <c r="C13" s="3"/>
      <c r="D13" s="3"/>
      <c r="E13" s="3"/>
      <c r="F13" s="24">
        <v>0.25219999999999998</v>
      </c>
      <c r="G13" s="33">
        <v>0.65000100000000005</v>
      </c>
      <c r="H13" s="34">
        <v>0.8</v>
      </c>
      <c r="I13" s="45">
        <v>1.8394999999999998E-2</v>
      </c>
      <c r="J13" s="3"/>
      <c r="K13" s="3"/>
    </row>
    <row r="14" spans="1:11" x14ac:dyDescent="0.2">
      <c r="A14" s="18"/>
      <c r="B14" s="3"/>
      <c r="C14" s="3"/>
      <c r="D14" s="3"/>
      <c r="E14" s="3"/>
      <c r="F14" s="3"/>
      <c r="G14" s="33">
        <v>0.80000099999999996</v>
      </c>
      <c r="H14" s="34">
        <v>0.9</v>
      </c>
      <c r="I14" s="45">
        <v>3.2098000000000002E-2</v>
      </c>
      <c r="J14" s="3"/>
      <c r="K14" s="3"/>
    </row>
    <row r="15" spans="1:11" x14ac:dyDescent="0.2">
      <c r="A15" s="18"/>
      <c r="B15" s="3"/>
      <c r="C15" s="3"/>
      <c r="D15" s="3"/>
      <c r="E15" s="3"/>
      <c r="F15" s="3"/>
      <c r="G15" s="33">
        <v>0.90000100000000005</v>
      </c>
      <c r="H15" s="34">
        <v>1</v>
      </c>
      <c r="I15" s="45">
        <v>5.0899E-2</v>
      </c>
      <c r="J15" s="3"/>
      <c r="K15" s="3"/>
    </row>
    <row r="16" spans="1:11" x14ac:dyDescent="0.2">
      <c r="A16" s="18"/>
      <c r="B16" s="3"/>
      <c r="C16" s="3"/>
      <c r="D16" s="3"/>
      <c r="E16" s="3"/>
      <c r="F16" s="3"/>
      <c r="G16" s="33">
        <v>1.0000009999999999</v>
      </c>
      <c r="H16" s="34">
        <v>10</v>
      </c>
      <c r="I16" s="45">
        <v>8.8499999999999995E-2</v>
      </c>
      <c r="J16" s="3"/>
      <c r="K16" s="3"/>
    </row>
    <row r="17" spans="1:11" x14ac:dyDescent="0.2">
      <c r="A17" s="18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">
      <c r="A18" s="18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35" t="s">
        <v>107</v>
      </c>
      <c r="B19" s="35" t="s">
        <v>108</v>
      </c>
      <c r="C19" s="35" t="s">
        <v>109</v>
      </c>
      <c r="D19" s="11" t="s">
        <v>110</v>
      </c>
      <c r="E19" s="40" t="s">
        <v>111</v>
      </c>
      <c r="F19" s="43" t="s">
        <v>112</v>
      </c>
      <c r="G19" s="11" t="s">
        <v>113</v>
      </c>
      <c r="H19" s="43" t="s">
        <v>114</v>
      </c>
      <c r="I19" s="11" t="s">
        <v>115</v>
      </c>
      <c r="J19" s="11" t="s">
        <v>116</v>
      </c>
      <c r="K19" s="12" t="s">
        <v>117</v>
      </c>
    </row>
    <row r="20" spans="1:11" x14ac:dyDescent="0.2">
      <c r="A20" s="36" t="s">
        <v>94</v>
      </c>
      <c r="B20" s="36">
        <v>419</v>
      </c>
      <c r="C20" s="37">
        <v>1.2728318033391579</v>
      </c>
      <c r="D20" s="8">
        <f>$D$9+C20*$D$10</f>
        <v>0.11686008557697537</v>
      </c>
      <c r="E20" s="41">
        <v>0.7114656827882051</v>
      </c>
      <c r="F20" s="41">
        <v>0.47819715714303784</v>
      </c>
      <c r="G20" s="9">
        <f>$D$9+VLOOKUP(F20,$G$10:$I$16,3)+$D$11</f>
        <v>6.9913000000000003E-2</v>
      </c>
      <c r="H20" s="9">
        <v>0.13471057671206996</v>
      </c>
      <c r="I20" s="8">
        <f>IF($F$12="Yes",G20*(1-$F$13),G20*(1-H20))</f>
        <v>5.2280941400000003E-2</v>
      </c>
      <c r="J20" s="9">
        <f>1-E20</f>
        <v>0.2885343172117949</v>
      </c>
      <c r="K20" s="10">
        <f>D20*(1-J20)+I20*J20</f>
        <v>9.8226786305749728E-2</v>
      </c>
    </row>
    <row r="21" spans="1:11" x14ac:dyDescent="0.2">
      <c r="A21" s="36" t="s">
        <v>95</v>
      </c>
      <c r="B21" s="36">
        <v>319</v>
      </c>
      <c r="C21" s="37">
        <v>1.2309446363304495</v>
      </c>
      <c r="D21" s="8">
        <f t="shared" ref="D21:D84" si="0">$D$9+C21*$D$10</f>
        <v>0.11464006572551382</v>
      </c>
      <c r="E21" s="41">
        <v>0.88495234273654921</v>
      </c>
      <c r="F21" s="41">
        <v>0.46535363162956778</v>
      </c>
      <c r="G21" s="9">
        <f t="shared" ref="G21:G84" si="1">$D$9+VLOOKUP(F21,$G$10:$I$16,3)+$D$11</f>
        <v>6.9913000000000003E-2</v>
      </c>
      <c r="H21" s="9">
        <v>0.10925811124152708</v>
      </c>
      <c r="I21" s="8">
        <f t="shared" ref="I21:I84" si="2">IF($F$12="Yes",G21*(1-$F$13),G21*(1-H21))</f>
        <v>5.2280941400000003E-2</v>
      </c>
      <c r="J21" s="9">
        <f t="shared" ref="J21:J84" si="3">1-E21</f>
        <v>0.11504765726345079</v>
      </c>
      <c r="K21" s="10">
        <f t="shared" ref="K21:K84" si="4">D21*(1-J21)+I21*J21</f>
        <v>0.10746579456286319</v>
      </c>
    </row>
    <row r="22" spans="1:11" x14ac:dyDescent="0.2">
      <c r="A22" s="36" t="s">
        <v>1</v>
      </c>
      <c r="B22" s="36">
        <v>150</v>
      </c>
      <c r="C22" s="37">
        <v>0.99062514092123299</v>
      </c>
      <c r="D22" s="8">
        <f t="shared" si="0"/>
        <v>0.10190313246882535</v>
      </c>
      <c r="E22" s="41">
        <v>0.55901718793344224</v>
      </c>
      <c r="F22" s="41">
        <v>0.3363451647411857</v>
      </c>
      <c r="G22" s="9">
        <f t="shared" si="1"/>
        <v>6.7671999999999996E-2</v>
      </c>
      <c r="H22" s="9">
        <v>0.14618961093690874</v>
      </c>
      <c r="I22" s="8">
        <f t="shared" si="2"/>
        <v>5.0605121599999997E-2</v>
      </c>
      <c r="J22" s="9">
        <f t="shared" si="3"/>
        <v>0.44098281206655776</v>
      </c>
      <c r="K22" s="10">
        <f t="shared" si="4"/>
        <v>7.9281591382469901E-2</v>
      </c>
    </row>
    <row r="23" spans="1:11" x14ac:dyDescent="0.2">
      <c r="A23" s="36" t="s">
        <v>2</v>
      </c>
      <c r="B23" s="36">
        <v>1207</v>
      </c>
      <c r="C23" s="37">
        <v>0.76241741500988791</v>
      </c>
      <c r="D23" s="8">
        <f t="shared" si="0"/>
        <v>8.9808122995524056E-2</v>
      </c>
      <c r="E23" s="41">
        <v>0.84242691942461367</v>
      </c>
      <c r="F23" s="41">
        <v>0.40912735142670881</v>
      </c>
      <c r="G23" s="9">
        <f t="shared" si="1"/>
        <v>6.7671999999999996E-2</v>
      </c>
      <c r="H23" s="9">
        <v>0.1524329632900584</v>
      </c>
      <c r="I23" s="8">
        <f t="shared" si="2"/>
        <v>5.0605121599999997E-2</v>
      </c>
      <c r="J23" s="9">
        <f t="shared" si="3"/>
        <v>0.15757308057538633</v>
      </c>
      <c r="K23" s="10">
        <f t="shared" si="4"/>
        <v>8.3630785297830162E-2</v>
      </c>
    </row>
    <row r="24" spans="1:11" x14ac:dyDescent="0.2">
      <c r="A24" s="36" t="s">
        <v>3</v>
      </c>
      <c r="B24" s="36">
        <v>165</v>
      </c>
      <c r="C24" s="37">
        <v>1.4059578359827345</v>
      </c>
      <c r="D24" s="8">
        <f t="shared" si="0"/>
        <v>0.12391576530708492</v>
      </c>
      <c r="E24" s="41">
        <v>0.67654096279647202</v>
      </c>
      <c r="F24" s="41">
        <v>0.46544045137444157</v>
      </c>
      <c r="G24" s="9">
        <f t="shared" si="1"/>
        <v>6.9913000000000003E-2</v>
      </c>
      <c r="H24" s="9">
        <v>0.11567427371572329</v>
      </c>
      <c r="I24" s="8">
        <f t="shared" si="2"/>
        <v>5.2280941400000003E-2</v>
      </c>
      <c r="J24" s="9">
        <f t="shared" si="3"/>
        <v>0.32345903720352798</v>
      </c>
      <c r="K24" s="10">
        <f t="shared" si="4"/>
        <v>0.10074483413585497</v>
      </c>
    </row>
    <row r="25" spans="1:11" x14ac:dyDescent="0.2">
      <c r="A25" s="36" t="s">
        <v>4</v>
      </c>
      <c r="B25" s="36">
        <v>797</v>
      </c>
      <c r="C25" s="37">
        <v>1.4498212873289456</v>
      </c>
      <c r="D25" s="8">
        <f t="shared" si="0"/>
        <v>0.12624052822843412</v>
      </c>
      <c r="E25" s="41">
        <v>0.78247310953649341</v>
      </c>
      <c r="F25" s="41">
        <v>0.38549790879636248</v>
      </c>
      <c r="G25" s="9">
        <f t="shared" si="1"/>
        <v>6.7671999999999996E-2</v>
      </c>
      <c r="H25" s="9">
        <v>0.17283112850909202</v>
      </c>
      <c r="I25" s="8">
        <f t="shared" si="2"/>
        <v>5.0605121599999997E-2</v>
      </c>
      <c r="J25" s="9">
        <f t="shared" si="3"/>
        <v>0.21752689046350659</v>
      </c>
      <c r="K25" s="10">
        <f t="shared" si="4"/>
        <v>0.10978779341560796</v>
      </c>
    </row>
    <row r="26" spans="1:11" x14ac:dyDescent="0.2">
      <c r="A26" s="36" t="s">
        <v>5</v>
      </c>
      <c r="B26" s="36">
        <v>604</v>
      </c>
      <c r="C26" s="37">
        <v>0.69749392265202714</v>
      </c>
      <c r="D26" s="8">
        <f t="shared" si="0"/>
        <v>8.6367177900557437E-2</v>
      </c>
      <c r="E26" s="41">
        <v>0.32080013364133275</v>
      </c>
      <c r="F26" s="41">
        <v>0.24567453946599635</v>
      </c>
      <c r="G26" s="9">
        <f t="shared" si="1"/>
        <v>6.4306000000000002E-2</v>
      </c>
      <c r="H26" s="9">
        <v>0.21589570882030076</v>
      </c>
      <c r="I26" s="8">
        <f t="shared" si="2"/>
        <v>4.8088026800000003E-2</v>
      </c>
      <c r="J26" s="9">
        <f t="shared" si="3"/>
        <v>0.67919986635866725</v>
      </c>
      <c r="K26" s="10">
        <f t="shared" si="4"/>
        <v>6.0367983588735595E-2</v>
      </c>
    </row>
    <row r="27" spans="1:11" x14ac:dyDescent="0.2">
      <c r="A27" s="36" t="s">
        <v>6</v>
      </c>
      <c r="B27" s="36">
        <v>825</v>
      </c>
      <c r="C27" s="37">
        <v>0.51348722168229732</v>
      </c>
      <c r="D27" s="8">
        <f t="shared" si="0"/>
        <v>7.6614822749161759E-2</v>
      </c>
      <c r="E27" s="41">
        <v>0.33082403321207876</v>
      </c>
      <c r="F27" s="41">
        <v>0.23331976681675709</v>
      </c>
      <c r="G27" s="9">
        <f t="shared" si="1"/>
        <v>6.4306000000000002E-2</v>
      </c>
      <c r="H27" s="9">
        <v>0.18362631806910121</v>
      </c>
      <c r="I27" s="8">
        <f t="shared" si="2"/>
        <v>4.8088026800000003E-2</v>
      </c>
      <c r="J27" s="9">
        <f t="shared" si="3"/>
        <v>0.66917596678792124</v>
      </c>
      <c r="K27" s="10">
        <f t="shared" si="4"/>
        <v>5.7525376490519683E-2</v>
      </c>
    </row>
    <row r="28" spans="1:11" x14ac:dyDescent="0.2">
      <c r="A28" s="36" t="s">
        <v>7</v>
      </c>
      <c r="B28" s="36">
        <v>217</v>
      </c>
      <c r="C28" s="37">
        <v>0.79267084862121351</v>
      </c>
      <c r="D28" s="8">
        <f t="shared" si="0"/>
        <v>9.1411554976924311E-2</v>
      </c>
      <c r="E28" s="41">
        <v>0.83130059045170368</v>
      </c>
      <c r="F28" s="41">
        <v>0.34009241820979058</v>
      </c>
      <c r="G28" s="9">
        <f t="shared" si="1"/>
        <v>6.7671999999999996E-2</v>
      </c>
      <c r="H28" s="9">
        <v>0.17619728818774319</v>
      </c>
      <c r="I28" s="8">
        <f t="shared" si="2"/>
        <v>5.0605121599999997E-2</v>
      </c>
      <c r="J28" s="9">
        <f t="shared" si="3"/>
        <v>0.16869940954829632</v>
      </c>
      <c r="K28" s="10">
        <f t="shared" si="4"/>
        <v>8.452753376046529E-2</v>
      </c>
    </row>
    <row r="29" spans="1:11" x14ac:dyDescent="0.2">
      <c r="A29" s="36" t="s">
        <v>8</v>
      </c>
      <c r="B29" s="36">
        <v>94</v>
      </c>
      <c r="C29" s="37">
        <v>0.59284846615832043</v>
      </c>
      <c r="D29" s="8">
        <f t="shared" si="0"/>
        <v>8.082096870639098E-2</v>
      </c>
      <c r="E29" s="41">
        <v>0.84231668673103233</v>
      </c>
      <c r="F29" s="41">
        <v>0.36929594728248888</v>
      </c>
      <c r="G29" s="9">
        <f t="shared" si="1"/>
        <v>6.7671999999999996E-2</v>
      </c>
      <c r="H29" s="9">
        <v>0.13304619400183731</v>
      </c>
      <c r="I29" s="8">
        <f t="shared" si="2"/>
        <v>5.0605121599999997E-2</v>
      </c>
      <c r="J29" s="9">
        <f t="shared" si="3"/>
        <v>0.15768331326896767</v>
      </c>
      <c r="K29" s="10">
        <f t="shared" si="4"/>
        <v>7.6056433821426697E-2</v>
      </c>
    </row>
    <row r="30" spans="1:11" x14ac:dyDescent="0.2">
      <c r="A30" s="36" t="s">
        <v>9</v>
      </c>
      <c r="B30" s="36">
        <v>127</v>
      </c>
      <c r="C30" s="37">
        <v>0.832172827138835</v>
      </c>
      <c r="D30" s="8">
        <f t="shared" si="0"/>
        <v>9.3505159838358248E-2</v>
      </c>
      <c r="E30" s="41">
        <v>0.63786797779420845</v>
      </c>
      <c r="F30" s="41">
        <v>0.4048451394444616</v>
      </c>
      <c r="G30" s="9">
        <f t="shared" si="1"/>
        <v>6.7671999999999996E-2</v>
      </c>
      <c r="H30" s="9">
        <v>0.1519882221308051</v>
      </c>
      <c r="I30" s="8">
        <f t="shared" si="2"/>
        <v>5.0605121599999997E-2</v>
      </c>
      <c r="J30" s="9">
        <f t="shared" si="3"/>
        <v>0.36213202220579155</v>
      </c>
      <c r="K30" s="10">
        <f t="shared" si="4"/>
        <v>7.7969682238395788E-2</v>
      </c>
    </row>
    <row r="31" spans="1:11" x14ac:dyDescent="0.2">
      <c r="A31" s="36" t="s">
        <v>10</v>
      </c>
      <c r="B31" s="36">
        <v>623</v>
      </c>
      <c r="C31" s="37">
        <v>0.98461362581209033</v>
      </c>
      <c r="D31" s="8">
        <f t="shared" si="0"/>
        <v>0.10158452216804079</v>
      </c>
      <c r="E31" s="41">
        <v>0.35824787981842432</v>
      </c>
      <c r="F31" s="41">
        <v>0.40964256511809022</v>
      </c>
      <c r="G31" s="9">
        <f t="shared" si="1"/>
        <v>6.7671999999999996E-2</v>
      </c>
      <c r="H31" s="9">
        <v>0.15368016417037114</v>
      </c>
      <c r="I31" s="8">
        <f t="shared" si="2"/>
        <v>5.0605121599999997E-2</v>
      </c>
      <c r="J31" s="9">
        <f t="shared" si="3"/>
        <v>0.64175212018157568</v>
      </c>
      <c r="K31" s="10">
        <f t="shared" si="4"/>
        <v>6.8868383767914793E-2</v>
      </c>
    </row>
    <row r="32" spans="1:11" x14ac:dyDescent="0.2">
      <c r="A32" s="36" t="s">
        <v>11</v>
      </c>
      <c r="B32" s="36">
        <v>469</v>
      </c>
      <c r="C32" s="37">
        <v>1.0048303067527764</v>
      </c>
      <c r="D32" s="8">
        <f t="shared" si="0"/>
        <v>0.10265600625789714</v>
      </c>
      <c r="E32" s="41">
        <v>0.814468442247539</v>
      </c>
      <c r="F32" s="41">
        <v>0.34630654257967586</v>
      </c>
      <c r="G32" s="9">
        <f t="shared" si="1"/>
        <v>6.7671999999999996E-2</v>
      </c>
      <c r="H32" s="9">
        <v>0.16716756842302286</v>
      </c>
      <c r="I32" s="8">
        <f t="shared" si="2"/>
        <v>5.0605121599999997E-2</v>
      </c>
      <c r="J32" s="9">
        <f t="shared" si="3"/>
        <v>0.185531557752461</v>
      </c>
      <c r="K32" s="10">
        <f t="shared" si="4"/>
        <v>9.2998924544923811E-2</v>
      </c>
    </row>
    <row r="33" spans="1:11" x14ac:dyDescent="0.2">
      <c r="A33" s="36" t="s">
        <v>12</v>
      </c>
      <c r="B33" s="36">
        <v>994</v>
      </c>
      <c r="C33" s="37">
        <v>0.99214597590868558</v>
      </c>
      <c r="D33" s="8">
        <f t="shared" si="0"/>
        <v>0.10198373672316033</v>
      </c>
      <c r="E33" s="41">
        <v>0.82913978401068444</v>
      </c>
      <c r="F33" s="41">
        <v>0.39436765478505004</v>
      </c>
      <c r="G33" s="9">
        <f t="shared" si="1"/>
        <v>6.7671999999999996E-2</v>
      </c>
      <c r="H33" s="9">
        <v>0.158173661255646</v>
      </c>
      <c r="I33" s="8">
        <f t="shared" si="2"/>
        <v>5.0605121599999997E-2</v>
      </c>
      <c r="J33" s="9">
        <f t="shared" si="3"/>
        <v>0.17086021598931556</v>
      </c>
      <c r="K33" s="10">
        <f t="shared" si="4"/>
        <v>9.3205175445985236E-2</v>
      </c>
    </row>
    <row r="34" spans="1:11" x14ac:dyDescent="0.2">
      <c r="A34" s="36" t="s">
        <v>13</v>
      </c>
      <c r="B34" s="36">
        <v>42</v>
      </c>
      <c r="C34" s="37">
        <v>1.0969952643670762</v>
      </c>
      <c r="D34" s="8">
        <f t="shared" si="0"/>
        <v>0.10754074901145504</v>
      </c>
      <c r="E34" s="41">
        <v>0.4460981378095038</v>
      </c>
      <c r="F34" s="41">
        <v>0.3902685527392315</v>
      </c>
      <c r="G34" s="9">
        <f t="shared" si="1"/>
        <v>6.7671999999999996E-2</v>
      </c>
      <c r="H34" s="9">
        <v>0.100169244792237</v>
      </c>
      <c r="I34" s="8">
        <f t="shared" si="2"/>
        <v>5.0605121599999997E-2</v>
      </c>
      <c r="J34" s="9">
        <f t="shared" si="3"/>
        <v>0.5539018621904962</v>
      </c>
      <c r="K34" s="10">
        <f t="shared" si="4"/>
        <v>7.6003998963265831E-2</v>
      </c>
    </row>
    <row r="35" spans="1:11" x14ac:dyDescent="0.2">
      <c r="A35" s="36" t="s">
        <v>14</v>
      </c>
      <c r="B35" s="36">
        <v>909</v>
      </c>
      <c r="C35" s="37">
        <v>1.256025755860968</v>
      </c>
      <c r="D35" s="8">
        <f t="shared" si="0"/>
        <v>0.1159693650606313</v>
      </c>
      <c r="E35" s="41">
        <v>0.66454136962905086</v>
      </c>
      <c r="F35" s="41">
        <v>0.37696585768312763</v>
      </c>
      <c r="G35" s="9">
        <f t="shared" si="1"/>
        <v>6.7671999999999996E-2</v>
      </c>
      <c r="H35" s="9">
        <v>0.14718140978860136</v>
      </c>
      <c r="I35" s="8">
        <f t="shared" si="2"/>
        <v>5.0605121599999997E-2</v>
      </c>
      <c r="J35" s="9">
        <f t="shared" si="3"/>
        <v>0.33545863037094914</v>
      </c>
      <c r="K35" s="10">
        <f t="shared" si="4"/>
        <v>9.4042365474094641E-2</v>
      </c>
    </row>
    <row r="36" spans="1:11" x14ac:dyDescent="0.2">
      <c r="A36" s="36" t="s">
        <v>15</v>
      </c>
      <c r="B36" s="36">
        <v>63</v>
      </c>
      <c r="C36" s="37">
        <v>1.1692025395347072</v>
      </c>
      <c r="D36" s="8">
        <f t="shared" si="0"/>
        <v>0.11136773459533948</v>
      </c>
      <c r="E36" s="41">
        <v>0.65565537079522729</v>
      </c>
      <c r="F36" s="41">
        <v>0.29763351824406548</v>
      </c>
      <c r="G36" s="9">
        <f t="shared" si="1"/>
        <v>6.4306000000000002E-2</v>
      </c>
      <c r="H36" s="9">
        <v>0.21129295574917814</v>
      </c>
      <c r="I36" s="8">
        <f t="shared" si="2"/>
        <v>4.8088026800000003E-2</v>
      </c>
      <c r="J36" s="9">
        <f t="shared" si="3"/>
        <v>0.34434462920477271</v>
      </c>
      <c r="K36" s="10">
        <f t="shared" si="4"/>
        <v>8.9577707078366944E-2</v>
      </c>
    </row>
    <row r="37" spans="1:11" x14ac:dyDescent="0.2">
      <c r="A37" s="36" t="s">
        <v>16</v>
      </c>
      <c r="B37" s="36">
        <v>952</v>
      </c>
      <c r="C37" s="37">
        <v>1.153626570549779</v>
      </c>
      <c r="D37" s="8">
        <f t="shared" si="0"/>
        <v>0.1105422082391383</v>
      </c>
      <c r="E37" s="41">
        <v>0.80961736778163451</v>
      </c>
      <c r="F37" s="41">
        <v>0.39445614662122175</v>
      </c>
      <c r="G37" s="9">
        <f t="shared" si="1"/>
        <v>6.7671999999999996E-2</v>
      </c>
      <c r="H37" s="9">
        <v>0.15726042292568013</v>
      </c>
      <c r="I37" s="8">
        <f t="shared" si="2"/>
        <v>5.0605121599999997E-2</v>
      </c>
      <c r="J37" s="9">
        <f t="shared" si="3"/>
        <v>0.19038263221836549</v>
      </c>
      <c r="K37" s="10">
        <f t="shared" si="4"/>
        <v>9.9131227917278922E-2</v>
      </c>
    </row>
    <row r="38" spans="1:11" x14ac:dyDescent="0.2">
      <c r="A38" s="36" t="s">
        <v>17</v>
      </c>
      <c r="B38" s="36">
        <v>212</v>
      </c>
      <c r="C38" s="37">
        <v>1.1429397457977559</v>
      </c>
      <c r="D38" s="8">
        <f t="shared" si="0"/>
        <v>0.10997580652728106</v>
      </c>
      <c r="E38" s="41">
        <v>0.83400659938496868</v>
      </c>
      <c r="F38" s="41">
        <v>0.58632036436751855</v>
      </c>
      <c r="G38" s="9">
        <f t="shared" si="1"/>
        <v>6.9913000000000003E-2</v>
      </c>
      <c r="H38" s="9">
        <v>0.10660623902225472</v>
      </c>
      <c r="I38" s="8">
        <f t="shared" si="2"/>
        <v>5.2280941400000003E-2</v>
      </c>
      <c r="J38" s="9">
        <f t="shared" si="3"/>
        <v>0.16599340061503132</v>
      </c>
      <c r="K38" s="10">
        <f t="shared" si="4"/>
        <v>0.10039883966677809</v>
      </c>
    </row>
    <row r="39" spans="1:11" x14ac:dyDescent="0.2">
      <c r="A39" s="36" t="s">
        <v>18</v>
      </c>
      <c r="B39" s="36">
        <v>1225</v>
      </c>
      <c r="C39" s="37">
        <v>1.1166904823073391</v>
      </c>
      <c r="D39" s="8">
        <f t="shared" si="0"/>
        <v>0.10858459556228897</v>
      </c>
      <c r="E39" s="41">
        <v>0.86946380754317421</v>
      </c>
      <c r="F39" s="41">
        <v>0.42514250256480629</v>
      </c>
      <c r="G39" s="9">
        <f t="shared" si="1"/>
        <v>6.7671999999999996E-2</v>
      </c>
      <c r="H39" s="9">
        <v>0.16580858268179186</v>
      </c>
      <c r="I39" s="8">
        <f t="shared" si="2"/>
        <v>5.0605121599999997E-2</v>
      </c>
      <c r="J39" s="9">
        <f t="shared" si="3"/>
        <v>0.13053619245682579</v>
      </c>
      <c r="K39" s="10">
        <f t="shared" si="4"/>
        <v>0.1010161757906021</v>
      </c>
    </row>
    <row r="40" spans="1:11" x14ac:dyDescent="0.2">
      <c r="A40" s="36" t="s">
        <v>19</v>
      </c>
      <c r="B40" s="36">
        <v>343</v>
      </c>
      <c r="C40" s="37">
        <v>1.4861046989510829</v>
      </c>
      <c r="D40" s="8">
        <f t="shared" si="0"/>
        <v>0.12816354904440741</v>
      </c>
      <c r="E40" s="41">
        <v>0.94170594615378855</v>
      </c>
      <c r="F40" s="41">
        <v>0.4355863705546168</v>
      </c>
      <c r="G40" s="9">
        <f t="shared" si="1"/>
        <v>6.7671999999999996E-2</v>
      </c>
      <c r="H40" s="9">
        <v>0.12934110980405725</v>
      </c>
      <c r="I40" s="8">
        <f t="shared" si="2"/>
        <v>5.0605121599999997E-2</v>
      </c>
      <c r="J40" s="9">
        <f t="shared" si="3"/>
        <v>5.8294053846211447E-2</v>
      </c>
      <c r="K40" s="10">
        <f t="shared" si="4"/>
        <v>0.12364235389873564</v>
      </c>
    </row>
    <row r="41" spans="1:11" x14ac:dyDescent="0.2">
      <c r="A41" s="36" t="s">
        <v>20</v>
      </c>
      <c r="B41" s="36">
        <v>804</v>
      </c>
      <c r="C41" s="37">
        <v>1.0343955755170557</v>
      </c>
      <c r="D41" s="8">
        <f t="shared" si="0"/>
        <v>0.10422296550240395</v>
      </c>
      <c r="E41" s="41">
        <v>0.76762541330815204</v>
      </c>
      <c r="F41" s="41">
        <v>0.37316871621794689</v>
      </c>
      <c r="G41" s="9">
        <f t="shared" si="1"/>
        <v>6.7671999999999996E-2</v>
      </c>
      <c r="H41" s="9">
        <v>0.16723043638080756</v>
      </c>
      <c r="I41" s="8">
        <f t="shared" si="2"/>
        <v>5.0605121599999997E-2</v>
      </c>
      <c r="J41" s="9">
        <f t="shared" si="3"/>
        <v>0.23237458669184796</v>
      </c>
      <c r="K41" s="10">
        <f t="shared" si="4"/>
        <v>9.1763541186274819E-2</v>
      </c>
    </row>
    <row r="42" spans="1:11" x14ac:dyDescent="0.2">
      <c r="A42" s="36" t="s">
        <v>21</v>
      </c>
      <c r="B42" s="36">
        <v>329</v>
      </c>
      <c r="C42" s="37">
        <v>0.79738817445507382</v>
      </c>
      <c r="D42" s="8">
        <f t="shared" si="0"/>
        <v>9.1661573246118913E-2</v>
      </c>
      <c r="E42" s="41">
        <v>0.67338694968829449</v>
      </c>
      <c r="F42" s="41">
        <v>0.30019575383348179</v>
      </c>
      <c r="G42" s="9">
        <f t="shared" si="1"/>
        <v>6.7671999999999996E-2</v>
      </c>
      <c r="H42" s="9">
        <v>0.15181559288182597</v>
      </c>
      <c r="I42" s="8">
        <f t="shared" si="2"/>
        <v>5.0605121599999997E-2</v>
      </c>
      <c r="J42" s="9">
        <f t="shared" si="3"/>
        <v>0.32661305031170551</v>
      </c>
      <c r="K42" s="10">
        <f t="shared" si="4"/>
        <v>7.8252000339004979E-2</v>
      </c>
    </row>
    <row r="43" spans="1:11" x14ac:dyDescent="0.2">
      <c r="A43" s="36" t="s">
        <v>22</v>
      </c>
      <c r="B43" s="36">
        <v>1193</v>
      </c>
      <c r="C43" s="37">
        <v>1.2307900987040603</v>
      </c>
      <c r="D43" s="8">
        <f t="shared" si="0"/>
        <v>0.1146318752313152</v>
      </c>
      <c r="E43" s="41">
        <v>0.89007656861815609</v>
      </c>
      <c r="F43" s="41">
        <v>0.65511568571329748</v>
      </c>
      <c r="G43" s="9">
        <f t="shared" si="1"/>
        <v>7.7195E-2</v>
      </c>
      <c r="H43" s="9">
        <v>2.0811664176194757E-2</v>
      </c>
      <c r="I43" s="8">
        <f t="shared" si="2"/>
        <v>5.7726421E-2</v>
      </c>
      <c r="J43" s="9">
        <f t="shared" si="3"/>
        <v>0.10992343138184391</v>
      </c>
      <c r="K43" s="10">
        <f t="shared" si="4"/>
        <v>0.10837663243786656</v>
      </c>
    </row>
    <row r="44" spans="1:11" x14ac:dyDescent="0.2">
      <c r="A44" s="36" t="s">
        <v>23</v>
      </c>
      <c r="B44" s="36">
        <v>1260</v>
      </c>
      <c r="C44" s="37">
        <v>1.0625903045222254</v>
      </c>
      <c r="D44" s="8">
        <f t="shared" si="0"/>
        <v>0.10571728613967794</v>
      </c>
      <c r="E44" s="41">
        <v>0.87002112725522207</v>
      </c>
      <c r="F44" s="41">
        <v>0.47485789419029745</v>
      </c>
      <c r="G44" s="9">
        <f t="shared" si="1"/>
        <v>6.9913000000000003E-2</v>
      </c>
      <c r="H44" s="9">
        <v>0.10350760120301507</v>
      </c>
      <c r="I44" s="8">
        <f t="shared" si="2"/>
        <v>5.2280941400000003E-2</v>
      </c>
      <c r="J44" s="9">
        <f t="shared" si="3"/>
        <v>0.12997887274477793</v>
      </c>
      <c r="K44" s="10">
        <f t="shared" si="4"/>
        <v>9.8771690286813263E-2</v>
      </c>
    </row>
    <row r="45" spans="1:11" x14ac:dyDescent="0.2">
      <c r="A45" s="36" t="s">
        <v>24</v>
      </c>
      <c r="B45" s="36">
        <v>281</v>
      </c>
      <c r="C45" s="37">
        <v>0.81174092791012553</v>
      </c>
      <c r="D45" s="8">
        <f t="shared" si="0"/>
        <v>9.2422269179236655E-2</v>
      </c>
      <c r="E45" s="41">
        <v>0.77755798982867175</v>
      </c>
      <c r="F45" s="41">
        <v>0.41912512357537973</v>
      </c>
      <c r="G45" s="9">
        <f t="shared" si="1"/>
        <v>6.7671999999999996E-2</v>
      </c>
      <c r="H45" s="9">
        <v>0.14549585265824269</v>
      </c>
      <c r="I45" s="8">
        <f t="shared" si="2"/>
        <v>5.0605121599999997E-2</v>
      </c>
      <c r="J45" s="9">
        <f t="shared" si="3"/>
        <v>0.22244201017132825</v>
      </c>
      <c r="K45" s="10">
        <f t="shared" si="4"/>
        <v>8.3120378812080162E-2</v>
      </c>
    </row>
    <row r="46" spans="1:11" x14ac:dyDescent="0.2">
      <c r="A46" s="36" t="s">
        <v>25</v>
      </c>
      <c r="B46" s="36">
        <v>1158</v>
      </c>
      <c r="C46" s="37">
        <v>1.3734745939775304</v>
      </c>
      <c r="D46" s="8">
        <f t="shared" si="0"/>
        <v>0.1221941534808091</v>
      </c>
      <c r="E46" s="41">
        <v>0.87921343130600405</v>
      </c>
      <c r="F46" s="41">
        <v>0.46759536533472518</v>
      </c>
      <c r="G46" s="9">
        <f t="shared" si="1"/>
        <v>6.9913000000000003E-2</v>
      </c>
      <c r="H46" s="9">
        <v>0.12197776743808095</v>
      </c>
      <c r="I46" s="8">
        <f t="shared" si="2"/>
        <v>5.2280941400000003E-2</v>
      </c>
      <c r="J46" s="9">
        <f t="shared" si="3"/>
        <v>0.12078656869399595</v>
      </c>
      <c r="K46" s="10">
        <f t="shared" si="4"/>
        <v>0.11374957648719254</v>
      </c>
    </row>
    <row r="47" spans="1:11" x14ac:dyDescent="0.2">
      <c r="A47" s="36" t="s">
        <v>26</v>
      </c>
      <c r="B47" s="36">
        <v>122</v>
      </c>
      <c r="C47" s="37">
        <v>1.1970577265762667</v>
      </c>
      <c r="D47" s="8">
        <f t="shared" si="0"/>
        <v>0.11284405950854214</v>
      </c>
      <c r="E47" s="41">
        <v>0.85959221503974259</v>
      </c>
      <c r="F47" s="41">
        <v>0.43633523856329487</v>
      </c>
      <c r="G47" s="9">
        <f t="shared" si="1"/>
        <v>6.7671999999999996E-2</v>
      </c>
      <c r="H47" s="9">
        <v>0.13277458911063045</v>
      </c>
      <c r="I47" s="8">
        <f t="shared" si="2"/>
        <v>5.0605121599999997E-2</v>
      </c>
      <c r="J47" s="9">
        <f t="shared" si="3"/>
        <v>0.14040778496025741</v>
      </c>
      <c r="K47" s="10">
        <f t="shared" si="4"/>
        <v>0.10410522809852474</v>
      </c>
    </row>
    <row r="48" spans="1:11" x14ac:dyDescent="0.2">
      <c r="A48" s="36" t="s">
        <v>27</v>
      </c>
      <c r="B48" s="36">
        <v>1481</v>
      </c>
      <c r="C48" s="37">
        <v>1.5981880099626622</v>
      </c>
      <c r="D48" s="8">
        <f t="shared" si="0"/>
        <v>0.13410396452802109</v>
      </c>
      <c r="E48" s="41">
        <v>0.87589856106198116</v>
      </c>
      <c r="F48" s="41">
        <v>0.44374662059269115</v>
      </c>
      <c r="G48" s="9">
        <f t="shared" si="1"/>
        <v>6.7671999999999996E-2</v>
      </c>
      <c r="H48" s="9">
        <v>0.11886169364404699</v>
      </c>
      <c r="I48" s="8">
        <f t="shared" si="2"/>
        <v>5.0605121599999997E-2</v>
      </c>
      <c r="J48" s="9">
        <f t="shared" si="3"/>
        <v>0.12410143893801884</v>
      </c>
      <c r="K48" s="10">
        <f t="shared" si="4"/>
        <v>0.12374163797099405</v>
      </c>
    </row>
    <row r="49" spans="1:11" x14ac:dyDescent="0.2">
      <c r="A49" s="36" t="s">
        <v>28</v>
      </c>
      <c r="B49" s="36">
        <v>1390</v>
      </c>
      <c r="C49" s="37">
        <v>1.0010491996782473</v>
      </c>
      <c r="D49" s="8">
        <f t="shared" si="0"/>
        <v>0.10245560758294711</v>
      </c>
      <c r="E49" s="41">
        <v>0.56640576810332377</v>
      </c>
      <c r="F49" s="41">
        <v>0.40133342661501314</v>
      </c>
      <c r="G49" s="9">
        <f t="shared" si="1"/>
        <v>6.7671999999999996E-2</v>
      </c>
      <c r="H49" s="9">
        <v>0.17657904805750513</v>
      </c>
      <c r="I49" s="8">
        <f t="shared" si="2"/>
        <v>5.0605121599999997E-2</v>
      </c>
      <c r="J49" s="9">
        <f t="shared" si="3"/>
        <v>0.43359423189667623</v>
      </c>
      <c r="K49" s="10">
        <f t="shared" si="4"/>
        <v>7.9973535939701773E-2</v>
      </c>
    </row>
    <row r="50" spans="1:11" x14ac:dyDescent="0.2">
      <c r="A50" s="36" t="s">
        <v>29</v>
      </c>
      <c r="B50" s="36">
        <v>733</v>
      </c>
      <c r="C50" s="37">
        <v>1.0127306260651701</v>
      </c>
      <c r="D50" s="8">
        <f t="shared" si="0"/>
        <v>0.10307472318145401</v>
      </c>
      <c r="E50" s="41">
        <v>0.88705036436219942</v>
      </c>
      <c r="F50" s="41">
        <v>0.47542342830251133</v>
      </c>
      <c r="G50" s="9">
        <f t="shared" si="1"/>
        <v>6.9913000000000003E-2</v>
      </c>
      <c r="H50" s="9">
        <v>8.0291418313273299E-2</v>
      </c>
      <c r="I50" s="8">
        <f t="shared" si="2"/>
        <v>5.2280941400000003E-2</v>
      </c>
      <c r="J50" s="9">
        <f t="shared" si="3"/>
        <v>0.11294963563780058</v>
      </c>
      <c r="K50" s="10">
        <f t="shared" si="4"/>
        <v>9.7337584036572833E-2</v>
      </c>
    </row>
    <row r="51" spans="1:11" x14ac:dyDescent="0.2">
      <c r="A51" s="36" t="s">
        <v>30</v>
      </c>
      <c r="B51" s="36">
        <v>397</v>
      </c>
      <c r="C51" s="37">
        <v>1.1018148967549475</v>
      </c>
      <c r="D51" s="8">
        <f t="shared" si="0"/>
        <v>0.1077961895280122</v>
      </c>
      <c r="E51" s="41">
        <v>0.73692589332726621</v>
      </c>
      <c r="F51" s="41">
        <v>0.43977944750997633</v>
      </c>
      <c r="G51" s="9">
        <f t="shared" si="1"/>
        <v>6.7671999999999996E-2</v>
      </c>
      <c r="H51" s="9">
        <v>0.12800387105939301</v>
      </c>
      <c r="I51" s="8">
        <f t="shared" si="2"/>
        <v>5.0605121599999997E-2</v>
      </c>
      <c r="J51" s="9">
        <f t="shared" si="3"/>
        <v>0.26307410667273379</v>
      </c>
      <c r="K51" s="10">
        <f t="shared" si="4"/>
        <v>9.2750700423190752E-2</v>
      </c>
    </row>
    <row r="52" spans="1:11" x14ac:dyDescent="0.2">
      <c r="A52" s="36" t="s">
        <v>31</v>
      </c>
      <c r="B52" s="36">
        <v>428</v>
      </c>
      <c r="C52" s="37">
        <v>0.66989834457188224</v>
      </c>
      <c r="D52" s="8">
        <f t="shared" si="0"/>
        <v>8.4904612262309748E-2</v>
      </c>
      <c r="E52" s="41">
        <v>0.62876999834437441</v>
      </c>
      <c r="F52" s="41">
        <v>0.36166808063019806</v>
      </c>
      <c r="G52" s="9">
        <f t="shared" si="1"/>
        <v>6.7671999999999996E-2</v>
      </c>
      <c r="H52" s="9">
        <v>0.15627957449072821</v>
      </c>
      <c r="I52" s="8">
        <f t="shared" si="2"/>
        <v>5.0605121599999997E-2</v>
      </c>
      <c r="J52" s="9">
        <f t="shared" si="3"/>
        <v>0.37123000165562559</v>
      </c>
      <c r="K52" s="10">
        <f t="shared" si="4"/>
        <v>7.2171612286953374E-2</v>
      </c>
    </row>
    <row r="53" spans="1:11" x14ac:dyDescent="0.2">
      <c r="A53" s="36" t="s">
        <v>32</v>
      </c>
      <c r="B53" s="36">
        <v>1138</v>
      </c>
      <c r="C53" s="37">
        <v>0.82348795126989627</v>
      </c>
      <c r="D53" s="8">
        <f t="shared" si="0"/>
        <v>9.3044861417304503E-2</v>
      </c>
      <c r="E53" s="41">
        <v>0.27411192849402422</v>
      </c>
      <c r="F53" s="41">
        <v>0.41344469247491239</v>
      </c>
      <c r="G53" s="9">
        <f t="shared" si="1"/>
        <v>6.7671999999999996E-2</v>
      </c>
      <c r="H53" s="9">
        <v>0.15905524593988163</v>
      </c>
      <c r="I53" s="8">
        <f t="shared" si="2"/>
        <v>5.0605121599999997E-2</v>
      </c>
      <c r="J53" s="9">
        <f t="shared" si="3"/>
        <v>0.72588807150597578</v>
      </c>
      <c r="K53" s="10">
        <f t="shared" si="4"/>
        <v>6.2238360526105964E-2</v>
      </c>
    </row>
    <row r="54" spans="1:11" x14ac:dyDescent="0.2">
      <c r="A54" s="36" t="s">
        <v>33</v>
      </c>
      <c r="B54" s="36">
        <v>1450</v>
      </c>
      <c r="C54" s="37">
        <v>0.67372445145960558</v>
      </c>
      <c r="D54" s="8">
        <f t="shared" si="0"/>
        <v>8.5107395927359095E-2</v>
      </c>
      <c r="E54" s="41">
        <v>0.72938079470667527</v>
      </c>
      <c r="F54" s="41">
        <v>0.33904800918943917</v>
      </c>
      <c r="G54" s="9">
        <f t="shared" si="1"/>
        <v>6.7671999999999996E-2</v>
      </c>
      <c r="H54" s="9">
        <v>0.16351570359118769</v>
      </c>
      <c r="I54" s="8">
        <f t="shared" si="2"/>
        <v>5.0605121599999997E-2</v>
      </c>
      <c r="J54" s="9">
        <f t="shared" si="3"/>
        <v>0.27061920529332473</v>
      </c>
      <c r="K54" s="10">
        <f t="shared" si="4"/>
        <v>7.5770417868076895E-2</v>
      </c>
    </row>
    <row r="55" spans="1:11" x14ac:dyDescent="0.2">
      <c r="A55" s="36" t="s">
        <v>34</v>
      </c>
      <c r="B55" s="36">
        <v>183</v>
      </c>
      <c r="C55" s="37">
        <v>0.68481758765958034</v>
      </c>
      <c r="D55" s="8">
        <f t="shared" si="0"/>
        <v>8.5695332145957759E-2</v>
      </c>
      <c r="E55" s="41">
        <v>0.63193744784229611</v>
      </c>
      <c r="F55" s="41">
        <v>0.35990669601267816</v>
      </c>
      <c r="G55" s="9">
        <f t="shared" si="1"/>
        <v>6.7671999999999996E-2</v>
      </c>
      <c r="H55" s="9">
        <v>0.1743834801387952</v>
      </c>
      <c r="I55" s="8">
        <f t="shared" si="2"/>
        <v>5.0605121599999997E-2</v>
      </c>
      <c r="J55" s="9">
        <f t="shared" si="3"/>
        <v>0.36806255215770389</v>
      </c>
      <c r="K55" s="10">
        <f t="shared" si="4"/>
        <v>7.2779939696661369E-2</v>
      </c>
    </row>
    <row r="56" spans="1:11" x14ac:dyDescent="0.2">
      <c r="A56" s="36" t="s">
        <v>35</v>
      </c>
      <c r="B56" s="36">
        <v>383</v>
      </c>
      <c r="C56" s="37">
        <v>0.96750966706597286</v>
      </c>
      <c r="D56" s="8">
        <f t="shared" si="0"/>
        <v>0.10067801235449655</v>
      </c>
      <c r="E56" s="41">
        <v>0.79537064885925146</v>
      </c>
      <c r="F56" s="41">
        <v>0.37311961082754663</v>
      </c>
      <c r="G56" s="9">
        <f t="shared" si="1"/>
        <v>6.7671999999999996E-2</v>
      </c>
      <c r="H56" s="9">
        <v>0.15391396458443382</v>
      </c>
      <c r="I56" s="8">
        <f t="shared" si="2"/>
        <v>5.0605121599999997E-2</v>
      </c>
      <c r="J56" s="9">
        <f t="shared" si="3"/>
        <v>0.20462935114074854</v>
      </c>
      <c r="K56" s="10">
        <f t="shared" si="4"/>
        <v>9.0431629209662329E-2</v>
      </c>
    </row>
    <row r="57" spans="1:11" x14ac:dyDescent="0.2">
      <c r="A57" s="36" t="s">
        <v>36</v>
      </c>
      <c r="B57" s="36">
        <v>258</v>
      </c>
      <c r="C57" s="37">
        <v>0.83665283431558157</v>
      </c>
      <c r="D57" s="8">
        <f t="shared" si="0"/>
        <v>9.3742600218725824E-2</v>
      </c>
      <c r="E57" s="41">
        <v>0.58332982558027013</v>
      </c>
      <c r="F57" s="41">
        <v>0.39025685451435643</v>
      </c>
      <c r="G57" s="9">
        <f t="shared" si="1"/>
        <v>6.7671999999999996E-2</v>
      </c>
      <c r="H57" s="9">
        <v>0.11003347507560129</v>
      </c>
      <c r="I57" s="8">
        <f t="shared" si="2"/>
        <v>5.0605121599999997E-2</v>
      </c>
      <c r="J57" s="9">
        <f t="shared" si="3"/>
        <v>0.41667017441972987</v>
      </c>
      <c r="K57" s="10">
        <f t="shared" si="4"/>
        <v>7.5768499478633969E-2</v>
      </c>
    </row>
    <row r="58" spans="1:11" x14ac:dyDescent="0.2">
      <c r="A58" s="36" t="s">
        <v>37</v>
      </c>
      <c r="B58" s="36">
        <v>842</v>
      </c>
      <c r="C58" s="37">
        <v>1.1819539300300537</v>
      </c>
      <c r="D58" s="8">
        <f t="shared" si="0"/>
        <v>0.11204355829159285</v>
      </c>
      <c r="E58" s="41">
        <v>0.87826057994074636</v>
      </c>
      <c r="F58" s="41">
        <v>0.48390168427392116</v>
      </c>
      <c r="G58" s="9">
        <f t="shared" si="1"/>
        <v>6.9913000000000003E-2</v>
      </c>
      <c r="H58" s="9">
        <v>8.4512386205501486E-2</v>
      </c>
      <c r="I58" s="8">
        <f t="shared" si="2"/>
        <v>5.2280941400000003E-2</v>
      </c>
      <c r="J58" s="9">
        <f t="shared" si="3"/>
        <v>0.12173942005925364</v>
      </c>
      <c r="K58" s="10">
        <f t="shared" si="4"/>
        <v>0.10476809196998697</v>
      </c>
    </row>
    <row r="59" spans="1:11" x14ac:dyDescent="0.2">
      <c r="A59" s="36" t="s">
        <v>38</v>
      </c>
      <c r="B59" s="36">
        <v>478</v>
      </c>
      <c r="C59" s="37">
        <v>0.91655886724230395</v>
      </c>
      <c r="D59" s="8">
        <f t="shared" si="0"/>
        <v>9.7977619963842105E-2</v>
      </c>
      <c r="E59" s="41">
        <v>0.72397539704178171</v>
      </c>
      <c r="F59" s="41">
        <v>0.42402591106783016</v>
      </c>
      <c r="G59" s="9">
        <f t="shared" si="1"/>
        <v>6.7671999999999996E-2</v>
      </c>
      <c r="H59" s="9">
        <v>0.14622470578352881</v>
      </c>
      <c r="I59" s="8">
        <f t="shared" si="2"/>
        <v>5.0605121599999997E-2</v>
      </c>
      <c r="J59" s="9">
        <f t="shared" si="3"/>
        <v>0.27602460295821829</v>
      </c>
      <c r="K59" s="10">
        <f t="shared" si="4"/>
        <v>8.490164491182374E-2</v>
      </c>
    </row>
    <row r="60" spans="1:11" x14ac:dyDescent="0.2">
      <c r="A60" s="36" t="s">
        <v>39</v>
      </c>
      <c r="B60" s="36">
        <v>430</v>
      </c>
      <c r="C60" s="37">
        <v>1.2899202129978531</v>
      </c>
      <c r="D60" s="8">
        <f t="shared" si="0"/>
        <v>0.11776577128888621</v>
      </c>
      <c r="E60" s="41">
        <v>0.87751289628043905</v>
      </c>
      <c r="F60" s="41">
        <v>0.54353115703669563</v>
      </c>
      <c r="G60" s="9">
        <f t="shared" si="1"/>
        <v>6.9913000000000003E-2</v>
      </c>
      <c r="H60" s="9">
        <v>7.8580840066914473E-2</v>
      </c>
      <c r="I60" s="8">
        <f t="shared" si="2"/>
        <v>5.2280941400000003E-2</v>
      </c>
      <c r="J60" s="9">
        <f t="shared" si="3"/>
        <v>0.12248710371956095</v>
      </c>
      <c r="K60" s="10">
        <f t="shared" si="4"/>
        <v>0.1097447241382284</v>
      </c>
    </row>
    <row r="61" spans="1:11" x14ac:dyDescent="0.2">
      <c r="A61" s="36" t="s">
        <v>40</v>
      </c>
      <c r="B61" s="36">
        <v>160</v>
      </c>
      <c r="C61" s="37">
        <v>0.96023095128119218</v>
      </c>
      <c r="D61" s="8">
        <f t="shared" si="0"/>
        <v>0.10029224041790319</v>
      </c>
      <c r="E61" s="41">
        <v>0.71479192857034701</v>
      </c>
      <c r="F61" s="41">
        <v>0.3237403309830183</v>
      </c>
      <c r="G61" s="9">
        <f t="shared" si="1"/>
        <v>6.7671999999999996E-2</v>
      </c>
      <c r="H61" s="9">
        <v>0.19727547135664208</v>
      </c>
      <c r="I61" s="8">
        <f t="shared" si="2"/>
        <v>5.0605121599999997E-2</v>
      </c>
      <c r="J61" s="9">
        <f t="shared" si="3"/>
        <v>0.28520807142965299</v>
      </c>
      <c r="K61" s="10">
        <f t="shared" si="4"/>
        <v>8.6121073084953009E-2</v>
      </c>
    </row>
    <row r="62" spans="1:11" x14ac:dyDescent="0.2">
      <c r="A62" s="36" t="s">
        <v>41</v>
      </c>
      <c r="B62" s="36">
        <v>249</v>
      </c>
      <c r="C62" s="37">
        <v>0.76017992531225853</v>
      </c>
      <c r="D62" s="8">
        <f t="shared" si="0"/>
        <v>8.9689536041549695E-2</v>
      </c>
      <c r="E62" s="41">
        <v>0.68220565286945045</v>
      </c>
      <c r="F62" s="41">
        <v>0.36000622935158361</v>
      </c>
      <c r="G62" s="9">
        <f t="shared" si="1"/>
        <v>6.7671999999999996E-2</v>
      </c>
      <c r="H62" s="9">
        <v>0.18460225368681527</v>
      </c>
      <c r="I62" s="8">
        <f t="shared" si="2"/>
        <v>5.0605121599999997E-2</v>
      </c>
      <c r="J62" s="9">
        <f t="shared" si="3"/>
        <v>0.31779434713054955</v>
      </c>
      <c r="K62" s="10">
        <f t="shared" si="4"/>
        <v>7.7268730071117592E-2</v>
      </c>
    </row>
    <row r="63" spans="1:11" x14ac:dyDescent="0.2">
      <c r="A63" s="36" t="s">
        <v>42</v>
      </c>
      <c r="B63" s="36">
        <v>656</v>
      </c>
      <c r="C63" s="37">
        <v>0.79843023812672287</v>
      </c>
      <c r="D63" s="8">
        <f t="shared" si="0"/>
        <v>9.1716802620716312E-2</v>
      </c>
      <c r="E63" s="41">
        <v>0.71306234656229206</v>
      </c>
      <c r="F63" s="41">
        <v>0.39273902826571117</v>
      </c>
      <c r="G63" s="9">
        <f t="shared" si="1"/>
        <v>6.7671999999999996E-2</v>
      </c>
      <c r="H63" s="9">
        <v>0.15064766663486781</v>
      </c>
      <c r="I63" s="8">
        <f t="shared" si="2"/>
        <v>5.0605121599999997E-2</v>
      </c>
      <c r="J63" s="9">
        <f t="shared" si="3"/>
        <v>0.28693765343770794</v>
      </c>
      <c r="K63" s="10">
        <f t="shared" si="4"/>
        <v>7.9920313339752413E-2</v>
      </c>
    </row>
    <row r="64" spans="1:11" x14ac:dyDescent="0.2">
      <c r="A64" s="36" t="s">
        <v>43</v>
      </c>
      <c r="B64" s="36">
        <v>588</v>
      </c>
      <c r="C64" s="37">
        <v>0.83010589784014777</v>
      </c>
      <c r="D64" s="8">
        <f t="shared" si="0"/>
        <v>9.3395612585527837E-2</v>
      </c>
      <c r="E64" s="41">
        <v>0.86449724129475014</v>
      </c>
      <c r="F64" s="41">
        <v>0.40417662949601962</v>
      </c>
      <c r="G64" s="9">
        <f t="shared" si="1"/>
        <v>6.7671999999999996E-2</v>
      </c>
      <c r="H64" s="9">
        <v>0.13114799604420652</v>
      </c>
      <c r="I64" s="8">
        <f t="shared" si="2"/>
        <v>5.0605121599999997E-2</v>
      </c>
      <c r="J64" s="9">
        <f t="shared" si="3"/>
        <v>0.13550275870524986</v>
      </c>
      <c r="K64" s="10">
        <f t="shared" si="4"/>
        <v>8.7597383010636687E-2</v>
      </c>
    </row>
    <row r="65" spans="1:11" x14ac:dyDescent="0.2">
      <c r="A65" s="36" t="s">
        <v>44</v>
      </c>
      <c r="B65" s="36">
        <v>86</v>
      </c>
      <c r="C65" s="37">
        <v>1.023720593319527</v>
      </c>
      <c r="D65" s="8">
        <f t="shared" si="0"/>
        <v>0.10365719144593494</v>
      </c>
      <c r="E65" s="41">
        <v>0.75768898029750698</v>
      </c>
      <c r="F65" s="41">
        <v>0.38002786737468236</v>
      </c>
      <c r="G65" s="9">
        <f t="shared" si="1"/>
        <v>6.7671999999999996E-2</v>
      </c>
      <c r="H65" s="9">
        <v>0.19817947026034158</v>
      </c>
      <c r="I65" s="8">
        <f t="shared" si="2"/>
        <v>5.0605121599999997E-2</v>
      </c>
      <c r="J65" s="9">
        <f t="shared" si="3"/>
        <v>0.24231101970249302</v>
      </c>
      <c r="K65" s="10">
        <f t="shared" si="4"/>
        <v>9.0802090304238553E-2</v>
      </c>
    </row>
    <row r="66" spans="1:11" x14ac:dyDescent="0.2">
      <c r="A66" s="36" t="s">
        <v>45</v>
      </c>
      <c r="B66" s="36">
        <v>204</v>
      </c>
      <c r="C66" s="37">
        <v>0.51023558184467732</v>
      </c>
      <c r="D66" s="8">
        <f t="shared" si="0"/>
        <v>7.6442485837767901E-2</v>
      </c>
      <c r="E66" s="41">
        <v>0.76886722624162274</v>
      </c>
      <c r="F66" s="41">
        <v>0.31989386190165692</v>
      </c>
      <c r="G66" s="9">
        <f t="shared" si="1"/>
        <v>6.7671999999999996E-2</v>
      </c>
      <c r="H66" s="9">
        <v>0.15381509699375967</v>
      </c>
      <c r="I66" s="8">
        <f t="shared" si="2"/>
        <v>5.0605121599999997E-2</v>
      </c>
      <c r="J66" s="9">
        <f t="shared" si="3"/>
        <v>0.23113277375837726</v>
      </c>
      <c r="K66" s="10">
        <f t="shared" si="4"/>
        <v>7.04706241748871E-2</v>
      </c>
    </row>
    <row r="67" spans="1:11" x14ac:dyDescent="0.2">
      <c r="A67" s="36" t="s">
        <v>46</v>
      </c>
      <c r="B67" s="36">
        <v>143</v>
      </c>
      <c r="C67" s="37">
        <v>0.80378133908447424</v>
      </c>
      <c r="D67" s="8">
        <f t="shared" si="0"/>
        <v>9.2000410971477126E-2</v>
      </c>
      <c r="E67" s="41">
        <v>0.5709884471632396</v>
      </c>
      <c r="F67" s="41">
        <v>0.30013018809980385</v>
      </c>
      <c r="G67" s="9">
        <f t="shared" si="1"/>
        <v>6.7671999999999996E-2</v>
      </c>
      <c r="H67" s="9">
        <v>0.17249527524531463</v>
      </c>
      <c r="I67" s="8">
        <f t="shared" si="2"/>
        <v>5.0605121599999997E-2</v>
      </c>
      <c r="J67" s="9">
        <f t="shared" si="3"/>
        <v>0.4290115528367604</v>
      </c>
      <c r="K67" s="10">
        <f t="shared" si="4"/>
        <v>7.4241353598092683E-2</v>
      </c>
    </row>
    <row r="68" spans="1:11" x14ac:dyDescent="0.2">
      <c r="A68" s="36" t="s">
        <v>47</v>
      </c>
      <c r="B68" s="36">
        <v>248</v>
      </c>
      <c r="C68" s="37">
        <v>0.43182654796312653</v>
      </c>
      <c r="D68" s="8">
        <f t="shared" si="0"/>
        <v>7.2286807042045709E-2</v>
      </c>
      <c r="E68" s="41">
        <v>0.85957354836735211</v>
      </c>
      <c r="F68" s="41">
        <v>0.29536018268044723</v>
      </c>
      <c r="G68" s="9">
        <f t="shared" si="1"/>
        <v>6.4306000000000002E-2</v>
      </c>
      <c r="H68" s="9">
        <v>0.19376871797018877</v>
      </c>
      <c r="I68" s="8">
        <f t="shared" si="2"/>
        <v>4.8088026800000003E-2</v>
      </c>
      <c r="J68" s="9">
        <f t="shared" si="3"/>
        <v>0.14042645163264789</v>
      </c>
      <c r="K68" s="10">
        <f t="shared" si="4"/>
        <v>6.8888658198816996E-2</v>
      </c>
    </row>
    <row r="69" spans="1:11" x14ac:dyDescent="0.2">
      <c r="A69" s="36" t="s">
        <v>48</v>
      </c>
      <c r="B69" s="36">
        <v>1315</v>
      </c>
      <c r="C69" s="37">
        <v>0.74834020464177042</v>
      </c>
      <c r="D69" s="8">
        <f t="shared" si="0"/>
        <v>8.9062030846013829E-2</v>
      </c>
      <c r="E69" s="41">
        <v>0.62367910371431678</v>
      </c>
      <c r="F69" s="41">
        <v>0.368566767701624</v>
      </c>
      <c r="G69" s="9">
        <f t="shared" si="1"/>
        <v>6.7671999999999996E-2</v>
      </c>
      <c r="H69" s="9">
        <v>7.2832480800928009E-2</v>
      </c>
      <c r="I69" s="8">
        <f t="shared" si="2"/>
        <v>5.0605121599999997E-2</v>
      </c>
      <c r="J69" s="9">
        <f t="shared" si="3"/>
        <v>0.37632089628568322</v>
      </c>
      <c r="K69" s="10">
        <f t="shared" si="4"/>
        <v>7.4589892290176721E-2</v>
      </c>
    </row>
    <row r="70" spans="1:11" x14ac:dyDescent="0.2">
      <c r="A70" s="36" t="s">
        <v>49</v>
      </c>
      <c r="B70" s="36">
        <v>1553</v>
      </c>
      <c r="C70" s="37">
        <v>1.3694737580048848</v>
      </c>
      <c r="D70" s="8">
        <f t="shared" si="0"/>
        <v>0.12198210917425889</v>
      </c>
      <c r="E70" s="41">
        <v>0.88062515446208944</v>
      </c>
      <c r="F70" s="41">
        <v>0.40339936095861362</v>
      </c>
      <c r="G70" s="9">
        <f t="shared" si="1"/>
        <v>6.7671999999999996E-2</v>
      </c>
      <c r="H70" s="9">
        <v>0.15992105601929235</v>
      </c>
      <c r="I70" s="8">
        <f t="shared" si="2"/>
        <v>5.0605121599999997E-2</v>
      </c>
      <c r="J70" s="9">
        <f t="shared" si="3"/>
        <v>0.11937484553791056</v>
      </c>
      <c r="K70" s="10">
        <f t="shared" si="4"/>
        <v>0.11346149230762037</v>
      </c>
    </row>
    <row r="71" spans="1:11" x14ac:dyDescent="0.2">
      <c r="A71" s="36" t="s">
        <v>50</v>
      </c>
      <c r="B71" s="36">
        <v>1874</v>
      </c>
      <c r="C71" s="37">
        <v>1.2362712416499424</v>
      </c>
      <c r="D71" s="8">
        <f t="shared" si="0"/>
        <v>0.11492237580744695</v>
      </c>
      <c r="E71" s="41">
        <v>0.81272848823755461</v>
      </c>
      <c r="F71" s="41">
        <v>0.74739926318357797</v>
      </c>
      <c r="G71" s="9">
        <f t="shared" si="1"/>
        <v>7.7195E-2</v>
      </c>
      <c r="H71" s="9">
        <v>4.3723115430561628E-2</v>
      </c>
      <c r="I71" s="8">
        <f t="shared" si="2"/>
        <v>5.7726421E-2</v>
      </c>
      <c r="J71" s="9">
        <f t="shared" si="3"/>
        <v>0.18727151176244539</v>
      </c>
      <c r="K71" s="10">
        <f t="shared" si="4"/>
        <v>0.10421120288395985</v>
      </c>
    </row>
    <row r="72" spans="1:11" x14ac:dyDescent="0.2">
      <c r="A72" s="36" t="s">
        <v>51</v>
      </c>
      <c r="B72" s="36">
        <v>139</v>
      </c>
      <c r="C72" s="37">
        <v>0.75869634029438304</v>
      </c>
      <c r="D72" s="8">
        <f t="shared" si="0"/>
        <v>8.9610906035602303E-2</v>
      </c>
      <c r="E72" s="41">
        <v>0.77779263976272872</v>
      </c>
      <c r="F72" s="41">
        <v>0.36872237756729248</v>
      </c>
      <c r="G72" s="9">
        <f t="shared" si="1"/>
        <v>6.7671999999999996E-2</v>
      </c>
      <c r="H72" s="9">
        <v>0.16192545757586446</v>
      </c>
      <c r="I72" s="8">
        <f t="shared" si="2"/>
        <v>5.0605121599999997E-2</v>
      </c>
      <c r="J72" s="9">
        <f t="shared" si="3"/>
        <v>0.22220736023727128</v>
      </c>
      <c r="K72" s="10">
        <f t="shared" si="4"/>
        <v>8.0943533642183069E-2</v>
      </c>
    </row>
    <row r="73" spans="1:11" x14ac:dyDescent="0.2">
      <c r="A73" s="36" t="s">
        <v>52</v>
      </c>
      <c r="B73" s="36">
        <v>34</v>
      </c>
      <c r="C73" s="37">
        <v>0.68873305800626605</v>
      </c>
      <c r="D73" s="8">
        <f t="shared" si="0"/>
        <v>8.5902852074332098E-2</v>
      </c>
      <c r="E73" s="41">
        <v>0.82235640600461435</v>
      </c>
      <c r="F73" s="41">
        <v>0.29124733654966167</v>
      </c>
      <c r="G73" s="9">
        <f t="shared" si="1"/>
        <v>6.4306000000000002E-2</v>
      </c>
      <c r="H73" s="9">
        <v>0.28268194471846619</v>
      </c>
      <c r="I73" s="8">
        <f t="shared" si="2"/>
        <v>4.8088026800000003E-2</v>
      </c>
      <c r="J73" s="9">
        <f t="shared" si="3"/>
        <v>0.17764359399538565</v>
      </c>
      <c r="K73" s="10">
        <f t="shared" si="4"/>
        <v>7.9185290606292202E-2</v>
      </c>
    </row>
    <row r="74" spans="1:11" x14ac:dyDescent="0.2">
      <c r="A74" s="36" t="s">
        <v>53</v>
      </c>
      <c r="B74" s="36">
        <v>539</v>
      </c>
      <c r="C74" s="37">
        <v>0.88555546755847114</v>
      </c>
      <c r="D74" s="8">
        <f t="shared" si="0"/>
        <v>9.6334439780598968E-2</v>
      </c>
      <c r="E74" s="41">
        <v>0.73628979097171587</v>
      </c>
      <c r="F74" s="41">
        <v>0.53918089053215745</v>
      </c>
      <c r="G74" s="9">
        <f t="shared" si="1"/>
        <v>6.9913000000000003E-2</v>
      </c>
      <c r="H74" s="9">
        <v>8.9582821968779952E-2</v>
      </c>
      <c r="I74" s="8">
        <f t="shared" si="2"/>
        <v>5.2280941400000003E-2</v>
      </c>
      <c r="J74" s="9">
        <f t="shared" si="3"/>
        <v>0.26371020902828413</v>
      </c>
      <c r="K74" s="10">
        <f t="shared" si="4"/>
        <v>8.4717082514224037E-2</v>
      </c>
    </row>
    <row r="75" spans="1:11" x14ac:dyDescent="0.2">
      <c r="A75" s="36" t="s">
        <v>54</v>
      </c>
      <c r="B75" s="36">
        <v>186</v>
      </c>
      <c r="C75" s="37">
        <v>0.65347788879632085</v>
      </c>
      <c r="D75" s="8">
        <f t="shared" si="0"/>
        <v>8.4034328106205008E-2</v>
      </c>
      <c r="E75" s="41">
        <v>0.61904164946585682</v>
      </c>
      <c r="F75" s="41">
        <v>0.33957384631129722</v>
      </c>
      <c r="G75" s="9">
        <f t="shared" si="1"/>
        <v>6.7671999999999996E-2</v>
      </c>
      <c r="H75" s="9">
        <v>0.12144139205339988</v>
      </c>
      <c r="I75" s="8">
        <f t="shared" si="2"/>
        <v>5.0605121599999997E-2</v>
      </c>
      <c r="J75" s="9">
        <f t="shared" si="3"/>
        <v>0.38095835053414318</v>
      </c>
      <c r="K75" s="10">
        <f t="shared" si="4"/>
        <v>7.1299192735935893E-2</v>
      </c>
    </row>
    <row r="76" spans="1:11" x14ac:dyDescent="0.2">
      <c r="A76" s="36" t="s">
        <v>55</v>
      </c>
      <c r="B76" s="36">
        <v>431</v>
      </c>
      <c r="C76" s="37">
        <v>0.94823600069298752</v>
      </c>
      <c r="D76" s="8">
        <f t="shared" si="0"/>
        <v>9.9656508036728333E-2</v>
      </c>
      <c r="E76" s="41">
        <v>0.71600887282454717</v>
      </c>
      <c r="F76" s="41">
        <v>0.42213803953767687</v>
      </c>
      <c r="G76" s="9">
        <f t="shared" si="1"/>
        <v>6.7671999999999996E-2</v>
      </c>
      <c r="H76" s="9">
        <v>0.13728030330169913</v>
      </c>
      <c r="I76" s="8">
        <f t="shared" si="2"/>
        <v>5.0605121599999997E-2</v>
      </c>
      <c r="J76" s="9">
        <f t="shared" si="3"/>
        <v>0.28399112717545283</v>
      </c>
      <c r="K76" s="10">
        <f t="shared" si="4"/>
        <v>8.5726349513043143E-2</v>
      </c>
    </row>
    <row r="77" spans="1:11" x14ac:dyDescent="0.2">
      <c r="A77" s="36" t="s">
        <v>56</v>
      </c>
      <c r="B77" s="36">
        <v>438</v>
      </c>
      <c r="C77" s="37">
        <v>0.75913513257041632</v>
      </c>
      <c r="D77" s="8">
        <f t="shared" si="0"/>
        <v>8.9634162026232062E-2</v>
      </c>
      <c r="E77" s="41">
        <v>0.65510669664823329</v>
      </c>
      <c r="F77" s="41">
        <v>0.3441170723962298</v>
      </c>
      <c r="G77" s="9">
        <f t="shared" si="1"/>
        <v>6.7671999999999996E-2</v>
      </c>
      <c r="H77" s="9">
        <v>0.16665209705491435</v>
      </c>
      <c r="I77" s="8">
        <f t="shared" si="2"/>
        <v>5.0605121599999997E-2</v>
      </c>
      <c r="J77" s="9">
        <f t="shared" si="3"/>
        <v>0.34489330335176671</v>
      </c>
      <c r="K77" s="10">
        <f t="shared" si="4"/>
        <v>7.6173307346979247E-2</v>
      </c>
    </row>
    <row r="78" spans="1:11" x14ac:dyDescent="0.2">
      <c r="A78" s="36" t="s">
        <v>57</v>
      </c>
      <c r="B78" s="36">
        <v>271</v>
      </c>
      <c r="C78" s="37">
        <v>0.8886903362780022</v>
      </c>
      <c r="D78" s="8">
        <f t="shared" si="0"/>
        <v>9.6500587822734116E-2</v>
      </c>
      <c r="E78" s="41">
        <v>0.56154290542966745</v>
      </c>
      <c r="F78" s="41">
        <v>0.36751021537842715</v>
      </c>
      <c r="G78" s="9">
        <f t="shared" si="1"/>
        <v>6.7671999999999996E-2</v>
      </c>
      <c r="H78" s="9">
        <v>0.12506681423755331</v>
      </c>
      <c r="I78" s="8">
        <f t="shared" si="2"/>
        <v>5.0605121599999997E-2</v>
      </c>
      <c r="J78" s="9">
        <f t="shared" si="3"/>
        <v>0.43845709457033255</v>
      </c>
      <c r="K78" s="10">
        <f t="shared" si="4"/>
        <v>7.6377395048763286E-2</v>
      </c>
    </row>
    <row r="79" spans="1:11" x14ac:dyDescent="0.2">
      <c r="A79" s="36" t="s">
        <v>58</v>
      </c>
      <c r="B79" s="36">
        <v>486</v>
      </c>
      <c r="C79" s="37">
        <v>0.71309583438521496</v>
      </c>
      <c r="D79" s="8">
        <f t="shared" si="0"/>
        <v>8.7194079222416399E-2</v>
      </c>
      <c r="E79" s="41">
        <v>0.53802270338110303</v>
      </c>
      <c r="F79" s="41">
        <v>0.30609405970972298</v>
      </c>
      <c r="G79" s="9">
        <f t="shared" si="1"/>
        <v>6.7671999999999996E-2</v>
      </c>
      <c r="H79" s="9">
        <v>0.17860633840608242</v>
      </c>
      <c r="I79" s="8">
        <f t="shared" si="2"/>
        <v>5.0605121599999997E-2</v>
      </c>
      <c r="J79" s="9">
        <f t="shared" si="3"/>
        <v>0.46197729661889697</v>
      </c>
      <c r="K79" s="10">
        <f t="shared" si="4"/>
        <v>7.0290811493909089E-2</v>
      </c>
    </row>
    <row r="80" spans="1:11" x14ac:dyDescent="0.2">
      <c r="A80" s="36" t="s">
        <v>59</v>
      </c>
      <c r="B80" s="36">
        <v>777</v>
      </c>
      <c r="C80" s="37">
        <v>1.3975027216705875</v>
      </c>
      <c r="D80" s="8">
        <f t="shared" si="0"/>
        <v>0.12346764424854113</v>
      </c>
      <c r="E80" s="41">
        <v>0.91696242113790738</v>
      </c>
      <c r="F80" s="41">
        <v>0.79893710560481934</v>
      </c>
      <c r="G80" s="9">
        <f t="shared" si="1"/>
        <v>7.7195E-2</v>
      </c>
      <c r="H80" s="9">
        <v>5.111634044564177E-2</v>
      </c>
      <c r="I80" s="8">
        <f t="shared" si="2"/>
        <v>5.7726421E-2</v>
      </c>
      <c r="J80" s="9">
        <f t="shared" si="3"/>
        <v>8.303757886209262E-2</v>
      </c>
      <c r="K80" s="10">
        <f t="shared" si="4"/>
        <v>0.11800865223854995</v>
      </c>
    </row>
    <row r="81" spans="1:11" x14ac:dyDescent="0.2">
      <c r="A81" s="36" t="s">
        <v>124</v>
      </c>
      <c r="B81" s="36">
        <v>307</v>
      </c>
      <c r="C81" s="37">
        <v>0.81662806293641388</v>
      </c>
      <c r="D81" s="8">
        <f t="shared" si="0"/>
        <v>9.2681287335629942E-2</v>
      </c>
      <c r="E81" s="41">
        <v>0.78131770360081532</v>
      </c>
      <c r="F81" s="41">
        <v>0.36176808057819138</v>
      </c>
      <c r="G81" s="9">
        <f t="shared" si="1"/>
        <v>6.7671999999999996E-2</v>
      </c>
      <c r="H81" s="9">
        <v>0.15033744769855703</v>
      </c>
      <c r="I81" s="8">
        <f t="shared" si="2"/>
        <v>5.0605121599999997E-2</v>
      </c>
      <c r="J81" s="9">
        <f t="shared" si="3"/>
        <v>0.21868229639918468</v>
      </c>
      <c r="K81" s="10">
        <f t="shared" si="4"/>
        <v>8.3479974788889688E-2</v>
      </c>
    </row>
    <row r="82" spans="1:11" x14ac:dyDescent="0.2">
      <c r="A82" s="36" t="s">
        <v>60</v>
      </c>
      <c r="B82" s="36">
        <v>643</v>
      </c>
      <c r="C82" s="37">
        <v>0.5649158041768807</v>
      </c>
      <c r="D82" s="8">
        <f t="shared" si="0"/>
        <v>7.9340537621374677E-2</v>
      </c>
      <c r="E82" s="41">
        <v>0.55532585332824291</v>
      </c>
      <c r="F82" s="41">
        <v>0.22812244010542768</v>
      </c>
      <c r="G82" s="9">
        <f t="shared" si="1"/>
        <v>6.4306000000000002E-2</v>
      </c>
      <c r="H82" s="9">
        <v>3.9720648455744953E-2</v>
      </c>
      <c r="I82" s="8">
        <f t="shared" si="2"/>
        <v>4.8088026800000003E-2</v>
      </c>
      <c r="J82" s="9">
        <f t="shared" si="3"/>
        <v>0.44467414667175709</v>
      </c>
      <c r="K82" s="10">
        <f t="shared" si="4"/>
        <v>6.5443354040530033E-2</v>
      </c>
    </row>
    <row r="83" spans="1:11" x14ac:dyDescent="0.2">
      <c r="A83" s="36" t="s">
        <v>61</v>
      </c>
      <c r="B83" s="36">
        <v>895</v>
      </c>
      <c r="C83" s="37">
        <v>0.92559635092127723</v>
      </c>
      <c r="D83" s="8">
        <f t="shared" si="0"/>
        <v>9.8456606598827684E-2</v>
      </c>
      <c r="E83" s="41">
        <v>0.34342506867947786</v>
      </c>
      <c r="F83" s="41">
        <v>0.43163752988334719</v>
      </c>
      <c r="G83" s="9">
        <f t="shared" si="1"/>
        <v>6.7671999999999996E-2</v>
      </c>
      <c r="H83" s="9">
        <v>0.14520460702373283</v>
      </c>
      <c r="I83" s="8">
        <f t="shared" si="2"/>
        <v>5.0605121599999997E-2</v>
      </c>
      <c r="J83" s="9">
        <f t="shared" si="3"/>
        <v>0.65657493132052214</v>
      </c>
      <c r="K83" s="10">
        <f t="shared" si="4"/>
        <v>6.7038521122137401E-2</v>
      </c>
    </row>
    <row r="84" spans="1:11" x14ac:dyDescent="0.2">
      <c r="A84" s="36" t="s">
        <v>62</v>
      </c>
      <c r="B84" s="36">
        <v>312</v>
      </c>
      <c r="C84" s="37">
        <v>0.92785109678239408</v>
      </c>
      <c r="D84" s="8">
        <f t="shared" si="0"/>
        <v>9.8576108129466877E-2</v>
      </c>
      <c r="E84" s="41">
        <v>0.53033768990542907</v>
      </c>
      <c r="F84" s="41">
        <v>0.33514514204309948</v>
      </c>
      <c r="G84" s="9">
        <f t="shared" si="1"/>
        <v>6.7671999999999996E-2</v>
      </c>
      <c r="H84" s="9">
        <v>0.14285705353554631</v>
      </c>
      <c r="I84" s="8">
        <f t="shared" si="2"/>
        <v>5.0605121599999997E-2</v>
      </c>
      <c r="J84" s="9">
        <f t="shared" si="3"/>
        <v>0.46966231009457093</v>
      </c>
      <c r="K84" s="10">
        <f t="shared" si="4"/>
        <v>7.6045943778521918E-2</v>
      </c>
    </row>
    <row r="85" spans="1:11" x14ac:dyDescent="0.2">
      <c r="A85" s="36" t="s">
        <v>63</v>
      </c>
      <c r="B85" s="36">
        <v>752</v>
      </c>
      <c r="C85" s="37">
        <v>0.78176159786615251</v>
      </c>
      <c r="D85" s="8">
        <f t="shared" ref="D85:D115" si="5">$D$9+C85*$D$10</f>
        <v>9.0833364686906087E-2</v>
      </c>
      <c r="E85" s="41">
        <v>0.54793813951943715</v>
      </c>
      <c r="F85" s="41">
        <v>0.36270617463212179</v>
      </c>
      <c r="G85" s="9">
        <f t="shared" ref="G85:G115" si="6">$D$9+VLOOKUP(F85,$G$10:$I$16,3)+$D$11</f>
        <v>6.7671999999999996E-2</v>
      </c>
      <c r="H85" s="9">
        <v>0.14271538235755496</v>
      </c>
      <c r="I85" s="8">
        <f t="shared" ref="I85:I115" si="7">IF($F$12="Yes",G85*(1-$F$13),G85*(1-H85))</f>
        <v>5.0605121599999997E-2</v>
      </c>
      <c r="J85" s="9">
        <f t="shared" ref="J85:J115" si="8">1-E85</f>
        <v>0.45206186048056285</v>
      </c>
      <c r="K85" s="10">
        <f t="shared" ref="K85:K115" si="9">D85*(1-J85)+I85*J85</f>
        <v>7.2647710273174987E-2</v>
      </c>
    </row>
    <row r="86" spans="1:11" x14ac:dyDescent="0.2">
      <c r="A86" s="36" t="s">
        <v>64</v>
      </c>
      <c r="B86" s="36">
        <v>332</v>
      </c>
      <c r="C86" s="37">
        <v>1.0063798615892963</v>
      </c>
      <c r="D86" s="8">
        <f t="shared" si="5"/>
        <v>0.10273813266423271</v>
      </c>
      <c r="E86" s="41">
        <v>0.74980695946194054</v>
      </c>
      <c r="F86" s="41">
        <v>0.3887640144142781</v>
      </c>
      <c r="G86" s="9">
        <f t="shared" si="6"/>
        <v>6.7671999999999996E-2</v>
      </c>
      <c r="H86" s="9">
        <v>0.14766314238957798</v>
      </c>
      <c r="I86" s="8">
        <f t="shared" si="7"/>
        <v>5.0605121599999997E-2</v>
      </c>
      <c r="J86" s="9">
        <f t="shared" si="8"/>
        <v>0.25019304053805946</v>
      </c>
      <c r="K86" s="10">
        <f t="shared" si="9"/>
        <v>8.969481611366803E-2</v>
      </c>
    </row>
    <row r="87" spans="1:11" x14ac:dyDescent="0.2">
      <c r="A87" s="36" t="s">
        <v>65</v>
      </c>
      <c r="B87" s="36">
        <v>32</v>
      </c>
      <c r="C87" s="37">
        <v>0.98946560189037758</v>
      </c>
      <c r="D87" s="8">
        <f t="shared" si="5"/>
        <v>0.10184167690019001</v>
      </c>
      <c r="E87" s="41">
        <v>0.83139637072772032</v>
      </c>
      <c r="F87" s="41">
        <v>0.30571501403257012</v>
      </c>
      <c r="G87" s="9">
        <f t="shared" si="6"/>
        <v>6.7671999999999996E-2</v>
      </c>
      <c r="H87" s="9">
        <v>0.17744375213120969</v>
      </c>
      <c r="I87" s="8">
        <f t="shared" si="7"/>
        <v>5.0605121599999997E-2</v>
      </c>
      <c r="J87" s="9">
        <f t="shared" si="8"/>
        <v>0.16860362927227968</v>
      </c>
      <c r="K87" s="10">
        <f t="shared" si="9"/>
        <v>9.320300772516811E-2</v>
      </c>
    </row>
    <row r="88" spans="1:11" x14ac:dyDescent="0.2">
      <c r="A88" s="36" t="s">
        <v>66</v>
      </c>
      <c r="B88" s="36">
        <v>410</v>
      </c>
      <c r="C88" s="37">
        <v>0.75470421880052851</v>
      </c>
      <c r="D88" s="8">
        <f t="shared" si="5"/>
        <v>8.9399323596428007E-2</v>
      </c>
      <c r="E88" s="41">
        <v>0.7935624310998598</v>
      </c>
      <c r="F88" s="41">
        <v>0.3314076568122884</v>
      </c>
      <c r="G88" s="9">
        <f t="shared" si="6"/>
        <v>6.7671999999999996E-2</v>
      </c>
      <c r="H88" s="9">
        <v>0.15212257705962379</v>
      </c>
      <c r="I88" s="8">
        <f t="shared" si="7"/>
        <v>5.0605121599999997E-2</v>
      </c>
      <c r="J88" s="9">
        <f t="shared" si="8"/>
        <v>0.2064375689001402</v>
      </c>
      <c r="K88" s="10">
        <f t="shared" si="9"/>
        <v>8.1390742848864439E-2</v>
      </c>
    </row>
    <row r="89" spans="1:11" x14ac:dyDescent="0.2">
      <c r="A89" s="36" t="s">
        <v>67</v>
      </c>
      <c r="B89" s="36">
        <v>212</v>
      </c>
      <c r="C89" s="37">
        <v>0.83455337838450927</v>
      </c>
      <c r="D89" s="8">
        <f t="shared" si="5"/>
        <v>9.3631329054378987E-2</v>
      </c>
      <c r="E89" s="41">
        <v>0.6546707764026225</v>
      </c>
      <c r="F89" s="41">
        <v>0.37070271542838268</v>
      </c>
      <c r="G89" s="9">
        <f t="shared" si="6"/>
        <v>6.7671999999999996E-2</v>
      </c>
      <c r="H89" s="9">
        <v>0.16931673041612924</v>
      </c>
      <c r="I89" s="8">
        <f t="shared" si="7"/>
        <v>5.0605121599999997E-2</v>
      </c>
      <c r="J89" s="9">
        <f t="shared" si="8"/>
        <v>0.3453292235973775</v>
      </c>
      <c r="K89" s="10">
        <f t="shared" si="9"/>
        <v>7.8773122239818597E-2</v>
      </c>
    </row>
    <row r="90" spans="1:11" x14ac:dyDescent="0.2">
      <c r="A90" s="36" t="s">
        <v>68</v>
      </c>
      <c r="B90" s="36">
        <v>121</v>
      </c>
      <c r="C90" s="37">
        <v>0.94488862631815718</v>
      </c>
      <c r="D90" s="8">
        <f t="shared" si="5"/>
        <v>9.9479097194862337E-2</v>
      </c>
      <c r="E90" s="41">
        <v>0.79395452565354152</v>
      </c>
      <c r="F90" s="41">
        <v>0.3431839495105764</v>
      </c>
      <c r="G90" s="9">
        <f t="shared" si="6"/>
        <v>6.7671999999999996E-2</v>
      </c>
      <c r="H90" s="9">
        <v>0.1843887301146109</v>
      </c>
      <c r="I90" s="8">
        <f t="shared" si="7"/>
        <v>5.0605121599999997E-2</v>
      </c>
      <c r="J90" s="9">
        <f t="shared" si="8"/>
        <v>0.20604547434645848</v>
      </c>
      <c r="K90" s="10">
        <f t="shared" si="9"/>
        <v>8.9408835710221693E-2</v>
      </c>
    </row>
    <row r="91" spans="1:11" x14ac:dyDescent="0.2">
      <c r="A91" s="36" t="s">
        <v>69</v>
      </c>
      <c r="B91" s="36">
        <v>1079</v>
      </c>
      <c r="C91" s="37">
        <v>0.81359430388803722</v>
      </c>
      <c r="D91" s="8">
        <f t="shared" si="5"/>
        <v>9.2520498106065968E-2</v>
      </c>
      <c r="E91" s="41">
        <v>0.67414692495828521</v>
      </c>
      <c r="F91" s="41">
        <v>0.38602638039912335</v>
      </c>
      <c r="G91" s="9">
        <f t="shared" si="6"/>
        <v>6.7671999999999996E-2</v>
      </c>
      <c r="H91" s="9">
        <v>0.17482538467224321</v>
      </c>
      <c r="I91" s="8">
        <f t="shared" si="7"/>
        <v>5.0605121599999997E-2</v>
      </c>
      <c r="J91" s="9">
        <f t="shared" si="8"/>
        <v>0.32585307504171479</v>
      </c>
      <c r="K91" s="10">
        <f t="shared" si="9"/>
        <v>7.886224378003312E-2</v>
      </c>
    </row>
    <row r="92" spans="1:11" x14ac:dyDescent="0.2">
      <c r="A92" s="36" t="s">
        <v>70</v>
      </c>
      <c r="B92" s="36">
        <v>252</v>
      </c>
      <c r="C92" s="37">
        <v>0.98254580406685521</v>
      </c>
      <c r="D92" s="8">
        <f t="shared" si="5"/>
        <v>0.10147492761554333</v>
      </c>
      <c r="E92" s="41">
        <v>0.88460702086199283</v>
      </c>
      <c r="F92" s="41">
        <v>0.3615244623466804</v>
      </c>
      <c r="G92" s="9">
        <f t="shared" si="6"/>
        <v>6.7671999999999996E-2</v>
      </c>
      <c r="H92" s="9">
        <v>0.17673882300840116</v>
      </c>
      <c r="I92" s="8">
        <f t="shared" si="7"/>
        <v>5.0605121599999997E-2</v>
      </c>
      <c r="J92" s="9">
        <f t="shared" si="8"/>
        <v>0.11539297913800717</v>
      </c>
      <c r="K92" s="10">
        <f t="shared" si="9"/>
        <v>9.5604909151237261E-2</v>
      </c>
    </row>
    <row r="93" spans="1:11" x14ac:dyDescent="0.2">
      <c r="A93" s="36" t="s">
        <v>71</v>
      </c>
      <c r="B93" s="36">
        <v>215</v>
      </c>
      <c r="C93" s="37">
        <v>0.8735269236418004</v>
      </c>
      <c r="D93" s="8">
        <f t="shared" si="5"/>
        <v>9.5696926953015418E-2</v>
      </c>
      <c r="E93" s="41">
        <v>0.68511374590273055</v>
      </c>
      <c r="F93" s="41">
        <v>0.36190391432973257</v>
      </c>
      <c r="G93" s="9">
        <f t="shared" si="6"/>
        <v>6.7671999999999996E-2</v>
      </c>
      <c r="H93" s="9">
        <v>0.20809253586471441</v>
      </c>
      <c r="I93" s="8">
        <f t="shared" si="7"/>
        <v>5.0605121599999997E-2</v>
      </c>
      <c r="J93" s="9">
        <f t="shared" si="8"/>
        <v>0.31488625409726945</v>
      </c>
      <c r="K93" s="10">
        <f t="shared" si="9"/>
        <v>8.1498137274921195E-2</v>
      </c>
    </row>
    <row r="94" spans="1:11" x14ac:dyDescent="0.2">
      <c r="A94" s="36" t="s">
        <v>157</v>
      </c>
      <c r="B94" s="36">
        <v>113</v>
      </c>
      <c r="C94" s="37">
        <v>0.6078154093364273</v>
      </c>
      <c r="D94" s="8">
        <f t="shared" si="5"/>
        <v>8.1614216694830655E-2</v>
      </c>
      <c r="E94" s="41">
        <v>0.58434205916564352</v>
      </c>
      <c r="F94" s="41">
        <v>0.1781362514483556</v>
      </c>
      <c r="G94" s="9">
        <f t="shared" si="6"/>
        <v>6.4306000000000002E-2</v>
      </c>
      <c r="H94" s="9">
        <v>6.8213793671740103E-2</v>
      </c>
      <c r="I94" s="8">
        <f t="shared" si="7"/>
        <v>4.8088026800000003E-2</v>
      </c>
      <c r="J94" s="9">
        <f t="shared" si="8"/>
        <v>0.41565794083435648</v>
      </c>
      <c r="K94" s="10">
        <f t="shared" si="9"/>
        <v>6.7678789639123729E-2</v>
      </c>
    </row>
    <row r="95" spans="1:11" x14ac:dyDescent="0.2">
      <c r="A95" s="36" t="s">
        <v>72</v>
      </c>
      <c r="B95" s="36">
        <v>649</v>
      </c>
      <c r="C95" s="37">
        <v>0.96041593044697338</v>
      </c>
      <c r="D95" s="8">
        <f t="shared" si="5"/>
        <v>0.10030204431368958</v>
      </c>
      <c r="E95" s="41">
        <v>0.84484469154403974</v>
      </c>
      <c r="F95" s="41">
        <v>0.3974555854898027</v>
      </c>
      <c r="G95" s="9">
        <f t="shared" si="6"/>
        <v>6.7671999999999996E-2</v>
      </c>
      <c r="H95" s="9">
        <v>0.16921245549418756</v>
      </c>
      <c r="I95" s="8">
        <f t="shared" si="7"/>
        <v>5.0605121599999997E-2</v>
      </c>
      <c r="J95" s="9">
        <f t="shared" si="8"/>
        <v>0.15515530845596026</v>
      </c>
      <c r="K95" s="10">
        <f t="shared" si="9"/>
        <v>9.259130294073506E-2</v>
      </c>
    </row>
    <row r="96" spans="1:11" x14ac:dyDescent="0.2">
      <c r="A96" s="36" t="s">
        <v>73</v>
      </c>
      <c r="B96" s="36">
        <v>91</v>
      </c>
      <c r="C96" s="37">
        <v>0.94075973310406935</v>
      </c>
      <c r="D96" s="8">
        <f t="shared" si="5"/>
        <v>9.9260265854515667E-2</v>
      </c>
      <c r="E96" s="41">
        <v>0.69386296096713918</v>
      </c>
      <c r="F96" s="41">
        <v>0.30131181809879704</v>
      </c>
      <c r="G96" s="9">
        <f t="shared" si="6"/>
        <v>6.7671999999999996E-2</v>
      </c>
      <c r="H96" s="9">
        <v>0.18036518549125957</v>
      </c>
      <c r="I96" s="8">
        <f t="shared" si="7"/>
        <v>5.0605121599999997E-2</v>
      </c>
      <c r="J96" s="9">
        <f t="shared" si="8"/>
        <v>0.30613703903286082</v>
      </c>
      <c r="K96" s="10">
        <f t="shared" si="9"/>
        <v>8.4365124058721527E-2</v>
      </c>
    </row>
    <row r="97" spans="1:11" x14ac:dyDescent="0.2">
      <c r="A97" s="36" t="s">
        <v>74</v>
      </c>
      <c r="B97" s="36">
        <v>675</v>
      </c>
      <c r="C97" s="37">
        <v>1.8767658886551528</v>
      </c>
      <c r="D97" s="8">
        <f t="shared" si="5"/>
        <v>0.14886859209872311</v>
      </c>
      <c r="E97" s="41">
        <v>0.96038139871912742</v>
      </c>
      <c r="F97" s="41">
        <v>0.45081257386937451</v>
      </c>
      <c r="G97" s="9">
        <f t="shared" si="6"/>
        <v>6.9913000000000003E-2</v>
      </c>
      <c r="H97" s="9">
        <v>8.4551881401838308E-2</v>
      </c>
      <c r="I97" s="8">
        <f t="shared" si="7"/>
        <v>5.2280941400000003E-2</v>
      </c>
      <c r="J97" s="9">
        <f t="shared" si="8"/>
        <v>3.9618601280872578E-2</v>
      </c>
      <c r="K97" s="10">
        <f t="shared" si="9"/>
        <v>0.14504192447703418</v>
      </c>
    </row>
    <row r="98" spans="1:11" x14ac:dyDescent="0.2">
      <c r="A98" s="36" t="s">
        <v>75</v>
      </c>
      <c r="B98" s="36">
        <v>391</v>
      </c>
      <c r="C98" s="37">
        <v>2.1257667102617472</v>
      </c>
      <c r="D98" s="8">
        <f t="shared" si="5"/>
        <v>0.16206563564387261</v>
      </c>
      <c r="E98" s="41">
        <v>0.94688828707578976</v>
      </c>
      <c r="F98" s="41">
        <v>0.45989117855201983</v>
      </c>
      <c r="G98" s="9">
        <f t="shared" si="6"/>
        <v>6.9913000000000003E-2</v>
      </c>
      <c r="H98" s="9">
        <v>0.12185869726370931</v>
      </c>
      <c r="I98" s="8">
        <f t="shared" si="7"/>
        <v>5.2280941400000003E-2</v>
      </c>
      <c r="J98" s="9">
        <f t="shared" si="8"/>
        <v>5.3111712924210241E-2</v>
      </c>
      <c r="K98" s="10">
        <f t="shared" si="9"/>
        <v>0.15623478247971984</v>
      </c>
    </row>
    <row r="99" spans="1:11" x14ac:dyDescent="0.2">
      <c r="A99" s="36" t="s">
        <v>76</v>
      </c>
      <c r="B99" s="36">
        <v>359</v>
      </c>
      <c r="C99" s="37">
        <v>0.87439896476446011</v>
      </c>
      <c r="D99" s="8">
        <f t="shared" si="5"/>
        <v>9.5743145132516388E-2</v>
      </c>
      <c r="E99" s="41">
        <v>0.70574430614321737</v>
      </c>
      <c r="F99" s="41">
        <v>0.33781140926852876</v>
      </c>
      <c r="G99" s="9">
        <f t="shared" si="6"/>
        <v>6.7671999999999996E-2</v>
      </c>
      <c r="H99" s="9">
        <v>0.15062341327039011</v>
      </c>
      <c r="I99" s="8">
        <f t="shared" si="7"/>
        <v>5.0605121599999997E-2</v>
      </c>
      <c r="J99" s="9">
        <f t="shared" si="8"/>
        <v>0.29425569385678263</v>
      </c>
      <c r="K99" s="10">
        <f t="shared" si="9"/>
        <v>8.2461024698631993E-2</v>
      </c>
    </row>
    <row r="100" spans="1:11" x14ac:dyDescent="0.2">
      <c r="A100" s="36" t="s">
        <v>77</v>
      </c>
      <c r="B100" s="36">
        <v>84</v>
      </c>
      <c r="C100" s="37">
        <v>0.91837328491128123</v>
      </c>
      <c r="D100" s="8">
        <f t="shared" si="5"/>
        <v>9.8073784100297906E-2</v>
      </c>
      <c r="E100" s="41">
        <v>0.87493642962490137</v>
      </c>
      <c r="F100" s="41">
        <v>0.42422280221597664</v>
      </c>
      <c r="G100" s="9">
        <f t="shared" si="6"/>
        <v>6.7671999999999996E-2</v>
      </c>
      <c r="H100" s="9">
        <v>0.15070819946543648</v>
      </c>
      <c r="I100" s="8">
        <f t="shared" si="7"/>
        <v>5.0605121599999997E-2</v>
      </c>
      <c r="J100" s="9">
        <f t="shared" si="8"/>
        <v>0.12506357037509863</v>
      </c>
      <c r="K100" s="10">
        <f t="shared" si="9"/>
        <v>9.2137183687080099E-2</v>
      </c>
    </row>
    <row r="101" spans="1:11" x14ac:dyDescent="0.2">
      <c r="A101" s="36" t="s">
        <v>78</v>
      </c>
      <c r="B101" s="36">
        <v>298</v>
      </c>
      <c r="C101" s="37">
        <v>1.2464073160794664</v>
      </c>
      <c r="D101" s="8">
        <f t="shared" si="5"/>
        <v>0.11545958775221171</v>
      </c>
      <c r="E101" s="41">
        <v>0.9695842008764175</v>
      </c>
      <c r="F101" s="41">
        <v>0.49307474542404139</v>
      </c>
      <c r="G101" s="9">
        <f t="shared" si="6"/>
        <v>6.9913000000000003E-2</v>
      </c>
      <c r="H101" s="9">
        <v>0.10873135194453112</v>
      </c>
      <c r="I101" s="8">
        <f t="shared" si="7"/>
        <v>5.2280941400000003E-2</v>
      </c>
      <c r="J101" s="9">
        <f t="shared" si="8"/>
        <v>3.0415799123582499E-2</v>
      </c>
      <c r="K101" s="10">
        <f t="shared" si="9"/>
        <v>0.11353795873586299</v>
      </c>
    </row>
    <row r="102" spans="1:11" x14ac:dyDescent="0.2">
      <c r="A102" s="36" t="s">
        <v>79</v>
      </c>
      <c r="B102" s="36">
        <v>150</v>
      </c>
      <c r="C102" s="37">
        <v>1.3921316886176907</v>
      </c>
      <c r="D102" s="8">
        <f t="shared" si="5"/>
        <v>0.12318297949673761</v>
      </c>
      <c r="E102" s="41">
        <v>0.90898765436914797</v>
      </c>
      <c r="F102" s="41">
        <v>0.48486345619920307</v>
      </c>
      <c r="G102" s="9">
        <f t="shared" si="6"/>
        <v>6.9913000000000003E-2</v>
      </c>
      <c r="H102" s="9">
        <v>0.11324917800182623</v>
      </c>
      <c r="I102" s="8">
        <f t="shared" si="7"/>
        <v>5.2280941400000003E-2</v>
      </c>
      <c r="J102" s="9">
        <f t="shared" si="8"/>
        <v>9.1012345630852032E-2</v>
      </c>
      <c r="K102" s="10">
        <f t="shared" si="9"/>
        <v>0.1167300186995455</v>
      </c>
    </row>
    <row r="103" spans="1:11" x14ac:dyDescent="0.2">
      <c r="A103" s="36" t="s">
        <v>80</v>
      </c>
      <c r="B103" s="36">
        <v>1532</v>
      </c>
      <c r="C103" s="37">
        <v>1.3539552694451324</v>
      </c>
      <c r="D103" s="8">
        <f t="shared" si="5"/>
        <v>0.12115962928059201</v>
      </c>
      <c r="E103" s="41">
        <v>0.94486156850435854</v>
      </c>
      <c r="F103" s="41">
        <v>0.50942119176410694</v>
      </c>
      <c r="G103" s="9">
        <f t="shared" si="6"/>
        <v>6.9913000000000003E-2</v>
      </c>
      <c r="H103" s="9">
        <v>9.0351657212984118E-2</v>
      </c>
      <c r="I103" s="8">
        <f t="shared" si="7"/>
        <v>5.2280941400000003E-2</v>
      </c>
      <c r="J103" s="9">
        <f t="shared" si="8"/>
        <v>5.513843149564146E-2</v>
      </c>
      <c r="K103" s="10">
        <f t="shared" si="9"/>
        <v>0.11736176646737832</v>
      </c>
    </row>
    <row r="104" spans="1:11" x14ac:dyDescent="0.2">
      <c r="A104" s="36" t="s">
        <v>81</v>
      </c>
      <c r="B104" s="36">
        <v>719</v>
      </c>
      <c r="C104" s="37">
        <v>1.1288582378500207</v>
      </c>
      <c r="D104" s="8">
        <f t="shared" si="5"/>
        <v>0.10922948660605108</v>
      </c>
      <c r="E104" s="41">
        <v>0.67872278170508071</v>
      </c>
      <c r="F104" s="41">
        <v>0.37695514088112825</v>
      </c>
      <c r="G104" s="9">
        <f t="shared" si="6"/>
        <v>6.7671999999999996E-2</v>
      </c>
      <c r="H104" s="9">
        <v>0.14548203714766131</v>
      </c>
      <c r="I104" s="8">
        <f t="shared" si="7"/>
        <v>5.0605121599999997E-2</v>
      </c>
      <c r="J104" s="9">
        <f t="shared" si="8"/>
        <v>0.32127721829491929</v>
      </c>
      <c r="K104" s="10">
        <f t="shared" si="9"/>
        <v>9.0394813692600981E-2</v>
      </c>
    </row>
    <row r="105" spans="1:11" x14ac:dyDescent="0.2">
      <c r="A105" s="36" t="s">
        <v>82</v>
      </c>
      <c r="B105" s="36">
        <v>101</v>
      </c>
      <c r="C105" s="37">
        <v>0.78241766837198856</v>
      </c>
      <c r="D105" s="8">
        <f t="shared" si="5"/>
        <v>9.0868136423715384E-2</v>
      </c>
      <c r="E105" s="41">
        <v>0.6668110543192034</v>
      </c>
      <c r="F105" s="41">
        <v>0.28264737858543865</v>
      </c>
      <c r="G105" s="9">
        <f t="shared" si="6"/>
        <v>6.4306000000000002E-2</v>
      </c>
      <c r="H105" s="9">
        <v>0.17669932539189387</v>
      </c>
      <c r="I105" s="8">
        <f t="shared" si="7"/>
        <v>4.8088026800000003E-2</v>
      </c>
      <c r="J105" s="9">
        <f t="shared" si="8"/>
        <v>0.3331889456807966</v>
      </c>
      <c r="K105" s="10">
        <f t="shared" si="9"/>
        <v>7.6614276802080758E-2</v>
      </c>
    </row>
    <row r="106" spans="1:11" x14ac:dyDescent="0.2">
      <c r="A106" s="36" t="s">
        <v>83</v>
      </c>
      <c r="B106" s="36">
        <v>437</v>
      </c>
      <c r="C106" s="37">
        <v>1.3279185095980879</v>
      </c>
      <c r="D106" s="8">
        <f t="shared" si="5"/>
        <v>0.11977968100869865</v>
      </c>
      <c r="E106" s="41">
        <v>0.91220119921705167</v>
      </c>
      <c r="F106" s="41">
        <v>0.46965569844569227</v>
      </c>
      <c r="G106" s="9">
        <f t="shared" si="6"/>
        <v>6.9913000000000003E-2</v>
      </c>
      <c r="H106" s="9">
        <v>8.2689008004140419E-2</v>
      </c>
      <c r="I106" s="8">
        <f t="shared" si="7"/>
        <v>5.2280941400000003E-2</v>
      </c>
      <c r="J106" s="9">
        <f t="shared" si="8"/>
        <v>8.7798800782948327E-2</v>
      </c>
      <c r="K106" s="10">
        <f t="shared" si="9"/>
        <v>0.11385337261669443</v>
      </c>
    </row>
    <row r="107" spans="1:11" x14ac:dyDescent="0.2">
      <c r="A107" s="36" t="s">
        <v>84</v>
      </c>
      <c r="B107" s="36">
        <v>283</v>
      </c>
      <c r="C107" s="37">
        <v>0.72897777637413352</v>
      </c>
      <c r="D107" s="8">
        <f t="shared" si="5"/>
        <v>8.8035822147829068E-2</v>
      </c>
      <c r="E107" s="41">
        <v>0.57743082160776227</v>
      </c>
      <c r="F107" s="41">
        <v>0.37526607498544212</v>
      </c>
      <c r="G107" s="9">
        <f t="shared" si="6"/>
        <v>6.7671999999999996E-2</v>
      </c>
      <c r="H107" s="9">
        <v>0.15396096284202662</v>
      </c>
      <c r="I107" s="8">
        <f t="shared" si="7"/>
        <v>5.0605121599999997E-2</v>
      </c>
      <c r="J107" s="9">
        <f t="shared" si="8"/>
        <v>0.42256917839223773</v>
      </c>
      <c r="K107" s="10">
        <f t="shared" si="9"/>
        <v>7.2218761770687062E-2</v>
      </c>
    </row>
    <row r="108" spans="1:11" x14ac:dyDescent="0.2">
      <c r="A108" s="36" t="s">
        <v>85</v>
      </c>
      <c r="B108" s="36">
        <v>48</v>
      </c>
      <c r="C108" s="37">
        <v>0.42727986432670712</v>
      </c>
      <c r="D108" s="8">
        <f t="shared" si="5"/>
        <v>7.204583280931548E-2</v>
      </c>
      <c r="E108" s="41">
        <v>0.8086557699527992</v>
      </c>
      <c r="F108" s="41">
        <v>0.40495862196918808</v>
      </c>
      <c r="G108" s="9">
        <f t="shared" si="6"/>
        <v>6.7671999999999996E-2</v>
      </c>
      <c r="H108" s="9">
        <v>0.20130112886956675</v>
      </c>
      <c r="I108" s="8">
        <f t="shared" si="7"/>
        <v>5.0605121599999997E-2</v>
      </c>
      <c r="J108" s="9">
        <f t="shared" si="8"/>
        <v>0.1913442300472008</v>
      </c>
      <c r="K108" s="10">
        <f t="shared" si="9"/>
        <v>6.7943276431304628E-2</v>
      </c>
    </row>
    <row r="109" spans="1:11" x14ac:dyDescent="0.2">
      <c r="A109" s="36" t="s">
        <v>86</v>
      </c>
      <c r="B109" s="36">
        <v>451</v>
      </c>
      <c r="C109" s="37">
        <v>0.96386273937396372</v>
      </c>
      <c r="D109" s="8">
        <f t="shared" si="5"/>
        <v>0.10048472518682008</v>
      </c>
      <c r="E109" s="41">
        <v>0.65159387199277485</v>
      </c>
      <c r="F109" s="41">
        <v>0.3685923699078531</v>
      </c>
      <c r="G109" s="9">
        <f t="shared" si="6"/>
        <v>6.7671999999999996E-2</v>
      </c>
      <c r="H109" s="9">
        <v>0.17587506667665864</v>
      </c>
      <c r="I109" s="8">
        <f t="shared" si="7"/>
        <v>5.0605121599999997E-2</v>
      </c>
      <c r="J109" s="9">
        <f t="shared" si="8"/>
        <v>0.34840612800722515</v>
      </c>
      <c r="K109" s="10">
        <f t="shared" si="9"/>
        <v>8.3106365634600804E-2</v>
      </c>
    </row>
    <row r="110" spans="1:11" x14ac:dyDescent="0.2">
      <c r="A110" s="36" t="s">
        <v>87</v>
      </c>
      <c r="B110" s="36">
        <v>54</v>
      </c>
      <c r="C110" s="37">
        <v>0.71997893173936756</v>
      </c>
      <c r="D110" s="8">
        <f t="shared" si="5"/>
        <v>8.7558883382186481E-2</v>
      </c>
      <c r="E110" s="41">
        <v>0.67823607427255028</v>
      </c>
      <c r="F110" s="41">
        <v>0.22880122338730552</v>
      </c>
      <c r="G110" s="9">
        <f t="shared" si="6"/>
        <v>6.4306000000000002E-2</v>
      </c>
      <c r="H110" s="9">
        <v>0.24190399027694123</v>
      </c>
      <c r="I110" s="8">
        <f t="shared" si="7"/>
        <v>4.8088026800000003E-2</v>
      </c>
      <c r="J110" s="9">
        <f t="shared" si="8"/>
        <v>0.32176392572744972</v>
      </c>
      <c r="K110" s="10">
        <f t="shared" si="9"/>
        <v>7.4858585616477014E-2</v>
      </c>
    </row>
    <row r="111" spans="1:11" x14ac:dyDescent="0.2">
      <c r="A111" s="36" t="s">
        <v>88</v>
      </c>
      <c r="B111" s="36">
        <v>130</v>
      </c>
      <c r="C111" s="37">
        <v>0.84978078210214791</v>
      </c>
      <c r="D111" s="8">
        <f t="shared" si="5"/>
        <v>9.4438381451413839E-2</v>
      </c>
      <c r="E111" s="41">
        <v>0.7149265105645688</v>
      </c>
      <c r="F111" s="41">
        <v>0.38328522612857158</v>
      </c>
      <c r="G111" s="9">
        <f t="shared" si="6"/>
        <v>6.7671999999999996E-2</v>
      </c>
      <c r="H111" s="9">
        <v>0.20028822566740423</v>
      </c>
      <c r="I111" s="8">
        <f t="shared" si="7"/>
        <v>5.0605121599999997E-2</v>
      </c>
      <c r="J111" s="9">
        <f t="shared" si="8"/>
        <v>0.2850734894354312</v>
      </c>
      <c r="K111" s="10">
        <f t="shared" si="9"/>
        <v>8.1942681112241303E-2</v>
      </c>
    </row>
    <row r="112" spans="1:11" x14ac:dyDescent="0.2">
      <c r="A112" s="36" t="s">
        <v>89</v>
      </c>
      <c r="B112" s="36">
        <v>52</v>
      </c>
      <c r="C112" s="37">
        <v>0.50385911874752287</v>
      </c>
      <c r="D112" s="8">
        <f t="shared" si="5"/>
        <v>7.6104533293618715E-2</v>
      </c>
      <c r="E112" s="41">
        <v>0.56744607853616524</v>
      </c>
      <c r="F112" s="41">
        <v>0.20733122619958461</v>
      </c>
      <c r="G112" s="9">
        <f t="shared" si="6"/>
        <v>6.4306000000000002E-2</v>
      </c>
      <c r="H112" s="9">
        <v>0.1853773565541158</v>
      </c>
      <c r="I112" s="8">
        <f t="shared" si="7"/>
        <v>4.8088026800000003E-2</v>
      </c>
      <c r="J112" s="9">
        <f t="shared" si="8"/>
        <v>0.43255392146383476</v>
      </c>
      <c r="K112" s="10">
        <f t="shared" si="9"/>
        <v>6.3985883544086949E-2</v>
      </c>
    </row>
    <row r="113" spans="1:11" x14ac:dyDescent="0.2">
      <c r="A113" s="36" t="s">
        <v>90</v>
      </c>
      <c r="B113" s="36">
        <v>106</v>
      </c>
      <c r="C113" s="37">
        <v>0.70459591064512661</v>
      </c>
      <c r="D113" s="8">
        <f t="shared" si="5"/>
        <v>8.6743583264191709E-2</v>
      </c>
      <c r="E113" s="41">
        <v>0.52281596222505322</v>
      </c>
      <c r="F113" s="41">
        <v>0.3348934032665305</v>
      </c>
      <c r="G113" s="9">
        <f t="shared" si="6"/>
        <v>6.7671999999999996E-2</v>
      </c>
      <c r="H113" s="9">
        <v>0.16090003578998832</v>
      </c>
      <c r="I113" s="8">
        <f t="shared" si="7"/>
        <v>5.0605121599999997E-2</v>
      </c>
      <c r="J113" s="9">
        <f t="shared" si="8"/>
        <v>0.47718403777494678</v>
      </c>
      <c r="K113" s="10">
        <f t="shared" si="9"/>
        <v>6.9498886208297583E-2</v>
      </c>
    </row>
    <row r="114" spans="1:11" s="20" customFormat="1" x14ac:dyDescent="0.2">
      <c r="A114" s="38" t="s">
        <v>158</v>
      </c>
      <c r="B114" s="38">
        <v>48156</v>
      </c>
      <c r="C114" s="39">
        <v>1.0402864076511034</v>
      </c>
      <c r="D114" s="8">
        <f t="shared" si="5"/>
        <v>0.10453517960550848</v>
      </c>
      <c r="E114" s="42">
        <v>0.6601589994623287</v>
      </c>
      <c r="F114" s="42">
        <v>0.42066019786733627</v>
      </c>
      <c r="G114" s="13">
        <f t="shared" si="6"/>
        <v>6.7671999999999996E-2</v>
      </c>
      <c r="H114" s="44">
        <v>0.13310460976586322</v>
      </c>
      <c r="I114" s="8">
        <f t="shared" si="7"/>
        <v>5.0605121599999997E-2</v>
      </c>
      <c r="J114" s="13">
        <f t="shared" si="8"/>
        <v>0.3398410005376713</v>
      </c>
      <c r="K114" s="10">
        <f t="shared" si="9"/>
        <v>8.6207534733861835E-2</v>
      </c>
    </row>
    <row r="115" spans="1:11" s="20" customFormat="1" x14ac:dyDescent="0.2">
      <c r="A115" s="38" t="s">
        <v>125</v>
      </c>
      <c r="B115" s="38">
        <v>43056</v>
      </c>
      <c r="C115" s="39">
        <v>1.0774430100117653</v>
      </c>
      <c r="D115" s="21">
        <f t="shared" si="5"/>
        <v>0.10650447953062356</v>
      </c>
      <c r="E115" s="42">
        <v>0.79397047510600083</v>
      </c>
      <c r="F115" s="42">
        <v>0.43024519907503128</v>
      </c>
      <c r="G115" s="22">
        <f t="shared" si="6"/>
        <v>6.7671999999999996E-2</v>
      </c>
      <c r="H115" s="44">
        <v>0.13125396685098659</v>
      </c>
      <c r="I115" s="21">
        <f t="shared" si="7"/>
        <v>5.0605121599999997E-2</v>
      </c>
      <c r="J115" s="22">
        <f t="shared" si="8"/>
        <v>0.20602952489399917</v>
      </c>
      <c r="K115" s="23">
        <f t="shared" si="9"/>
        <v>9.4987561374297577E-2</v>
      </c>
    </row>
  </sheetData>
  <mergeCells count="11">
    <mergeCell ref="I1:K1"/>
    <mergeCell ref="I2:K7"/>
    <mergeCell ref="B7:G7"/>
    <mergeCell ref="B3:E3"/>
    <mergeCell ref="F3:G3"/>
    <mergeCell ref="B1:G1"/>
    <mergeCell ref="B2:G2"/>
    <mergeCell ref="B4:G4"/>
    <mergeCell ref="B5:G5"/>
    <mergeCell ref="B6:G6"/>
    <mergeCell ref="H1:H7"/>
  </mergeCells>
  <phoneticPr fontId="4" type="noConversion"/>
  <hyperlinks>
    <hyperlink ref="B2" r:id="rId1" xr:uid="{EA38B430-65FB-904B-9AC3-2D56D1D365AB}"/>
    <hyperlink ref="B4" r:id="rId2" xr:uid="{78D2FC3A-F178-574D-B39C-7D046152C881}"/>
    <hyperlink ref="B5" r:id="rId3" display="http://www.stern.nyu.edu/~adamodar/New_Home_Page/data.html" xr:uid="{9EACC962-5E61-CF4D-9585-1F3B22D975B6}"/>
    <hyperlink ref="B6" r:id="rId4" display="http://www.stern.nyu.edu/~adamodar/pc/datasets/indname.xls" xr:uid="{7087ABA5-D258-5242-8957-E3ABED0E3798}"/>
    <hyperlink ref="B7" r:id="rId5" display="http://www.stern.nyu.edu/~adamodar/New_Home_Page/datafile/variable.htm" xr:uid="{48731DA3-4E93-1E48-BA58-E360D41E1D3C}"/>
    <hyperlink ref="H1:H7" r:id="rId6" tooltip="https://youtu.be/kZzwtlIAx4U?si=l5t2TNIqrxV9slQ7" display="YouTube Video explaining estimation choices and process." xr:uid="{2094F806-BB7F-2C44-8AEE-48908434B05C}"/>
  </hyperlinks>
  <pageMargins left="0.75" right="0.75" top="1" bottom="1" header="0.5" footer="0.5"/>
  <pageSetup scale="50" orientation="landscape" horizontalDpi="4294967292" verticalDpi="4294967292"/>
  <headerFooter alignWithMargins="0">
    <oddHeader>&amp;L&amp;"Calibri,Regular"&amp;K000000Global Companies&amp;C&amp;"Calibri,Regular"&amp;K000000Cost of  Capital by Sector&amp;R&amp;"Calibri,Regular"&amp;K000000January 2018</oddHeader>
  </headerFooter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E3082-7D8C-6347-AEAD-10403E0FEB29}">
  <dimension ref="A1:C11"/>
  <sheetViews>
    <sheetView workbookViewId="0">
      <selection sqref="A1:C65536"/>
    </sheetView>
  </sheetViews>
  <sheetFormatPr baseColWidth="10" defaultRowHeight="16" x14ac:dyDescent="0.2"/>
  <cols>
    <col min="1" max="1" width="33.33203125" customWidth="1"/>
    <col min="2" max="2" width="60" bestFit="1" customWidth="1"/>
    <col min="3" max="3" width="86.5" bestFit="1" customWidth="1"/>
  </cols>
  <sheetData>
    <row r="1" spans="1:3" ht="20" thickBot="1" x14ac:dyDescent="0.3">
      <c r="A1" s="25" t="s">
        <v>126</v>
      </c>
      <c r="B1" s="77" t="s">
        <v>127</v>
      </c>
      <c r="C1" s="78"/>
    </row>
    <row r="3" spans="1:3" ht="17" x14ac:dyDescent="0.2">
      <c r="A3" s="26" t="s">
        <v>128</v>
      </c>
      <c r="B3" s="26" t="s">
        <v>129</v>
      </c>
      <c r="C3" s="27" t="s">
        <v>130</v>
      </c>
    </row>
    <row r="4" spans="1:3" ht="17" x14ac:dyDescent="0.2">
      <c r="A4" s="28" t="s">
        <v>131</v>
      </c>
      <c r="B4" s="29" t="s">
        <v>132</v>
      </c>
      <c r="C4" s="30" t="s">
        <v>133</v>
      </c>
    </row>
    <row r="5" spans="1:3" ht="17" x14ac:dyDescent="0.2">
      <c r="A5" s="28" t="s">
        <v>109</v>
      </c>
      <c r="B5" s="30" t="s">
        <v>134</v>
      </c>
      <c r="C5" s="30" t="s">
        <v>135</v>
      </c>
    </row>
    <row r="6" spans="1:3" ht="17" x14ac:dyDescent="0.2">
      <c r="A6" s="28" t="s">
        <v>110</v>
      </c>
      <c r="B6" s="30" t="s">
        <v>136</v>
      </c>
      <c r="C6" s="30" t="s">
        <v>137</v>
      </c>
    </row>
    <row r="7" spans="1:3" ht="68" x14ac:dyDescent="0.2">
      <c r="A7" s="28" t="s">
        <v>116</v>
      </c>
      <c r="B7" s="30" t="s">
        <v>138</v>
      </c>
      <c r="C7" s="30" t="s">
        <v>139</v>
      </c>
    </row>
    <row r="8" spans="1:3" ht="34" x14ac:dyDescent="0.2">
      <c r="A8" s="28" t="s">
        <v>140</v>
      </c>
      <c r="B8" s="30" t="s">
        <v>141</v>
      </c>
      <c r="C8" s="30" t="s">
        <v>142</v>
      </c>
    </row>
    <row r="9" spans="1:3" ht="17" x14ac:dyDescent="0.2">
      <c r="A9" s="28" t="s">
        <v>115</v>
      </c>
      <c r="B9" s="30" t="s">
        <v>143</v>
      </c>
      <c r="C9" s="30" t="s">
        <v>144</v>
      </c>
    </row>
    <row r="10" spans="1:3" ht="68" x14ac:dyDescent="0.2">
      <c r="A10" s="28" t="s">
        <v>117</v>
      </c>
      <c r="B10" s="30" t="s">
        <v>145</v>
      </c>
      <c r="C10" s="30" t="s">
        <v>146</v>
      </c>
    </row>
    <row r="11" spans="1:3" ht="51" x14ac:dyDescent="0.2">
      <c r="A11" s="28" t="s">
        <v>147</v>
      </c>
      <c r="B11" s="30" t="s">
        <v>148</v>
      </c>
      <c r="C11" s="30" t="s">
        <v>149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Industry Averages</vt:lpstr>
      <vt:lpstr>Variables &amp; FAQ</vt:lpstr>
      <vt:lpstr>'Industry Averages'!Print_Titles</vt:lpstr>
    </vt:vector>
  </TitlesOfParts>
  <Company>Stern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Aswath Damodaran</dc:creator>
  <cp:lastModifiedBy>Aswath Damodaran</cp:lastModifiedBy>
  <cp:lastPrinted>2018-01-08T17:37:35Z</cp:lastPrinted>
  <dcterms:created xsi:type="dcterms:W3CDTF">2014-01-06T21:28:12Z</dcterms:created>
  <dcterms:modified xsi:type="dcterms:W3CDTF">2026-11-02T23:55:37Z</dcterms:modified>
</cp:coreProperties>
</file>