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Shared/Previously Relocated Items/Security/All My Stuff/Home Page 2002/pc/blog/"/>
    </mc:Choice>
  </mc:AlternateContent>
  <xr:revisionPtr revIDLastSave="0" documentId="13_ncr:80000009_{A239C2A4-1EB0-7B44-85EC-506A8E12A070}" xr6:coauthVersionLast="47" xr6:coauthVersionMax="47" xr10:uidLastSave="{00000000-0000-0000-0000-000000000000}"/>
  <bookViews>
    <workbookView xWindow="0" yWindow="660" windowWidth="30240" windowHeight="18980" tabRatio="500" activeTab="1" xr2:uid="{AD926BE3-94E9-F548-B465-B0EB942D10A1}"/>
  </bookViews>
  <sheets>
    <sheet name="Variables &amp; FAQ" sheetId="2" r:id="rId1"/>
    <sheet name="Industry Averages" sheetId="1" r:id="rId2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1" i="1" l="1"/>
  <c r="I111" i="1" s="1"/>
  <c r="J111" i="1"/>
  <c r="G110" i="1"/>
  <c r="I110" i="1" s="1"/>
  <c r="G105" i="1"/>
  <c r="I105" i="1" s="1"/>
  <c r="J105" i="1"/>
  <c r="G104" i="1"/>
  <c r="I104" i="1"/>
  <c r="K104" i="1" s="1"/>
  <c r="L104" i="1" s="1"/>
  <c r="J100" i="1"/>
  <c r="G99" i="1"/>
  <c r="I99" i="1" s="1"/>
  <c r="J99" i="1"/>
  <c r="G96" i="1"/>
  <c r="I96" i="1" s="1"/>
  <c r="K96" i="1" s="1"/>
  <c r="L96" i="1" s="1"/>
  <c r="G94" i="1"/>
  <c r="I94" i="1" s="1"/>
  <c r="K94" i="1" s="1"/>
  <c r="L94" i="1" s="1"/>
  <c r="J94" i="1"/>
  <c r="G93" i="1"/>
  <c r="I93" i="1"/>
  <c r="J93" i="1"/>
  <c r="G92" i="1"/>
  <c r="I92" i="1"/>
  <c r="G91" i="1"/>
  <c r="I91" i="1" s="1"/>
  <c r="J88" i="1"/>
  <c r="G87" i="1"/>
  <c r="I87" i="1" s="1"/>
  <c r="K87" i="1" s="1"/>
  <c r="L87" i="1" s="1"/>
  <c r="J87" i="1"/>
  <c r="G82" i="1"/>
  <c r="I82" i="1" s="1"/>
  <c r="K82" i="1" s="1"/>
  <c r="L82" i="1" s="1"/>
  <c r="J82" i="1"/>
  <c r="G81" i="1"/>
  <c r="I81" i="1"/>
  <c r="J81" i="1"/>
  <c r="G80" i="1"/>
  <c r="I80" i="1" s="1"/>
  <c r="G75" i="1"/>
  <c r="I75" i="1"/>
  <c r="J75" i="1"/>
  <c r="G72" i="1"/>
  <c r="I72" i="1" s="1"/>
  <c r="G70" i="1"/>
  <c r="I70" i="1" s="1"/>
  <c r="J70" i="1"/>
  <c r="G68" i="1"/>
  <c r="I68" i="1"/>
  <c r="G67" i="1"/>
  <c r="I67" i="1" s="1"/>
  <c r="K67" i="1" s="1"/>
  <c r="L67" i="1" s="1"/>
  <c r="J64" i="1"/>
  <c r="G63" i="1"/>
  <c r="I63" i="1" s="1"/>
  <c r="K63" i="1" s="1"/>
  <c r="L63" i="1" s="1"/>
  <c r="J63" i="1"/>
  <c r="G62" i="1"/>
  <c r="I62" i="1"/>
  <c r="K62" i="1" s="1"/>
  <c r="L62" i="1" s="1"/>
  <c r="J58" i="1"/>
  <c r="G57" i="1"/>
  <c r="I57" i="1" s="1"/>
  <c r="J57" i="1"/>
  <c r="G56" i="1"/>
  <c r="I56" i="1" s="1"/>
  <c r="J56" i="1"/>
  <c r="G53" i="1"/>
  <c r="I53" i="1" s="1"/>
  <c r="K53" i="1" s="1"/>
  <c r="L53" i="1" s="1"/>
  <c r="G50" i="1"/>
  <c r="I50" i="1" s="1"/>
  <c r="G49" i="1"/>
  <c r="I49" i="1"/>
  <c r="J46" i="1"/>
  <c r="G45" i="1"/>
  <c r="I45" i="1" s="1"/>
  <c r="G41" i="1"/>
  <c r="I41" i="1" s="1"/>
  <c r="G40" i="1"/>
  <c r="I40" i="1" s="1"/>
  <c r="G39" i="1"/>
  <c r="I39" i="1" s="1"/>
  <c r="J39" i="1"/>
  <c r="G37" i="1"/>
  <c r="I37" i="1"/>
  <c r="G36" i="1"/>
  <c r="I36" i="1"/>
  <c r="K36" i="1" s="1"/>
  <c r="L36" i="1" s="1"/>
  <c r="G35" i="1"/>
  <c r="I35" i="1" s="1"/>
  <c r="J34" i="1"/>
  <c r="G33" i="1"/>
  <c r="I33" i="1"/>
  <c r="K33" i="1" s="1"/>
  <c r="L33" i="1" s="1"/>
  <c r="J33" i="1"/>
  <c r="G32" i="1"/>
  <c r="I32" i="1" s="1"/>
  <c r="K32" i="1" s="1"/>
  <c r="L32" i="1" s="1"/>
  <c r="G31" i="1"/>
  <c r="I31" i="1"/>
  <c r="K31" i="1" s="1"/>
  <c r="L31" i="1" s="1"/>
  <c r="G29" i="1"/>
  <c r="I29" i="1" s="1"/>
  <c r="J28" i="1"/>
  <c r="G27" i="1"/>
  <c r="I27" i="1"/>
  <c r="K27" i="1" s="1"/>
  <c r="L27" i="1" s="1"/>
  <c r="J27" i="1"/>
  <c r="G26" i="1"/>
  <c r="I26" i="1"/>
  <c r="J26" i="1"/>
  <c r="G25" i="1"/>
  <c r="I25" i="1"/>
  <c r="J22" i="1"/>
  <c r="J21" i="1"/>
  <c r="G20" i="1"/>
  <c r="I20" i="1" s="1"/>
  <c r="D109" i="1"/>
  <c r="D108" i="1"/>
  <c r="D103" i="1"/>
  <c r="D96" i="1"/>
  <c r="D95" i="1"/>
  <c r="D93" i="1"/>
  <c r="K93" i="1" s="1"/>
  <c r="L93" i="1" s="1"/>
  <c r="D91" i="1"/>
  <c r="D89" i="1"/>
  <c r="D88" i="1"/>
  <c r="D80" i="1"/>
  <c r="D79" i="1"/>
  <c r="D72" i="1"/>
  <c r="D64" i="1"/>
  <c r="D63" i="1"/>
  <c r="D59" i="1"/>
  <c r="D57" i="1"/>
  <c r="D56" i="1"/>
  <c r="D55" i="1"/>
  <c r="D51" i="1"/>
  <c r="D48" i="1"/>
  <c r="D44" i="1"/>
  <c r="D43" i="1"/>
  <c r="D40" i="1"/>
  <c r="D39" i="1"/>
  <c r="D33" i="1"/>
  <c r="D32" i="1"/>
  <c r="D31" i="1"/>
  <c r="D29" i="1"/>
  <c r="D25" i="1"/>
  <c r="K25" i="1" s="1"/>
  <c r="L25" i="1" s="1"/>
  <c r="D24" i="1"/>
  <c r="K24" i="1" s="1"/>
  <c r="L24" i="1" s="1"/>
  <c r="D23" i="1"/>
  <c r="D20" i="1"/>
  <c r="G114" i="1"/>
  <c r="I114" i="1"/>
  <c r="G113" i="1"/>
  <c r="I113" i="1"/>
  <c r="J113" i="1"/>
  <c r="G112" i="1"/>
  <c r="I112" i="1"/>
  <c r="J109" i="1"/>
  <c r="G108" i="1"/>
  <c r="I108" i="1"/>
  <c r="G106" i="1"/>
  <c r="I106" i="1" s="1"/>
  <c r="K106" i="1" s="1"/>
  <c r="L106" i="1" s="1"/>
  <c r="J101" i="1"/>
  <c r="G100" i="1"/>
  <c r="I100" i="1"/>
  <c r="G98" i="1"/>
  <c r="I98" i="1" s="1"/>
  <c r="K98" i="1" s="1"/>
  <c r="L98" i="1" s="1"/>
  <c r="G97" i="1"/>
  <c r="I97" i="1" s="1"/>
  <c r="J97" i="1"/>
  <c r="G89" i="1"/>
  <c r="I89" i="1"/>
  <c r="K89" i="1" s="1"/>
  <c r="L89" i="1" s="1"/>
  <c r="J89" i="1"/>
  <c r="G88" i="1"/>
  <c r="I88" i="1" s="1"/>
  <c r="G86" i="1"/>
  <c r="I86" i="1" s="1"/>
  <c r="G85" i="1"/>
  <c r="I85" i="1" s="1"/>
  <c r="J85" i="1"/>
  <c r="G84" i="1"/>
  <c r="I84" i="1" s="1"/>
  <c r="J77" i="1"/>
  <c r="G76" i="1"/>
  <c r="I76" i="1" s="1"/>
  <c r="G74" i="1"/>
  <c r="I74" i="1" s="1"/>
  <c r="G73" i="1"/>
  <c r="I73" i="1" s="1"/>
  <c r="J73" i="1"/>
  <c r="G66" i="1"/>
  <c r="I66" i="1"/>
  <c r="K66" i="1" s="1"/>
  <c r="L66" i="1" s="1"/>
  <c r="G65" i="1"/>
  <c r="I65" i="1"/>
  <c r="J65" i="1"/>
  <c r="G64" i="1"/>
  <c r="I64" i="1"/>
  <c r="K64" i="1" s="1"/>
  <c r="L64" i="1" s="1"/>
  <c r="J61" i="1"/>
  <c r="G60" i="1"/>
  <c r="I60" i="1" s="1"/>
  <c r="J53" i="1"/>
  <c r="G52" i="1"/>
  <c r="I52" i="1" s="1"/>
  <c r="J52" i="1"/>
  <c r="G48" i="1"/>
  <c r="I48" i="1"/>
  <c r="J45" i="1"/>
  <c r="G44" i="1"/>
  <c r="I44" i="1" s="1"/>
  <c r="K44" i="1" s="1"/>
  <c r="L44" i="1" s="1"/>
  <c r="J44" i="1"/>
  <c r="J41" i="1"/>
  <c r="J32" i="1"/>
  <c r="J29" i="1"/>
  <c r="G28" i="1"/>
  <c r="I28" i="1"/>
  <c r="G24" i="1"/>
  <c r="I24" i="1"/>
  <c r="J24" i="1"/>
  <c r="G22" i="1"/>
  <c r="I22" i="1" s="1"/>
  <c r="D111" i="1"/>
  <c r="K111" i="1" s="1"/>
  <c r="L111" i="1" s="1"/>
  <c r="D110" i="1"/>
  <c r="D106" i="1"/>
  <c r="D101" i="1"/>
  <c r="D98" i="1"/>
  <c r="D90" i="1"/>
  <c r="D86" i="1"/>
  <c r="D85" i="1"/>
  <c r="D82" i="1"/>
  <c r="D77" i="1"/>
  <c r="D74" i="1"/>
  <c r="D71" i="1"/>
  <c r="D70" i="1"/>
  <c r="D66" i="1"/>
  <c r="D61" i="1"/>
  <c r="D58" i="1"/>
  <c r="D53" i="1"/>
  <c r="D50" i="1"/>
  <c r="D47" i="1"/>
  <c r="D46" i="1"/>
  <c r="D45" i="1"/>
  <c r="D42" i="1"/>
  <c r="D34" i="1"/>
  <c r="D22" i="1"/>
  <c r="D21" i="1"/>
  <c r="J112" i="1"/>
  <c r="J108" i="1"/>
  <c r="J106" i="1"/>
  <c r="J102" i="1"/>
  <c r="J96" i="1"/>
  <c r="J92" i="1"/>
  <c r="J84" i="1"/>
  <c r="J78" i="1"/>
  <c r="J76" i="1"/>
  <c r="J72" i="1"/>
  <c r="J69" i="1"/>
  <c r="J68" i="1"/>
  <c r="J66" i="1"/>
  <c r="J60" i="1"/>
  <c r="J48" i="1"/>
  <c r="J40" i="1"/>
  <c r="J38" i="1"/>
  <c r="J37" i="1"/>
  <c r="J36" i="1"/>
  <c r="J25" i="1"/>
  <c r="G21" i="1"/>
  <c r="I21" i="1" s="1"/>
  <c r="J20" i="1"/>
  <c r="D94" i="1"/>
  <c r="D54" i="1"/>
  <c r="D52" i="1"/>
  <c r="D38" i="1"/>
  <c r="D36" i="1"/>
  <c r="D30" i="1"/>
  <c r="D28" i="1"/>
  <c r="J104" i="1"/>
  <c r="J80" i="1"/>
  <c r="J49" i="1"/>
  <c r="D113" i="1"/>
  <c r="D105" i="1"/>
  <c r="D102" i="1"/>
  <c r="D97" i="1"/>
  <c r="D73" i="1"/>
  <c r="D65" i="1"/>
  <c r="D62" i="1"/>
  <c r="D41" i="1"/>
  <c r="D26" i="1"/>
  <c r="G79" i="1"/>
  <c r="I79" i="1" s="1"/>
  <c r="J23" i="1"/>
  <c r="D27" i="1"/>
  <c r="G30" i="1"/>
  <c r="I30" i="1" s="1"/>
  <c r="K30" i="1" s="1"/>
  <c r="L30" i="1" s="1"/>
  <c r="J30" i="1"/>
  <c r="J31" i="1"/>
  <c r="G34" i="1"/>
  <c r="I34" i="1" s="1"/>
  <c r="D35" i="1"/>
  <c r="J35" i="1"/>
  <c r="D37" i="1"/>
  <c r="G42" i="1"/>
  <c r="I42" i="1" s="1"/>
  <c r="J42" i="1"/>
  <c r="G43" i="1"/>
  <c r="I43" i="1"/>
  <c r="J43" i="1"/>
  <c r="J47" i="1"/>
  <c r="D49" i="1"/>
  <c r="J50" i="1"/>
  <c r="G51" i="1"/>
  <c r="I51" i="1"/>
  <c r="J51" i="1"/>
  <c r="G54" i="1"/>
  <c r="I54" i="1" s="1"/>
  <c r="J54" i="1"/>
  <c r="G55" i="1"/>
  <c r="I55" i="1"/>
  <c r="K55" i="1" s="1"/>
  <c r="L55" i="1" s="1"/>
  <c r="J55" i="1"/>
  <c r="G59" i="1"/>
  <c r="I59" i="1" s="1"/>
  <c r="K59" i="1" s="1"/>
  <c r="L59" i="1" s="1"/>
  <c r="J59" i="1"/>
  <c r="D60" i="1"/>
  <c r="G61" i="1"/>
  <c r="I61" i="1"/>
  <c r="J62" i="1"/>
  <c r="D67" i="1"/>
  <c r="J67" i="1"/>
  <c r="D68" i="1"/>
  <c r="D69" i="1"/>
  <c r="G69" i="1"/>
  <c r="I69" i="1" s="1"/>
  <c r="G71" i="1"/>
  <c r="I71" i="1"/>
  <c r="J71" i="1"/>
  <c r="J74" i="1"/>
  <c r="D75" i="1"/>
  <c r="D76" i="1"/>
  <c r="G77" i="1"/>
  <c r="I77" i="1"/>
  <c r="D78" i="1"/>
  <c r="G78" i="1"/>
  <c r="I78" i="1" s="1"/>
  <c r="J79" i="1"/>
  <c r="D81" i="1"/>
  <c r="K81" i="1" s="1"/>
  <c r="L81" i="1" s="1"/>
  <c r="D83" i="1"/>
  <c r="G83" i="1"/>
  <c r="I83" i="1" s="1"/>
  <c r="J83" i="1"/>
  <c r="D84" i="1"/>
  <c r="J86" i="1"/>
  <c r="D87" i="1"/>
  <c r="J90" i="1"/>
  <c r="J91" i="1"/>
  <c r="D92" i="1"/>
  <c r="J95" i="1"/>
  <c r="J98" i="1"/>
  <c r="D99" i="1"/>
  <c r="D100" i="1"/>
  <c r="K100" i="1" s="1"/>
  <c r="L100" i="1" s="1"/>
  <c r="G101" i="1"/>
  <c r="I101" i="1" s="1"/>
  <c r="G102" i="1"/>
  <c r="I102" i="1" s="1"/>
  <c r="K102" i="1" s="1"/>
  <c r="L102" i="1" s="1"/>
  <c r="J103" i="1"/>
  <c r="D104" i="1"/>
  <c r="D107" i="1"/>
  <c r="G107" i="1"/>
  <c r="I107" i="1" s="1"/>
  <c r="K107" i="1" s="1"/>
  <c r="L107" i="1" s="1"/>
  <c r="J107" i="1"/>
  <c r="G109" i="1"/>
  <c r="I109" i="1"/>
  <c r="K109" i="1"/>
  <c r="L109" i="1" s="1"/>
  <c r="J110" i="1"/>
  <c r="D112" i="1"/>
  <c r="D114" i="1"/>
  <c r="J114" i="1"/>
  <c r="D115" i="1"/>
  <c r="J115" i="1"/>
  <c r="G115" i="1"/>
  <c r="I115" i="1"/>
  <c r="K115" i="1" s="1"/>
  <c r="L115" i="1" s="1"/>
  <c r="G46" i="1"/>
  <c r="I46" i="1"/>
  <c r="G38" i="1"/>
  <c r="I38" i="1" s="1"/>
  <c r="G103" i="1"/>
  <c r="I103" i="1" s="1"/>
  <c r="K103" i="1" s="1"/>
  <c r="L103" i="1" s="1"/>
  <c r="G95" i="1"/>
  <c r="I95" i="1" s="1"/>
  <c r="K95" i="1" s="1"/>
  <c r="L95" i="1" s="1"/>
  <c r="G23" i="1"/>
  <c r="I23" i="1"/>
  <c r="K23" i="1"/>
  <c r="L23" i="1" s="1"/>
  <c r="G90" i="1"/>
  <c r="I90" i="1"/>
  <c r="G58" i="1"/>
  <c r="I58" i="1" s="1"/>
  <c r="K58" i="1" s="1"/>
  <c r="L58" i="1" s="1"/>
  <c r="G47" i="1"/>
  <c r="I47" i="1"/>
  <c r="K86" i="1" l="1"/>
  <c r="L86" i="1" s="1"/>
  <c r="K50" i="1"/>
  <c r="L50" i="1" s="1"/>
  <c r="K57" i="1"/>
  <c r="L57" i="1" s="1"/>
  <c r="K80" i="1"/>
  <c r="L80" i="1" s="1"/>
  <c r="K21" i="1"/>
  <c r="L21" i="1" s="1"/>
  <c r="K70" i="1"/>
  <c r="L70" i="1" s="1"/>
  <c r="K88" i="1"/>
  <c r="L88" i="1" s="1"/>
  <c r="K105" i="1"/>
  <c r="L105" i="1" s="1"/>
  <c r="K83" i="1"/>
  <c r="L83" i="1" s="1"/>
  <c r="K71" i="1"/>
  <c r="L71" i="1" s="1"/>
  <c r="K113" i="1"/>
  <c r="L113" i="1" s="1"/>
  <c r="K43" i="1"/>
  <c r="L43" i="1" s="1"/>
  <c r="K42" i="1"/>
  <c r="L42" i="1" s="1"/>
  <c r="K92" i="1"/>
  <c r="L92" i="1" s="1"/>
  <c r="K68" i="1"/>
  <c r="L68" i="1" s="1"/>
  <c r="K48" i="1"/>
  <c r="L48" i="1" s="1"/>
  <c r="K51" i="1"/>
  <c r="L51" i="1" s="1"/>
  <c r="K39" i="1"/>
  <c r="L39" i="1" s="1"/>
  <c r="K22" i="1"/>
  <c r="L22" i="1" s="1"/>
  <c r="K37" i="1"/>
  <c r="L37" i="1" s="1"/>
  <c r="K90" i="1"/>
  <c r="L90" i="1" s="1"/>
  <c r="K75" i="1"/>
  <c r="L75" i="1" s="1"/>
  <c r="K38" i="1"/>
  <c r="L38" i="1" s="1"/>
  <c r="K112" i="1"/>
  <c r="L112" i="1" s="1"/>
  <c r="K73" i="1"/>
  <c r="L73" i="1" s="1"/>
  <c r="K61" i="1"/>
  <c r="L61" i="1" s="1"/>
  <c r="K108" i="1"/>
  <c r="L108" i="1" s="1"/>
  <c r="K72" i="1"/>
  <c r="L72" i="1" s="1"/>
  <c r="K114" i="1"/>
  <c r="L114" i="1" s="1"/>
  <c r="K84" i="1"/>
  <c r="L84" i="1" s="1"/>
  <c r="K65" i="1"/>
  <c r="L65" i="1" s="1"/>
  <c r="K101" i="1"/>
  <c r="L101" i="1" s="1"/>
  <c r="K49" i="1"/>
  <c r="L49" i="1" s="1"/>
  <c r="K97" i="1"/>
  <c r="L97" i="1" s="1"/>
  <c r="K54" i="1"/>
  <c r="L54" i="1" s="1"/>
  <c r="K110" i="1"/>
  <c r="L110" i="1" s="1"/>
  <c r="K56" i="1"/>
  <c r="L56" i="1" s="1"/>
  <c r="K34" i="1"/>
  <c r="L34" i="1" s="1"/>
  <c r="K41" i="1"/>
  <c r="L41" i="1" s="1"/>
  <c r="K79" i="1"/>
  <c r="L79" i="1" s="1"/>
  <c r="K26" i="1"/>
  <c r="L26" i="1" s="1"/>
  <c r="K40" i="1"/>
  <c r="L40" i="1" s="1"/>
  <c r="K76" i="1"/>
  <c r="L76" i="1" s="1"/>
  <c r="K46" i="1"/>
  <c r="L46" i="1" s="1"/>
  <c r="K45" i="1"/>
  <c r="L45" i="1" s="1"/>
  <c r="K99" i="1"/>
  <c r="L99" i="1" s="1"/>
  <c r="K77" i="1"/>
  <c r="L77" i="1" s="1"/>
  <c r="K28" i="1"/>
  <c r="L28" i="1" s="1"/>
  <c r="K47" i="1"/>
  <c r="L47" i="1" s="1"/>
  <c r="K74" i="1"/>
  <c r="L74" i="1" s="1"/>
  <c r="K35" i="1"/>
  <c r="L35" i="1" s="1"/>
  <c r="K85" i="1"/>
  <c r="L85" i="1" s="1"/>
  <c r="K29" i="1"/>
  <c r="L29" i="1" s="1"/>
  <c r="K60" i="1"/>
  <c r="L60" i="1" s="1"/>
  <c r="K52" i="1"/>
  <c r="L52" i="1" s="1"/>
  <c r="K69" i="1"/>
  <c r="L69" i="1" s="1"/>
  <c r="K78" i="1"/>
  <c r="L78" i="1" s="1"/>
  <c r="K20" i="1"/>
  <c r="L20" i="1" s="1"/>
  <c r="K91" i="1"/>
  <c r="L91" i="1" s="1"/>
</calcChain>
</file>

<file path=xl/sharedStrings.xml><?xml version="1.0" encoding="utf-8"?>
<sst xmlns="http://schemas.openxmlformats.org/spreadsheetml/2006/main" count="168" uniqueCount="163">
  <si>
    <t>Date updated:</t>
  </si>
  <si>
    <t>Air Transport</t>
  </si>
  <si>
    <t>Apparel</t>
  </si>
  <si>
    <t>Auto &amp; Truck</t>
  </si>
  <si>
    <t>Auto Parts</t>
  </si>
  <si>
    <t>Bank (Money Center)</t>
  </si>
  <si>
    <t>Banks (Regional)</t>
  </si>
  <si>
    <t>Beverage (Alcoholic)</t>
  </si>
  <si>
    <t>Beverage (Soft)</t>
  </si>
  <si>
    <t>Broadcasting</t>
  </si>
  <si>
    <t>Brokerage &amp; Investment Banking</t>
  </si>
  <si>
    <t>Building Materials</t>
  </si>
  <si>
    <t>Business &amp; Consumer Services</t>
  </si>
  <si>
    <t>Cable TV</t>
  </si>
  <si>
    <t>Chemical (Basic)</t>
  </si>
  <si>
    <t>Chemical (Diversified)</t>
  </si>
  <si>
    <t>Chemical (Specialty)</t>
  </si>
  <si>
    <t>Coal &amp; Related Energy</t>
  </si>
  <si>
    <t>Computer Services</t>
  </si>
  <si>
    <t>Computers/Peripherals</t>
  </si>
  <si>
    <t>Construction Supplies</t>
  </si>
  <si>
    <t>Diversified</t>
  </si>
  <si>
    <t>Drugs (Biotechnology)</t>
  </si>
  <si>
    <t>Drugs (Pharmaceutical)</t>
  </si>
  <si>
    <t>Education</t>
  </si>
  <si>
    <t>Electrical Equipment</t>
  </si>
  <si>
    <t>Electronics (Consumer &amp; Office)</t>
  </si>
  <si>
    <t>Electronics (General)</t>
  </si>
  <si>
    <t>Engineering/Construction</t>
  </si>
  <si>
    <t>Entertainment</t>
  </si>
  <si>
    <t>Environmental &amp; Waste Services</t>
  </si>
  <si>
    <t>Farming/Agriculture</t>
  </si>
  <si>
    <t>Financial Svcs. (Non-bank &amp; Insurance)</t>
  </si>
  <si>
    <t>Food Processing</t>
  </si>
  <si>
    <t>Food Wholesalers</t>
  </si>
  <si>
    <t>Furn/Home Furnishings</t>
  </si>
  <si>
    <t>Green &amp; Renewable Energy</t>
  </si>
  <si>
    <t>Healthcare Products</t>
  </si>
  <si>
    <t>Healthcare Support Services</t>
  </si>
  <si>
    <t>Heathcare Information and Technology</t>
  </si>
  <si>
    <t>Homebuilding</t>
  </si>
  <si>
    <t>Hospitals/Healthcare Facilities</t>
  </si>
  <si>
    <t>Hotel/Gaming</t>
  </si>
  <si>
    <t>Household Products</t>
  </si>
  <si>
    <t>Information Services</t>
  </si>
  <si>
    <t>Insurance (General)</t>
  </si>
  <si>
    <t>Insurance (Life)</t>
  </si>
  <si>
    <t>Insurance (Prop/Cas.)</t>
  </si>
  <si>
    <t>Investments &amp; Asset Management</t>
  </si>
  <si>
    <t>Machinery</t>
  </si>
  <si>
    <t>Metals &amp; Mining</t>
  </si>
  <si>
    <t>Office Equipment &amp; Services</t>
  </si>
  <si>
    <t>Oil/Gas (Integrated)</t>
  </si>
  <si>
    <t>Oil/Gas (Production and Exploration)</t>
  </si>
  <si>
    <t>Oil/Gas Distribution</t>
  </si>
  <si>
    <t>Oilfield Svcs/Equip.</t>
  </si>
  <si>
    <t>Packaging &amp; Container</t>
  </si>
  <si>
    <t>Paper/Forest Products</t>
  </si>
  <si>
    <t>Power</t>
  </si>
  <si>
    <t>Precious Metals</t>
  </si>
  <si>
    <t>R.E.I.T.</t>
  </si>
  <si>
    <t>Real Estate (Development)</t>
  </si>
  <si>
    <t>Real Estate (General/Diversified)</t>
  </si>
  <si>
    <t>Real Estate (Operations &amp; Services)</t>
  </si>
  <si>
    <t>Recreation</t>
  </si>
  <si>
    <t>Reinsurance</t>
  </si>
  <si>
    <t>Restaurant/Dining</t>
  </si>
  <si>
    <t>Retail (Automotive)</t>
  </si>
  <si>
    <t>Retail (Building Supply)</t>
  </si>
  <si>
    <t>Retail (Distributors)</t>
  </si>
  <si>
    <t>Retail (General)</t>
  </si>
  <si>
    <t>Retail (Grocery and Food)</t>
  </si>
  <si>
    <t>Retail (Special Lines)</t>
  </si>
  <si>
    <t>Rubber&amp; Tires</t>
  </si>
  <si>
    <t>Semiconductor</t>
  </si>
  <si>
    <t>Semiconductor Equip</t>
  </si>
  <si>
    <t>Shipbuilding &amp; Marine</t>
  </si>
  <si>
    <t>Shoe</t>
  </si>
  <si>
    <t>Software (Entertainment)</t>
  </si>
  <si>
    <t>Software (Internet)</t>
  </si>
  <si>
    <t>Software (System &amp; Application)</t>
  </si>
  <si>
    <t>Steel</t>
  </si>
  <si>
    <t>Telecom (Wireless)</t>
  </si>
  <si>
    <t>Telecom. Equipment</t>
  </si>
  <si>
    <t>Telecom. Services</t>
  </si>
  <si>
    <t>Tobacco</t>
  </si>
  <si>
    <t>Transportation</t>
  </si>
  <si>
    <t>Transportation (Railroads)</t>
  </si>
  <si>
    <t>Trucking</t>
  </si>
  <si>
    <t>Utility (General)</t>
  </si>
  <si>
    <t>Utility (Water)</t>
  </si>
  <si>
    <t>Companies in each industry:</t>
  </si>
  <si>
    <t>Data website:</t>
  </si>
  <si>
    <t>Variable definitions:</t>
  </si>
  <si>
    <t>Advertising</t>
  </si>
  <si>
    <t>Aerospace/Defense</t>
  </si>
  <si>
    <t>To update this spreadsheet, enter the following</t>
  </si>
  <si>
    <t>Cost of Debt Lookup Table (based on std dev in stock prices)</t>
  </si>
  <si>
    <t>Long Term Treasury bond rate =</t>
  </si>
  <si>
    <t>Standard Deviation</t>
  </si>
  <si>
    <t>Basis Spread</t>
  </si>
  <si>
    <t>Risk Premium to Use for Equity =</t>
  </si>
  <si>
    <t>Global Default Spread to add to cost of debt =</t>
  </si>
  <si>
    <t>Do you want to use the marginal tax rate for cost of debt?</t>
  </si>
  <si>
    <t>Yes</t>
  </si>
  <si>
    <t>If yes, enter the marginal tax rate to use</t>
  </si>
  <si>
    <t>Industry Name</t>
  </si>
  <si>
    <t>Number of Firms</t>
  </si>
  <si>
    <t>Beta</t>
  </si>
  <si>
    <t>Cost of Equity</t>
  </si>
  <si>
    <t>E/(D+E)</t>
  </si>
  <si>
    <t>Std Dev in Stock</t>
  </si>
  <si>
    <t>Cost of Debt</t>
  </si>
  <si>
    <t>Tax Rate</t>
  </si>
  <si>
    <t>After-tax Cost of Debt</t>
  </si>
  <si>
    <t>D/(D+E)</t>
  </si>
  <si>
    <t>Cost of Capital</t>
  </si>
  <si>
    <t>Created by:</t>
  </si>
  <si>
    <t>Aswath Damodaran, adamodar@stern.nyu.edu</t>
  </si>
  <si>
    <t>Home Page:</t>
  </si>
  <si>
    <t>http://www.damodaran.com</t>
  </si>
  <si>
    <t>What is this data?</t>
  </si>
  <si>
    <t>US companies</t>
  </si>
  <si>
    <t>Cost of equity and capital (updateable)</t>
  </si>
  <si>
    <t>Publishing &amp; Newspapers</t>
  </si>
  <si>
    <t>Cost of Capital (Local Currency)</t>
  </si>
  <si>
    <t>These costs of capital are in US$. To convert to a different currency, please enter</t>
  </si>
  <si>
    <t>Expected inflation rate in local currency =</t>
  </si>
  <si>
    <t>Expected inflation rate in US $ =</t>
  </si>
  <si>
    <t>Total Market (without financials)</t>
  </si>
  <si>
    <t>End Game</t>
  </si>
  <si>
    <t>Variable</t>
  </si>
  <si>
    <t>Explanation</t>
  </si>
  <si>
    <t>Why?</t>
  </si>
  <si>
    <t>Number of firms</t>
  </si>
  <si>
    <t>Number of firms in the indusry grouping.</t>
  </si>
  <si>
    <t>Law of large numbers?</t>
  </si>
  <si>
    <t>Average regression beta across companies in the group.</t>
  </si>
  <si>
    <t>Relative risk of sector</t>
  </si>
  <si>
    <t>Required return on equity, given equity risk (beta).</t>
  </si>
  <si>
    <t>Cost of Equity * (Equity/ (Debt + Equity)) + Cost of Debt (1- Marginal tax rate) *(Debt/ (Debt + Equity)), with aggregated debt and market equity values across all companies in the sector, using most recent balance sheet for debt and most recent year-end for equity.</t>
  </si>
  <si>
    <t>To estimate the hurdle rate (required return) on both equity and overall capital invested for firms.</t>
  </si>
  <si>
    <t>Total Debt (including lease debt)/ (Total Debt (including lease debt)+ Market Cap), aggregated across all firms in group, with all numbers other than market cap coming from most recent balance sheet; market cap is as of last day of the most recent year.</t>
  </si>
  <si>
    <t>Cost of debt</t>
  </si>
  <si>
    <t>Pre-tax cost of borrowing for sector, estimated based upon the standard deviation of equity.</t>
  </si>
  <si>
    <t>This is an approximation, but the alternatives are not attractive. I could estimate the average cost of debt across firms in the group, but many of them are unrated and there are outliers.</t>
  </si>
  <si>
    <t>Interest saves you taxes, at the margin.</t>
  </si>
  <si>
    <t>Measure of debt used, as a proportion of overall funding (based upon market value)</t>
  </si>
  <si>
    <t>Cost of Capital (local currency)</t>
  </si>
  <si>
    <t>Pre-tax cost of borrowing  (1- Marginal tax rate), in US $</t>
  </si>
  <si>
    <t>Risk free Rate + Beta * Equity Risk Premium, in US $</t>
  </si>
  <si>
    <t>You can convert the $ cost of capital for a sector into any other currency, if you can estimate an expected inflation rate for the local currency.</t>
  </si>
  <si>
    <t>Required return on invested capital.</t>
  </si>
  <si>
    <t>Required return on invested capital, converted into local currency.</t>
  </si>
  <si>
    <t>https://pages.stern.nyu.edu/~adamodar/New_Home_Page/data.html</t>
  </si>
  <si>
    <t>https://pages.stern.nyu.edu/~adamodar/pc/datasets/indname.xls</t>
  </si>
  <si>
    <t>https://pages.stern.nyu.edu/~adamodar/New_Home_Page/datafile/variable.htm</t>
  </si>
  <si>
    <t>Retail (REITs)</t>
  </si>
  <si>
    <t>YouTube Video explaining estimation choices and process.</t>
  </si>
  <si>
    <t>Notes</t>
  </si>
  <si>
    <t>Notes on how cost of capital is estimated for firms in US dollars and how to convert that into a cost of capital in a different currency</t>
  </si>
  <si>
    <t>Total Market</t>
  </si>
  <si>
    <t>1/5/2026 (with October 2026 updates to T.Bond rate and equity risk premium)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</si>
</sst>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i/>
      <sz val="9"/>
      <name val="Geneva"/>
      <family val="2"/>
      <charset val="1"/>
    </font>
    <font>
      <sz val="9"/>
      <name val="Geneva"/>
      <family val="2"/>
      <charset val="1"/>
    </font>
    <font>
      <i/>
      <sz val="9"/>
      <name val="Geneva"/>
      <family val="2"/>
      <charset val="1"/>
    </font>
    <font>
      <b/>
      <sz val="10"/>
      <name val="Verdana"/>
      <family val="2"/>
    </font>
    <font>
      <i/>
      <sz val="9"/>
      <name val="Geneva"/>
      <family val="2"/>
      <charset val="1"/>
    </font>
    <font>
      <sz val="9"/>
      <name val="Geneva"/>
      <family val="2"/>
      <charset val="1"/>
    </font>
    <font>
      <b/>
      <sz val="9"/>
      <name val="Geneva"/>
      <family val="2"/>
      <charset val="1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F305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82">
    <xf numFmtId="0" fontId="0" fillId="0" borderId="0" xfId="0"/>
    <xf numFmtId="0" fontId="10" fillId="0" borderId="0" xfId="0" applyFont="1"/>
    <xf numFmtId="0" fontId="1" fillId="0" borderId="0" xfId="0" applyFont="1"/>
    <xf numFmtId="0" fontId="2" fillId="0" borderId="0" xfId="0" applyFont="1"/>
    <xf numFmtId="10" fontId="2" fillId="2" borderId="1" xfId="0" applyNumberFormat="1" applyFont="1" applyFill="1" applyBorder="1"/>
    <xf numFmtId="10" fontId="2" fillId="2" borderId="2" xfId="0" applyNumberFormat="1" applyFont="1" applyFill="1" applyBorder="1"/>
    <xf numFmtId="10" fontId="2" fillId="3" borderId="1" xfId="0" applyNumberFormat="1" applyFont="1" applyFill="1" applyBorder="1"/>
    <xf numFmtId="0" fontId="2" fillId="2" borderId="3" xfId="0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0" fontId="8" fillId="0" borderId="1" xfId="2" applyNumberFormat="1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0" fontId="8" fillId="0" borderId="3" xfId="2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0" fontId="10" fillId="0" borderId="7" xfId="2" applyNumberFormat="1" applyFont="1" applyBorder="1" applyAlignment="1">
      <alignment horizontal="center"/>
    </xf>
    <xf numFmtId="10" fontId="10" fillId="0" borderId="7" xfId="0" applyNumberFormat="1" applyFont="1" applyBorder="1" applyAlignment="1">
      <alignment horizontal="center"/>
    </xf>
    <xf numFmtId="10" fontId="10" fillId="0" borderId="8" xfId="2" applyNumberFormat="1" applyFont="1" applyBorder="1" applyAlignment="1">
      <alignment horizontal="center"/>
    </xf>
    <xf numFmtId="10" fontId="8" fillId="0" borderId="1" xfId="2" applyNumberFormat="1" applyFont="1" applyBorder="1" applyAlignment="1">
      <alignment horizontal="center"/>
    </xf>
    <xf numFmtId="0" fontId="12" fillId="4" borderId="9" xfId="0" applyFont="1" applyFill="1" applyBorder="1"/>
    <xf numFmtId="0" fontId="12" fillId="4" borderId="10" xfId="0" applyFont="1" applyFill="1" applyBorder="1"/>
    <xf numFmtId="0" fontId="12" fillId="4" borderId="11" xfId="0" applyFont="1" applyFill="1" applyBorder="1"/>
    <xf numFmtId="10" fontId="4" fillId="0" borderId="1" xfId="2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/>
    <xf numFmtId="10" fontId="10" fillId="0" borderId="1" xfId="2" applyNumberFormat="1" applyFont="1" applyBorder="1" applyAlignment="1">
      <alignment horizontal="center"/>
    </xf>
    <xf numFmtId="10" fontId="10" fillId="0" borderId="1" xfId="0" applyNumberFormat="1" applyFont="1" applyBorder="1" applyAlignment="1">
      <alignment horizontal="center"/>
    </xf>
    <xf numFmtId="10" fontId="10" fillId="0" borderId="3" xfId="2" applyNumberFormat="1" applyFont="1" applyBorder="1" applyAlignment="1">
      <alignment horizontal="center"/>
    </xf>
    <xf numFmtId="0" fontId="13" fillId="0" borderId="12" xfId="0" applyFont="1" applyBorder="1" applyAlignment="1">
      <alignment vertical="center"/>
    </xf>
    <xf numFmtId="0" fontId="10" fillId="0" borderId="1" xfId="0" applyFont="1" applyBorder="1"/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top" wrapText="1"/>
    </xf>
    <xf numFmtId="10" fontId="0" fillId="0" borderId="1" xfId="0" applyNumberFormat="1" applyBorder="1"/>
    <xf numFmtId="10" fontId="4" fillId="0" borderId="1" xfId="0" applyNumberFormat="1" applyFont="1" applyBorder="1"/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/>
    <xf numFmtId="10" fontId="14" fillId="3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0" fontId="8" fillId="0" borderId="1" xfId="2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3" fillId="0" borderId="13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15" fontId="16" fillId="4" borderId="26" xfId="0" applyNumberFormat="1" applyFont="1" applyFill="1" applyBorder="1" applyAlignment="1">
      <alignment horizontal="left"/>
    </xf>
    <xf numFmtId="15" fontId="16" fillId="4" borderId="27" xfId="0" applyNumberFormat="1" applyFont="1" applyFill="1" applyBorder="1" applyAlignment="1">
      <alignment horizontal="left"/>
    </xf>
    <xf numFmtId="15" fontId="16" fillId="4" borderId="30" xfId="0" applyNumberFormat="1" applyFont="1" applyFill="1" applyBorder="1" applyAlignment="1">
      <alignment horizontal="left"/>
    </xf>
    <xf numFmtId="0" fontId="9" fillId="4" borderId="3" xfId="1" applyFill="1" applyBorder="1" applyAlignment="1">
      <alignment horizontal="left"/>
    </xf>
    <xf numFmtId="0" fontId="9" fillId="4" borderId="14" xfId="1" applyFill="1" applyBorder="1" applyAlignment="1">
      <alignment horizontal="left"/>
    </xf>
    <xf numFmtId="0" fontId="9" fillId="4" borderId="28" xfId="1" applyFill="1" applyBorder="1" applyAlignment="1">
      <alignment horizontal="left"/>
    </xf>
    <xf numFmtId="15" fontId="9" fillId="4" borderId="3" xfId="1" applyNumberFormat="1" applyFill="1" applyBorder="1" applyAlignment="1">
      <alignment horizontal="left"/>
    </xf>
    <xf numFmtId="15" fontId="9" fillId="4" borderId="14" xfId="1" applyNumberFormat="1" applyFill="1" applyBorder="1" applyAlignment="1">
      <alignment horizontal="left"/>
    </xf>
    <xf numFmtId="15" fontId="9" fillId="4" borderId="28" xfId="1" applyNumberFormat="1" applyFill="1" applyBorder="1" applyAlignment="1">
      <alignment horizontal="left"/>
    </xf>
    <xf numFmtId="0" fontId="9" fillId="4" borderId="3" xfId="1" applyFill="1" applyBorder="1"/>
    <xf numFmtId="0" fontId="9" fillId="4" borderId="14" xfId="1" applyFill="1" applyBorder="1"/>
    <xf numFmtId="0" fontId="9" fillId="4" borderId="28" xfId="1" applyFill="1" applyBorder="1"/>
    <xf numFmtId="0" fontId="9" fillId="5" borderId="7" xfId="1" applyFill="1" applyBorder="1" applyAlignment="1">
      <alignment horizontal="center" vertical="center" wrapText="1"/>
    </xf>
    <xf numFmtId="0" fontId="9" fillId="5" borderId="15" xfId="1" applyFill="1" applyBorder="1" applyAlignment="1">
      <alignment horizontal="center" vertical="center" wrapText="1"/>
    </xf>
    <xf numFmtId="0" fontId="9" fillId="5" borderId="2" xfId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0" fillId="0" borderId="19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9" fillId="4" borderId="24" xfId="1" applyFill="1" applyBorder="1" applyAlignment="1">
      <alignment horizontal="left"/>
    </xf>
    <xf numFmtId="0" fontId="9" fillId="4" borderId="25" xfId="1" applyFill="1" applyBorder="1" applyAlignment="1">
      <alignment horizontal="left"/>
    </xf>
    <xf numFmtId="0" fontId="9" fillId="4" borderId="29" xfId="1" applyFill="1" applyBorder="1" applyAlignment="1">
      <alignment horizontal="left"/>
    </xf>
    <xf numFmtId="0" fontId="15" fillId="4" borderId="3" xfId="0" applyFont="1" applyFill="1" applyBorder="1" applyAlignment="1">
      <alignment horizontal="left"/>
    </xf>
    <xf numFmtId="0" fontId="15" fillId="4" borderId="14" xfId="0" applyFont="1" applyFill="1" applyBorder="1" applyAlignment="1">
      <alignment horizontal="left"/>
    </xf>
    <xf numFmtId="0" fontId="15" fillId="4" borderId="19" xfId="0" applyFont="1" applyFill="1" applyBorder="1" applyAlignment="1">
      <alignment horizontal="left"/>
    </xf>
    <xf numFmtId="0" fontId="15" fillId="4" borderId="28" xfId="0" applyFont="1" applyFill="1" applyBorder="1" applyAlignment="1">
      <alignment horizontal="left"/>
    </xf>
  </cellXfs>
  <cellStyles count="3">
    <cellStyle name="Hyperlink" xfId="1" builtinId="8"/>
    <cellStyle name="Normal" xfId="0" builtinId="0"/>
    <cellStyle name="Percent" xfId="2" builtinId="5"/>
  </cellStyles>
  <dxfs count="16"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Geneva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4" formatCode="0.00%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Geneva"/>
        <family val="2"/>
        <charset val="1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Geneva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Geneva"/>
        <family val="2"/>
        <charset val="1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3A4321-B272-264C-899D-99DA0101B767}" name="Table1" displayName="Table1" ref="A19:L115" totalsRowShown="0" headerRowDxfId="3" dataDxfId="2" headerRowBorderDxfId="0" tableBorderDxfId="1">
  <autoFilter ref="A19:L115" xr:uid="{63E5C754-F537-3E40-AB7F-38D904F2B0CE}"/>
  <tableColumns count="12">
    <tableColumn id="1" xr3:uid="{00000000-0010-0000-0100-000001000000}" name="Industry Name" dataDxfId="15"/>
    <tableColumn id="2" xr3:uid="{00000000-0010-0000-0100-000002000000}" name="Number of Firms" dataDxfId="14"/>
    <tableColumn id="3" xr3:uid="{00000000-0010-0000-0100-000003000000}" name="Beta" dataDxfId="13"/>
    <tableColumn id="4" xr3:uid="{00000000-0010-0000-0100-000004000000}" name="Cost of Equity" dataDxfId="12" dataCellStyle="Percent"/>
    <tableColumn id="5" xr3:uid="{00000000-0010-0000-0100-000005000000}" name="E/(D+E)" dataDxfId="11" dataCellStyle="Percent"/>
    <tableColumn id="6" xr3:uid="{00000000-0010-0000-0100-000006000000}" name="Std Dev in Stock" dataDxfId="10" dataCellStyle="Percent"/>
    <tableColumn id="7" xr3:uid="{00000000-0010-0000-0100-000007000000}" name="Cost of Debt" dataDxfId="9"/>
    <tableColumn id="8" xr3:uid="{00000000-0010-0000-0100-000008000000}" name="Tax Rate" dataDxfId="8"/>
    <tableColumn id="9" xr3:uid="{00000000-0010-0000-0100-000009000000}" name="After-tax Cost of Debt" dataDxfId="7" dataCellStyle="Percent"/>
    <tableColumn id="10" xr3:uid="{00000000-0010-0000-0100-00000A000000}" name="D/(D+E)" dataDxfId="6"/>
    <tableColumn id="11" xr3:uid="{00000000-0010-0000-0100-00000B000000}" name="Cost of Capital" dataDxfId="5" dataCellStyle="Percent"/>
    <tableColumn id="12" xr3:uid="{00000000-0010-0000-0100-00000C000000}" name="Cost of Capital (Local Currency)" data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tern.nyu.edu/~adamodar/New_Home_Page/data.html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://www.damodaran.com/" TargetMode="External"/><Relationship Id="rId1" Type="http://schemas.openxmlformats.org/officeDocument/2006/relationships/hyperlink" Target="mailto:adamodar@stern.nyu.edu?subject=Data%20on%20website" TargetMode="External"/><Relationship Id="rId6" Type="http://schemas.openxmlformats.org/officeDocument/2006/relationships/hyperlink" Target="https://youtu.be/ypvQuufNUrY?si=SV7z5u6uctKF7Uj3" TargetMode="External"/><Relationship Id="rId5" Type="http://schemas.openxmlformats.org/officeDocument/2006/relationships/hyperlink" Target="http://www.stern.nyu.edu/~adamodar/New_Home_Page/datafile/variable.htm" TargetMode="External"/><Relationship Id="rId4" Type="http://schemas.openxmlformats.org/officeDocument/2006/relationships/hyperlink" Target="http://www.stern.nyu.edu/~adamodar/pc/datasets/indname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1F08-5A33-374F-A25E-808A12D045B3}">
  <dimension ref="A1:C11"/>
  <sheetViews>
    <sheetView workbookViewId="0">
      <selection activeCell="C7" sqref="C7"/>
    </sheetView>
  </sheetViews>
  <sheetFormatPr baseColWidth="10" defaultRowHeight="16" x14ac:dyDescent="0.2"/>
  <cols>
    <col min="1" max="1" width="33.33203125" customWidth="1"/>
    <col min="2" max="2" width="60" bestFit="1" customWidth="1"/>
    <col min="3" max="3" width="86.5" bestFit="1" customWidth="1"/>
  </cols>
  <sheetData>
    <row r="1" spans="1:3" ht="20" thickBot="1" x14ac:dyDescent="0.3">
      <c r="A1" s="28" t="s">
        <v>130</v>
      </c>
      <c r="B1" s="49" t="s">
        <v>141</v>
      </c>
      <c r="C1" s="50"/>
    </row>
    <row r="3" spans="1:3" ht="17" x14ac:dyDescent="0.2">
      <c r="A3" s="29" t="s">
        <v>131</v>
      </c>
      <c r="B3" s="29" t="s">
        <v>132</v>
      </c>
      <c r="C3" s="30" t="s">
        <v>133</v>
      </c>
    </row>
    <row r="4" spans="1:3" ht="17" x14ac:dyDescent="0.2">
      <c r="A4" s="31" t="s">
        <v>134</v>
      </c>
      <c r="B4" s="32" t="s">
        <v>135</v>
      </c>
      <c r="C4" s="33" t="s">
        <v>136</v>
      </c>
    </row>
    <row r="5" spans="1:3" ht="17" x14ac:dyDescent="0.2">
      <c r="A5" s="31" t="s">
        <v>108</v>
      </c>
      <c r="B5" s="33" t="s">
        <v>137</v>
      </c>
      <c r="C5" s="33" t="s">
        <v>138</v>
      </c>
    </row>
    <row r="6" spans="1:3" ht="17" x14ac:dyDescent="0.2">
      <c r="A6" s="31" t="s">
        <v>109</v>
      </c>
      <c r="B6" s="33" t="s">
        <v>150</v>
      </c>
      <c r="C6" s="33" t="s">
        <v>139</v>
      </c>
    </row>
    <row r="7" spans="1:3" ht="68" x14ac:dyDescent="0.2">
      <c r="A7" s="31" t="s">
        <v>115</v>
      </c>
      <c r="B7" s="33" t="s">
        <v>142</v>
      </c>
      <c r="C7" s="33" t="s">
        <v>147</v>
      </c>
    </row>
    <row r="8" spans="1:3" ht="34" x14ac:dyDescent="0.2">
      <c r="A8" s="31" t="s">
        <v>143</v>
      </c>
      <c r="B8" s="33" t="s">
        <v>144</v>
      </c>
      <c r="C8" s="33" t="s">
        <v>145</v>
      </c>
    </row>
    <row r="9" spans="1:3" ht="17" x14ac:dyDescent="0.2">
      <c r="A9" s="31" t="s">
        <v>114</v>
      </c>
      <c r="B9" s="33" t="s">
        <v>149</v>
      </c>
      <c r="C9" s="33" t="s">
        <v>146</v>
      </c>
    </row>
    <row r="10" spans="1:3" ht="68" x14ac:dyDescent="0.2">
      <c r="A10" s="31" t="s">
        <v>116</v>
      </c>
      <c r="B10" s="33" t="s">
        <v>140</v>
      </c>
      <c r="C10" s="33" t="s">
        <v>152</v>
      </c>
    </row>
    <row r="11" spans="1:3" ht="51" x14ac:dyDescent="0.2">
      <c r="A11" s="31" t="s">
        <v>148</v>
      </c>
      <c r="B11" s="33" t="s">
        <v>151</v>
      </c>
      <c r="C11" s="33" t="s">
        <v>153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D1F6C-2A16-C141-B581-E59A6F342504}">
  <dimension ref="A1:L115"/>
  <sheetViews>
    <sheetView tabSelected="1" workbookViewId="0">
      <selection activeCell="B2" sqref="B2:G2"/>
    </sheetView>
  </sheetViews>
  <sheetFormatPr baseColWidth="10" defaultRowHeight="16" x14ac:dyDescent="0.2"/>
  <cols>
    <col min="1" max="1" width="33.1640625" bestFit="1" customWidth="1"/>
    <col min="2" max="2" width="15.83203125" customWidth="1"/>
    <col min="3" max="3" width="18.83203125" bestFit="1" customWidth="1"/>
    <col min="4" max="4" width="34.6640625" bestFit="1" customWidth="1"/>
    <col min="5" max="5" width="24.6640625" bestFit="1" customWidth="1"/>
    <col min="6" max="6" width="15.83203125" customWidth="1"/>
    <col min="7" max="7" width="13" customWidth="1"/>
    <col min="9" max="9" width="20.33203125" customWidth="1"/>
    <col min="11" max="11" width="20.33203125" bestFit="1" customWidth="1"/>
  </cols>
  <sheetData>
    <row r="1" spans="1:11" x14ac:dyDescent="0.2">
      <c r="A1" s="19" t="s">
        <v>0</v>
      </c>
      <c r="B1" s="51" t="s">
        <v>162</v>
      </c>
      <c r="C1" s="52"/>
      <c r="D1" s="52"/>
      <c r="E1" s="52"/>
      <c r="F1" s="52"/>
      <c r="G1" s="53"/>
      <c r="H1" s="63" t="s">
        <v>158</v>
      </c>
      <c r="I1" s="66" t="s">
        <v>159</v>
      </c>
      <c r="J1" s="67"/>
      <c r="K1" s="68"/>
    </row>
    <row r="2" spans="1:11" ht="16" customHeight="1" x14ac:dyDescent="0.2">
      <c r="A2" s="20" t="s">
        <v>117</v>
      </c>
      <c r="B2" s="54" t="s">
        <v>118</v>
      </c>
      <c r="C2" s="55"/>
      <c r="D2" s="55"/>
      <c r="E2" s="55"/>
      <c r="F2" s="55"/>
      <c r="G2" s="56"/>
      <c r="H2" s="64"/>
      <c r="I2" s="69" t="s">
        <v>160</v>
      </c>
      <c r="J2" s="70"/>
      <c r="K2" s="71"/>
    </row>
    <row r="3" spans="1:11" x14ac:dyDescent="0.2">
      <c r="A3" s="20" t="s">
        <v>121</v>
      </c>
      <c r="B3" s="78" t="s">
        <v>123</v>
      </c>
      <c r="C3" s="79"/>
      <c r="D3" s="79"/>
      <c r="E3" s="80"/>
      <c r="F3" s="78" t="s">
        <v>122</v>
      </c>
      <c r="G3" s="81"/>
      <c r="H3" s="64"/>
      <c r="I3" s="69"/>
      <c r="J3" s="70"/>
      <c r="K3" s="71"/>
    </row>
    <row r="4" spans="1:11" x14ac:dyDescent="0.2">
      <c r="A4" s="20" t="s">
        <v>119</v>
      </c>
      <c r="B4" s="57" t="s">
        <v>120</v>
      </c>
      <c r="C4" s="58"/>
      <c r="D4" s="58"/>
      <c r="E4" s="58"/>
      <c r="F4" s="58"/>
      <c r="G4" s="59"/>
      <c r="H4" s="64"/>
      <c r="I4" s="69"/>
      <c r="J4" s="70"/>
      <c r="K4" s="71"/>
    </row>
    <row r="5" spans="1:11" x14ac:dyDescent="0.2">
      <c r="A5" s="20" t="s">
        <v>92</v>
      </c>
      <c r="B5" s="60" t="s">
        <v>154</v>
      </c>
      <c r="C5" s="61"/>
      <c r="D5" s="61"/>
      <c r="E5" s="61"/>
      <c r="F5" s="61"/>
      <c r="G5" s="62"/>
      <c r="H5" s="64"/>
      <c r="I5" s="69"/>
      <c r="J5" s="70"/>
      <c r="K5" s="71"/>
    </row>
    <row r="6" spans="1:11" s="1" customFormat="1" x14ac:dyDescent="0.2">
      <c r="A6" s="20" t="s">
        <v>91</v>
      </c>
      <c r="B6" s="54" t="s">
        <v>155</v>
      </c>
      <c r="C6" s="55"/>
      <c r="D6" s="55"/>
      <c r="E6" s="55"/>
      <c r="F6" s="55"/>
      <c r="G6" s="56"/>
      <c r="H6" s="64"/>
      <c r="I6" s="69"/>
      <c r="J6" s="70"/>
      <c r="K6" s="71"/>
    </row>
    <row r="7" spans="1:11" ht="17" thickBot="1" x14ac:dyDescent="0.25">
      <c r="A7" s="21" t="s">
        <v>93</v>
      </c>
      <c r="B7" s="75" t="s">
        <v>156</v>
      </c>
      <c r="C7" s="76"/>
      <c r="D7" s="76"/>
      <c r="E7" s="76"/>
      <c r="F7" s="76"/>
      <c r="G7" s="77"/>
      <c r="H7" s="65"/>
      <c r="I7" s="72"/>
      <c r="J7" s="73"/>
      <c r="K7" s="74"/>
    </row>
    <row r="8" spans="1:11" x14ac:dyDescent="0.2">
      <c r="A8" s="2" t="s">
        <v>96</v>
      </c>
      <c r="B8" s="2"/>
      <c r="C8" s="2"/>
      <c r="D8" s="2"/>
      <c r="E8" s="3"/>
      <c r="F8" s="3"/>
      <c r="G8" s="3" t="s">
        <v>97</v>
      </c>
      <c r="H8" s="3"/>
      <c r="I8" s="3"/>
      <c r="J8" s="3"/>
      <c r="K8" s="3"/>
    </row>
    <row r="9" spans="1:11" x14ac:dyDescent="0.2">
      <c r="A9" s="3" t="s">
        <v>98</v>
      </c>
      <c r="B9" s="3"/>
      <c r="C9" s="3"/>
      <c r="D9" s="4">
        <v>4.9399999999999999E-2</v>
      </c>
      <c r="E9" s="3"/>
      <c r="F9" s="3"/>
      <c r="G9" s="9" t="s">
        <v>99</v>
      </c>
      <c r="H9" s="9"/>
      <c r="I9" s="9" t="s">
        <v>100</v>
      </c>
      <c r="J9" s="3"/>
      <c r="K9" s="3"/>
    </row>
    <row r="10" spans="1:11" x14ac:dyDescent="0.2">
      <c r="A10" s="3" t="s">
        <v>101</v>
      </c>
      <c r="B10" s="3"/>
      <c r="C10" s="3"/>
      <c r="D10" s="5">
        <v>0.04</v>
      </c>
      <c r="E10" s="3"/>
      <c r="F10" s="3"/>
      <c r="G10" s="36">
        <v>0</v>
      </c>
      <c r="H10" s="37">
        <v>0.3</v>
      </c>
      <c r="I10" s="38">
        <v>5.5060000000000005E-3</v>
      </c>
      <c r="J10" s="3"/>
      <c r="K10" s="3"/>
    </row>
    <row r="11" spans="1:11" x14ac:dyDescent="0.2">
      <c r="A11" s="3" t="s">
        <v>102</v>
      </c>
      <c r="B11" s="3"/>
      <c r="C11" s="3"/>
      <c r="D11" s="6">
        <v>2.2000000000000001E-3</v>
      </c>
      <c r="E11" s="3"/>
      <c r="F11" s="3"/>
      <c r="G11" s="36">
        <v>0.30001</v>
      </c>
      <c r="H11" s="37">
        <v>0.45</v>
      </c>
      <c r="I11" s="38">
        <v>8.8719999999999997E-3</v>
      </c>
      <c r="J11" s="3"/>
      <c r="K11" s="3"/>
    </row>
    <row r="12" spans="1:11" x14ac:dyDescent="0.2">
      <c r="A12" s="3" t="s">
        <v>103</v>
      </c>
      <c r="B12" s="3"/>
      <c r="C12" s="3"/>
      <c r="D12" s="3"/>
      <c r="E12" s="3"/>
      <c r="F12" s="7" t="s">
        <v>104</v>
      </c>
      <c r="G12" s="36">
        <v>0.45001000000000002</v>
      </c>
      <c r="H12" s="37">
        <v>0.65</v>
      </c>
      <c r="I12" s="38">
        <v>1.1113E-2</v>
      </c>
      <c r="J12" s="3"/>
      <c r="K12" s="3"/>
    </row>
    <row r="13" spans="1:11" x14ac:dyDescent="0.2">
      <c r="A13" s="3" t="s">
        <v>105</v>
      </c>
      <c r="B13" s="3"/>
      <c r="C13" s="3"/>
      <c r="D13" s="3"/>
      <c r="E13" s="3"/>
      <c r="F13" s="8">
        <v>0.25</v>
      </c>
      <c r="G13" s="36">
        <v>0.65000100000000005</v>
      </c>
      <c r="H13" s="37">
        <v>0.8</v>
      </c>
      <c r="I13" s="38">
        <v>1.8394999999999998E-2</v>
      </c>
      <c r="J13" s="3"/>
      <c r="K13" s="3"/>
    </row>
    <row r="14" spans="1:11" x14ac:dyDescent="0.2">
      <c r="A14" s="3"/>
      <c r="B14" s="3"/>
      <c r="C14" s="3"/>
      <c r="D14" s="3"/>
      <c r="E14" s="3"/>
      <c r="F14" s="3"/>
      <c r="G14" s="36">
        <v>0.80000099999999996</v>
      </c>
      <c r="H14" s="37">
        <v>0.9</v>
      </c>
      <c r="I14" s="38">
        <v>3.2098000000000002E-2</v>
      </c>
      <c r="J14" s="3"/>
      <c r="K14" s="3"/>
    </row>
    <row r="15" spans="1:11" x14ac:dyDescent="0.2">
      <c r="A15" s="24" t="s">
        <v>126</v>
      </c>
      <c r="B15" s="3"/>
      <c r="C15" s="3"/>
      <c r="D15" s="3"/>
      <c r="E15" s="3"/>
      <c r="F15" s="3"/>
      <c r="G15" s="36">
        <v>0.90000100000000005</v>
      </c>
      <c r="H15" s="37">
        <v>1</v>
      </c>
      <c r="I15" s="38">
        <v>5.0899E-2</v>
      </c>
      <c r="J15" s="3"/>
      <c r="K15" s="3"/>
    </row>
    <row r="16" spans="1:11" x14ac:dyDescent="0.2">
      <c r="A16" s="3" t="s">
        <v>127</v>
      </c>
      <c r="B16" s="3"/>
      <c r="C16" s="6">
        <v>2.5000000000000001E-2</v>
      </c>
      <c r="D16" s="3"/>
      <c r="E16" s="3"/>
      <c r="F16" s="3"/>
      <c r="G16" s="36">
        <v>1.0000009999999999</v>
      </c>
      <c r="H16" s="37">
        <v>10</v>
      </c>
      <c r="I16" s="38">
        <v>8.8499999999999995E-2</v>
      </c>
      <c r="J16" s="3"/>
      <c r="K16" s="3"/>
    </row>
    <row r="17" spans="1:12" x14ac:dyDescent="0.2">
      <c r="A17" s="3" t="s">
        <v>128</v>
      </c>
      <c r="B17" s="3"/>
      <c r="C17" s="6">
        <v>2.5000000000000001E-2</v>
      </c>
      <c r="D17" s="3"/>
      <c r="E17" s="3"/>
      <c r="F17" s="3"/>
      <c r="G17" s="3"/>
      <c r="H17" s="3"/>
      <c r="I17" s="3"/>
      <c r="J17" s="3"/>
      <c r="K17" s="3"/>
    </row>
    <row r="18" spans="1:12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2" x14ac:dyDescent="0.2">
      <c r="A19" s="46" t="s">
        <v>106</v>
      </c>
      <c r="B19" s="40" t="s">
        <v>107</v>
      </c>
      <c r="C19" s="40" t="s">
        <v>108</v>
      </c>
      <c r="D19" s="13" t="s">
        <v>109</v>
      </c>
      <c r="E19" s="40" t="s">
        <v>110</v>
      </c>
      <c r="F19" s="40" t="s">
        <v>111</v>
      </c>
      <c r="G19" s="13" t="s">
        <v>112</v>
      </c>
      <c r="H19" s="39" t="s">
        <v>113</v>
      </c>
      <c r="I19" s="13" t="s">
        <v>114</v>
      </c>
      <c r="J19" s="13" t="s">
        <v>115</v>
      </c>
      <c r="K19" s="14" t="s">
        <v>116</v>
      </c>
      <c r="L19" s="23" t="s">
        <v>125</v>
      </c>
    </row>
    <row r="20" spans="1:12" x14ac:dyDescent="0.2">
      <c r="A20" s="47" t="s">
        <v>94</v>
      </c>
      <c r="B20" s="42">
        <v>52</v>
      </c>
      <c r="C20" s="43">
        <v>1.210506967409714</v>
      </c>
      <c r="D20" s="10">
        <f>$D$9+C20*$D$10</f>
        <v>9.7820278696388568E-2</v>
      </c>
      <c r="E20" s="41">
        <v>0.71326642417939357</v>
      </c>
      <c r="F20" s="41">
        <v>0.62914804050487017</v>
      </c>
      <c r="G20" s="11">
        <f>$D$9+VLOOKUP(F20,$G$10:$I$16,3)+$D$11</f>
        <v>6.2712999999999991E-2</v>
      </c>
      <c r="H20" s="34">
        <v>5.0166601892135954E-2</v>
      </c>
      <c r="I20" s="10">
        <f>IF($F$12="Yes",G20*(1-$F$13),G20*(1-H20))</f>
        <v>4.7034749999999993E-2</v>
      </c>
      <c r="J20" s="11">
        <f>1-E20</f>
        <v>0.28673357582060643</v>
      </c>
      <c r="K20" s="12">
        <f>D20*(1-J20)+I20*J20</f>
        <v>8.3258362453333054E-2</v>
      </c>
      <c r="L20" s="18">
        <f t="shared" ref="L20:L51" si="0">(1+K20)*((1+$C$16)/(1+$C$17))-1</f>
        <v>8.3258362453332957E-2</v>
      </c>
    </row>
    <row r="21" spans="1:12" x14ac:dyDescent="0.2">
      <c r="A21" s="47" t="s">
        <v>95</v>
      </c>
      <c r="B21" s="42">
        <v>79</v>
      </c>
      <c r="C21" s="43">
        <v>0.945491480030761</v>
      </c>
      <c r="D21" s="10">
        <f t="shared" ref="D21:D84" si="1">$D$9+C21*$D$10</f>
        <v>8.721965920123044E-2</v>
      </c>
      <c r="E21" s="41">
        <v>0.86533188033244401</v>
      </c>
      <c r="F21" s="41">
        <v>0.46452299950863785</v>
      </c>
      <c r="G21" s="11">
        <f t="shared" ref="G21:G84" si="2">$D$9+VLOOKUP(F21,$G$10:$I$16,3)+$D$11</f>
        <v>6.2712999999999991E-2</v>
      </c>
      <c r="H21" s="34">
        <v>0.1157525444051738</v>
      </c>
      <c r="I21" s="10">
        <f t="shared" ref="I21:I84" si="3">IF($F$12="Yes",G21*(1-$F$13),G21*(1-H21))</f>
        <v>4.7034749999999993E-2</v>
      </c>
      <c r="J21" s="11">
        <f t="shared" ref="J21:J84" si="4">1-E21</f>
        <v>0.13466811966755599</v>
      </c>
      <c r="K21" s="12">
        <f t="shared" ref="K21:K84" si="5">D21*(1-J21)+I21*J21</f>
        <v>8.1808033040089267E-2</v>
      </c>
      <c r="L21" s="18">
        <f t="shared" si="0"/>
        <v>8.1808033040089212E-2</v>
      </c>
    </row>
    <row r="22" spans="1:12" x14ac:dyDescent="0.2">
      <c r="A22" s="47" t="s">
        <v>1</v>
      </c>
      <c r="B22" s="42">
        <v>23</v>
      </c>
      <c r="C22" s="43">
        <v>1.1854651004067109</v>
      </c>
      <c r="D22" s="10">
        <f t="shared" si="1"/>
        <v>9.6818604016268434E-2</v>
      </c>
      <c r="E22" s="41">
        <v>0.5230930742546499</v>
      </c>
      <c r="F22" s="41">
        <v>0.59004326285352304</v>
      </c>
      <c r="G22" s="11">
        <f t="shared" si="2"/>
        <v>6.2712999999999991E-2</v>
      </c>
      <c r="H22" s="34">
        <v>8.2925786036018204E-2</v>
      </c>
      <c r="I22" s="10">
        <f t="shared" si="3"/>
        <v>4.7034749999999993E-2</v>
      </c>
      <c r="J22" s="11">
        <f t="shared" si="4"/>
        <v>0.4769069257453501</v>
      </c>
      <c r="K22" s="12">
        <f t="shared" si="5"/>
        <v>7.3076339245614547E-2</v>
      </c>
      <c r="L22" s="18">
        <f t="shared" si="0"/>
        <v>7.307633924561463E-2</v>
      </c>
    </row>
    <row r="23" spans="1:12" x14ac:dyDescent="0.2">
      <c r="A23" s="47" t="s">
        <v>2</v>
      </c>
      <c r="B23" s="42">
        <v>35</v>
      </c>
      <c r="C23" s="43">
        <v>0.93587446429798749</v>
      </c>
      <c r="D23" s="10">
        <f t="shared" si="1"/>
        <v>8.6834978571919491E-2</v>
      </c>
      <c r="E23" s="41">
        <v>0.76165943862519259</v>
      </c>
      <c r="F23" s="41">
        <v>0.46263736732369448</v>
      </c>
      <c r="G23" s="11">
        <f t="shared" si="2"/>
        <v>6.2712999999999991E-2</v>
      </c>
      <c r="H23" s="34">
        <v>9.6125002973785845E-2</v>
      </c>
      <c r="I23" s="10">
        <f t="shared" si="3"/>
        <v>4.7034749999999993E-2</v>
      </c>
      <c r="J23" s="11">
        <f t="shared" si="4"/>
        <v>0.23834056137480741</v>
      </c>
      <c r="K23" s="12">
        <f t="shared" si="5"/>
        <v>7.7348969751242544E-2</v>
      </c>
      <c r="L23" s="18">
        <f t="shared" si="0"/>
        <v>7.7348969751242613E-2</v>
      </c>
    </row>
    <row r="24" spans="1:12" x14ac:dyDescent="0.2">
      <c r="A24" s="47" t="s">
        <v>3</v>
      </c>
      <c r="B24" s="42">
        <v>33</v>
      </c>
      <c r="C24" s="43">
        <v>1.4564933048347815</v>
      </c>
      <c r="D24" s="10">
        <f t="shared" si="1"/>
        <v>0.10765973219339126</v>
      </c>
      <c r="E24" s="41">
        <v>0.83545064476896913</v>
      </c>
      <c r="F24" s="41">
        <v>0.61834605423543032</v>
      </c>
      <c r="G24" s="11">
        <f t="shared" si="2"/>
        <v>6.2712999999999991E-2</v>
      </c>
      <c r="H24" s="34">
        <v>3.737150993812953E-2</v>
      </c>
      <c r="I24" s="10">
        <f t="shared" si="3"/>
        <v>4.7034749999999993E-2</v>
      </c>
      <c r="J24" s="11">
        <f t="shared" si="4"/>
        <v>0.16454935523103087</v>
      </c>
      <c r="K24" s="12">
        <f t="shared" si="5"/>
        <v>9.7683930462575994E-2</v>
      </c>
      <c r="L24" s="18">
        <f t="shared" si="0"/>
        <v>9.7683930462576063E-2</v>
      </c>
    </row>
    <row r="25" spans="1:12" x14ac:dyDescent="0.2">
      <c r="A25" s="47" t="s">
        <v>4</v>
      </c>
      <c r="B25" s="42">
        <v>35</v>
      </c>
      <c r="C25" s="43">
        <v>1.3394463651948414</v>
      </c>
      <c r="D25" s="10">
        <f t="shared" si="1"/>
        <v>0.10297785460779366</v>
      </c>
      <c r="E25" s="41">
        <v>0.70689360734933704</v>
      </c>
      <c r="F25" s="41">
        <v>0.49872040429854986</v>
      </c>
      <c r="G25" s="11">
        <f t="shared" si="2"/>
        <v>6.2712999999999991E-2</v>
      </c>
      <c r="H25" s="34">
        <v>0.14999691449019154</v>
      </c>
      <c r="I25" s="10">
        <f t="shared" si="3"/>
        <v>4.7034749999999993E-2</v>
      </c>
      <c r="J25" s="11">
        <f t="shared" si="4"/>
        <v>0.29310639265066296</v>
      </c>
      <c r="K25" s="12">
        <f t="shared" si="5"/>
        <v>8.6580573022524573E-2</v>
      </c>
      <c r="L25" s="18">
        <f t="shared" si="0"/>
        <v>8.6580573022524643E-2</v>
      </c>
    </row>
    <row r="26" spans="1:12" x14ac:dyDescent="0.2">
      <c r="A26" s="47" t="s">
        <v>5</v>
      </c>
      <c r="B26" s="42">
        <v>15</v>
      </c>
      <c r="C26" s="43">
        <v>0.76104618197253326</v>
      </c>
      <c r="D26" s="10">
        <f t="shared" si="1"/>
        <v>7.9841847278901326E-2</v>
      </c>
      <c r="E26" s="41">
        <v>0.37851594436467451</v>
      </c>
      <c r="F26" s="41">
        <v>0.22738717670540012</v>
      </c>
      <c r="G26" s="11">
        <f t="shared" si="2"/>
        <v>5.7105999999999997E-2</v>
      </c>
      <c r="H26" s="34">
        <v>0.1843478364577707</v>
      </c>
      <c r="I26" s="10">
        <f t="shared" si="3"/>
        <v>4.28295E-2</v>
      </c>
      <c r="J26" s="11">
        <f t="shared" si="4"/>
        <v>0.62148405563532549</v>
      </c>
      <c r="K26" s="12">
        <f t="shared" si="5"/>
        <v>5.6839263583426627E-2</v>
      </c>
      <c r="L26" s="18">
        <f t="shared" si="0"/>
        <v>5.6839263583426725E-2</v>
      </c>
    </row>
    <row r="27" spans="1:12" x14ac:dyDescent="0.2">
      <c r="A27" s="47" t="s">
        <v>6</v>
      </c>
      <c r="B27" s="42">
        <v>568</v>
      </c>
      <c r="C27" s="43">
        <v>0.3984765556409175</v>
      </c>
      <c r="D27" s="10">
        <f t="shared" si="1"/>
        <v>6.5339062225636707E-2</v>
      </c>
      <c r="E27" s="41">
        <v>0.65745228553598767</v>
      </c>
      <c r="F27" s="41">
        <v>0.22682557552961419</v>
      </c>
      <c r="G27" s="11">
        <f t="shared" si="2"/>
        <v>5.7105999999999997E-2</v>
      </c>
      <c r="H27" s="34">
        <v>0.17609708151159398</v>
      </c>
      <c r="I27" s="10">
        <f t="shared" si="3"/>
        <v>4.28295E-2</v>
      </c>
      <c r="J27" s="11">
        <f t="shared" si="4"/>
        <v>0.34254771446401233</v>
      </c>
      <c r="K27" s="12">
        <f t="shared" si="5"/>
        <v>5.7628463131659383E-2</v>
      </c>
      <c r="L27" s="18">
        <f t="shared" si="0"/>
        <v>5.762846313165948E-2</v>
      </c>
    </row>
    <row r="28" spans="1:12" x14ac:dyDescent="0.2">
      <c r="A28" s="47" t="s">
        <v>7</v>
      </c>
      <c r="B28" s="42">
        <v>14</v>
      </c>
      <c r="C28" s="43">
        <v>0.81247562771327664</v>
      </c>
      <c r="D28" s="10">
        <f t="shared" si="1"/>
        <v>8.1899025108531059E-2</v>
      </c>
      <c r="E28" s="41">
        <v>0.69764972142048753</v>
      </c>
      <c r="F28" s="41">
        <v>0.55961937245473869</v>
      </c>
      <c r="G28" s="11">
        <f t="shared" si="2"/>
        <v>6.2712999999999991E-2</v>
      </c>
      <c r="H28" s="34">
        <v>0.12349880380286866</v>
      </c>
      <c r="I28" s="10">
        <f t="shared" si="3"/>
        <v>4.7034749999999993E-2</v>
      </c>
      <c r="J28" s="11">
        <f t="shared" si="4"/>
        <v>0.30235027857951247</v>
      </c>
      <c r="K28" s="12">
        <f t="shared" si="5"/>
        <v>7.1357801816993929E-2</v>
      </c>
      <c r="L28" s="18">
        <f t="shared" si="0"/>
        <v>7.1357801816994026E-2</v>
      </c>
    </row>
    <row r="29" spans="1:12" x14ac:dyDescent="0.2">
      <c r="A29" s="47" t="s">
        <v>8</v>
      </c>
      <c r="B29" s="42">
        <v>27</v>
      </c>
      <c r="C29" s="43">
        <v>0.64146870701471792</v>
      </c>
      <c r="D29" s="10">
        <f t="shared" si="1"/>
        <v>7.5058748280588714E-2</v>
      </c>
      <c r="E29" s="41">
        <v>0.82927597261423158</v>
      </c>
      <c r="F29" s="41">
        <v>0.5788689759563741</v>
      </c>
      <c r="G29" s="11">
        <f t="shared" si="2"/>
        <v>6.2712999999999991E-2</v>
      </c>
      <c r="H29" s="34">
        <v>6.84627965508008E-2</v>
      </c>
      <c r="I29" s="10">
        <f t="shared" si="3"/>
        <v>4.7034749999999993E-2</v>
      </c>
      <c r="J29" s="11">
        <f t="shared" si="4"/>
        <v>0.17072402738576842</v>
      </c>
      <c r="K29" s="12">
        <f t="shared" si="5"/>
        <v>7.0274378430674758E-2</v>
      </c>
      <c r="L29" s="18">
        <f t="shared" si="0"/>
        <v>7.0274378430674744E-2</v>
      </c>
    </row>
    <row r="30" spans="1:12" x14ac:dyDescent="0.2">
      <c r="A30" s="47" t="s">
        <v>9</v>
      </c>
      <c r="B30" s="42">
        <v>24</v>
      </c>
      <c r="C30" s="43">
        <v>0.47075204848634544</v>
      </c>
      <c r="D30" s="10">
        <f t="shared" si="1"/>
        <v>6.8230081939453818E-2</v>
      </c>
      <c r="E30" s="41">
        <v>0.53805591362114591</v>
      </c>
      <c r="F30" s="41">
        <v>0.46623069933478634</v>
      </c>
      <c r="G30" s="11">
        <f t="shared" si="2"/>
        <v>6.2712999999999991E-2</v>
      </c>
      <c r="H30" s="34">
        <v>7.7288595287253334E-2</v>
      </c>
      <c r="I30" s="10">
        <f t="shared" si="3"/>
        <v>4.7034749999999993E-2</v>
      </c>
      <c r="J30" s="11">
        <f t="shared" si="4"/>
        <v>0.46194408637885409</v>
      </c>
      <c r="K30" s="12">
        <f t="shared" si="5"/>
        <v>5.8439023691186281E-2</v>
      </c>
      <c r="L30" s="18">
        <f t="shared" si="0"/>
        <v>5.8439023691186254E-2</v>
      </c>
    </row>
    <row r="31" spans="1:12" x14ac:dyDescent="0.2">
      <c r="A31" s="47" t="s">
        <v>10</v>
      </c>
      <c r="B31" s="42">
        <v>32</v>
      </c>
      <c r="C31" s="43">
        <v>1.171457071047836</v>
      </c>
      <c r="D31" s="10">
        <f t="shared" si="1"/>
        <v>9.6258282841913442E-2</v>
      </c>
      <c r="E31" s="41">
        <v>0.42449573823876963</v>
      </c>
      <c r="F31" s="41">
        <v>0.366085597210624</v>
      </c>
      <c r="G31" s="11">
        <f t="shared" si="2"/>
        <v>6.0471999999999998E-2</v>
      </c>
      <c r="H31" s="34">
        <v>0.15273177578181318</v>
      </c>
      <c r="I31" s="10">
        <f t="shared" si="3"/>
        <v>4.5353999999999998E-2</v>
      </c>
      <c r="J31" s="11">
        <f t="shared" si="4"/>
        <v>0.57550426176123037</v>
      </c>
      <c r="K31" s="12">
        <f t="shared" si="5"/>
        <v>6.6962651124493178E-2</v>
      </c>
      <c r="L31" s="18">
        <f t="shared" si="0"/>
        <v>6.6962651124493178E-2</v>
      </c>
    </row>
    <row r="32" spans="1:12" x14ac:dyDescent="0.2">
      <c r="A32" s="47" t="s">
        <v>11</v>
      </c>
      <c r="B32" s="42">
        <v>41</v>
      </c>
      <c r="C32" s="43">
        <v>1.1115321733442423</v>
      </c>
      <c r="D32" s="10">
        <f t="shared" si="1"/>
        <v>9.3861286933769689E-2</v>
      </c>
      <c r="E32" s="41">
        <v>0.79366147706163681</v>
      </c>
      <c r="F32" s="41">
        <v>0.35282100910190417</v>
      </c>
      <c r="G32" s="11">
        <f t="shared" si="2"/>
        <v>6.0471999999999998E-2</v>
      </c>
      <c r="H32" s="34">
        <v>0.18021139787810209</v>
      </c>
      <c r="I32" s="10">
        <f t="shared" si="3"/>
        <v>4.5353999999999998E-2</v>
      </c>
      <c r="J32" s="11">
        <f t="shared" si="4"/>
        <v>0.20633852293836319</v>
      </c>
      <c r="K32" s="12">
        <f t="shared" si="5"/>
        <v>8.3852364996108292E-2</v>
      </c>
      <c r="L32" s="18">
        <f t="shared" si="0"/>
        <v>8.3852364996108264E-2</v>
      </c>
    </row>
    <row r="33" spans="1:12" x14ac:dyDescent="0.2">
      <c r="A33" s="47" t="s">
        <v>12</v>
      </c>
      <c r="B33" s="42">
        <v>155</v>
      </c>
      <c r="C33" s="43">
        <v>0.88797853352427447</v>
      </c>
      <c r="D33" s="10">
        <f t="shared" si="1"/>
        <v>8.4919141340970977E-2</v>
      </c>
      <c r="E33" s="41">
        <v>0.83530953528892349</v>
      </c>
      <c r="F33" s="41">
        <v>0.41106991639716206</v>
      </c>
      <c r="G33" s="11">
        <f t="shared" si="2"/>
        <v>6.0471999999999998E-2</v>
      </c>
      <c r="H33" s="34">
        <v>0.10382630217002471</v>
      </c>
      <c r="I33" s="10">
        <f t="shared" si="3"/>
        <v>4.5353999999999998E-2</v>
      </c>
      <c r="J33" s="11">
        <f t="shared" si="4"/>
        <v>0.16469046471107651</v>
      </c>
      <c r="K33" s="12">
        <f t="shared" si="5"/>
        <v>7.840313982716704E-2</v>
      </c>
      <c r="L33" s="18">
        <f t="shared" si="0"/>
        <v>7.8403139827166957E-2</v>
      </c>
    </row>
    <row r="34" spans="1:12" x14ac:dyDescent="0.2">
      <c r="A34" s="47" t="s">
        <v>13</v>
      </c>
      <c r="B34" s="42">
        <v>9</v>
      </c>
      <c r="C34" s="43">
        <v>0.74074440817775966</v>
      </c>
      <c r="D34" s="10">
        <f t="shared" si="1"/>
        <v>7.902977632711039E-2</v>
      </c>
      <c r="E34" s="41">
        <v>0.40495756914925196</v>
      </c>
      <c r="F34" s="41">
        <v>0.44040713789280422</v>
      </c>
      <c r="G34" s="11">
        <f t="shared" si="2"/>
        <v>6.0471999999999998E-2</v>
      </c>
      <c r="H34" s="34">
        <v>0.10643042905457614</v>
      </c>
      <c r="I34" s="10">
        <f t="shared" si="3"/>
        <v>4.5353999999999998E-2</v>
      </c>
      <c r="J34" s="11">
        <f t="shared" si="4"/>
        <v>0.59504243085074804</v>
      </c>
      <c r="K34" s="12">
        <f t="shared" si="5"/>
        <v>5.8991260520640548E-2</v>
      </c>
      <c r="L34" s="18">
        <f t="shared" si="0"/>
        <v>5.8991260520640632E-2</v>
      </c>
    </row>
    <row r="35" spans="1:12" x14ac:dyDescent="0.2">
      <c r="A35" s="47" t="s">
        <v>14</v>
      </c>
      <c r="B35" s="42">
        <v>29</v>
      </c>
      <c r="C35" s="43">
        <v>1.0122471500989898</v>
      </c>
      <c r="D35" s="10">
        <f t="shared" si="1"/>
        <v>8.9889886003959585E-2</v>
      </c>
      <c r="E35" s="41">
        <v>0.50162029462192392</v>
      </c>
      <c r="F35" s="41">
        <v>0.45809706926083432</v>
      </c>
      <c r="G35" s="11">
        <f t="shared" si="2"/>
        <v>6.2712999999999991E-2</v>
      </c>
      <c r="H35" s="34">
        <v>7.683856093152415E-2</v>
      </c>
      <c r="I35" s="10">
        <f t="shared" si="3"/>
        <v>4.7034749999999993E-2</v>
      </c>
      <c r="J35" s="11">
        <f t="shared" si="4"/>
        <v>0.49837970537807608</v>
      </c>
      <c r="K35" s="12">
        <f t="shared" si="5"/>
        <v>6.8531755948368828E-2</v>
      </c>
      <c r="L35" s="18">
        <f t="shared" si="0"/>
        <v>6.8531755948368911E-2</v>
      </c>
    </row>
    <row r="36" spans="1:12" x14ac:dyDescent="0.2">
      <c r="A36" s="47" t="s">
        <v>15</v>
      </c>
      <c r="B36" s="42">
        <v>4</v>
      </c>
      <c r="C36" s="43">
        <v>0.85070285625625963</v>
      </c>
      <c r="D36" s="10">
        <f t="shared" si="1"/>
        <v>8.3428114250250388E-2</v>
      </c>
      <c r="E36" s="41">
        <v>0.36217451038972182</v>
      </c>
      <c r="F36" s="41">
        <v>0.39035200238396089</v>
      </c>
      <c r="G36" s="11">
        <f t="shared" si="2"/>
        <v>6.0471999999999998E-2</v>
      </c>
      <c r="H36" s="34">
        <v>0</v>
      </c>
      <c r="I36" s="10">
        <f t="shared" si="3"/>
        <v>4.5353999999999998E-2</v>
      </c>
      <c r="J36" s="11">
        <f t="shared" si="4"/>
        <v>0.63782548961027818</v>
      </c>
      <c r="K36" s="12">
        <f t="shared" si="5"/>
        <v>5.9143473687106762E-2</v>
      </c>
      <c r="L36" s="18">
        <f t="shared" si="0"/>
        <v>5.9143473687106818E-2</v>
      </c>
    </row>
    <row r="37" spans="1:12" x14ac:dyDescent="0.2">
      <c r="A37" s="47" t="s">
        <v>16</v>
      </c>
      <c r="B37" s="42">
        <v>59</v>
      </c>
      <c r="C37" s="43">
        <v>0.96978288177757488</v>
      </c>
      <c r="D37" s="10">
        <f t="shared" si="1"/>
        <v>8.8191315271102994E-2</v>
      </c>
      <c r="E37" s="41">
        <v>0.76992392360340145</v>
      </c>
      <c r="F37" s="41">
        <v>0.42305160954750315</v>
      </c>
      <c r="G37" s="11">
        <f t="shared" si="2"/>
        <v>6.0471999999999998E-2</v>
      </c>
      <c r="H37" s="34">
        <v>0.13675158334443216</v>
      </c>
      <c r="I37" s="10">
        <f t="shared" si="3"/>
        <v>4.5353999999999998E-2</v>
      </c>
      <c r="J37" s="11">
        <f t="shared" si="4"/>
        <v>0.23007607639659855</v>
      </c>
      <c r="K37" s="12">
        <f t="shared" si="5"/>
        <v>7.8335473850163526E-2</v>
      </c>
      <c r="L37" s="18">
        <f t="shared" si="0"/>
        <v>7.8335473850163595E-2</v>
      </c>
    </row>
    <row r="38" spans="1:12" x14ac:dyDescent="0.2">
      <c r="A38" s="47" t="s">
        <v>17</v>
      </c>
      <c r="B38" s="42">
        <v>16</v>
      </c>
      <c r="C38" s="43">
        <v>1.0709931914897641</v>
      </c>
      <c r="D38" s="10">
        <f t="shared" si="1"/>
        <v>9.223972765959057E-2</v>
      </c>
      <c r="E38" s="41">
        <v>0.93333222184603304</v>
      </c>
      <c r="F38" s="41">
        <v>0.64314909122165775</v>
      </c>
      <c r="G38" s="11">
        <f t="shared" si="2"/>
        <v>6.2712999999999991E-2</v>
      </c>
      <c r="H38" s="34">
        <v>3.125E-2</v>
      </c>
      <c r="I38" s="10">
        <f t="shared" si="3"/>
        <v>4.7034749999999993E-2</v>
      </c>
      <c r="J38" s="11">
        <f t="shared" si="4"/>
        <v>6.6667778153966961E-2</v>
      </c>
      <c r="K38" s="12">
        <f t="shared" si="5"/>
        <v>8.9226012237525965E-2</v>
      </c>
      <c r="L38" s="18">
        <f t="shared" si="0"/>
        <v>8.9226012237525909E-2</v>
      </c>
    </row>
    <row r="39" spans="1:12" x14ac:dyDescent="0.2">
      <c r="A39" s="47" t="s">
        <v>18</v>
      </c>
      <c r="B39" s="42">
        <v>64</v>
      </c>
      <c r="C39" s="43">
        <v>1.0878559034733686</v>
      </c>
      <c r="D39" s="10">
        <f t="shared" si="1"/>
        <v>9.2914236138934736E-2</v>
      </c>
      <c r="E39" s="41">
        <v>0.79935972823036783</v>
      </c>
      <c r="F39" s="41">
        <v>0.5342530314325552</v>
      </c>
      <c r="G39" s="11">
        <f t="shared" si="2"/>
        <v>6.2712999999999991E-2</v>
      </c>
      <c r="H39" s="34">
        <v>0.10526994226576537</v>
      </c>
      <c r="I39" s="10">
        <f t="shared" si="3"/>
        <v>4.7034749999999993E-2</v>
      </c>
      <c r="J39" s="11">
        <f t="shared" si="4"/>
        <v>0.20064027176963217</v>
      </c>
      <c r="K39" s="12">
        <f t="shared" si="5"/>
        <v>8.3708963571367798E-2</v>
      </c>
      <c r="L39" s="18">
        <f t="shared" si="0"/>
        <v>8.37089635713677E-2</v>
      </c>
    </row>
    <row r="40" spans="1:12" x14ac:dyDescent="0.2">
      <c r="A40" s="47" t="s">
        <v>19</v>
      </c>
      <c r="B40" s="42">
        <v>36</v>
      </c>
      <c r="C40" s="43">
        <v>1.3503292085851684</v>
      </c>
      <c r="D40" s="10">
        <f t="shared" si="1"/>
        <v>0.10341316834340673</v>
      </c>
      <c r="E40" s="41">
        <v>0.95579689621950636</v>
      </c>
      <c r="F40" s="41">
        <v>0.54576795171788506</v>
      </c>
      <c r="G40" s="11">
        <f t="shared" si="2"/>
        <v>6.2712999999999991E-2</v>
      </c>
      <c r="H40" s="34">
        <v>5.9113530776421647E-2</v>
      </c>
      <c r="I40" s="10">
        <f t="shared" si="3"/>
        <v>4.7034749999999993E-2</v>
      </c>
      <c r="J40" s="11">
        <f t="shared" si="4"/>
        <v>4.4203103780493636E-2</v>
      </c>
      <c r="K40" s="12">
        <f t="shared" si="5"/>
        <v>0.10092106726639304</v>
      </c>
      <c r="L40" s="18">
        <f t="shared" si="0"/>
        <v>0.10092106726639294</v>
      </c>
    </row>
    <row r="41" spans="1:12" x14ac:dyDescent="0.2">
      <c r="A41" s="47" t="s">
        <v>20</v>
      </c>
      <c r="B41" s="42">
        <v>40</v>
      </c>
      <c r="C41" s="43">
        <v>1.1503560568511637</v>
      </c>
      <c r="D41" s="10">
        <f t="shared" si="1"/>
        <v>9.5414242274046546E-2</v>
      </c>
      <c r="E41" s="41">
        <v>0.85018145475128581</v>
      </c>
      <c r="F41" s="41">
        <v>0.35513321135865794</v>
      </c>
      <c r="G41" s="11">
        <f t="shared" si="2"/>
        <v>6.0471999999999998E-2</v>
      </c>
      <c r="H41" s="34">
        <v>0.16038852383860958</v>
      </c>
      <c r="I41" s="10">
        <f t="shared" si="3"/>
        <v>4.5353999999999998E-2</v>
      </c>
      <c r="J41" s="11">
        <f t="shared" si="4"/>
        <v>0.14981854524871419</v>
      </c>
      <c r="K41" s="12">
        <f t="shared" si="5"/>
        <v>8.7914289601750711E-2</v>
      </c>
      <c r="L41" s="18">
        <f t="shared" si="0"/>
        <v>8.7914289601750628E-2</v>
      </c>
    </row>
    <row r="42" spans="1:12" x14ac:dyDescent="0.2">
      <c r="A42" s="47" t="s">
        <v>21</v>
      </c>
      <c r="B42" s="42">
        <v>20</v>
      </c>
      <c r="C42" s="43">
        <v>0.8809551761105191</v>
      </c>
      <c r="D42" s="10">
        <f t="shared" si="1"/>
        <v>8.4638207044420766E-2</v>
      </c>
      <c r="E42" s="41">
        <v>0.86540598442853023</v>
      </c>
      <c r="F42" s="41">
        <v>0.28411723582549719</v>
      </c>
      <c r="G42" s="11">
        <f t="shared" si="2"/>
        <v>5.7105999999999997E-2</v>
      </c>
      <c r="H42" s="34">
        <v>2.7560457880077771E-2</v>
      </c>
      <c r="I42" s="10">
        <f t="shared" si="3"/>
        <v>4.28295E-2</v>
      </c>
      <c r="J42" s="11">
        <f t="shared" si="4"/>
        <v>0.13459401557146977</v>
      </c>
      <c r="K42" s="12">
        <f t="shared" si="5"/>
        <v>7.901100527746098E-2</v>
      </c>
      <c r="L42" s="18">
        <f t="shared" si="0"/>
        <v>7.9011005277461077E-2</v>
      </c>
    </row>
    <row r="43" spans="1:12" x14ac:dyDescent="0.2">
      <c r="A43" s="47" t="s">
        <v>22</v>
      </c>
      <c r="B43" s="42">
        <v>496</v>
      </c>
      <c r="C43" s="43">
        <v>1.1352650325488571</v>
      </c>
      <c r="D43" s="10">
        <f t="shared" si="1"/>
        <v>9.4810601301954289E-2</v>
      </c>
      <c r="E43" s="41">
        <v>0.88464406300874721</v>
      </c>
      <c r="F43" s="41">
        <v>0.75679798038806467</v>
      </c>
      <c r="G43" s="11">
        <f t="shared" si="2"/>
        <v>6.9994999999999988E-2</v>
      </c>
      <c r="H43" s="34">
        <v>1.0795122386082115E-2</v>
      </c>
      <c r="I43" s="10">
        <f t="shared" si="3"/>
        <v>5.2496249999999994E-2</v>
      </c>
      <c r="J43" s="11">
        <f t="shared" si="4"/>
        <v>0.11535593699125279</v>
      </c>
      <c r="K43" s="12">
        <f t="shared" si="5"/>
        <v>8.9929389659340317E-2</v>
      </c>
      <c r="L43" s="18">
        <f t="shared" si="0"/>
        <v>8.9929389659340275E-2</v>
      </c>
    </row>
    <row r="44" spans="1:12" x14ac:dyDescent="0.2">
      <c r="A44" s="47" t="s">
        <v>23</v>
      </c>
      <c r="B44" s="42">
        <v>228</v>
      </c>
      <c r="C44" s="43">
        <v>0.9828330980612211</v>
      </c>
      <c r="D44" s="10">
        <f t="shared" si="1"/>
        <v>8.871332392244885E-2</v>
      </c>
      <c r="E44" s="41">
        <v>0.87307973621673463</v>
      </c>
      <c r="F44" s="41">
        <v>0.76644924406460357</v>
      </c>
      <c r="G44" s="11">
        <f t="shared" si="2"/>
        <v>6.9994999999999988E-2</v>
      </c>
      <c r="H44" s="34">
        <v>2.9938702770438724E-2</v>
      </c>
      <c r="I44" s="10">
        <f t="shared" si="3"/>
        <v>5.2496249999999994E-2</v>
      </c>
      <c r="J44" s="11">
        <f t="shared" si="4"/>
        <v>0.12692026378326537</v>
      </c>
      <c r="K44" s="12">
        <f t="shared" si="5"/>
        <v>8.4116643346753617E-2</v>
      </c>
      <c r="L44" s="18">
        <f t="shared" si="0"/>
        <v>8.4116643346753506E-2</v>
      </c>
    </row>
    <row r="45" spans="1:12" x14ac:dyDescent="0.2">
      <c r="A45" s="47" t="s">
        <v>24</v>
      </c>
      <c r="B45" s="42">
        <v>32</v>
      </c>
      <c r="C45" s="43">
        <v>0.78090558886125716</v>
      </c>
      <c r="D45" s="10">
        <f t="shared" si="1"/>
        <v>8.0636223554450284E-2</v>
      </c>
      <c r="E45" s="41">
        <v>0.803996597945147</v>
      </c>
      <c r="F45" s="41">
        <v>0.47237751135732181</v>
      </c>
      <c r="G45" s="11">
        <f t="shared" si="2"/>
        <v>6.2712999999999991E-2</v>
      </c>
      <c r="H45" s="34">
        <v>0.15540367121320292</v>
      </c>
      <c r="I45" s="10">
        <f t="shared" si="3"/>
        <v>4.7034749999999993E-2</v>
      </c>
      <c r="J45" s="11">
        <f t="shared" si="4"/>
        <v>0.196003402054853</v>
      </c>
      <c r="K45" s="12">
        <f t="shared" si="5"/>
        <v>7.4050220423721863E-2</v>
      </c>
      <c r="L45" s="18">
        <f t="shared" si="0"/>
        <v>7.4050220423721891E-2</v>
      </c>
    </row>
    <row r="46" spans="1:12" x14ac:dyDescent="0.2">
      <c r="A46" s="47" t="s">
        <v>25</v>
      </c>
      <c r="B46" s="42">
        <v>112</v>
      </c>
      <c r="C46" s="43">
        <v>1.2511238546074688</v>
      </c>
      <c r="D46" s="10">
        <f t="shared" si="1"/>
        <v>9.9444954184298745E-2</v>
      </c>
      <c r="E46" s="41">
        <v>0.89283140312053133</v>
      </c>
      <c r="F46" s="41">
        <v>0.72713880161746813</v>
      </c>
      <c r="G46" s="11">
        <f t="shared" si="2"/>
        <v>6.9994999999999988E-2</v>
      </c>
      <c r="H46" s="34">
        <v>4.8160938724098754E-2</v>
      </c>
      <c r="I46" s="10">
        <f t="shared" si="3"/>
        <v>5.2496249999999994E-2</v>
      </c>
      <c r="J46" s="11">
        <f t="shared" si="4"/>
        <v>0.10716859687946867</v>
      </c>
      <c r="K46" s="12">
        <f t="shared" si="5"/>
        <v>9.4413527431558217E-2</v>
      </c>
      <c r="L46" s="18">
        <f t="shared" si="0"/>
        <v>9.4413527431558286E-2</v>
      </c>
    </row>
    <row r="47" spans="1:12" x14ac:dyDescent="0.2">
      <c r="A47" s="47" t="s">
        <v>26</v>
      </c>
      <c r="B47" s="42">
        <v>8</v>
      </c>
      <c r="C47" s="43">
        <v>0.86597801848158107</v>
      </c>
      <c r="D47" s="10">
        <f t="shared" si="1"/>
        <v>8.4039120739263243E-2</v>
      </c>
      <c r="E47" s="41">
        <v>0.94514104725576553</v>
      </c>
      <c r="F47" s="41">
        <v>0.7018361349746528</v>
      </c>
      <c r="G47" s="11">
        <f t="shared" si="2"/>
        <v>6.9994999999999988E-2</v>
      </c>
      <c r="H47" s="34">
        <v>0</v>
      </c>
      <c r="I47" s="10">
        <f t="shared" si="3"/>
        <v>5.2496249999999994E-2</v>
      </c>
      <c r="J47" s="11">
        <f t="shared" si="4"/>
        <v>5.4858952744234468E-2</v>
      </c>
      <c r="K47" s="12">
        <f t="shared" si="5"/>
        <v>8.2308711883960509E-2</v>
      </c>
      <c r="L47" s="18">
        <f t="shared" si="0"/>
        <v>8.2308711883960495E-2</v>
      </c>
    </row>
    <row r="48" spans="1:12" x14ac:dyDescent="0.2">
      <c r="A48" s="47" t="s">
        <v>27</v>
      </c>
      <c r="B48" s="42">
        <v>114</v>
      </c>
      <c r="C48" s="43">
        <v>0.97147713079879416</v>
      </c>
      <c r="D48" s="10">
        <f t="shared" si="1"/>
        <v>8.8259085231951764E-2</v>
      </c>
      <c r="E48" s="41">
        <v>0.90080541162666683</v>
      </c>
      <c r="F48" s="41">
        <v>0.51838785247489882</v>
      </c>
      <c r="G48" s="11">
        <f t="shared" si="2"/>
        <v>6.2712999999999991E-2</v>
      </c>
      <c r="H48" s="34">
        <v>8.036356729856782E-2</v>
      </c>
      <c r="I48" s="10">
        <f t="shared" si="3"/>
        <v>4.7034749999999993E-2</v>
      </c>
      <c r="J48" s="11">
        <f t="shared" si="4"/>
        <v>9.919458837333317E-2</v>
      </c>
      <c r="K48" s="12">
        <f t="shared" si="5"/>
        <v>8.4169854267654012E-2</v>
      </c>
      <c r="L48" s="18">
        <f t="shared" si="0"/>
        <v>8.4169854267654109E-2</v>
      </c>
    </row>
    <row r="49" spans="1:12" x14ac:dyDescent="0.2">
      <c r="A49" s="47" t="s">
        <v>28</v>
      </c>
      <c r="B49" s="42">
        <v>48</v>
      </c>
      <c r="C49" s="43">
        <v>1.2099722611351151</v>
      </c>
      <c r="D49" s="10">
        <f t="shared" si="1"/>
        <v>9.7798890445404602E-2</v>
      </c>
      <c r="E49" s="41">
        <v>0.87710469220614817</v>
      </c>
      <c r="F49" s="41">
        <v>0.45923646317133821</v>
      </c>
      <c r="G49" s="11">
        <f t="shared" si="2"/>
        <v>6.2712999999999991E-2</v>
      </c>
      <c r="H49" s="34">
        <v>0.1363531807406391</v>
      </c>
      <c r="I49" s="10">
        <f t="shared" si="3"/>
        <v>4.7034749999999993E-2</v>
      </c>
      <c r="J49" s="11">
        <f t="shared" si="4"/>
        <v>0.12289530779385183</v>
      </c>
      <c r="K49" s="12">
        <f t="shared" si="5"/>
        <v>9.1560215780476281E-2</v>
      </c>
      <c r="L49" s="18">
        <f t="shared" si="0"/>
        <v>9.156021578047624E-2</v>
      </c>
    </row>
    <row r="50" spans="1:12" x14ac:dyDescent="0.2">
      <c r="A50" s="47" t="s">
        <v>29</v>
      </c>
      <c r="B50" s="42">
        <v>92</v>
      </c>
      <c r="C50" s="43">
        <v>0.82516963726524373</v>
      </c>
      <c r="D50" s="10">
        <f t="shared" si="1"/>
        <v>8.2406785490609757E-2</v>
      </c>
      <c r="E50" s="41">
        <v>0.86270959003227576</v>
      </c>
      <c r="F50" s="41">
        <v>0.48706590208810535</v>
      </c>
      <c r="G50" s="11">
        <f t="shared" si="2"/>
        <v>6.2712999999999991E-2</v>
      </c>
      <c r="H50" s="34">
        <v>3.3043556811928033E-2</v>
      </c>
      <c r="I50" s="10">
        <f t="shared" si="3"/>
        <v>4.7034749999999993E-2</v>
      </c>
      <c r="J50" s="11">
        <f t="shared" si="4"/>
        <v>0.13729040996772424</v>
      </c>
      <c r="K50" s="12">
        <f t="shared" si="5"/>
        <v>7.7550544236711053E-2</v>
      </c>
      <c r="L50" s="18">
        <f t="shared" si="0"/>
        <v>7.7550544236711039E-2</v>
      </c>
    </row>
    <row r="51" spans="1:12" x14ac:dyDescent="0.2">
      <c r="A51" s="47" t="s">
        <v>30</v>
      </c>
      <c r="B51" s="42">
        <v>53</v>
      </c>
      <c r="C51" s="43">
        <v>0.94548129823775851</v>
      </c>
      <c r="D51" s="10">
        <f t="shared" si="1"/>
        <v>8.7219251929510341E-2</v>
      </c>
      <c r="E51" s="41">
        <v>0.82340128768470366</v>
      </c>
      <c r="F51" s="41">
        <v>0.54912717099735286</v>
      </c>
      <c r="G51" s="11">
        <f t="shared" si="2"/>
        <v>6.2712999999999991E-2</v>
      </c>
      <c r="H51" s="34">
        <v>4.2678317016084981E-2</v>
      </c>
      <c r="I51" s="10">
        <f t="shared" si="3"/>
        <v>4.7034749999999993E-2</v>
      </c>
      <c r="J51" s="11">
        <f t="shared" si="4"/>
        <v>0.17659871231529634</v>
      </c>
      <c r="K51" s="12">
        <f t="shared" si="5"/>
        <v>8.0122720633727273E-2</v>
      </c>
      <c r="L51" s="18">
        <f t="shared" si="0"/>
        <v>8.0122720633727162E-2</v>
      </c>
    </row>
    <row r="52" spans="1:12" x14ac:dyDescent="0.2">
      <c r="A52" s="47" t="s">
        <v>31</v>
      </c>
      <c r="B52" s="42">
        <v>35</v>
      </c>
      <c r="C52" s="43">
        <v>1.1291737409456368</v>
      </c>
      <c r="D52" s="10">
        <f t="shared" si="1"/>
        <v>9.456694963782547E-2</v>
      </c>
      <c r="E52" s="41">
        <v>0.65855113028384804</v>
      </c>
      <c r="F52" s="41">
        <v>0.50793815806648301</v>
      </c>
      <c r="G52" s="11">
        <f t="shared" si="2"/>
        <v>6.2712999999999991E-2</v>
      </c>
      <c r="H52" s="34">
        <v>6.2943992578771757E-2</v>
      </c>
      <c r="I52" s="10">
        <f t="shared" si="3"/>
        <v>4.7034749999999993E-2</v>
      </c>
      <c r="J52" s="11">
        <f t="shared" si="4"/>
        <v>0.34144886971615196</v>
      </c>
      <c r="K52" s="12">
        <f t="shared" si="5"/>
        <v>7.8337133796367475E-2</v>
      </c>
      <c r="L52" s="18">
        <f t="shared" ref="L52:L83" si="6">(1+K52)*((1+$C$16)/(1+$C$17))-1</f>
        <v>7.833713379636742E-2</v>
      </c>
    </row>
    <row r="53" spans="1:12" x14ac:dyDescent="0.2">
      <c r="A53" s="47" t="s">
        <v>32</v>
      </c>
      <c r="B53" s="42">
        <v>176</v>
      </c>
      <c r="C53" s="43">
        <v>0.96971324274449078</v>
      </c>
      <c r="D53" s="10">
        <f t="shared" si="1"/>
        <v>8.8188529709779639E-2</v>
      </c>
      <c r="E53" s="41">
        <v>0.2687233190210403</v>
      </c>
      <c r="F53" s="41">
        <v>0.42469192147740364</v>
      </c>
      <c r="G53" s="11">
        <f t="shared" si="2"/>
        <v>6.0471999999999998E-2</v>
      </c>
      <c r="H53" s="34">
        <v>0.12056567700542625</v>
      </c>
      <c r="I53" s="10">
        <f t="shared" si="3"/>
        <v>4.5353999999999998E-2</v>
      </c>
      <c r="J53" s="11">
        <f t="shared" si="4"/>
        <v>0.7312766809789597</v>
      </c>
      <c r="K53" s="12">
        <f t="shared" si="5"/>
        <v>5.6864636992317343E-2</v>
      </c>
      <c r="L53" s="18">
        <f t="shared" si="6"/>
        <v>5.6864636992317363E-2</v>
      </c>
    </row>
    <row r="54" spans="1:12" x14ac:dyDescent="0.2">
      <c r="A54" s="47" t="s">
        <v>33</v>
      </c>
      <c r="B54" s="42">
        <v>78</v>
      </c>
      <c r="C54" s="43">
        <v>0.60745303780035831</v>
      </c>
      <c r="D54" s="10">
        <f t="shared" si="1"/>
        <v>7.3698121512014325E-2</v>
      </c>
      <c r="E54" s="41">
        <v>0.69573029958954236</v>
      </c>
      <c r="F54" s="41">
        <v>0.4346763943257051</v>
      </c>
      <c r="G54" s="11">
        <f t="shared" si="2"/>
        <v>6.0471999999999998E-2</v>
      </c>
      <c r="H54" s="34">
        <v>0.10372593278493082</v>
      </c>
      <c r="I54" s="10">
        <f t="shared" si="3"/>
        <v>4.5353999999999998E-2</v>
      </c>
      <c r="J54" s="11">
        <f t="shared" si="4"/>
        <v>0.30426970041045764</v>
      </c>
      <c r="K54" s="12">
        <f t="shared" si="5"/>
        <v>6.5073864151156111E-2</v>
      </c>
      <c r="L54" s="18">
        <f t="shared" si="6"/>
        <v>6.5073864151156124E-2</v>
      </c>
    </row>
    <row r="55" spans="1:12" x14ac:dyDescent="0.2">
      <c r="A55" s="47" t="s">
        <v>34</v>
      </c>
      <c r="B55" s="42">
        <v>13</v>
      </c>
      <c r="C55" s="43">
        <v>0.86664163865866495</v>
      </c>
      <c r="D55" s="10">
        <f t="shared" si="1"/>
        <v>8.4065665546346591E-2</v>
      </c>
      <c r="E55" s="41">
        <v>0.68041767533092656</v>
      </c>
      <c r="F55" s="41">
        <v>0.33978224154359921</v>
      </c>
      <c r="G55" s="11">
        <f t="shared" si="2"/>
        <v>6.0471999999999998E-2</v>
      </c>
      <c r="H55" s="34">
        <v>9.1528406680066177E-2</v>
      </c>
      <c r="I55" s="10">
        <f t="shared" si="3"/>
        <v>4.5353999999999998E-2</v>
      </c>
      <c r="J55" s="11">
        <f t="shared" si="4"/>
        <v>0.31958232466907344</v>
      </c>
      <c r="K55" s="12">
        <f t="shared" si="5"/>
        <v>7.1694101479233469E-2</v>
      </c>
      <c r="L55" s="18">
        <f t="shared" si="6"/>
        <v>7.1694101479233385E-2</v>
      </c>
    </row>
    <row r="56" spans="1:12" x14ac:dyDescent="0.2">
      <c r="A56" s="47" t="s">
        <v>35</v>
      </c>
      <c r="B56" s="42">
        <v>27</v>
      </c>
      <c r="C56" s="43">
        <v>0.82315847400170816</v>
      </c>
      <c r="D56" s="10">
        <f t="shared" si="1"/>
        <v>8.2326338960068329E-2</v>
      </c>
      <c r="E56" s="41">
        <v>0.70257590887206756</v>
      </c>
      <c r="F56" s="41">
        <v>0.51509862739811807</v>
      </c>
      <c r="G56" s="11">
        <f t="shared" si="2"/>
        <v>6.2712999999999991E-2</v>
      </c>
      <c r="H56" s="34">
        <v>0.11382525542555506</v>
      </c>
      <c r="I56" s="10">
        <f t="shared" si="3"/>
        <v>4.7034749999999993E-2</v>
      </c>
      <c r="J56" s="11">
        <f t="shared" si="4"/>
        <v>0.29742409112793244</v>
      </c>
      <c r="K56" s="12">
        <f t="shared" si="5"/>
        <v>7.1829770189159425E-2</v>
      </c>
      <c r="L56" s="18">
        <f t="shared" si="6"/>
        <v>7.1829770189159481E-2</v>
      </c>
    </row>
    <row r="57" spans="1:12" x14ac:dyDescent="0.2">
      <c r="A57" s="47" t="s">
        <v>36</v>
      </c>
      <c r="B57" s="42">
        <v>15</v>
      </c>
      <c r="C57" s="43">
        <v>0.8563295187054536</v>
      </c>
      <c r="D57" s="10">
        <f t="shared" si="1"/>
        <v>8.3653180748218148E-2</v>
      </c>
      <c r="E57" s="41">
        <v>0.46924210179760639</v>
      </c>
      <c r="F57" s="41">
        <v>0.6514340075377375</v>
      </c>
      <c r="G57" s="11">
        <f t="shared" si="2"/>
        <v>6.9994999999999988E-2</v>
      </c>
      <c r="H57" s="34">
        <v>0</v>
      </c>
      <c r="I57" s="10">
        <f t="shared" si="3"/>
        <v>5.2496249999999994E-2</v>
      </c>
      <c r="J57" s="11">
        <f t="shared" si="4"/>
        <v>0.53075789820239361</v>
      </c>
      <c r="K57" s="12">
        <f t="shared" si="5"/>
        <v>6.7116393669856347E-2</v>
      </c>
      <c r="L57" s="18">
        <f t="shared" si="6"/>
        <v>6.7116393669856445E-2</v>
      </c>
    </row>
    <row r="58" spans="1:12" x14ac:dyDescent="0.2">
      <c r="A58" s="47" t="s">
        <v>37</v>
      </c>
      <c r="B58" s="42">
        <v>204</v>
      </c>
      <c r="C58" s="43">
        <v>0.9085611350704943</v>
      </c>
      <c r="D58" s="10">
        <f t="shared" si="1"/>
        <v>8.5742445402819778E-2</v>
      </c>
      <c r="E58" s="41">
        <v>0.88664148204560789</v>
      </c>
      <c r="F58" s="41">
        <v>0.61790589954129371</v>
      </c>
      <c r="G58" s="11">
        <f t="shared" si="2"/>
        <v>6.2712999999999991E-2</v>
      </c>
      <c r="H58" s="34">
        <v>4.8453372827770576E-2</v>
      </c>
      <c r="I58" s="10">
        <f t="shared" si="3"/>
        <v>4.7034749999999993E-2</v>
      </c>
      <c r="J58" s="11">
        <f t="shared" si="4"/>
        <v>0.11335851795439211</v>
      </c>
      <c r="K58" s="12">
        <f t="shared" si="5"/>
        <v>8.1354598418526089E-2</v>
      </c>
      <c r="L58" s="18">
        <f t="shared" si="6"/>
        <v>8.1354598418525992E-2</v>
      </c>
    </row>
    <row r="59" spans="1:12" x14ac:dyDescent="0.2">
      <c r="A59" s="47" t="s">
        <v>38</v>
      </c>
      <c r="B59" s="42">
        <v>104</v>
      </c>
      <c r="C59" s="43">
        <v>0.87195388733993329</v>
      </c>
      <c r="D59" s="10">
        <f t="shared" si="1"/>
        <v>8.4278155493597323E-2</v>
      </c>
      <c r="E59" s="41">
        <v>0.73841435881638406</v>
      </c>
      <c r="F59" s="41">
        <v>0.47240032307194035</v>
      </c>
      <c r="G59" s="11">
        <f t="shared" si="2"/>
        <v>6.2712999999999991E-2</v>
      </c>
      <c r="H59" s="34">
        <v>9.7996461685067357E-2</v>
      </c>
      <c r="I59" s="10">
        <f t="shared" si="3"/>
        <v>4.7034749999999993E-2</v>
      </c>
      <c r="J59" s="11">
        <f t="shared" si="4"/>
        <v>0.26158564118361594</v>
      </c>
      <c r="K59" s="12">
        <f t="shared" si="5"/>
        <v>7.4535815387693258E-2</v>
      </c>
      <c r="L59" s="18">
        <f t="shared" si="6"/>
        <v>7.4535815387693161E-2</v>
      </c>
    </row>
    <row r="60" spans="1:12" x14ac:dyDescent="0.2">
      <c r="A60" s="47" t="s">
        <v>39</v>
      </c>
      <c r="B60" s="42">
        <v>115</v>
      </c>
      <c r="C60" s="43">
        <v>1.1083338991481437</v>
      </c>
      <c r="D60" s="10">
        <f t="shared" si="1"/>
        <v>9.3733355965925746E-2</v>
      </c>
      <c r="E60" s="41">
        <v>0.86399549964940126</v>
      </c>
      <c r="F60" s="41">
        <v>0.63780021224444727</v>
      </c>
      <c r="G60" s="11">
        <f t="shared" si="2"/>
        <v>6.2712999999999991E-2</v>
      </c>
      <c r="H60" s="34">
        <v>6.3818813171101649E-2</v>
      </c>
      <c r="I60" s="10">
        <f t="shared" si="3"/>
        <v>4.7034749999999993E-2</v>
      </c>
      <c r="J60" s="11">
        <f t="shared" si="4"/>
        <v>0.13600450035059874</v>
      </c>
      <c r="K60" s="12">
        <f t="shared" si="5"/>
        <v>8.7382135394460519E-2</v>
      </c>
      <c r="L60" s="18">
        <f t="shared" si="6"/>
        <v>8.7382135394460603E-2</v>
      </c>
    </row>
    <row r="61" spans="1:12" x14ac:dyDescent="0.2">
      <c r="A61" s="47" t="s">
        <v>40</v>
      </c>
      <c r="B61" s="42">
        <v>30</v>
      </c>
      <c r="C61" s="43">
        <v>0.91061781327488456</v>
      </c>
      <c r="D61" s="10">
        <f t="shared" si="1"/>
        <v>8.5824712530995384E-2</v>
      </c>
      <c r="E61" s="41">
        <v>0.82410235304763335</v>
      </c>
      <c r="F61" s="41">
        <v>0.32794046675316896</v>
      </c>
      <c r="G61" s="11">
        <f t="shared" si="2"/>
        <v>6.0471999999999998E-2</v>
      </c>
      <c r="H61" s="34">
        <v>0.16989203344780976</v>
      </c>
      <c r="I61" s="10">
        <f t="shared" si="3"/>
        <v>4.5353999999999998E-2</v>
      </c>
      <c r="J61" s="11">
        <f t="shared" si="4"/>
        <v>0.17589764695236665</v>
      </c>
      <c r="K61" s="12">
        <f t="shared" si="5"/>
        <v>7.8706009426307635E-2</v>
      </c>
      <c r="L61" s="18">
        <f t="shared" si="6"/>
        <v>7.8706009426307677E-2</v>
      </c>
    </row>
    <row r="62" spans="1:12" x14ac:dyDescent="0.2">
      <c r="A62" s="47" t="s">
        <v>41</v>
      </c>
      <c r="B62" s="42">
        <v>31</v>
      </c>
      <c r="C62" s="43">
        <v>0.79967833140276245</v>
      </c>
      <c r="D62" s="10">
        <f t="shared" si="1"/>
        <v>8.1387133256110494E-2</v>
      </c>
      <c r="E62" s="41">
        <v>0.62531115482012134</v>
      </c>
      <c r="F62" s="41">
        <v>0.56456947375556776</v>
      </c>
      <c r="G62" s="11">
        <f t="shared" si="2"/>
        <v>6.2712999999999991E-2</v>
      </c>
      <c r="H62" s="34">
        <v>0.11347796258733156</v>
      </c>
      <c r="I62" s="10">
        <f t="shared" si="3"/>
        <v>4.7034749999999993E-2</v>
      </c>
      <c r="J62" s="11">
        <f t="shared" si="4"/>
        <v>0.37468884517987866</v>
      </c>
      <c r="K62" s="12">
        <f t="shared" si="5"/>
        <v>6.8515678444701855E-2</v>
      </c>
      <c r="L62" s="18">
        <f t="shared" si="6"/>
        <v>6.8515678444701855E-2</v>
      </c>
    </row>
    <row r="63" spans="1:12" x14ac:dyDescent="0.2">
      <c r="A63" s="47" t="s">
        <v>42</v>
      </c>
      <c r="B63" s="42">
        <v>63</v>
      </c>
      <c r="C63" s="43">
        <v>1.0803675683074194</v>
      </c>
      <c r="D63" s="10">
        <f t="shared" si="1"/>
        <v>9.2614702732296772E-2</v>
      </c>
      <c r="E63" s="41">
        <v>0.71556246801374979</v>
      </c>
      <c r="F63" s="41">
        <v>0.39653351969812761</v>
      </c>
      <c r="G63" s="11">
        <f t="shared" si="2"/>
        <v>6.0471999999999998E-2</v>
      </c>
      <c r="H63" s="34">
        <v>8.308178299623932E-2</v>
      </c>
      <c r="I63" s="10">
        <f t="shared" si="3"/>
        <v>4.5353999999999998E-2</v>
      </c>
      <c r="J63" s="11">
        <f t="shared" si="4"/>
        <v>0.28443753198625021</v>
      </c>
      <c r="K63" s="12">
        <f t="shared" si="5"/>
        <v>7.9171985087186453E-2</v>
      </c>
      <c r="L63" s="18">
        <f t="shared" si="6"/>
        <v>7.917198508718637E-2</v>
      </c>
    </row>
    <row r="64" spans="1:12" x14ac:dyDescent="0.2">
      <c r="A64" s="47" t="s">
        <v>43</v>
      </c>
      <c r="B64" s="42">
        <v>110</v>
      </c>
      <c r="C64" s="43">
        <v>0.81551582513241538</v>
      </c>
      <c r="D64" s="10">
        <f t="shared" si="1"/>
        <v>8.2020633005296606E-2</v>
      </c>
      <c r="E64" s="41">
        <v>0.84639870791279104</v>
      </c>
      <c r="F64" s="41">
        <v>0.55463786398065251</v>
      </c>
      <c r="G64" s="11">
        <f t="shared" si="2"/>
        <v>6.2712999999999991E-2</v>
      </c>
      <c r="H64" s="34">
        <v>6.5004366081606119E-2</v>
      </c>
      <c r="I64" s="10">
        <f t="shared" si="3"/>
        <v>4.7034749999999993E-2</v>
      </c>
      <c r="J64" s="11">
        <f t="shared" si="4"/>
        <v>0.15360129208720896</v>
      </c>
      <c r="K64" s="12">
        <f t="shared" si="5"/>
        <v>7.6646756170871119E-2</v>
      </c>
      <c r="L64" s="18">
        <f t="shared" si="6"/>
        <v>7.6646756170871022E-2</v>
      </c>
    </row>
    <row r="65" spans="1:12" x14ac:dyDescent="0.2">
      <c r="A65" s="47" t="s">
        <v>44</v>
      </c>
      <c r="B65" s="42">
        <v>15</v>
      </c>
      <c r="C65" s="43">
        <v>0.92056732348508041</v>
      </c>
      <c r="D65" s="10">
        <f t="shared" si="1"/>
        <v>8.6222692939403212E-2</v>
      </c>
      <c r="E65" s="41">
        <v>0.75092072801834941</v>
      </c>
      <c r="F65" s="41">
        <v>0.32375244548022786</v>
      </c>
      <c r="G65" s="11">
        <f t="shared" si="2"/>
        <v>6.0471999999999998E-2</v>
      </c>
      <c r="H65" s="34">
        <v>0.18162842926123732</v>
      </c>
      <c r="I65" s="10">
        <f t="shared" si="3"/>
        <v>4.5353999999999998E-2</v>
      </c>
      <c r="J65" s="11">
        <f t="shared" si="4"/>
        <v>0.24907927198165059</v>
      </c>
      <c r="K65" s="12">
        <f t="shared" si="5"/>
        <v>7.6043148655215026E-2</v>
      </c>
      <c r="L65" s="18">
        <f t="shared" si="6"/>
        <v>7.6043148655215109E-2</v>
      </c>
    </row>
    <row r="66" spans="1:12" x14ac:dyDescent="0.2">
      <c r="A66" s="47" t="s">
        <v>45</v>
      </c>
      <c r="B66" s="42">
        <v>21</v>
      </c>
      <c r="C66" s="43">
        <v>0.67197504224081062</v>
      </c>
      <c r="D66" s="10">
        <f t="shared" si="1"/>
        <v>7.627900168963242E-2</v>
      </c>
      <c r="E66" s="41">
        <v>0.79600333990423344</v>
      </c>
      <c r="F66" s="41">
        <v>0.46070163153831001</v>
      </c>
      <c r="G66" s="11">
        <f t="shared" si="2"/>
        <v>6.2712999999999991E-2</v>
      </c>
      <c r="H66" s="34">
        <v>0.12768801589234566</v>
      </c>
      <c r="I66" s="10">
        <f t="shared" si="3"/>
        <v>4.7034749999999993E-2</v>
      </c>
      <c r="J66" s="11">
        <f t="shared" si="4"/>
        <v>0.20399666009576656</v>
      </c>
      <c r="K66" s="12">
        <f t="shared" si="5"/>
        <v>7.0313272017947431E-2</v>
      </c>
      <c r="L66" s="18">
        <f t="shared" si="6"/>
        <v>7.0313272017947348E-2</v>
      </c>
    </row>
    <row r="67" spans="1:12" x14ac:dyDescent="0.2">
      <c r="A67" s="47" t="s">
        <v>46</v>
      </c>
      <c r="B67" s="42">
        <v>20</v>
      </c>
      <c r="C67" s="43">
        <v>0.64449309251802667</v>
      </c>
      <c r="D67" s="10">
        <f t="shared" si="1"/>
        <v>7.5179723700721068E-2</v>
      </c>
      <c r="E67" s="41">
        <v>0.59580596298176169</v>
      </c>
      <c r="F67" s="41">
        <v>0.35151934226314591</v>
      </c>
      <c r="G67" s="11">
        <f t="shared" si="2"/>
        <v>6.0471999999999998E-2</v>
      </c>
      <c r="H67" s="34">
        <v>0.15186017647763664</v>
      </c>
      <c r="I67" s="10">
        <f t="shared" si="3"/>
        <v>4.5353999999999998E-2</v>
      </c>
      <c r="J67" s="11">
        <f t="shared" si="4"/>
        <v>0.40419403701823831</v>
      </c>
      <c r="K67" s="12">
        <f t="shared" si="5"/>
        <v>6.3124344031136065E-2</v>
      </c>
      <c r="L67" s="18">
        <f t="shared" si="6"/>
        <v>6.3124344031135982E-2</v>
      </c>
    </row>
    <row r="68" spans="1:12" x14ac:dyDescent="0.2">
      <c r="A68" s="47" t="s">
        <v>47</v>
      </c>
      <c r="B68" s="42">
        <v>57</v>
      </c>
      <c r="C68" s="43">
        <v>0.48411001512890489</v>
      </c>
      <c r="D68" s="10">
        <f t="shared" si="1"/>
        <v>6.8764400605156192E-2</v>
      </c>
      <c r="E68" s="41">
        <v>0.87085797110051288</v>
      </c>
      <c r="F68" s="41">
        <v>0.28696879528535113</v>
      </c>
      <c r="G68" s="11">
        <f t="shared" si="2"/>
        <v>5.7105999999999997E-2</v>
      </c>
      <c r="H68" s="34">
        <v>0.1836669176395358</v>
      </c>
      <c r="I68" s="10">
        <f t="shared" si="3"/>
        <v>4.28295E-2</v>
      </c>
      <c r="J68" s="11">
        <f t="shared" si="4"/>
        <v>0.12914202889948712</v>
      </c>
      <c r="K68" s="12">
        <f t="shared" si="5"/>
        <v>6.5415114921699782E-2</v>
      </c>
      <c r="L68" s="18">
        <f t="shared" si="6"/>
        <v>6.5415114921699713E-2</v>
      </c>
    </row>
    <row r="69" spans="1:12" x14ac:dyDescent="0.2">
      <c r="A69" s="47" t="s">
        <v>48</v>
      </c>
      <c r="B69" s="42">
        <v>283</v>
      </c>
      <c r="C69" s="43">
        <v>0.65958175126639418</v>
      </c>
      <c r="D69" s="10">
        <f t="shared" si="1"/>
        <v>7.5783270050655771E-2</v>
      </c>
      <c r="E69" s="41">
        <v>0.75364660406139838</v>
      </c>
      <c r="F69" s="41">
        <v>0.30042257283097029</v>
      </c>
      <c r="G69" s="11">
        <f t="shared" si="2"/>
        <v>6.0471999999999998E-2</v>
      </c>
      <c r="H69" s="34">
        <v>3.5349236198337609E-2</v>
      </c>
      <c r="I69" s="10">
        <f t="shared" si="3"/>
        <v>4.5353999999999998E-2</v>
      </c>
      <c r="J69" s="11">
        <f t="shared" si="4"/>
        <v>0.24635339593860162</v>
      </c>
      <c r="K69" s="12">
        <f t="shared" si="5"/>
        <v>6.8286916037743936E-2</v>
      </c>
      <c r="L69" s="18">
        <f t="shared" si="6"/>
        <v>6.828691603774395E-2</v>
      </c>
    </row>
    <row r="70" spans="1:12" x14ac:dyDescent="0.2">
      <c r="A70" s="47" t="s">
        <v>49</v>
      </c>
      <c r="B70" s="42">
        <v>105</v>
      </c>
      <c r="C70" s="43">
        <v>0.96362079034943848</v>
      </c>
      <c r="D70" s="10">
        <f t="shared" si="1"/>
        <v>8.7944831613977537E-2</v>
      </c>
      <c r="E70" s="41">
        <v>0.87189810166984505</v>
      </c>
      <c r="F70" s="41">
        <v>0.45034116660736356</v>
      </c>
      <c r="G70" s="11">
        <f t="shared" si="2"/>
        <v>6.2712999999999991E-2</v>
      </c>
      <c r="H70" s="34">
        <v>0.13373442732400442</v>
      </c>
      <c r="I70" s="10">
        <f t="shared" si="3"/>
        <v>4.7034749999999993E-2</v>
      </c>
      <c r="J70" s="11">
        <f t="shared" si="4"/>
        <v>0.12810189833015495</v>
      </c>
      <c r="K70" s="12">
        <f t="shared" si="5"/>
        <v>8.270417249838545E-2</v>
      </c>
      <c r="L70" s="18">
        <f t="shared" si="6"/>
        <v>8.2704172498385464E-2</v>
      </c>
    </row>
    <row r="71" spans="1:12" x14ac:dyDescent="0.2">
      <c r="A71" s="47" t="s">
        <v>50</v>
      </c>
      <c r="B71" s="42">
        <v>73</v>
      </c>
      <c r="C71" s="43">
        <v>1.0430314762308461</v>
      </c>
      <c r="D71" s="10">
        <f t="shared" si="1"/>
        <v>9.1121259049233849E-2</v>
      </c>
      <c r="E71" s="41">
        <v>0.90102654716927866</v>
      </c>
      <c r="F71" s="41">
        <v>0.77560259574683255</v>
      </c>
      <c r="G71" s="11">
        <f t="shared" si="2"/>
        <v>6.9994999999999988E-2</v>
      </c>
      <c r="H71" s="34">
        <v>2.5164142951938681E-2</v>
      </c>
      <c r="I71" s="10">
        <f t="shared" si="3"/>
        <v>5.2496249999999994E-2</v>
      </c>
      <c r="J71" s="11">
        <f t="shared" si="4"/>
        <v>9.8973452830721342E-2</v>
      </c>
      <c r="K71" s="12">
        <f t="shared" si="5"/>
        <v>8.7298408538013308E-2</v>
      </c>
      <c r="L71" s="18">
        <f t="shared" si="6"/>
        <v>8.7298408538013295E-2</v>
      </c>
    </row>
    <row r="72" spans="1:12" x14ac:dyDescent="0.2">
      <c r="A72" s="47" t="s">
        <v>51</v>
      </c>
      <c r="B72" s="42">
        <v>14</v>
      </c>
      <c r="C72" s="43">
        <v>1.3343750386217481</v>
      </c>
      <c r="D72" s="10">
        <f t="shared" si="1"/>
        <v>0.10277500154486993</v>
      </c>
      <c r="E72" s="41">
        <v>0.67520815630511344</v>
      </c>
      <c r="F72" s="41">
        <v>0.39607566964650021</v>
      </c>
      <c r="G72" s="11">
        <f t="shared" si="2"/>
        <v>6.0471999999999998E-2</v>
      </c>
      <c r="H72" s="34">
        <v>0.12297383351664745</v>
      </c>
      <c r="I72" s="10">
        <f t="shared" si="3"/>
        <v>4.5353999999999998E-2</v>
      </c>
      <c r="J72" s="11">
        <f t="shared" si="4"/>
        <v>0.32479184369488656</v>
      </c>
      <c r="K72" s="12">
        <f t="shared" si="5"/>
        <v>8.4125128586304693E-2</v>
      </c>
      <c r="L72" s="18">
        <f t="shared" si="6"/>
        <v>8.412512858630472E-2</v>
      </c>
    </row>
    <row r="73" spans="1:12" x14ac:dyDescent="0.2">
      <c r="A73" s="47" t="s">
        <v>52</v>
      </c>
      <c r="B73" s="42">
        <v>4</v>
      </c>
      <c r="C73" s="43">
        <v>0.29938197964399788</v>
      </c>
      <c r="D73" s="10">
        <f t="shared" si="1"/>
        <v>6.1375279185759912E-2</v>
      </c>
      <c r="E73" s="41">
        <v>0.87838725930586903</v>
      </c>
      <c r="F73" s="41">
        <v>0.20268279045885779</v>
      </c>
      <c r="G73" s="11">
        <f t="shared" si="2"/>
        <v>5.7105999999999997E-2</v>
      </c>
      <c r="H73" s="34">
        <v>0.28240955297053821</v>
      </c>
      <c r="I73" s="10">
        <f t="shared" si="3"/>
        <v>4.28295E-2</v>
      </c>
      <c r="J73" s="11">
        <f t="shared" si="4"/>
        <v>0.12161274069413097</v>
      </c>
      <c r="K73" s="12">
        <f t="shared" si="5"/>
        <v>5.9119876150671484E-2</v>
      </c>
      <c r="L73" s="18">
        <f t="shared" si="6"/>
        <v>5.9119876150671491E-2</v>
      </c>
    </row>
    <row r="74" spans="1:12" x14ac:dyDescent="0.2">
      <c r="A74" s="47" t="s">
        <v>53</v>
      </c>
      <c r="B74" s="42">
        <v>142</v>
      </c>
      <c r="C74" s="43">
        <v>0.72140595546977004</v>
      </c>
      <c r="D74" s="10">
        <f t="shared" si="1"/>
        <v>7.8256238218790797E-2</v>
      </c>
      <c r="E74" s="41">
        <v>0.72680954826276589</v>
      </c>
      <c r="F74" s="41">
        <v>0.42219200974609405</v>
      </c>
      <c r="G74" s="11">
        <f t="shared" si="2"/>
        <v>6.0471999999999998E-2</v>
      </c>
      <c r="H74" s="34">
        <v>6.6644789961707876E-2</v>
      </c>
      <c r="I74" s="10">
        <f t="shared" si="3"/>
        <v>4.5353999999999998E-2</v>
      </c>
      <c r="J74" s="11">
        <f t="shared" si="4"/>
        <v>0.27319045173723411</v>
      </c>
      <c r="K74" s="12">
        <f t="shared" si="5"/>
        <v>6.9267660896633249E-2</v>
      </c>
      <c r="L74" s="18">
        <f t="shared" si="6"/>
        <v>6.9267660896633165E-2</v>
      </c>
    </row>
    <row r="75" spans="1:12" x14ac:dyDescent="0.2">
      <c r="A75" s="47" t="s">
        <v>54</v>
      </c>
      <c r="B75" s="42">
        <v>23</v>
      </c>
      <c r="C75" s="43">
        <v>0.66922245171448991</v>
      </c>
      <c r="D75" s="10">
        <f t="shared" si="1"/>
        <v>7.6168898068579599E-2</v>
      </c>
      <c r="E75" s="41">
        <v>0.63080682460107163</v>
      </c>
      <c r="F75" s="41">
        <v>0.42240372453265573</v>
      </c>
      <c r="G75" s="11">
        <f t="shared" si="2"/>
        <v>6.0471999999999998E-2</v>
      </c>
      <c r="H75" s="34">
        <v>9.1661858808321117E-2</v>
      </c>
      <c r="I75" s="10">
        <f t="shared" si="3"/>
        <v>4.5353999999999998E-2</v>
      </c>
      <c r="J75" s="11">
        <f t="shared" si="4"/>
        <v>0.36919317539892837</v>
      </c>
      <c r="K75" s="12">
        <f t="shared" si="5"/>
        <v>6.4792248001046396E-2</v>
      </c>
      <c r="L75" s="18">
        <f t="shared" si="6"/>
        <v>6.4792248001046326E-2</v>
      </c>
    </row>
    <row r="76" spans="1:12" x14ac:dyDescent="0.2">
      <c r="A76" s="47" t="s">
        <v>55</v>
      </c>
      <c r="B76" s="42">
        <v>97</v>
      </c>
      <c r="C76" s="43">
        <v>0.9512418716285248</v>
      </c>
      <c r="D76" s="10">
        <f t="shared" si="1"/>
        <v>8.7449674865140992E-2</v>
      </c>
      <c r="E76" s="41">
        <v>0.72801067139535347</v>
      </c>
      <c r="F76" s="41">
        <v>0.4831643535406242</v>
      </c>
      <c r="G76" s="11">
        <f t="shared" si="2"/>
        <v>6.2712999999999991E-2</v>
      </c>
      <c r="H76" s="34">
        <v>8.7463671860479361E-2</v>
      </c>
      <c r="I76" s="10">
        <f t="shared" si="3"/>
        <v>4.7034749999999993E-2</v>
      </c>
      <c r="J76" s="11">
        <f t="shared" si="4"/>
        <v>0.27198932860464653</v>
      </c>
      <c r="K76" s="12">
        <f t="shared" si="5"/>
        <v>7.6457246585464059E-2</v>
      </c>
      <c r="L76" s="18">
        <f t="shared" si="6"/>
        <v>7.6457246585464045E-2</v>
      </c>
    </row>
    <row r="77" spans="1:12" x14ac:dyDescent="0.2">
      <c r="A77" s="47" t="s">
        <v>56</v>
      </c>
      <c r="B77" s="42">
        <v>19</v>
      </c>
      <c r="C77" s="43">
        <v>1.0219297750432532</v>
      </c>
      <c r="D77" s="10">
        <f t="shared" si="1"/>
        <v>9.0277191001730123E-2</v>
      </c>
      <c r="E77" s="41">
        <v>0.64470545590217365</v>
      </c>
      <c r="F77" s="41">
        <v>0.25447909143998576</v>
      </c>
      <c r="G77" s="11">
        <f t="shared" si="2"/>
        <v>5.7105999999999997E-2</v>
      </c>
      <c r="H77" s="34">
        <v>0.15570258713374871</v>
      </c>
      <c r="I77" s="10">
        <f t="shared" si="3"/>
        <v>4.28295E-2</v>
      </c>
      <c r="J77" s="11">
        <f t="shared" si="4"/>
        <v>0.35529454409782635</v>
      </c>
      <c r="K77" s="12">
        <f t="shared" si="5"/>
        <v>7.3419285258775877E-2</v>
      </c>
      <c r="L77" s="18">
        <f t="shared" si="6"/>
        <v>7.3419285258775835E-2</v>
      </c>
    </row>
    <row r="78" spans="1:12" x14ac:dyDescent="0.2">
      <c r="A78" s="47" t="s">
        <v>57</v>
      </c>
      <c r="B78" s="42">
        <v>6</v>
      </c>
      <c r="C78" s="43">
        <v>0.95797843096936519</v>
      </c>
      <c r="D78" s="10">
        <f t="shared" si="1"/>
        <v>8.7719137238774614E-2</v>
      </c>
      <c r="E78" s="41">
        <v>0.6959514879510198</v>
      </c>
      <c r="F78" s="41">
        <v>0.56944502382492834</v>
      </c>
      <c r="G78" s="11">
        <f t="shared" si="2"/>
        <v>6.2712999999999991E-2</v>
      </c>
      <c r="H78" s="34">
        <v>8.5985111334551237E-2</v>
      </c>
      <c r="I78" s="10">
        <f t="shared" si="3"/>
        <v>4.7034749999999993E-2</v>
      </c>
      <c r="J78" s="11">
        <f t="shared" si="4"/>
        <v>0.3040485120489802</v>
      </c>
      <c r="K78" s="12">
        <f t="shared" si="5"/>
        <v>7.534910983520067E-2</v>
      </c>
      <c r="L78" s="18">
        <f t="shared" si="6"/>
        <v>7.5349109835200601E-2</v>
      </c>
    </row>
    <row r="79" spans="1:12" x14ac:dyDescent="0.2">
      <c r="A79" s="47" t="s">
        <v>58</v>
      </c>
      <c r="B79" s="42">
        <v>46</v>
      </c>
      <c r="C79" s="43">
        <v>0.48243267131702228</v>
      </c>
      <c r="D79" s="10">
        <f t="shared" si="1"/>
        <v>6.8697306852680884E-2</v>
      </c>
      <c r="E79" s="41">
        <v>0.57422207892503341</v>
      </c>
      <c r="F79" s="41">
        <v>0.25379988697855693</v>
      </c>
      <c r="G79" s="11">
        <f t="shared" si="2"/>
        <v>5.7105999999999997E-2</v>
      </c>
      <c r="H79" s="34">
        <v>0.12748334654668436</v>
      </c>
      <c r="I79" s="10">
        <f t="shared" si="3"/>
        <v>4.28295E-2</v>
      </c>
      <c r="J79" s="11">
        <f t="shared" si="4"/>
        <v>0.42577792107496659</v>
      </c>
      <c r="K79" s="12">
        <f t="shared" si="5"/>
        <v>5.7683365828177645E-2</v>
      </c>
      <c r="L79" s="18">
        <f t="shared" si="6"/>
        <v>5.768336582817768E-2</v>
      </c>
    </row>
    <row r="80" spans="1:12" x14ac:dyDescent="0.2">
      <c r="A80" s="47" t="s">
        <v>59</v>
      </c>
      <c r="B80" s="42">
        <v>56</v>
      </c>
      <c r="C80" s="43">
        <v>0.83656065122919421</v>
      </c>
      <c r="D80" s="10">
        <f t="shared" si="1"/>
        <v>8.286242604916777E-2</v>
      </c>
      <c r="E80" s="41">
        <v>0.93213059887545091</v>
      </c>
      <c r="F80" s="41">
        <v>0.69947203546018366</v>
      </c>
      <c r="G80" s="11">
        <f t="shared" si="2"/>
        <v>6.9994999999999988E-2</v>
      </c>
      <c r="H80" s="34">
        <v>5.9748129575308742E-2</v>
      </c>
      <c r="I80" s="10">
        <f t="shared" si="3"/>
        <v>5.2496249999999994E-2</v>
      </c>
      <c r="J80" s="11">
        <f t="shared" si="4"/>
        <v>6.7869401124549089E-2</v>
      </c>
      <c r="K80" s="12">
        <f t="shared" si="5"/>
        <v>8.080149186626813E-2</v>
      </c>
      <c r="L80" s="18">
        <f t="shared" si="6"/>
        <v>8.080149186626806E-2</v>
      </c>
    </row>
    <row r="81" spans="1:12" x14ac:dyDescent="0.2">
      <c r="A81" s="47" t="s">
        <v>124</v>
      </c>
      <c r="B81" s="42">
        <v>19</v>
      </c>
      <c r="C81" s="43">
        <v>0.56300717660154098</v>
      </c>
      <c r="D81" s="10">
        <f t="shared" si="1"/>
        <v>7.1920287064061644E-2</v>
      </c>
      <c r="E81" s="41">
        <v>0.80684283536273349</v>
      </c>
      <c r="F81" s="41">
        <v>0.35925309700015134</v>
      </c>
      <c r="G81" s="11">
        <f t="shared" si="2"/>
        <v>6.0471999999999998E-2</v>
      </c>
      <c r="H81" s="34">
        <v>0.10205812286876828</v>
      </c>
      <c r="I81" s="10">
        <f t="shared" si="3"/>
        <v>4.5353999999999998E-2</v>
      </c>
      <c r="J81" s="11">
        <f t="shared" si="4"/>
        <v>0.19315716463726651</v>
      </c>
      <c r="K81" s="12">
        <f t="shared" si="5"/>
        <v>6.6788818379827808E-2</v>
      </c>
      <c r="L81" s="18">
        <f t="shared" si="6"/>
        <v>6.6788818379827752E-2</v>
      </c>
    </row>
    <row r="82" spans="1:12" x14ac:dyDescent="0.2">
      <c r="A82" s="47" t="s">
        <v>60</v>
      </c>
      <c r="B82" s="42">
        <v>190</v>
      </c>
      <c r="C82" s="43">
        <v>0.64179846357629644</v>
      </c>
      <c r="D82" s="10">
        <f t="shared" si="1"/>
        <v>7.5071938543051858E-2</v>
      </c>
      <c r="E82" s="41">
        <v>0.54211415599544854</v>
      </c>
      <c r="F82" s="41">
        <v>0.26369287026892851</v>
      </c>
      <c r="G82" s="11">
        <f t="shared" si="2"/>
        <v>5.7105999999999997E-2</v>
      </c>
      <c r="H82" s="34">
        <v>1.5813825852742349E-2</v>
      </c>
      <c r="I82" s="10">
        <f t="shared" si="3"/>
        <v>4.28295E-2</v>
      </c>
      <c r="J82" s="11">
        <f t="shared" si="4"/>
        <v>0.45788584400455146</v>
      </c>
      <c r="K82" s="12">
        <f t="shared" si="5"/>
        <v>6.0308582358001683E-2</v>
      </c>
      <c r="L82" s="18">
        <f t="shared" si="6"/>
        <v>6.0308582358001628E-2</v>
      </c>
    </row>
    <row r="83" spans="1:12" x14ac:dyDescent="0.2">
      <c r="A83" s="47" t="s">
        <v>61</v>
      </c>
      <c r="B83" s="42">
        <v>14</v>
      </c>
      <c r="C83" s="43">
        <v>0.84356606159748782</v>
      </c>
      <c r="D83" s="10">
        <f t="shared" si="1"/>
        <v>8.3142642463899519E-2</v>
      </c>
      <c r="E83" s="41">
        <v>0.4954680163706453</v>
      </c>
      <c r="F83" s="41">
        <v>0.52102337389340736</v>
      </c>
      <c r="G83" s="11">
        <f t="shared" si="2"/>
        <v>6.2712999999999991E-2</v>
      </c>
      <c r="H83" s="34">
        <v>4.9070015115785251E-2</v>
      </c>
      <c r="I83" s="10">
        <f t="shared" si="3"/>
        <v>4.7034749999999993E-2</v>
      </c>
      <c r="J83" s="11">
        <f t="shared" si="4"/>
        <v>0.5045319836293547</v>
      </c>
      <c r="K83" s="12">
        <f t="shared" si="5"/>
        <v>6.4925055854412855E-2</v>
      </c>
      <c r="L83" s="18">
        <f t="shared" si="6"/>
        <v>6.4925055854412772E-2</v>
      </c>
    </row>
    <row r="84" spans="1:12" x14ac:dyDescent="0.2">
      <c r="A84" s="47" t="s">
        <v>62</v>
      </c>
      <c r="B84" s="42">
        <v>12</v>
      </c>
      <c r="C84" s="43">
        <v>0.80998647694573955</v>
      </c>
      <c r="D84" s="10">
        <f t="shared" si="1"/>
        <v>8.1799459077829581E-2</v>
      </c>
      <c r="E84" s="41">
        <v>0.65121044647557569</v>
      </c>
      <c r="F84" s="41">
        <v>0.31209535325023385</v>
      </c>
      <c r="G84" s="11">
        <f t="shared" si="2"/>
        <v>6.0471999999999998E-2</v>
      </c>
      <c r="H84" s="34">
        <v>4.6482967477014005E-2</v>
      </c>
      <c r="I84" s="10">
        <f t="shared" si="3"/>
        <v>4.5353999999999998E-2</v>
      </c>
      <c r="J84" s="11">
        <f t="shared" si="4"/>
        <v>0.34878955352442431</v>
      </c>
      <c r="K84" s="12">
        <f t="shared" si="5"/>
        <v>6.9087663678080724E-2</v>
      </c>
      <c r="L84" s="18">
        <f t="shared" ref="L84:L115" si="7">(1+K84)*((1+$C$16)/(1+$C$17))-1</f>
        <v>6.9087663678080613E-2</v>
      </c>
    </row>
    <row r="85" spans="1:12" x14ac:dyDescent="0.2">
      <c r="A85" s="47" t="s">
        <v>63</v>
      </c>
      <c r="B85" s="42">
        <v>54</v>
      </c>
      <c r="C85" s="43">
        <v>0.96549740666104511</v>
      </c>
      <c r="D85" s="10">
        <f t="shared" ref="D85:D115" si="8">$D$9+C85*$D$10</f>
        <v>8.8019896266441799E-2</v>
      </c>
      <c r="E85" s="41">
        <v>0.80229597034020494</v>
      </c>
      <c r="F85" s="41">
        <v>0.50559625569073496</v>
      </c>
      <c r="G85" s="11">
        <f t="shared" ref="G85:G115" si="9">$D$9+VLOOKUP(F85,$G$10:$I$16,3)+$D$11</f>
        <v>6.2712999999999991E-2</v>
      </c>
      <c r="H85" s="34">
        <v>8.6974402714819363E-2</v>
      </c>
      <c r="I85" s="10">
        <f t="shared" ref="I85:I115" si="10">IF($F$12="Yes",G85*(1-$F$13),G85*(1-H85))</f>
        <v>4.7034749999999993E-2</v>
      </c>
      <c r="J85" s="11">
        <f t="shared" ref="J85:J115" si="11">1-E85</f>
        <v>0.19770402965979506</v>
      </c>
      <c r="K85" s="12">
        <f t="shared" ref="K85:K115" si="12">D85*(1-J85)+I85*J85</f>
        <v>7.9916967693370158E-2</v>
      </c>
      <c r="L85" s="18">
        <f t="shared" si="7"/>
        <v>7.99169676933702E-2</v>
      </c>
    </row>
    <row r="86" spans="1:12" x14ac:dyDescent="0.2">
      <c r="A86" s="47" t="s">
        <v>64</v>
      </c>
      <c r="B86" s="42">
        <v>49</v>
      </c>
      <c r="C86" s="43">
        <v>1.0234727002249695</v>
      </c>
      <c r="D86" s="10">
        <f t="shared" si="8"/>
        <v>9.0338908008998783E-2</v>
      </c>
      <c r="E86" s="41">
        <v>0.61353257079825152</v>
      </c>
      <c r="F86" s="41">
        <v>0.48308130338584487</v>
      </c>
      <c r="G86" s="11">
        <f t="shared" si="9"/>
        <v>6.2712999999999991E-2</v>
      </c>
      <c r="H86" s="34">
        <v>0.11454512843876968</v>
      </c>
      <c r="I86" s="10">
        <f t="shared" si="10"/>
        <v>4.7034749999999993E-2</v>
      </c>
      <c r="J86" s="11">
        <f t="shared" si="11"/>
        <v>0.38646742920174848</v>
      </c>
      <c r="K86" s="12">
        <f t="shared" si="12"/>
        <v>7.3603261389514715E-2</v>
      </c>
      <c r="L86" s="18">
        <f t="shared" si="7"/>
        <v>7.3603261389514785E-2</v>
      </c>
    </row>
    <row r="87" spans="1:12" x14ac:dyDescent="0.2">
      <c r="A87" s="47" t="s">
        <v>65</v>
      </c>
      <c r="B87" s="42">
        <v>1</v>
      </c>
      <c r="C87" s="43">
        <v>0.58133232239552346</v>
      </c>
      <c r="D87" s="10">
        <f t="shared" si="8"/>
        <v>7.265329289582094E-2</v>
      </c>
      <c r="E87" s="41">
        <v>0.69702329435031385</v>
      </c>
      <c r="F87" s="41">
        <v>0.1921142517209114</v>
      </c>
      <c r="G87" s="11">
        <f t="shared" si="9"/>
        <v>5.7105999999999997E-2</v>
      </c>
      <c r="H87" s="34">
        <v>0.3035856573705179</v>
      </c>
      <c r="I87" s="10">
        <f t="shared" si="10"/>
        <v>4.28295E-2</v>
      </c>
      <c r="J87" s="11">
        <f t="shared" si="11"/>
        <v>0.30297670564968615</v>
      </c>
      <c r="K87" s="12">
        <f t="shared" si="12"/>
        <v>6.3617378374266592E-2</v>
      </c>
      <c r="L87" s="18">
        <f t="shared" si="7"/>
        <v>6.361737837426662E-2</v>
      </c>
    </row>
    <row r="88" spans="1:12" x14ac:dyDescent="0.2">
      <c r="A88" s="47" t="s">
        <v>66</v>
      </c>
      <c r="B88" s="42">
        <v>64</v>
      </c>
      <c r="C88" s="43">
        <v>0.92408731478032569</v>
      </c>
      <c r="D88" s="10">
        <f t="shared" si="8"/>
        <v>8.6363492591213037E-2</v>
      </c>
      <c r="E88" s="41">
        <v>0.78604107236352705</v>
      </c>
      <c r="F88" s="41">
        <v>0.411494619604859</v>
      </c>
      <c r="G88" s="11">
        <f t="shared" si="9"/>
        <v>6.0471999999999998E-2</v>
      </c>
      <c r="H88" s="34">
        <v>9.9160126806228682E-2</v>
      </c>
      <c r="I88" s="10">
        <f t="shared" si="10"/>
        <v>4.5353999999999998E-2</v>
      </c>
      <c r="J88" s="11">
        <f t="shared" si="11"/>
        <v>0.21395892763647295</v>
      </c>
      <c r="K88" s="12">
        <f t="shared" si="12"/>
        <v>7.7589145533481216E-2</v>
      </c>
      <c r="L88" s="18">
        <f t="shared" si="7"/>
        <v>7.7589145533481174E-2</v>
      </c>
    </row>
    <row r="89" spans="1:12" x14ac:dyDescent="0.2">
      <c r="A89" s="47" t="s">
        <v>67</v>
      </c>
      <c r="B89" s="42">
        <v>34</v>
      </c>
      <c r="C89" s="43">
        <v>0.93601519568329949</v>
      </c>
      <c r="D89" s="10">
        <f t="shared" si="8"/>
        <v>8.6840607827331981E-2</v>
      </c>
      <c r="E89" s="41">
        <v>0.68796896276521902</v>
      </c>
      <c r="F89" s="41">
        <v>0.44582095697030294</v>
      </c>
      <c r="G89" s="11">
        <f t="shared" si="9"/>
        <v>6.0471999999999998E-2</v>
      </c>
      <c r="H89" s="34">
        <v>0.10773098945749512</v>
      </c>
      <c r="I89" s="10">
        <f t="shared" si="10"/>
        <v>4.5353999999999998E-2</v>
      </c>
      <c r="J89" s="11">
        <f t="shared" si="11"/>
        <v>0.31203103723478098</v>
      </c>
      <c r="K89" s="12">
        <f t="shared" si="12"/>
        <v>7.3895498555617001E-2</v>
      </c>
      <c r="L89" s="18">
        <f t="shared" si="7"/>
        <v>7.3895498555617056E-2</v>
      </c>
    </row>
    <row r="90" spans="1:12" x14ac:dyDescent="0.2">
      <c r="A90" s="47" t="s">
        <v>68</v>
      </c>
      <c r="B90" s="42">
        <v>14</v>
      </c>
      <c r="C90" s="43">
        <v>1.5353094340291733</v>
      </c>
      <c r="D90" s="10">
        <f t="shared" si="8"/>
        <v>0.11081237736116693</v>
      </c>
      <c r="E90" s="41">
        <v>0.81110093418688756</v>
      </c>
      <c r="F90" s="41">
        <v>0.45883505690255144</v>
      </c>
      <c r="G90" s="11">
        <f t="shared" si="9"/>
        <v>6.2712999999999991E-2</v>
      </c>
      <c r="H90" s="34">
        <v>0.11839851054454309</v>
      </c>
      <c r="I90" s="10">
        <f t="shared" si="10"/>
        <v>4.7034749999999993E-2</v>
      </c>
      <c r="J90" s="11">
        <f t="shared" si="11"/>
        <v>0.18889906581311244</v>
      </c>
      <c r="K90" s="12">
        <f t="shared" si="12"/>
        <v>9.8764843132865696E-2</v>
      </c>
      <c r="L90" s="18">
        <f t="shared" si="7"/>
        <v>9.8764843132865598E-2</v>
      </c>
    </row>
    <row r="91" spans="1:12" x14ac:dyDescent="0.2">
      <c r="A91" s="47" t="s">
        <v>69</v>
      </c>
      <c r="B91" s="42">
        <v>62</v>
      </c>
      <c r="C91" s="43">
        <v>0.94843381457270293</v>
      </c>
      <c r="D91" s="10">
        <f t="shared" si="8"/>
        <v>8.7337352582908118E-2</v>
      </c>
      <c r="E91" s="41">
        <v>0.77980999195158307</v>
      </c>
      <c r="F91" s="41">
        <v>0.39292351639796591</v>
      </c>
      <c r="G91" s="11">
        <f t="shared" si="9"/>
        <v>6.0471999999999998E-2</v>
      </c>
      <c r="H91" s="34">
        <v>0.14586482228388625</v>
      </c>
      <c r="I91" s="10">
        <f t="shared" si="10"/>
        <v>4.5353999999999998E-2</v>
      </c>
      <c r="J91" s="11">
        <f t="shared" si="11"/>
        <v>0.22019000804841693</v>
      </c>
      <c r="K91" s="12">
        <f t="shared" si="12"/>
        <v>7.8093037839778057E-2</v>
      </c>
      <c r="L91" s="18">
        <f t="shared" si="7"/>
        <v>7.8093037839777946E-2</v>
      </c>
    </row>
    <row r="92" spans="1:12" x14ac:dyDescent="0.2">
      <c r="A92" s="47" t="s">
        <v>70</v>
      </c>
      <c r="B92" s="42">
        <v>23</v>
      </c>
      <c r="C92" s="43">
        <v>0.80524053959128561</v>
      </c>
      <c r="D92" s="10">
        <f t="shared" si="8"/>
        <v>8.1609621583651426E-2</v>
      </c>
      <c r="E92" s="41">
        <v>0.92640899521910824</v>
      </c>
      <c r="F92" s="41">
        <v>0.43342745933177196</v>
      </c>
      <c r="G92" s="11">
        <f t="shared" si="9"/>
        <v>6.0471999999999998E-2</v>
      </c>
      <c r="H92" s="34">
        <v>0.19099933477629175</v>
      </c>
      <c r="I92" s="10">
        <f t="shared" si="10"/>
        <v>4.5353999999999998E-2</v>
      </c>
      <c r="J92" s="11">
        <f t="shared" si="11"/>
        <v>7.3591004780891756E-2</v>
      </c>
      <c r="K92" s="12">
        <f t="shared" si="12"/>
        <v>7.8941533962354732E-2</v>
      </c>
      <c r="L92" s="18">
        <f t="shared" si="7"/>
        <v>7.8941533962354704E-2</v>
      </c>
    </row>
    <row r="93" spans="1:12" x14ac:dyDescent="0.2">
      <c r="A93" s="47" t="s">
        <v>71</v>
      </c>
      <c r="B93" s="42">
        <v>15</v>
      </c>
      <c r="C93" s="43">
        <v>1.1183037944931133</v>
      </c>
      <c r="D93" s="10">
        <f t="shared" si="8"/>
        <v>9.4132151779724532E-2</v>
      </c>
      <c r="E93" s="41">
        <v>0.658110474673126</v>
      </c>
      <c r="F93" s="41">
        <v>0.49422948358524749</v>
      </c>
      <c r="G93" s="11">
        <f t="shared" si="9"/>
        <v>6.2712999999999991E-2</v>
      </c>
      <c r="H93" s="34">
        <v>0.12221523285745305</v>
      </c>
      <c r="I93" s="10">
        <f t="shared" si="10"/>
        <v>4.7034749999999993E-2</v>
      </c>
      <c r="J93" s="11">
        <f t="shared" si="11"/>
        <v>0.341889525326874</v>
      </c>
      <c r="K93" s="12">
        <f t="shared" si="12"/>
        <v>7.8030043441125435E-2</v>
      </c>
      <c r="L93" s="18">
        <f t="shared" si="7"/>
        <v>7.8030043441125407E-2</v>
      </c>
    </row>
    <row r="94" spans="1:12" x14ac:dyDescent="0.2">
      <c r="A94" s="47" t="s">
        <v>157</v>
      </c>
      <c r="B94" s="42">
        <v>26</v>
      </c>
      <c r="C94" s="43">
        <v>0.62073902174481399</v>
      </c>
      <c r="D94" s="10">
        <f t="shared" si="8"/>
        <v>7.4229560869792557E-2</v>
      </c>
      <c r="E94" s="41">
        <v>0.6393051931486502</v>
      </c>
      <c r="F94" s="41">
        <v>0.18768911101930999</v>
      </c>
      <c r="G94" s="11">
        <f t="shared" si="9"/>
        <v>5.7105999999999997E-2</v>
      </c>
      <c r="H94" s="34">
        <v>1.6032624227080367E-2</v>
      </c>
      <c r="I94" s="10">
        <f t="shared" si="10"/>
        <v>4.28295E-2</v>
      </c>
      <c r="J94" s="11">
        <f t="shared" si="11"/>
        <v>0.3606948068513498</v>
      </c>
      <c r="K94" s="12">
        <f t="shared" si="12"/>
        <v>6.29037219792421E-2</v>
      </c>
      <c r="L94" s="18">
        <f t="shared" si="7"/>
        <v>6.29037219792421E-2</v>
      </c>
    </row>
    <row r="95" spans="1:12" x14ac:dyDescent="0.2">
      <c r="A95" s="47" t="s">
        <v>72</v>
      </c>
      <c r="B95" s="42">
        <v>94</v>
      </c>
      <c r="C95" s="43">
        <v>1.0893996802924664</v>
      </c>
      <c r="D95" s="10">
        <f t="shared" si="8"/>
        <v>9.2975987211698655E-2</v>
      </c>
      <c r="E95" s="41">
        <v>0.83499651515131101</v>
      </c>
      <c r="F95" s="41">
        <v>0.53245167475582067</v>
      </c>
      <c r="G95" s="11">
        <f t="shared" si="9"/>
        <v>6.2712999999999991E-2</v>
      </c>
      <c r="H95" s="34">
        <v>0.10067307943310284</v>
      </c>
      <c r="I95" s="10">
        <f t="shared" si="10"/>
        <v>4.7034749999999993E-2</v>
      </c>
      <c r="J95" s="11">
        <f t="shared" si="11"/>
        <v>0.16500348484868899</v>
      </c>
      <c r="K95" s="12">
        <f t="shared" si="12"/>
        <v>8.5395522973508109E-2</v>
      </c>
      <c r="L95" s="18">
        <f t="shared" si="7"/>
        <v>8.5395522973508164E-2</v>
      </c>
    </row>
    <row r="96" spans="1:12" x14ac:dyDescent="0.2">
      <c r="A96" s="47" t="s">
        <v>73</v>
      </c>
      <c r="B96" s="42">
        <v>3</v>
      </c>
      <c r="C96" s="43">
        <v>0.52943015741353394</v>
      </c>
      <c r="D96" s="10">
        <f t="shared" si="8"/>
        <v>7.057720629654135E-2</v>
      </c>
      <c r="E96" s="41">
        <v>0.21811565703705116</v>
      </c>
      <c r="F96" s="41">
        <v>0.50767160367361974</v>
      </c>
      <c r="G96" s="11">
        <f t="shared" si="9"/>
        <v>6.2712999999999991E-2</v>
      </c>
      <c r="H96" s="34">
        <v>0</v>
      </c>
      <c r="I96" s="10">
        <f t="shared" si="10"/>
        <v>4.7034749999999993E-2</v>
      </c>
      <c r="J96" s="11">
        <f t="shared" si="11"/>
        <v>0.78188434296294884</v>
      </c>
      <c r="K96" s="12">
        <f t="shared" si="12"/>
        <v>5.2169728323386171E-2</v>
      </c>
      <c r="L96" s="18">
        <f t="shared" si="7"/>
        <v>5.2169728323386177E-2</v>
      </c>
    </row>
    <row r="97" spans="1:12" x14ac:dyDescent="0.2">
      <c r="A97" s="47" t="s">
        <v>74</v>
      </c>
      <c r="B97" s="42">
        <v>66</v>
      </c>
      <c r="C97" s="43">
        <v>1.5181994029054893</v>
      </c>
      <c r="D97" s="10">
        <f t="shared" si="8"/>
        <v>0.11012797611621958</v>
      </c>
      <c r="E97" s="41">
        <v>0.97474337819546364</v>
      </c>
      <c r="F97" s="41">
        <v>0.55827208180103249</v>
      </c>
      <c r="G97" s="11">
        <f t="shared" si="9"/>
        <v>6.2712999999999991E-2</v>
      </c>
      <c r="H97" s="34">
        <v>5.1063708730215367E-2</v>
      </c>
      <c r="I97" s="10">
        <f t="shared" si="10"/>
        <v>4.7034749999999993E-2</v>
      </c>
      <c r="J97" s="11">
        <f t="shared" si="11"/>
        <v>2.5256621804536361E-2</v>
      </c>
      <c r="K97" s="12">
        <f t="shared" si="12"/>
        <v>0.10853445436577412</v>
      </c>
      <c r="L97" s="18">
        <f t="shared" si="7"/>
        <v>0.10853445436577402</v>
      </c>
    </row>
    <row r="98" spans="1:12" x14ac:dyDescent="0.2">
      <c r="A98" s="47" t="s">
        <v>75</v>
      </c>
      <c r="B98" s="42">
        <v>31</v>
      </c>
      <c r="C98" s="43">
        <v>1.3972234247394333</v>
      </c>
      <c r="D98" s="10">
        <f t="shared" si="8"/>
        <v>0.10528893698957734</v>
      </c>
      <c r="E98" s="41">
        <v>0.9536409808998203</v>
      </c>
      <c r="F98" s="41">
        <v>0.50077408619264041</v>
      </c>
      <c r="G98" s="11">
        <f t="shared" si="9"/>
        <v>6.2712999999999991E-2</v>
      </c>
      <c r="H98" s="34">
        <v>9.9620953538418003E-2</v>
      </c>
      <c r="I98" s="10">
        <f t="shared" si="10"/>
        <v>4.7034749999999993E-2</v>
      </c>
      <c r="J98" s="11">
        <f t="shared" si="11"/>
        <v>4.6359019100179699E-2</v>
      </c>
      <c r="K98" s="12">
        <f t="shared" si="12"/>
        <v>0.10258833002226207</v>
      </c>
      <c r="L98" s="18">
        <f t="shared" si="7"/>
        <v>0.10258833002226209</v>
      </c>
    </row>
    <row r="99" spans="1:12" x14ac:dyDescent="0.2">
      <c r="A99" s="47" t="s">
        <v>76</v>
      </c>
      <c r="B99" s="42">
        <v>8</v>
      </c>
      <c r="C99" s="43">
        <v>0.7529325380371511</v>
      </c>
      <c r="D99" s="10">
        <f t="shared" si="8"/>
        <v>7.9517301521486047E-2</v>
      </c>
      <c r="E99" s="41">
        <v>0.81599216268354535</v>
      </c>
      <c r="F99" s="41">
        <v>0.50086763268384904</v>
      </c>
      <c r="G99" s="11">
        <f t="shared" si="9"/>
        <v>6.2712999999999991E-2</v>
      </c>
      <c r="H99" s="34">
        <v>5.2561473759605716E-2</v>
      </c>
      <c r="I99" s="10">
        <f t="shared" si="10"/>
        <v>4.7034749999999993E-2</v>
      </c>
      <c r="J99" s="11">
        <f t="shared" si="11"/>
        <v>0.18400783731645465</v>
      </c>
      <c r="K99" s="12">
        <f t="shared" si="12"/>
        <v>7.3540257465497083E-2</v>
      </c>
      <c r="L99" s="18">
        <f t="shared" si="7"/>
        <v>7.3540257465497083E-2</v>
      </c>
    </row>
    <row r="100" spans="1:12" x14ac:dyDescent="0.2">
      <c r="A100" s="47" t="s">
        <v>77</v>
      </c>
      <c r="B100" s="42">
        <v>11</v>
      </c>
      <c r="C100" s="43">
        <v>1.0173183278612625</v>
      </c>
      <c r="D100" s="10">
        <f t="shared" si="8"/>
        <v>9.0092733114450499E-2</v>
      </c>
      <c r="E100" s="41">
        <v>0.89329798160715879</v>
      </c>
      <c r="F100" s="41">
        <v>0.50082762060196895</v>
      </c>
      <c r="G100" s="11">
        <f t="shared" si="9"/>
        <v>6.2712999999999991E-2</v>
      </c>
      <c r="H100" s="34">
        <v>0.11861173771031724</v>
      </c>
      <c r="I100" s="10">
        <f t="shared" si="10"/>
        <v>4.7034749999999993E-2</v>
      </c>
      <c r="J100" s="11">
        <f t="shared" si="11"/>
        <v>0.10670201839284121</v>
      </c>
      <c r="K100" s="12">
        <f t="shared" si="12"/>
        <v>8.549835940821375E-2</v>
      </c>
      <c r="L100" s="18">
        <f t="shared" si="7"/>
        <v>8.5498359408213709E-2</v>
      </c>
    </row>
    <row r="101" spans="1:12" x14ac:dyDescent="0.2">
      <c r="A101" s="47" t="s">
        <v>78</v>
      </c>
      <c r="B101" s="42">
        <v>77</v>
      </c>
      <c r="C101" s="43">
        <v>1.0283112480847569</v>
      </c>
      <c r="D101" s="10">
        <f t="shared" si="8"/>
        <v>9.0532449923390268E-2</v>
      </c>
      <c r="E101" s="41">
        <v>0.97996356872272972</v>
      </c>
      <c r="F101" s="41">
        <v>0.57061843706583615</v>
      </c>
      <c r="G101" s="11">
        <f t="shared" si="9"/>
        <v>6.2712999999999991E-2</v>
      </c>
      <c r="H101" s="34">
        <v>5.2864014056402453E-2</v>
      </c>
      <c r="I101" s="10">
        <f t="shared" si="10"/>
        <v>4.7034749999999993E-2</v>
      </c>
      <c r="J101" s="11">
        <f t="shared" si="11"/>
        <v>2.0036431277270284E-2</v>
      </c>
      <c r="K101" s="12">
        <f t="shared" si="12"/>
        <v>8.9660911248155922E-2</v>
      </c>
      <c r="L101" s="18">
        <f t="shared" si="7"/>
        <v>8.9660911248155895E-2</v>
      </c>
    </row>
    <row r="102" spans="1:12" x14ac:dyDescent="0.2">
      <c r="A102" s="47" t="s">
        <v>79</v>
      </c>
      <c r="B102" s="42">
        <v>29</v>
      </c>
      <c r="C102" s="43">
        <v>1.6886761161660595</v>
      </c>
      <c r="D102" s="10">
        <f t="shared" si="8"/>
        <v>0.11694704464664238</v>
      </c>
      <c r="E102" s="41">
        <v>0.89048058261622209</v>
      </c>
      <c r="F102" s="41">
        <v>0.52612315182151104</v>
      </c>
      <c r="G102" s="11">
        <f t="shared" si="9"/>
        <v>6.2712999999999991E-2</v>
      </c>
      <c r="H102" s="34">
        <v>3.0543662116475068E-2</v>
      </c>
      <c r="I102" s="10">
        <f t="shared" si="10"/>
        <v>4.7034749999999993E-2</v>
      </c>
      <c r="J102" s="11">
        <f t="shared" si="11"/>
        <v>0.10951941738377791</v>
      </c>
      <c r="K102" s="12">
        <f t="shared" si="12"/>
        <v>0.10929029086897908</v>
      </c>
      <c r="L102" s="18">
        <f t="shared" si="7"/>
        <v>0.10929029086897901</v>
      </c>
    </row>
    <row r="103" spans="1:12" x14ac:dyDescent="0.2">
      <c r="A103" s="47" t="s">
        <v>80</v>
      </c>
      <c r="B103" s="42">
        <v>309</v>
      </c>
      <c r="C103" s="43">
        <v>1.2766481780781751</v>
      </c>
      <c r="D103" s="10">
        <f t="shared" si="8"/>
        <v>0.10046592712312701</v>
      </c>
      <c r="E103" s="41">
        <v>0.94717481124203029</v>
      </c>
      <c r="F103" s="41">
        <v>0.5678932632947824</v>
      </c>
      <c r="G103" s="11">
        <f t="shared" si="9"/>
        <v>6.2712999999999991E-2</v>
      </c>
      <c r="H103" s="34">
        <v>5.5097928027861807E-2</v>
      </c>
      <c r="I103" s="10">
        <f t="shared" si="10"/>
        <v>4.7034749999999993E-2</v>
      </c>
      <c r="J103" s="11">
        <f t="shared" si="11"/>
        <v>5.282518875796971E-2</v>
      </c>
      <c r="K103" s="12">
        <f t="shared" si="12"/>
        <v>9.7643415106037315E-2</v>
      </c>
      <c r="L103" s="18">
        <f t="shared" si="7"/>
        <v>9.7643415106037246E-2</v>
      </c>
    </row>
    <row r="104" spans="1:12" x14ac:dyDescent="0.2">
      <c r="A104" s="47" t="s">
        <v>81</v>
      </c>
      <c r="B104" s="42">
        <v>19</v>
      </c>
      <c r="C104" s="43">
        <v>1.062846247426205</v>
      </c>
      <c r="D104" s="10">
        <f t="shared" si="8"/>
        <v>9.1913849897048205E-2</v>
      </c>
      <c r="E104" s="41">
        <v>0.80963186390660424</v>
      </c>
      <c r="F104" s="41">
        <v>0.38509854793902265</v>
      </c>
      <c r="G104" s="11">
        <f t="shared" si="9"/>
        <v>6.0471999999999998E-2</v>
      </c>
      <c r="H104" s="34">
        <v>9.2759917534797329E-2</v>
      </c>
      <c r="I104" s="10">
        <f t="shared" si="10"/>
        <v>4.5353999999999998E-2</v>
      </c>
      <c r="J104" s="11">
        <f t="shared" si="11"/>
        <v>0.19036813609339576</v>
      </c>
      <c r="K104" s="12">
        <f t="shared" si="12"/>
        <v>8.3050338055358858E-2</v>
      </c>
      <c r="L104" s="18">
        <f t="shared" si="7"/>
        <v>8.3050338055358885E-2</v>
      </c>
    </row>
    <row r="105" spans="1:12" x14ac:dyDescent="0.2">
      <c r="A105" s="47" t="s">
        <v>82</v>
      </c>
      <c r="B105" s="42">
        <v>12</v>
      </c>
      <c r="C105" s="43">
        <v>0.53813527366401381</v>
      </c>
      <c r="D105" s="10">
        <f t="shared" si="8"/>
        <v>7.0925410946560546E-2</v>
      </c>
      <c r="E105" s="41">
        <v>0.65812552349234665</v>
      </c>
      <c r="F105" s="41">
        <v>0.40180999688678365</v>
      </c>
      <c r="G105" s="11">
        <f t="shared" si="9"/>
        <v>6.0471999999999998E-2</v>
      </c>
      <c r="H105" s="34">
        <v>4.0231082870544208E-2</v>
      </c>
      <c r="I105" s="10">
        <f t="shared" si="10"/>
        <v>4.5353999999999998E-2</v>
      </c>
      <c r="J105" s="11">
        <f t="shared" si="11"/>
        <v>0.34187447650765335</v>
      </c>
      <c r="K105" s="12">
        <f t="shared" si="12"/>
        <v>6.2183198215643089E-2</v>
      </c>
      <c r="L105" s="18">
        <f t="shared" si="7"/>
        <v>6.218319821564311E-2</v>
      </c>
    </row>
    <row r="106" spans="1:12" x14ac:dyDescent="0.2">
      <c r="A106" s="47" t="s">
        <v>83</v>
      </c>
      <c r="B106" s="42">
        <v>57</v>
      </c>
      <c r="C106" s="43">
        <v>0.92321957538773824</v>
      </c>
      <c r="D106" s="10">
        <f t="shared" si="8"/>
        <v>8.632878301550953E-2</v>
      </c>
      <c r="E106" s="41">
        <v>0.91556018666934091</v>
      </c>
      <c r="F106" s="41">
        <v>0.55263054617352825</v>
      </c>
      <c r="G106" s="11">
        <f t="shared" si="9"/>
        <v>6.2712999999999991E-2</v>
      </c>
      <c r="H106" s="34">
        <v>7.0628636467128039E-2</v>
      </c>
      <c r="I106" s="10">
        <f t="shared" si="10"/>
        <v>4.7034749999999993E-2</v>
      </c>
      <c r="J106" s="11">
        <f t="shared" si="11"/>
        <v>8.4439813330659086E-2</v>
      </c>
      <c r="K106" s="12">
        <f t="shared" si="12"/>
        <v>8.3010802202671152E-2</v>
      </c>
      <c r="L106" s="18">
        <f t="shared" si="7"/>
        <v>8.3010802202671208E-2</v>
      </c>
    </row>
    <row r="107" spans="1:12" x14ac:dyDescent="0.2">
      <c r="A107" s="47" t="s">
        <v>84</v>
      </c>
      <c r="B107" s="42">
        <v>39</v>
      </c>
      <c r="C107" s="43">
        <v>0.62872015187456243</v>
      </c>
      <c r="D107" s="10">
        <f t="shared" si="8"/>
        <v>7.4548806074982502E-2</v>
      </c>
      <c r="E107" s="41">
        <v>0.5100396006745912</v>
      </c>
      <c r="F107" s="41">
        <v>0.60287759924808859</v>
      </c>
      <c r="G107" s="11">
        <f t="shared" si="9"/>
        <v>6.2712999999999991E-2</v>
      </c>
      <c r="H107" s="34">
        <v>3.4002984466728295E-2</v>
      </c>
      <c r="I107" s="10">
        <f t="shared" si="10"/>
        <v>4.7034749999999993E-2</v>
      </c>
      <c r="J107" s="11">
        <f t="shared" si="11"/>
        <v>0.4899603993254088</v>
      </c>
      <c r="K107" s="12">
        <f t="shared" si="12"/>
        <v>6.1068008173422381E-2</v>
      </c>
      <c r="L107" s="18">
        <f t="shared" si="7"/>
        <v>6.1068008173422283E-2</v>
      </c>
    </row>
    <row r="108" spans="1:12" x14ac:dyDescent="0.2">
      <c r="A108" s="47" t="s">
        <v>85</v>
      </c>
      <c r="B108" s="42">
        <v>10</v>
      </c>
      <c r="C108" s="43">
        <v>0.79431457970152297</v>
      </c>
      <c r="D108" s="10">
        <f t="shared" si="8"/>
        <v>8.1172583188060921E-2</v>
      </c>
      <c r="E108" s="41">
        <v>0.81321637444562511</v>
      </c>
      <c r="F108" s="41">
        <v>0.65957987223902104</v>
      </c>
      <c r="G108" s="11">
        <f t="shared" si="9"/>
        <v>6.9994999999999988E-2</v>
      </c>
      <c r="H108" s="34">
        <v>0.1476725198349122</v>
      </c>
      <c r="I108" s="10">
        <f t="shared" si="10"/>
        <v>5.2496249999999994E-2</v>
      </c>
      <c r="J108" s="11">
        <f t="shared" si="11"/>
        <v>0.18678362555437489</v>
      </c>
      <c r="K108" s="12">
        <f t="shared" si="12"/>
        <v>7.581631370758965E-2</v>
      </c>
      <c r="L108" s="18">
        <f t="shared" si="7"/>
        <v>7.5816313707589567E-2</v>
      </c>
    </row>
    <row r="109" spans="1:12" x14ac:dyDescent="0.2">
      <c r="A109" s="47" t="s">
        <v>86</v>
      </c>
      <c r="B109" s="42">
        <v>19</v>
      </c>
      <c r="C109" s="43">
        <v>0.85992192679131285</v>
      </c>
      <c r="D109" s="10">
        <f t="shared" si="8"/>
        <v>8.3796877071652509E-2</v>
      </c>
      <c r="E109" s="41">
        <v>0.73287154939615018</v>
      </c>
      <c r="F109" s="41">
        <v>0.381329406156173</v>
      </c>
      <c r="G109" s="11">
        <f t="shared" si="9"/>
        <v>6.0471999999999998E-2</v>
      </c>
      <c r="H109" s="34">
        <v>8.5384574079637232E-2</v>
      </c>
      <c r="I109" s="10">
        <f t="shared" si="10"/>
        <v>4.5353999999999998E-2</v>
      </c>
      <c r="J109" s="11">
        <f t="shared" si="11"/>
        <v>0.26712845060384982</v>
      </c>
      <c r="K109" s="12">
        <f t="shared" si="12"/>
        <v>7.3527690882747715E-2</v>
      </c>
      <c r="L109" s="18">
        <f t="shared" si="7"/>
        <v>7.3527690882747798E-2</v>
      </c>
    </row>
    <row r="110" spans="1:12" x14ac:dyDescent="0.2">
      <c r="A110" s="47" t="s">
        <v>87</v>
      </c>
      <c r="B110" s="42">
        <v>4</v>
      </c>
      <c r="C110" s="43">
        <v>0.97514574851548541</v>
      </c>
      <c r="D110" s="10">
        <f t="shared" si="8"/>
        <v>8.8405829940619407E-2</v>
      </c>
      <c r="E110" s="41">
        <v>0.78252427065158103</v>
      </c>
      <c r="F110" s="41">
        <v>0.23898485836689182</v>
      </c>
      <c r="G110" s="11">
        <f t="shared" si="9"/>
        <v>5.7105999999999997E-2</v>
      </c>
      <c r="H110" s="34">
        <v>0.16983557424101936</v>
      </c>
      <c r="I110" s="10">
        <f t="shared" si="10"/>
        <v>4.28295E-2</v>
      </c>
      <c r="J110" s="11">
        <f t="shared" si="11"/>
        <v>0.21747572934841897</v>
      </c>
      <c r="K110" s="12">
        <f t="shared" si="12"/>
        <v>7.8494084345759024E-2</v>
      </c>
      <c r="L110" s="18">
        <f t="shared" si="7"/>
        <v>7.8494084345759108E-2</v>
      </c>
    </row>
    <row r="111" spans="1:12" x14ac:dyDescent="0.2">
      <c r="A111" s="47" t="s">
        <v>88</v>
      </c>
      <c r="B111" s="42">
        <v>26</v>
      </c>
      <c r="C111" s="43">
        <v>1.0113489285521289</v>
      </c>
      <c r="D111" s="10">
        <f t="shared" si="8"/>
        <v>8.9853957142085161E-2</v>
      </c>
      <c r="E111" s="41">
        <v>0.79852019226992521</v>
      </c>
      <c r="F111" s="41">
        <v>0.35290917410983413</v>
      </c>
      <c r="G111" s="11">
        <f t="shared" si="9"/>
        <v>6.0471999999999998E-2</v>
      </c>
      <c r="H111" s="34">
        <v>0.12598448805395965</v>
      </c>
      <c r="I111" s="10">
        <f t="shared" si="10"/>
        <v>4.5353999999999998E-2</v>
      </c>
      <c r="J111" s="11">
        <f t="shared" si="11"/>
        <v>0.20147980773007479</v>
      </c>
      <c r="K111" s="12">
        <f t="shared" si="12"/>
        <v>8.0888114333101266E-2</v>
      </c>
      <c r="L111" s="18">
        <f t="shared" si="7"/>
        <v>8.088811433310128E-2</v>
      </c>
    </row>
    <row r="112" spans="1:12" x14ac:dyDescent="0.2">
      <c r="A112" s="47" t="s">
        <v>89</v>
      </c>
      <c r="B112" s="42">
        <v>14</v>
      </c>
      <c r="C112" s="43">
        <v>0.23943492788992651</v>
      </c>
      <c r="D112" s="10">
        <f t="shared" si="8"/>
        <v>5.8977397115597061E-2</v>
      </c>
      <c r="E112" s="41">
        <v>0.55101188178185656</v>
      </c>
      <c r="F112" s="41">
        <v>0.14962031044448046</v>
      </c>
      <c r="G112" s="11">
        <f t="shared" si="9"/>
        <v>5.7105999999999997E-2</v>
      </c>
      <c r="H112" s="34">
        <v>0.12765942282237325</v>
      </c>
      <c r="I112" s="10">
        <f t="shared" si="10"/>
        <v>4.28295E-2</v>
      </c>
      <c r="J112" s="11">
        <f t="shared" si="11"/>
        <v>0.44898811821814344</v>
      </c>
      <c r="K112" s="12">
        <f t="shared" si="12"/>
        <v>5.1727183176484948E-2</v>
      </c>
      <c r="L112" s="18">
        <f t="shared" si="7"/>
        <v>5.1727183176484948E-2</v>
      </c>
    </row>
    <row r="113" spans="1:12" x14ac:dyDescent="0.2">
      <c r="A113" s="47" t="s">
        <v>90</v>
      </c>
      <c r="B113" s="42">
        <v>14</v>
      </c>
      <c r="C113" s="43">
        <v>0.4126827948416138</v>
      </c>
      <c r="D113" s="10">
        <f t="shared" si="8"/>
        <v>6.5907311793664547E-2</v>
      </c>
      <c r="E113" s="41">
        <v>0.61591735519626356</v>
      </c>
      <c r="F113" s="41">
        <v>0.29598509122604388</v>
      </c>
      <c r="G113" s="11">
        <f t="shared" si="9"/>
        <v>5.7105999999999997E-2</v>
      </c>
      <c r="H113" s="34">
        <v>0.11191995155470791</v>
      </c>
      <c r="I113" s="10">
        <f t="shared" si="10"/>
        <v>4.28295E-2</v>
      </c>
      <c r="J113" s="11">
        <f t="shared" si="11"/>
        <v>0.38408264480373644</v>
      </c>
      <c r="K113" s="12">
        <f t="shared" si="12"/>
        <v>5.704352480367101E-2</v>
      </c>
      <c r="L113" s="18">
        <f t="shared" si="7"/>
        <v>5.704352480367092E-2</v>
      </c>
    </row>
    <row r="114" spans="1:12" s="1" customFormat="1" x14ac:dyDescent="0.2">
      <c r="A114" s="48" t="s">
        <v>161</v>
      </c>
      <c r="B114" s="44">
        <v>5994</v>
      </c>
      <c r="C114" s="45">
        <v>0.91211093665534659</v>
      </c>
      <c r="D114" s="25">
        <f t="shared" si="8"/>
        <v>8.5884437466213867E-2</v>
      </c>
      <c r="E114" s="22">
        <v>0.73980229704024358</v>
      </c>
      <c r="F114" s="22">
        <v>0.48066562851919736</v>
      </c>
      <c r="G114" s="26">
        <f t="shared" si="9"/>
        <v>6.2712999999999991E-2</v>
      </c>
      <c r="H114" s="35">
        <v>8.3017359036770655E-2</v>
      </c>
      <c r="I114" s="25">
        <f t="shared" si="10"/>
        <v>4.7034749999999993E-2</v>
      </c>
      <c r="J114" s="26">
        <f t="shared" si="11"/>
        <v>0.26019770295975642</v>
      </c>
      <c r="K114" s="27">
        <f t="shared" si="12"/>
        <v>7.5775838026800574E-2</v>
      </c>
      <c r="L114" s="22">
        <f t="shared" si="7"/>
        <v>7.5775838026800546E-2</v>
      </c>
    </row>
    <row r="115" spans="1:12" s="1" customFormat="1" x14ac:dyDescent="0.2">
      <c r="A115" s="48" t="s">
        <v>129</v>
      </c>
      <c r="B115" s="44">
        <v>4822</v>
      </c>
      <c r="C115" s="45">
        <v>0.99129597195640873</v>
      </c>
      <c r="D115" s="15">
        <f t="shared" si="8"/>
        <v>8.9051838878256351E-2</v>
      </c>
      <c r="E115" s="22">
        <v>0.85260238432454682</v>
      </c>
      <c r="F115" s="22">
        <v>0.52764819472250257</v>
      </c>
      <c r="G115" s="16">
        <f t="shared" si="9"/>
        <v>6.2712999999999991E-2</v>
      </c>
      <c r="H115" s="35">
        <v>7.1032603531751004E-2</v>
      </c>
      <c r="I115" s="15">
        <f t="shared" si="10"/>
        <v>4.7034749999999993E-2</v>
      </c>
      <c r="J115" s="16">
        <f t="shared" si="11"/>
        <v>0.14739761567545318</v>
      </c>
      <c r="K115" s="17">
        <f t="shared" si="12"/>
        <v>8.2858620159977761E-2</v>
      </c>
      <c r="L115" s="22">
        <f t="shared" si="7"/>
        <v>8.2858620159977692E-2</v>
      </c>
    </row>
  </sheetData>
  <mergeCells count="11">
    <mergeCell ref="I1:K1"/>
    <mergeCell ref="I2:K7"/>
    <mergeCell ref="B7:G7"/>
    <mergeCell ref="B3:E3"/>
    <mergeCell ref="F3:G3"/>
    <mergeCell ref="B1:G1"/>
    <mergeCell ref="B2:G2"/>
    <mergeCell ref="B4:G4"/>
    <mergeCell ref="B5:G5"/>
    <mergeCell ref="B6:G6"/>
    <mergeCell ref="H1:H7"/>
  </mergeCells>
  <hyperlinks>
    <hyperlink ref="B2" r:id="rId1" xr:uid="{D6D5ED5A-AF68-9147-966C-E42E02DC77EA}"/>
    <hyperlink ref="B4" r:id="rId2" xr:uid="{22F0B9CB-382A-C84E-B285-37F6D441BA94}"/>
    <hyperlink ref="B5" r:id="rId3" display="http://www.stern.nyu.edu/~adamodar/New_Home_Page/data.html" xr:uid="{D6414A84-811F-7F45-A78F-1BF145F873E0}"/>
    <hyperlink ref="B6" r:id="rId4" display="http://www.stern.nyu.edu/~adamodar/pc/datasets/indname.xls" xr:uid="{E7B57416-1D17-5744-BCCD-9F6E76CD3CE3}"/>
    <hyperlink ref="B7" r:id="rId5" display="http://www.stern.nyu.edu/~adamodar/New_Home_Page/datafile/variable.htm" xr:uid="{008FD7A8-6463-DA4D-8C69-1F78CC8BE813}"/>
    <hyperlink ref="H1:H7" r:id="rId6" tooltip="https://youtu.be/kZzwtlIAx4U?si=l5t2TNIqrxV9slQ7" display="YouTube Video explaining estimation choices and process." xr:uid="{269E17B5-162E-AF46-B588-B4A914273200}"/>
  </hyperlinks>
  <pageMargins left="0.75" right="0.75" top="1" bottom="1" header="0.5" footer="0.5"/>
  <pageSetup orientation="portrait" horizontalDpi="4294967292" verticalDpi="4294967292"/>
  <headerFooter alignWithMargins="0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Variables &amp; FAQ</vt:lpstr>
      <vt:lpstr>Industry Averages</vt:lpstr>
    </vt:vector>
  </TitlesOfParts>
  <Company>Stern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Aswath Damodaran</dc:creator>
  <cp:lastModifiedBy>Aswath Damodaran</cp:lastModifiedBy>
  <dcterms:created xsi:type="dcterms:W3CDTF">2014-01-06T21:28:12Z</dcterms:created>
  <dcterms:modified xsi:type="dcterms:W3CDTF">2026-11-02T23:54:27Z</dcterms:modified>
</cp:coreProperties>
</file>