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5203B003-A7D4-3344-A353-6414E900FD2D}" xr6:coauthVersionLast="47" xr6:coauthVersionMax="47" xr10:uidLastSave="{00000000-0000-0000-0000-000000000000}"/>
  <bookViews>
    <workbookView xWindow="1720" yWindow="780" windowWidth="27580" windowHeight="20800" xr2:uid="{D37DB67C-AEDE-3D48-A8FA-63157840061A}"/>
  </bookViews>
  <sheets>
    <sheet name="Value Weighted" sheetId="1" r:id="rId1"/>
    <sheet name="Equally Weighted" sheetId="2" r:id="rId2"/>
    <sheet name="SmallCapChart" sheetId="5" r:id="rId3"/>
    <sheet name="French Raw data Value Weight" sheetId="4" r:id="rId4"/>
    <sheet name="French Raw data Equally Weight" sheetId="3" r:id="rId5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9" i="2" l="1"/>
  <c r="D109" i="2"/>
  <c r="C109" i="2"/>
  <c r="B109" i="2"/>
  <c r="E108" i="2"/>
  <c r="D108" i="2"/>
  <c r="C108" i="2"/>
  <c r="B108" i="2"/>
  <c r="E107" i="2"/>
  <c r="D107" i="2"/>
  <c r="C107" i="2"/>
  <c r="B107" i="2"/>
  <c r="O107" i="2" s="1"/>
  <c r="E106" i="2"/>
  <c r="D106" i="2"/>
  <c r="C106" i="2"/>
  <c r="B106" i="2"/>
  <c r="E105" i="2"/>
  <c r="D105" i="2"/>
  <c r="C105" i="2"/>
  <c r="B105" i="2"/>
  <c r="E104" i="2"/>
  <c r="D104" i="2"/>
  <c r="C104" i="2"/>
  <c r="B104" i="2"/>
  <c r="O104" i="2" s="1"/>
  <c r="E103" i="2"/>
  <c r="D103" i="2"/>
  <c r="C103" i="2"/>
  <c r="B103" i="2"/>
  <c r="E102" i="2"/>
  <c r="D102" i="2"/>
  <c r="C102" i="2"/>
  <c r="B102" i="2"/>
  <c r="E101" i="2"/>
  <c r="D101" i="2"/>
  <c r="C101" i="2"/>
  <c r="B101" i="2"/>
  <c r="O101" i="2" s="1"/>
  <c r="E100" i="2"/>
  <c r="D100" i="2"/>
  <c r="C100" i="2"/>
  <c r="B100" i="2"/>
  <c r="E99" i="2"/>
  <c r="D99" i="2"/>
  <c r="C99" i="2"/>
  <c r="B99" i="2"/>
  <c r="E98" i="2"/>
  <c r="D98" i="2"/>
  <c r="C98" i="2"/>
  <c r="B98" i="2"/>
  <c r="O98" i="2" s="1"/>
  <c r="E97" i="2"/>
  <c r="D97" i="2"/>
  <c r="C97" i="2"/>
  <c r="B97" i="2"/>
  <c r="E96" i="2"/>
  <c r="D96" i="2"/>
  <c r="C96" i="2"/>
  <c r="B96" i="2"/>
  <c r="E95" i="2"/>
  <c r="D95" i="2"/>
  <c r="C95" i="2"/>
  <c r="B95" i="2"/>
  <c r="O95" i="2" s="1"/>
  <c r="E94" i="2"/>
  <c r="D94" i="2"/>
  <c r="C94" i="2"/>
  <c r="B94" i="2"/>
  <c r="E93" i="2"/>
  <c r="D93" i="2"/>
  <c r="C93" i="2"/>
  <c r="B93" i="2"/>
  <c r="E92" i="2"/>
  <c r="D92" i="2"/>
  <c r="C92" i="2"/>
  <c r="B92" i="2"/>
  <c r="O92" i="2" s="1"/>
  <c r="E91" i="2"/>
  <c r="D91" i="2"/>
  <c r="C91" i="2"/>
  <c r="B91" i="2"/>
  <c r="E90" i="2"/>
  <c r="D90" i="2"/>
  <c r="C90" i="2"/>
  <c r="B90" i="2"/>
  <c r="E89" i="2"/>
  <c r="D89" i="2"/>
  <c r="C89" i="2"/>
  <c r="B89" i="2"/>
  <c r="O89" i="2" s="1"/>
  <c r="E88" i="2"/>
  <c r="D88" i="2"/>
  <c r="C88" i="2"/>
  <c r="B88" i="2"/>
  <c r="O88" i="2" s="1"/>
  <c r="E87" i="2"/>
  <c r="D87" i="2"/>
  <c r="C87" i="2"/>
  <c r="B87" i="2"/>
  <c r="E86" i="2"/>
  <c r="D86" i="2"/>
  <c r="C86" i="2"/>
  <c r="B86" i="2"/>
  <c r="O86" i="2" s="1"/>
  <c r="E85" i="2"/>
  <c r="D85" i="2"/>
  <c r="C85" i="2"/>
  <c r="B85" i="2"/>
  <c r="O85" i="2" s="1"/>
  <c r="E84" i="2"/>
  <c r="D84" i="2"/>
  <c r="C84" i="2"/>
  <c r="B84" i="2"/>
  <c r="E83" i="2"/>
  <c r="D83" i="2"/>
  <c r="C83" i="2"/>
  <c r="B83" i="2"/>
  <c r="O83" i="2" s="1"/>
  <c r="E82" i="2"/>
  <c r="D82" i="2"/>
  <c r="C82" i="2"/>
  <c r="B82" i="2"/>
  <c r="O82" i="2" s="1"/>
  <c r="E81" i="2"/>
  <c r="D81" i="2"/>
  <c r="C81" i="2"/>
  <c r="B81" i="2"/>
  <c r="E80" i="2"/>
  <c r="D80" i="2"/>
  <c r="C80" i="2"/>
  <c r="B80" i="2"/>
  <c r="O80" i="2" s="1"/>
  <c r="E79" i="2"/>
  <c r="D79" i="2"/>
  <c r="C79" i="2"/>
  <c r="B79" i="2"/>
  <c r="O79" i="2" s="1"/>
  <c r="E78" i="2"/>
  <c r="D78" i="2"/>
  <c r="C78" i="2"/>
  <c r="B78" i="2"/>
  <c r="E77" i="2"/>
  <c r="D77" i="2"/>
  <c r="C77" i="2"/>
  <c r="B77" i="2"/>
  <c r="O77" i="2" s="1"/>
  <c r="E76" i="2"/>
  <c r="D76" i="2"/>
  <c r="C76" i="2"/>
  <c r="B76" i="2"/>
  <c r="O76" i="2" s="1"/>
  <c r="E75" i="2"/>
  <c r="D75" i="2"/>
  <c r="C75" i="2"/>
  <c r="B75" i="2"/>
  <c r="E74" i="2"/>
  <c r="D74" i="2"/>
  <c r="C74" i="2"/>
  <c r="B74" i="2"/>
  <c r="O74" i="2" s="1"/>
  <c r="E73" i="2"/>
  <c r="D73" i="2"/>
  <c r="C73" i="2"/>
  <c r="B73" i="2"/>
  <c r="O73" i="2" s="1"/>
  <c r="E72" i="2"/>
  <c r="D72" i="2"/>
  <c r="C72" i="2"/>
  <c r="B72" i="2"/>
  <c r="E71" i="2"/>
  <c r="D71" i="2"/>
  <c r="C71" i="2"/>
  <c r="B71" i="2"/>
  <c r="O71" i="2" s="1"/>
  <c r="E70" i="2"/>
  <c r="D70" i="2"/>
  <c r="C70" i="2"/>
  <c r="B70" i="2"/>
  <c r="O70" i="2" s="1"/>
  <c r="E69" i="2"/>
  <c r="D69" i="2"/>
  <c r="C69" i="2"/>
  <c r="B69" i="2"/>
  <c r="E68" i="2"/>
  <c r="D68" i="2"/>
  <c r="C68" i="2"/>
  <c r="B68" i="2"/>
  <c r="O68" i="2" s="1"/>
  <c r="E67" i="2"/>
  <c r="D67" i="2"/>
  <c r="C67" i="2"/>
  <c r="B67" i="2"/>
  <c r="O67" i="2" s="1"/>
  <c r="E66" i="2"/>
  <c r="D66" i="2"/>
  <c r="C66" i="2"/>
  <c r="B66" i="2"/>
  <c r="E65" i="2"/>
  <c r="D65" i="2"/>
  <c r="C65" i="2"/>
  <c r="B65" i="2"/>
  <c r="O65" i="2" s="1"/>
  <c r="E64" i="2"/>
  <c r="D64" i="2"/>
  <c r="C64" i="2"/>
  <c r="B64" i="2"/>
  <c r="O64" i="2" s="1"/>
  <c r="E63" i="2"/>
  <c r="D63" i="2"/>
  <c r="C63" i="2"/>
  <c r="B63" i="2"/>
  <c r="E62" i="2"/>
  <c r="D62" i="2"/>
  <c r="C62" i="2"/>
  <c r="B62" i="2"/>
  <c r="O62" i="2" s="1"/>
  <c r="E61" i="2"/>
  <c r="D61" i="2"/>
  <c r="C61" i="2"/>
  <c r="B61" i="2"/>
  <c r="O61" i="2" s="1"/>
  <c r="E60" i="2"/>
  <c r="D60" i="2"/>
  <c r="C60" i="2"/>
  <c r="B60" i="2"/>
  <c r="E59" i="2"/>
  <c r="D59" i="2"/>
  <c r="C59" i="2"/>
  <c r="B59" i="2"/>
  <c r="O59" i="2" s="1"/>
  <c r="E58" i="2"/>
  <c r="D58" i="2"/>
  <c r="C58" i="2"/>
  <c r="B58" i="2"/>
  <c r="O58" i="2" s="1"/>
  <c r="E57" i="2"/>
  <c r="D57" i="2"/>
  <c r="C57" i="2"/>
  <c r="B57" i="2"/>
  <c r="E56" i="2"/>
  <c r="D56" i="2"/>
  <c r="C56" i="2"/>
  <c r="B56" i="2"/>
  <c r="O56" i="2" s="1"/>
  <c r="E55" i="2"/>
  <c r="D55" i="2"/>
  <c r="C55" i="2"/>
  <c r="B55" i="2"/>
  <c r="O55" i="2" s="1"/>
  <c r="E54" i="2"/>
  <c r="D54" i="2"/>
  <c r="C54" i="2"/>
  <c r="B54" i="2"/>
  <c r="E53" i="2"/>
  <c r="D53" i="2"/>
  <c r="C53" i="2"/>
  <c r="B53" i="2"/>
  <c r="O53" i="2" s="1"/>
  <c r="E52" i="2"/>
  <c r="D52" i="2"/>
  <c r="C52" i="2"/>
  <c r="B52" i="2"/>
  <c r="O52" i="2" s="1"/>
  <c r="E51" i="2"/>
  <c r="D51" i="2"/>
  <c r="C51" i="2"/>
  <c r="B51" i="2"/>
  <c r="E50" i="2"/>
  <c r="D50" i="2"/>
  <c r="C50" i="2"/>
  <c r="B50" i="2"/>
  <c r="O50" i="2" s="1"/>
  <c r="E49" i="2"/>
  <c r="D49" i="2"/>
  <c r="C49" i="2"/>
  <c r="B49" i="2"/>
  <c r="O49" i="2" s="1"/>
  <c r="E48" i="2"/>
  <c r="D48" i="2"/>
  <c r="C48" i="2"/>
  <c r="B48" i="2"/>
  <c r="E47" i="2"/>
  <c r="D47" i="2"/>
  <c r="C47" i="2"/>
  <c r="B47" i="2"/>
  <c r="O47" i="2" s="1"/>
  <c r="E46" i="2"/>
  <c r="D46" i="2"/>
  <c r="C46" i="2"/>
  <c r="B46" i="2"/>
  <c r="O46" i="2" s="1"/>
  <c r="E45" i="2"/>
  <c r="D45" i="2"/>
  <c r="C45" i="2"/>
  <c r="B45" i="2"/>
  <c r="E44" i="2"/>
  <c r="D44" i="2"/>
  <c r="C44" i="2"/>
  <c r="B44" i="2"/>
  <c r="O44" i="2" s="1"/>
  <c r="E43" i="2"/>
  <c r="D43" i="2"/>
  <c r="C43" i="2"/>
  <c r="B43" i="2"/>
  <c r="O43" i="2" s="1"/>
  <c r="E42" i="2"/>
  <c r="D42" i="2"/>
  <c r="C42" i="2"/>
  <c r="B42" i="2"/>
  <c r="E41" i="2"/>
  <c r="D41" i="2"/>
  <c r="C41" i="2"/>
  <c r="B41" i="2"/>
  <c r="O41" i="2" s="1"/>
  <c r="E40" i="2"/>
  <c r="D40" i="2"/>
  <c r="C40" i="2"/>
  <c r="B40" i="2"/>
  <c r="O40" i="2" s="1"/>
  <c r="E39" i="2"/>
  <c r="D39" i="2"/>
  <c r="C39" i="2"/>
  <c r="B39" i="2"/>
  <c r="E38" i="2"/>
  <c r="D38" i="2"/>
  <c r="C38" i="2"/>
  <c r="B38" i="2"/>
  <c r="O38" i="2" s="1"/>
  <c r="E37" i="2"/>
  <c r="D37" i="2"/>
  <c r="C37" i="2"/>
  <c r="B37" i="2"/>
  <c r="O37" i="2" s="1"/>
  <c r="E36" i="2"/>
  <c r="G36" i="2" s="1"/>
  <c r="D36" i="2"/>
  <c r="C36" i="2"/>
  <c r="B36" i="2"/>
  <c r="E35" i="2"/>
  <c r="D35" i="2"/>
  <c r="C35" i="2"/>
  <c r="B35" i="2"/>
  <c r="O35" i="2" s="1"/>
  <c r="E34" i="2"/>
  <c r="D34" i="2"/>
  <c r="F34" i="2" s="1"/>
  <c r="J34" i="2" s="1"/>
  <c r="C34" i="2"/>
  <c r="B34" i="2"/>
  <c r="E33" i="2"/>
  <c r="D33" i="2"/>
  <c r="C33" i="2"/>
  <c r="B33" i="2"/>
  <c r="E32" i="2"/>
  <c r="G32" i="2" s="1"/>
  <c r="D32" i="2"/>
  <c r="C32" i="2"/>
  <c r="B32" i="2"/>
  <c r="E31" i="2"/>
  <c r="D31" i="2"/>
  <c r="C31" i="2"/>
  <c r="B31" i="2"/>
  <c r="E30" i="2"/>
  <c r="D30" i="2"/>
  <c r="C30" i="2"/>
  <c r="B30" i="2"/>
  <c r="E29" i="2"/>
  <c r="D29" i="2"/>
  <c r="C29" i="2"/>
  <c r="B29" i="2"/>
  <c r="O29" i="2" s="1"/>
  <c r="E28" i="2"/>
  <c r="D28" i="2"/>
  <c r="C28" i="2"/>
  <c r="B28" i="2"/>
  <c r="E27" i="2"/>
  <c r="D27" i="2"/>
  <c r="C27" i="2"/>
  <c r="B27" i="2"/>
  <c r="E26" i="2"/>
  <c r="D26" i="2"/>
  <c r="C26" i="2"/>
  <c r="B26" i="2"/>
  <c r="O26" i="2" s="1"/>
  <c r="E25" i="2"/>
  <c r="D25" i="2"/>
  <c r="C25" i="2"/>
  <c r="B25" i="2"/>
  <c r="E24" i="2"/>
  <c r="D24" i="2"/>
  <c r="C24" i="2"/>
  <c r="B24" i="2"/>
  <c r="E23" i="2"/>
  <c r="D23" i="2"/>
  <c r="C23" i="2"/>
  <c r="B23" i="2"/>
  <c r="O23" i="2" s="1"/>
  <c r="E22" i="2"/>
  <c r="D22" i="2"/>
  <c r="C22" i="2"/>
  <c r="B22" i="2"/>
  <c r="E21" i="2"/>
  <c r="D21" i="2"/>
  <c r="C21" i="2"/>
  <c r="B21" i="2"/>
  <c r="E20" i="2"/>
  <c r="D20" i="2"/>
  <c r="C20" i="2"/>
  <c r="B20" i="2"/>
  <c r="O20" i="2" s="1"/>
  <c r="E19" i="2"/>
  <c r="D19" i="2"/>
  <c r="C19" i="2"/>
  <c r="B19" i="2"/>
  <c r="E18" i="2"/>
  <c r="D18" i="2"/>
  <c r="C18" i="2"/>
  <c r="B18" i="2"/>
  <c r="E17" i="2"/>
  <c r="D17" i="2"/>
  <c r="C17" i="2"/>
  <c r="B17" i="2"/>
  <c r="O17" i="2" s="1"/>
  <c r="E16" i="2"/>
  <c r="D16" i="2"/>
  <c r="C16" i="2"/>
  <c r="B16" i="2"/>
  <c r="E15" i="2"/>
  <c r="D15" i="2"/>
  <c r="C15" i="2"/>
  <c r="B15" i="2"/>
  <c r="E14" i="2"/>
  <c r="D14" i="2"/>
  <c r="C14" i="2"/>
  <c r="B14" i="2"/>
  <c r="O14" i="2" s="1"/>
  <c r="E13" i="2"/>
  <c r="D13" i="2"/>
  <c r="C13" i="2"/>
  <c r="B13" i="2"/>
  <c r="E12" i="2"/>
  <c r="D12" i="2"/>
  <c r="C12" i="2"/>
  <c r="B12" i="2"/>
  <c r="G109" i="2"/>
  <c r="F109" i="2"/>
  <c r="J109" i="2" s="1"/>
  <c r="O109" i="2"/>
  <c r="O108" i="2"/>
  <c r="G108" i="2"/>
  <c r="F108" i="2"/>
  <c r="J108" i="2" s="1"/>
  <c r="G107" i="2"/>
  <c r="F107" i="2"/>
  <c r="J107" i="2" s="1"/>
  <c r="O106" i="2"/>
  <c r="G106" i="2"/>
  <c r="F106" i="2"/>
  <c r="J106" i="2" s="1"/>
  <c r="O105" i="2"/>
  <c r="G105" i="2"/>
  <c r="F105" i="2"/>
  <c r="J105" i="2" s="1"/>
  <c r="G104" i="2"/>
  <c r="F104" i="2"/>
  <c r="J104" i="2" s="1"/>
  <c r="O103" i="2"/>
  <c r="G103" i="2"/>
  <c r="F103" i="2"/>
  <c r="J103" i="2" s="1"/>
  <c r="O102" i="2"/>
  <c r="G102" i="2"/>
  <c r="F102" i="2"/>
  <c r="J102" i="2" s="1"/>
  <c r="G101" i="2"/>
  <c r="F101" i="2"/>
  <c r="J101" i="2" s="1"/>
  <c r="O100" i="2"/>
  <c r="G100" i="2"/>
  <c r="F100" i="2"/>
  <c r="J100" i="2" s="1"/>
  <c r="O99" i="2"/>
  <c r="G99" i="2"/>
  <c r="F99" i="2"/>
  <c r="J99" i="2" s="1"/>
  <c r="G98" i="2"/>
  <c r="F98" i="2"/>
  <c r="J98" i="2" s="1"/>
  <c r="O97" i="2"/>
  <c r="G97" i="2"/>
  <c r="F97" i="2"/>
  <c r="J97" i="2" s="1"/>
  <c r="O96" i="2"/>
  <c r="G96" i="2"/>
  <c r="F96" i="2"/>
  <c r="J96" i="2" s="1"/>
  <c r="G95" i="2"/>
  <c r="F95" i="2"/>
  <c r="J95" i="2" s="1"/>
  <c r="O94" i="2"/>
  <c r="G94" i="2"/>
  <c r="F94" i="2"/>
  <c r="J94" i="2" s="1"/>
  <c r="O93" i="2"/>
  <c r="G93" i="2"/>
  <c r="F93" i="2"/>
  <c r="J93" i="2" s="1"/>
  <c r="G92" i="2"/>
  <c r="F92" i="2"/>
  <c r="J92" i="2" s="1"/>
  <c r="O91" i="2"/>
  <c r="G91" i="2"/>
  <c r="F91" i="2"/>
  <c r="J91" i="2" s="1"/>
  <c r="O90" i="2"/>
  <c r="G90" i="2"/>
  <c r="F90" i="2"/>
  <c r="J90" i="2" s="1"/>
  <c r="G89" i="2"/>
  <c r="F89" i="2"/>
  <c r="J89" i="2" s="1"/>
  <c r="G88" i="2"/>
  <c r="F88" i="2"/>
  <c r="J88" i="2" s="1"/>
  <c r="O87" i="2"/>
  <c r="G87" i="2"/>
  <c r="F87" i="2"/>
  <c r="J87" i="2" s="1"/>
  <c r="G86" i="2"/>
  <c r="F86" i="2"/>
  <c r="J86" i="2" s="1"/>
  <c r="G85" i="2"/>
  <c r="F85" i="2"/>
  <c r="J85" i="2" s="1"/>
  <c r="O84" i="2"/>
  <c r="G84" i="2"/>
  <c r="F84" i="2"/>
  <c r="J84" i="2" s="1"/>
  <c r="G83" i="2"/>
  <c r="F83" i="2"/>
  <c r="J83" i="2" s="1"/>
  <c r="G82" i="2"/>
  <c r="F82" i="2"/>
  <c r="J82" i="2" s="1"/>
  <c r="O81" i="2"/>
  <c r="G81" i="2"/>
  <c r="F81" i="2"/>
  <c r="J81" i="2" s="1"/>
  <c r="G80" i="2"/>
  <c r="F80" i="2"/>
  <c r="J80" i="2" s="1"/>
  <c r="G79" i="2"/>
  <c r="F79" i="2"/>
  <c r="J79" i="2" s="1"/>
  <c r="O78" i="2"/>
  <c r="G78" i="2"/>
  <c r="F78" i="2"/>
  <c r="J78" i="2" s="1"/>
  <c r="G77" i="2"/>
  <c r="F77" i="2"/>
  <c r="J77" i="2" s="1"/>
  <c r="G76" i="2"/>
  <c r="F76" i="2"/>
  <c r="J76" i="2" s="1"/>
  <c r="O75" i="2"/>
  <c r="G75" i="2"/>
  <c r="F75" i="2"/>
  <c r="J75" i="2" s="1"/>
  <c r="G74" i="2"/>
  <c r="F74" i="2"/>
  <c r="J74" i="2" s="1"/>
  <c r="G73" i="2"/>
  <c r="F73" i="2"/>
  <c r="J73" i="2" s="1"/>
  <c r="O72" i="2"/>
  <c r="G72" i="2"/>
  <c r="F72" i="2"/>
  <c r="J72" i="2" s="1"/>
  <c r="G71" i="2"/>
  <c r="F71" i="2"/>
  <c r="J71" i="2" s="1"/>
  <c r="G70" i="2"/>
  <c r="F70" i="2"/>
  <c r="J70" i="2" s="1"/>
  <c r="O69" i="2"/>
  <c r="G69" i="2"/>
  <c r="F69" i="2"/>
  <c r="J69" i="2" s="1"/>
  <c r="G68" i="2"/>
  <c r="F68" i="2"/>
  <c r="J68" i="2" s="1"/>
  <c r="G67" i="2"/>
  <c r="F67" i="2"/>
  <c r="J67" i="2" s="1"/>
  <c r="O66" i="2"/>
  <c r="G66" i="2"/>
  <c r="F66" i="2"/>
  <c r="J66" i="2" s="1"/>
  <c r="G65" i="2"/>
  <c r="F65" i="2"/>
  <c r="J65" i="2" s="1"/>
  <c r="G64" i="2"/>
  <c r="F64" i="2"/>
  <c r="J64" i="2" s="1"/>
  <c r="O63" i="2"/>
  <c r="G63" i="2"/>
  <c r="F63" i="2"/>
  <c r="J63" i="2" s="1"/>
  <c r="G62" i="2"/>
  <c r="F62" i="2"/>
  <c r="J62" i="2" s="1"/>
  <c r="G61" i="2"/>
  <c r="F61" i="2"/>
  <c r="J61" i="2" s="1"/>
  <c r="O60" i="2"/>
  <c r="G60" i="2"/>
  <c r="F60" i="2"/>
  <c r="J60" i="2" s="1"/>
  <c r="G59" i="2"/>
  <c r="F59" i="2"/>
  <c r="J59" i="2" s="1"/>
  <c r="G58" i="2"/>
  <c r="F58" i="2"/>
  <c r="J58" i="2" s="1"/>
  <c r="O57" i="2"/>
  <c r="G57" i="2"/>
  <c r="F57" i="2"/>
  <c r="J57" i="2" s="1"/>
  <c r="G56" i="2"/>
  <c r="F56" i="2"/>
  <c r="J56" i="2" s="1"/>
  <c r="G55" i="2"/>
  <c r="F55" i="2"/>
  <c r="J55" i="2" s="1"/>
  <c r="O54" i="2"/>
  <c r="G54" i="2"/>
  <c r="F54" i="2"/>
  <c r="J54" i="2" s="1"/>
  <c r="G53" i="2"/>
  <c r="F53" i="2"/>
  <c r="J53" i="2" s="1"/>
  <c r="G52" i="2"/>
  <c r="F52" i="2"/>
  <c r="J52" i="2" s="1"/>
  <c r="O51" i="2"/>
  <c r="G51" i="2"/>
  <c r="F51" i="2"/>
  <c r="J51" i="2" s="1"/>
  <c r="G50" i="2"/>
  <c r="F50" i="2"/>
  <c r="J50" i="2" s="1"/>
  <c r="G49" i="2"/>
  <c r="F49" i="2"/>
  <c r="J49" i="2" s="1"/>
  <c r="O48" i="2"/>
  <c r="G48" i="2"/>
  <c r="F48" i="2"/>
  <c r="J48" i="2" s="1"/>
  <c r="G47" i="2"/>
  <c r="F47" i="2"/>
  <c r="J47" i="2" s="1"/>
  <c r="G46" i="2"/>
  <c r="F46" i="2"/>
  <c r="J46" i="2" s="1"/>
  <c r="O45" i="2"/>
  <c r="G45" i="2"/>
  <c r="F45" i="2"/>
  <c r="J45" i="2" s="1"/>
  <c r="G44" i="2"/>
  <c r="F44" i="2"/>
  <c r="J44" i="2" s="1"/>
  <c r="G43" i="2"/>
  <c r="F43" i="2"/>
  <c r="J43" i="2" s="1"/>
  <c r="O42" i="2"/>
  <c r="G42" i="2"/>
  <c r="F42" i="2"/>
  <c r="J42" i="2" s="1"/>
  <c r="G41" i="2"/>
  <c r="F41" i="2"/>
  <c r="J41" i="2" s="1"/>
  <c r="G40" i="2"/>
  <c r="F40" i="2"/>
  <c r="J40" i="2" s="1"/>
  <c r="O39" i="2"/>
  <c r="G39" i="2"/>
  <c r="F39" i="2"/>
  <c r="J39" i="2" s="1"/>
  <c r="G38" i="2"/>
  <c r="F38" i="2"/>
  <c r="J38" i="2" s="1"/>
  <c r="G37" i="2"/>
  <c r="F37" i="2"/>
  <c r="J37" i="2" s="1"/>
  <c r="O36" i="2"/>
  <c r="F36" i="2"/>
  <c r="G35" i="2"/>
  <c r="F35" i="2"/>
  <c r="J35" i="2" s="1"/>
  <c r="O34" i="2"/>
  <c r="G34" i="2"/>
  <c r="O33" i="2"/>
  <c r="G33" i="2"/>
  <c r="F33" i="2"/>
  <c r="J33" i="2" s="1"/>
  <c r="O32" i="2"/>
  <c r="F32" i="2"/>
  <c r="O31" i="2"/>
  <c r="G31" i="2"/>
  <c r="F31" i="2"/>
  <c r="J31" i="2" s="1"/>
  <c r="O30" i="2"/>
  <c r="G30" i="2"/>
  <c r="F30" i="2"/>
  <c r="G29" i="2"/>
  <c r="F29" i="2"/>
  <c r="J29" i="2" s="1"/>
  <c r="O28" i="2"/>
  <c r="G28" i="2"/>
  <c r="F28" i="2"/>
  <c r="J28" i="2" s="1"/>
  <c r="O27" i="2"/>
  <c r="G27" i="2"/>
  <c r="F27" i="2"/>
  <c r="G26" i="2"/>
  <c r="F26" i="2"/>
  <c r="J26" i="2" s="1"/>
  <c r="O25" i="2"/>
  <c r="J25" i="2"/>
  <c r="G25" i="2"/>
  <c r="F25" i="2"/>
  <c r="O24" i="2"/>
  <c r="G24" i="2"/>
  <c r="J24" i="2" s="1"/>
  <c r="F24" i="2"/>
  <c r="G23" i="2"/>
  <c r="F23" i="2"/>
  <c r="J23" i="2" s="1"/>
  <c r="O22" i="2"/>
  <c r="J22" i="2"/>
  <c r="G22" i="2"/>
  <c r="F22" i="2"/>
  <c r="O21" i="2"/>
  <c r="G21" i="2"/>
  <c r="J21" i="2" s="1"/>
  <c r="F21" i="2"/>
  <c r="G20" i="2"/>
  <c r="F20" i="2"/>
  <c r="J20" i="2" s="1"/>
  <c r="O19" i="2"/>
  <c r="J19" i="2"/>
  <c r="G19" i="2"/>
  <c r="F19" i="2"/>
  <c r="O18" i="2"/>
  <c r="G18" i="2"/>
  <c r="J18" i="2" s="1"/>
  <c r="F18" i="2"/>
  <c r="G17" i="2"/>
  <c r="F17" i="2"/>
  <c r="J17" i="2" s="1"/>
  <c r="O16" i="2"/>
  <c r="J16" i="2"/>
  <c r="G16" i="2"/>
  <c r="F16" i="2"/>
  <c r="O15" i="2"/>
  <c r="G15" i="2"/>
  <c r="J15" i="2" s="1"/>
  <c r="F15" i="2"/>
  <c r="G14" i="2"/>
  <c r="F14" i="2"/>
  <c r="J14" i="2" s="1"/>
  <c r="O13" i="2"/>
  <c r="J13" i="2"/>
  <c r="G13" i="2"/>
  <c r="F13" i="2"/>
  <c r="O12" i="2"/>
  <c r="P12" i="2" s="1"/>
  <c r="N12" i="2"/>
  <c r="N13" i="2" s="1"/>
  <c r="M12" i="2"/>
  <c r="M13" i="2" s="1"/>
  <c r="I12" i="2"/>
  <c r="I13" i="2" s="1"/>
  <c r="I14" i="2" s="1"/>
  <c r="I15" i="2" s="1"/>
  <c r="I16" i="2" s="1"/>
  <c r="I17" i="2" s="1"/>
  <c r="I18" i="2" s="1"/>
  <c r="I19" i="2" s="1"/>
  <c r="I20" i="2" s="1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G12" i="2"/>
  <c r="F12" i="2"/>
  <c r="I6" i="1"/>
  <c r="I5" i="1"/>
  <c r="I3" i="1"/>
  <c r="I7" i="1" s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P12" i="1" s="1"/>
  <c r="N12" i="1"/>
  <c r="N13" i="1" s="1"/>
  <c r="N14" i="1" s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N32" i="1" s="1"/>
  <c r="N33" i="1" s="1"/>
  <c r="N34" i="1" s="1"/>
  <c r="N35" i="1" s="1"/>
  <c r="N36" i="1" s="1"/>
  <c r="N37" i="1" s="1"/>
  <c r="N38" i="1" s="1"/>
  <c r="N39" i="1" s="1"/>
  <c r="N40" i="1" s="1"/>
  <c r="N41" i="1" s="1"/>
  <c r="N42" i="1" s="1"/>
  <c r="N43" i="1" s="1"/>
  <c r="N44" i="1" s="1"/>
  <c r="N45" i="1" s="1"/>
  <c r="N46" i="1" s="1"/>
  <c r="N47" i="1" s="1"/>
  <c r="N48" i="1" s="1"/>
  <c r="N49" i="1" s="1"/>
  <c r="N50" i="1" s="1"/>
  <c r="N51" i="1" s="1"/>
  <c r="N52" i="1" s="1"/>
  <c r="N53" i="1" s="1"/>
  <c r="N54" i="1" s="1"/>
  <c r="N55" i="1" s="1"/>
  <c r="N56" i="1" s="1"/>
  <c r="N57" i="1" s="1"/>
  <c r="N58" i="1" s="1"/>
  <c r="N59" i="1" s="1"/>
  <c r="N60" i="1" s="1"/>
  <c r="N61" i="1" s="1"/>
  <c r="M13" i="1"/>
  <c r="P13" i="1" s="1"/>
  <c r="M12" i="1"/>
  <c r="E109" i="1"/>
  <c r="G109" i="1" s="1"/>
  <c r="D109" i="1"/>
  <c r="F109" i="1" s="1"/>
  <c r="J109" i="1" s="1"/>
  <c r="C109" i="1"/>
  <c r="B109" i="1"/>
  <c r="O109" i="1" s="1"/>
  <c r="G108" i="1"/>
  <c r="F108" i="1"/>
  <c r="G107" i="1"/>
  <c r="F107" i="1"/>
  <c r="G106" i="1"/>
  <c r="F106" i="1"/>
  <c r="J106" i="1" s="1"/>
  <c r="G105" i="1"/>
  <c r="F105" i="1"/>
  <c r="J105" i="1" s="1"/>
  <c r="G104" i="1"/>
  <c r="F104" i="1"/>
  <c r="J104" i="1" s="1"/>
  <c r="G103" i="1"/>
  <c r="F103" i="1"/>
  <c r="J103" i="1" s="1"/>
  <c r="G102" i="1"/>
  <c r="F102" i="1"/>
  <c r="G101" i="1"/>
  <c r="F101" i="1"/>
  <c r="G100" i="1"/>
  <c r="F100" i="1"/>
  <c r="J100" i="1" s="1"/>
  <c r="G99" i="1"/>
  <c r="F99" i="1"/>
  <c r="J99" i="1" s="1"/>
  <c r="G98" i="1"/>
  <c r="F98" i="1"/>
  <c r="J98" i="1" s="1"/>
  <c r="G97" i="1"/>
  <c r="F97" i="1"/>
  <c r="J97" i="1" s="1"/>
  <c r="G96" i="1"/>
  <c r="F96" i="1"/>
  <c r="G95" i="1"/>
  <c r="F95" i="1"/>
  <c r="G94" i="1"/>
  <c r="F94" i="1"/>
  <c r="J94" i="1" s="1"/>
  <c r="G93" i="1"/>
  <c r="F93" i="1"/>
  <c r="J93" i="1" s="1"/>
  <c r="G92" i="1"/>
  <c r="F92" i="1"/>
  <c r="J92" i="1" s="1"/>
  <c r="G91" i="1"/>
  <c r="F91" i="1"/>
  <c r="J91" i="1" s="1"/>
  <c r="G90" i="1"/>
  <c r="F90" i="1"/>
  <c r="G89" i="1"/>
  <c r="F89" i="1"/>
  <c r="G88" i="1"/>
  <c r="F88" i="1"/>
  <c r="J88" i="1" s="1"/>
  <c r="G87" i="1"/>
  <c r="F87" i="1"/>
  <c r="J87" i="1" s="1"/>
  <c r="G86" i="1"/>
  <c r="F86" i="1"/>
  <c r="J86" i="1" s="1"/>
  <c r="G85" i="1"/>
  <c r="F85" i="1"/>
  <c r="J85" i="1" s="1"/>
  <c r="G84" i="1"/>
  <c r="F84" i="1"/>
  <c r="G83" i="1"/>
  <c r="F83" i="1"/>
  <c r="G82" i="1"/>
  <c r="F82" i="1"/>
  <c r="J82" i="1" s="1"/>
  <c r="G81" i="1"/>
  <c r="F81" i="1"/>
  <c r="G80" i="1"/>
  <c r="F80" i="1"/>
  <c r="J80" i="1" s="1"/>
  <c r="G79" i="1"/>
  <c r="F79" i="1"/>
  <c r="J79" i="1" s="1"/>
  <c r="G78" i="1"/>
  <c r="F78" i="1"/>
  <c r="G77" i="1"/>
  <c r="F77" i="1"/>
  <c r="G76" i="1"/>
  <c r="F76" i="1"/>
  <c r="J76" i="1" s="1"/>
  <c r="G75" i="1"/>
  <c r="F75" i="1"/>
  <c r="J75" i="1" s="1"/>
  <c r="G74" i="1"/>
  <c r="F74" i="1"/>
  <c r="J74" i="1" s="1"/>
  <c r="G73" i="1"/>
  <c r="F73" i="1"/>
  <c r="J73" i="1" s="1"/>
  <c r="G72" i="1"/>
  <c r="F72" i="1"/>
  <c r="G71" i="1"/>
  <c r="F71" i="1"/>
  <c r="G70" i="1"/>
  <c r="F70" i="1"/>
  <c r="J70" i="1" s="1"/>
  <c r="G69" i="1"/>
  <c r="F69" i="1"/>
  <c r="J69" i="1" s="1"/>
  <c r="G68" i="1"/>
  <c r="F68" i="1"/>
  <c r="J68" i="1" s="1"/>
  <c r="G67" i="1"/>
  <c r="F67" i="1"/>
  <c r="J67" i="1" s="1"/>
  <c r="G66" i="1"/>
  <c r="F66" i="1"/>
  <c r="G65" i="1"/>
  <c r="F65" i="1"/>
  <c r="G64" i="1"/>
  <c r="F64" i="1"/>
  <c r="J64" i="1" s="1"/>
  <c r="G63" i="1"/>
  <c r="F63" i="1"/>
  <c r="J63" i="1" s="1"/>
  <c r="G62" i="1"/>
  <c r="F62" i="1"/>
  <c r="J62" i="1" s="1"/>
  <c r="G61" i="1"/>
  <c r="F61" i="1"/>
  <c r="J61" i="1" s="1"/>
  <c r="G60" i="1"/>
  <c r="F60" i="1"/>
  <c r="G59" i="1"/>
  <c r="F59" i="1"/>
  <c r="G58" i="1"/>
  <c r="F58" i="1"/>
  <c r="J58" i="1" s="1"/>
  <c r="G57" i="1"/>
  <c r="F57" i="1"/>
  <c r="J57" i="1" s="1"/>
  <c r="G56" i="1"/>
  <c r="F56" i="1"/>
  <c r="J56" i="1" s="1"/>
  <c r="G55" i="1"/>
  <c r="F55" i="1"/>
  <c r="J55" i="1" s="1"/>
  <c r="G54" i="1"/>
  <c r="F54" i="1"/>
  <c r="G53" i="1"/>
  <c r="F53" i="1"/>
  <c r="G52" i="1"/>
  <c r="F52" i="1"/>
  <c r="J52" i="1" s="1"/>
  <c r="G51" i="1"/>
  <c r="F51" i="1"/>
  <c r="J51" i="1" s="1"/>
  <c r="G50" i="1"/>
  <c r="F50" i="1"/>
  <c r="J50" i="1" s="1"/>
  <c r="G49" i="1"/>
  <c r="F49" i="1"/>
  <c r="G48" i="1"/>
  <c r="F48" i="1"/>
  <c r="G47" i="1"/>
  <c r="F47" i="1"/>
  <c r="G46" i="1"/>
  <c r="F46" i="1"/>
  <c r="J46" i="1" s="1"/>
  <c r="G45" i="1"/>
  <c r="F45" i="1"/>
  <c r="J45" i="1" s="1"/>
  <c r="G44" i="1"/>
  <c r="F44" i="1"/>
  <c r="J44" i="1" s="1"/>
  <c r="G43" i="1"/>
  <c r="F43" i="1"/>
  <c r="J43" i="1" s="1"/>
  <c r="G42" i="1"/>
  <c r="F42" i="1"/>
  <c r="G41" i="1"/>
  <c r="F41" i="1"/>
  <c r="G40" i="1"/>
  <c r="F40" i="1"/>
  <c r="J40" i="1" s="1"/>
  <c r="G39" i="1"/>
  <c r="F39" i="1"/>
  <c r="J39" i="1" s="1"/>
  <c r="G38" i="1"/>
  <c r="F38" i="1"/>
  <c r="J38" i="1" s="1"/>
  <c r="G37" i="1"/>
  <c r="F37" i="1"/>
  <c r="J37" i="1" s="1"/>
  <c r="G36" i="1"/>
  <c r="F36" i="1"/>
  <c r="G35" i="1"/>
  <c r="F35" i="1"/>
  <c r="G34" i="1"/>
  <c r="F34" i="1"/>
  <c r="J34" i="1" s="1"/>
  <c r="G33" i="1"/>
  <c r="F33" i="1"/>
  <c r="J33" i="1" s="1"/>
  <c r="G32" i="1"/>
  <c r="F32" i="1"/>
  <c r="J32" i="1" s="1"/>
  <c r="G31" i="1"/>
  <c r="F31" i="1"/>
  <c r="J31" i="1" s="1"/>
  <c r="G30" i="1"/>
  <c r="F30" i="1"/>
  <c r="G29" i="1"/>
  <c r="F29" i="1"/>
  <c r="G28" i="1"/>
  <c r="F28" i="1"/>
  <c r="J28" i="1" s="1"/>
  <c r="G27" i="1"/>
  <c r="F27" i="1"/>
  <c r="J27" i="1" s="1"/>
  <c r="G26" i="1"/>
  <c r="F26" i="1"/>
  <c r="J26" i="1" s="1"/>
  <c r="G25" i="1"/>
  <c r="F25" i="1"/>
  <c r="J25" i="1" s="1"/>
  <c r="G24" i="1"/>
  <c r="F24" i="1"/>
  <c r="G23" i="1"/>
  <c r="F23" i="1"/>
  <c r="G22" i="1"/>
  <c r="F22" i="1"/>
  <c r="J22" i="1" s="1"/>
  <c r="G21" i="1"/>
  <c r="F21" i="1"/>
  <c r="J21" i="1" s="1"/>
  <c r="G20" i="1"/>
  <c r="F20" i="1"/>
  <c r="J20" i="1" s="1"/>
  <c r="G19" i="1"/>
  <c r="F19" i="1"/>
  <c r="J19" i="1" s="1"/>
  <c r="G18" i="1"/>
  <c r="F18" i="1"/>
  <c r="G17" i="1"/>
  <c r="F17" i="1"/>
  <c r="G16" i="1"/>
  <c r="F16" i="1"/>
  <c r="J16" i="1" s="1"/>
  <c r="G15" i="1"/>
  <c r="F15" i="1"/>
  <c r="J15" i="1" s="1"/>
  <c r="G14" i="1"/>
  <c r="F14" i="1"/>
  <c r="J14" i="1" s="1"/>
  <c r="G13" i="1"/>
  <c r="F13" i="1"/>
  <c r="J13" i="1" s="1"/>
  <c r="G12" i="1"/>
  <c r="I12" i="1" s="1"/>
  <c r="F12" i="1"/>
  <c r="H12" i="1" s="1"/>
  <c r="J30" i="2" l="1"/>
  <c r="I32" i="2"/>
  <c r="I33" i="2" s="1"/>
  <c r="I34" i="2" s="1"/>
  <c r="I35" i="2" s="1"/>
  <c r="I36" i="2" s="1"/>
  <c r="I37" i="2" s="1"/>
  <c r="I38" i="2" s="1"/>
  <c r="I39" i="2" s="1"/>
  <c r="I40" i="2" s="1"/>
  <c r="I41" i="2" s="1"/>
  <c r="I42" i="2" s="1"/>
  <c r="I43" i="2" s="1"/>
  <c r="I44" i="2" s="1"/>
  <c r="I45" i="2" s="1"/>
  <c r="I46" i="2" s="1"/>
  <c r="I47" i="2" s="1"/>
  <c r="I48" i="2" s="1"/>
  <c r="I49" i="2" s="1"/>
  <c r="I50" i="2" s="1"/>
  <c r="I51" i="2" s="1"/>
  <c r="I52" i="2" s="1"/>
  <c r="I53" i="2" s="1"/>
  <c r="I54" i="2" s="1"/>
  <c r="I55" i="2" s="1"/>
  <c r="I56" i="2" s="1"/>
  <c r="I57" i="2" s="1"/>
  <c r="I58" i="2" s="1"/>
  <c r="I59" i="2" s="1"/>
  <c r="I60" i="2" s="1"/>
  <c r="I61" i="2" s="1"/>
  <c r="I62" i="2" s="1"/>
  <c r="I63" i="2" s="1"/>
  <c r="I64" i="2" s="1"/>
  <c r="I65" i="2" s="1"/>
  <c r="I66" i="2" s="1"/>
  <c r="I67" i="2" s="1"/>
  <c r="I68" i="2" s="1"/>
  <c r="I69" i="2" s="1"/>
  <c r="I70" i="2" s="1"/>
  <c r="I71" i="2" s="1"/>
  <c r="I72" i="2" s="1"/>
  <c r="I73" i="2" s="1"/>
  <c r="I74" i="2" s="1"/>
  <c r="I75" i="2" s="1"/>
  <c r="I76" i="2" s="1"/>
  <c r="I77" i="2" s="1"/>
  <c r="I78" i="2" s="1"/>
  <c r="I79" i="2" s="1"/>
  <c r="I80" i="2" s="1"/>
  <c r="I81" i="2" s="1"/>
  <c r="I82" i="2" s="1"/>
  <c r="I83" i="2" s="1"/>
  <c r="I84" i="2" s="1"/>
  <c r="I85" i="2" s="1"/>
  <c r="I86" i="2" s="1"/>
  <c r="I87" i="2" s="1"/>
  <c r="I88" i="2" s="1"/>
  <c r="I89" i="2" s="1"/>
  <c r="I90" i="2" s="1"/>
  <c r="I91" i="2" s="1"/>
  <c r="I92" i="2" s="1"/>
  <c r="I93" i="2" s="1"/>
  <c r="I94" i="2" s="1"/>
  <c r="I95" i="2" s="1"/>
  <c r="I96" i="2" s="1"/>
  <c r="I97" i="2" s="1"/>
  <c r="I98" i="2" s="1"/>
  <c r="I99" i="2" s="1"/>
  <c r="I100" i="2" s="1"/>
  <c r="I101" i="2" s="1"/>
  <c r="I102" i="2" s="1"/>
  <c r="I103" i="2" s="1"/>
  <c r="I104" i="2" s="1"/>
  <c r="I105" i="2" s="1"/>
  <c r="I106" i="2" s="1"/>
  <c r="I107" i="2" s="1"/>
  <c r="I108" i="2" s="1"/>
  <c r="I109" i="2" s="1"/>
  <c r="D6" i="2" s="1"/>
  <c r="J27" i="2"/>
  <c r="N14" i="2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J32" i="2"/>
  <c r="J36" i="2"/>
  <c r="J12" i="2"/>
  <c r="K12" i="2" s="1"/>
  <c r="H12" i="2"/>
  <c r="H13" i="2" s="1"/>
  <c r="I4" i="2"/>
  <c r="N65" i="2"/>
  <c r="N66" i="2" s="1"/>
  <c r="N67" i="2" s="1"/>
  <c r="N68" i="2" s="1"/>
  <c r="N69" i="2" s="1"/>
  <c r="N70" i="2" s="1"/>
  <c r="N71" i="2" s="1"/>
  <c r="N72" i="2" s="1"/>
  <c r="N73" i="2" s="1"/>
  <c r="N74" i="2" s="1"/>
  <c r="N75" i="2" s="1"/>
  <c r="N76" i="2" s="1"/>
  <c r="N77" i="2" s="1"/>
  <c r="N78" i="2" s="1"/>
  <c r="N79" i="2" s="1"/>
  <c r="N80" i="2" s="1"/>
  <c r="N81" i="2" s="1"/>
  <c r="N82" i="2" s="1"/>
  <c r="N83" i="2" s="1"/>
  <c r="N84" i="2" s="1"/>
  <c r="N85" i="2" s="1"/>
  <c r="N86" i="2" s="1"/>
  <c r="N87" i="2" s="1"/>
  <c r="N88" i="2" s="1"/>
  <c r="N89" i="2" s="1"/>
  <c r="N90" i="2" s="1"/>
  <c r="N91" i="2" s="1"/>
  <c r="N92" i="2" s="1"/>
  <c r="N93" i="2" s="1"/>
  <c r="N94" i="2" s="1"/>
  <c r="N95" i="2" s="1"/>
  <c r="N96" i="2" s="1"/>
  <c r="N97" i="2" s="1"/>
  <c r="N98" i="2" s="1"/>
  <c r="N99" i="2" s="1"/>
  <c r="N100" i="2" s="1"/>
  <c r="N101" i="2" s="1"/>
  <c r="N102" i="2" s="1"/>
  <c r="N103" i="2" s="1"/>
  <c r="N104" i="2" s="1"/>
  <c r="N105" i="2" s="1"/>
  <c r="N106" i="2" s="1"/>
  <c r="N107" i="2" s="1"/>
  <c r="N108" i="2" s="1"/>
  <c r="N109" i="2" s="1"/>
  <c r="I6" i="2" s="1"/>
  <c r="K13" i="2"/>
  <c r="H14" i="2"/>
  <c r="P13" i="2"/>
  <c r="M14" i="2"/>
  <c r="D4" i="2"/>
  <c r="N62" i="1"/>
  <c r="N63" i="1" s="1"/>
  <c r="N64" i="1" s="1"/>
  <c r="N65" i="1" s="1"/>
  <c r="N66" i="1" s="1"/>
  <c r="N67" i="1" s="1"/>
  <c r="N68" i="1" s="1"/>
  <c r="N69" i="1" s="1"/>
  <c r="N70" i="1" s="1"/>
  <c r="N71" i="1" s="1"/>
  <c r="N72" i="1" s="1"/>
  <c r="N73" i="1" s="1"/>
  <c r="N74" i="1" s="1"/>
  <c r="N75" i="1" s="1"/>
  <c r="N76" i="1" s="1"/>
  <c r="N77" i="1" s="1"/>
  <c r="N78" i="1" s="1"/>
  <c r="N79" i="1" s="1"/>
  <c r="N80" i="1" s="1"/>
  <c r="N81" i="1" s="1"/>
  <c r="N82" i="1" s="1"/>
  <c r="N83" i="1" s="1"/>
  <c r="N84" i="1" s="1"/>
  <c r="N85" i="1" s="1"/>
  <c r="N86" i="1" s="1"/>
  <c r="N87" i="1" s="1"/>
  <c r="N88" i="1" s="1"/>
  <c r="N89" i="1" s="1"/>
  <c r="N90" i="1" s="1"/>
  <c r="N91" i="1" s="1"/>
  <c r="N92" i="1" s="1"/>
  <c r="N93" i="1" s="1"/>
  <c r="N94" i="1" s="1"/>
  <c r="N95" i="1" s="1"/>
  <c r="N96" i="1" s="1"/>
  <c r="N97" i="1" s="1"/>
  <c r="N98" i="1" s="1"/>
  <c r="N99" i="1" s="1"/>
  <c r="N100" i="1" s="1"/>
  <c r="N101" i="1" s="1"/>
  <c r="N102" i="1" s="1"/>
  <c r="N103" i="1" s="1"/>
  <c r="N104" i="1" s="1"/>
  <c r="N105" i="1" s="1"/>
  <c r="N106" i="1" s="1"/>
  <c r="N107" i="1" s="1"/>
  <c r="N108" i="1" s="1"/>
  <c r="N109" i="1" s="1"/>
  <c r="I4" i="1"/>
  <c r="I8" i="1" s="1"/>
  <c r="M14" i="1"/>
  <c r="J81" i="1"/>
  <c r="J17" i="1"/>
  <c r="J23" i="1"/>
  <c r="J29" i="1"/>
  <c r="J35" i="1"/>
  <c r="J41" i="1"/>
  <c r="J47" i="1"/>
  <c r="J53" i="1"/>
  <c r="J59" i="1"/>
  <c r="J65" i="1"/>
  <c r="J71" i="1"/>
  <c r="J77" i="1"/>
  <c r="J83" i="1"/>
  <c r="J89" i="1"/>
  <c r="J95" i="1"/>
  <c r="J101" i="1"/>
  <c r="J30" i="1"/>
  <c r="J18" i="1"/>
  <c r="J66" i="1"/>
  <c r="J54" i="1"/>
  <c r="J90" i="1"/>
  <c r="J49" i="1"/>
  <c r="J42" i="1"/>
  <c r="J78" i="1"/>
  <c r="J102" i="1"/>
  <c r="J107" i="1"/>
  <c r="J24" i="1"/>
  <c r="J36" i="1"/>
  <c r="J48" i="1"/>
  <c r="J60" i="1"/>
  <c r="J72" i="1"/>
  <c r="J84" i="1"/>
  <c r="J96" i="1"/>
  <c r="J108" i="1"/>
  <c r="J12" i="1"/>
  <c r="K12" i="1" s="1"/>
  <c r="H13" i="1"/>
  <c r="I13" i="1"/>
  <c r="I14" i="1" s="1"/>
  <c r="I15" i="1" s="1"/>
  <c r="I16" i="1" s="1"/>
  <c r="I17" i="1" s="1"/>
  <c r="I18" i="1" s="1"/>
  <c r="I19" i="1" s="1"/>
  <c r="I8" i="2" l="1"/>
  <c r="D8" i="2"/>
  <c r="P14" i="2"/>
  <c r="M15" i="2"/>
  <c r="K14" i="2"/>
  <c r="H15" i="2"/>
  <c r="M15" i="1"/>
  <c r="P14" i="1"/>
  <c r="H14" i="1"/>
  <c r="K13" i="1"/>
  <c r="I20" i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K15" i="2" l="1"/>
  <c r="H16" i="2"/>
  <c r="P15" i="2"/>
  <c r="M16" i="2"/>
  <c r="M16" i="1"/>
  <c r="P15" i="1"/>
  <c r="I62" i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I74" i="1" s="1"/>
  <c r="I75" i="1" s="1"/>
  <c r="I76" i="1" s="1"/>
  <c r="I77" i="1" s="1"/>
  <c r="I78" i="1" s="1"/>
  <c r="I79" i="1" s="1"/>
  <c r="I80" i="1" s="1"/>
  <c r="I81" i="1" s="1"/>
  <c r="I82" i="1" s="1"/>
  <c r="I83" i="1" s="1"/>
  <c r="I84" i="1" s="1"/>
  <c r="I85" i="1" s="1"/>
  <c r="I86" i="1" s="1"/>
  <c r="I87" i="1" s="1"/>
  <c r="I88" i="1" s="1"/>
  <c r="I89" i="1" s="1"/>
  <c r="I90" i="1" s="1"/>
  <c r="I91" i="1" s="1"/>
  <c r="I92" i="1" s="1"/>
  <c r="I93" i="1" s="1"/>
  <c r="I94" i="1" s="1"/>
  <c r="I95" i="1" s="1"/>
  <c r="I96" i="1" s="1"/>
  <c r="I97" i="1" s="1"/>
  <c r="I98" i="1" s="1"/>
  <c r="I99" i="1" s="1"/>
  <c r="I100" i="1" s="1"/>
  <c r="I101" i="1" s="1"/>
  <c r="I102" i="1" s="1"/>
  <c r="I103" i="1" s="1"/>
  <c r="I104" i="1" s="1"/>
  <c r="I105" i="1" s="1"/>
  <c r="I106" i="1" s="1"/>
  <c r="I107" i="1" s="1"/>
  <c r="I108" i="1" s="1"/>
  <c r="I109" i="1" s="1"/>
  <c r="D6" i="1" s="1"/>
  <c r="D4" i="1"/>
  <c r="H15" i="1"/>
  <c r="K14" i="1"/>
  <c r="K16" i="2" l="1"/>
  <c r="H17" i="2"/>
  <c r="P16" i="2"/>
  <c r="M17" i="2"/>
  <c r="D8" i="1"/>
  <c r="M17" i="1"/>
  <c r="P16" i="1"/>
  <c r="H16" i="1"/>
  <c r="K15" i="1"/>
  <c r="P17" i="2" l="1"/>
  <c r="M18" i="2"/>
  <c r="K17" i="2"/>
  <c r="H18" i="2"/>
  <c r="M18" i="1"/>
  <c r="P17" i="1"/>
  <c r="I9" i="1"/>
  <c r="H17" i="1"/>
  <c r="K16" i="1"/>
  <c r="P18" i="2" l="1"/>
  <c r="M19" i="2"/>
  <c r="K18" i="2"/>
  <c r="H19" i="2"/>
  <c r="M19" i="1"/>
  <c r="P18" i="1"/>
  <c r="H18" i="1"/>
  <c r="K17" i="1"/>
  <c r="K19" i="2" l="1"/>
  <c r="H20" i="2"/>
  <c r="P19" i="2"/>
  <c r="M20" i="2"/>
  <c r="M20" i="1"/>
  <c r="P19" i="1"/>
  <c r="H19" i="1"/>
  <c r="K18" i="1"/>
  <c r="P20" i="2" l="1"/>
  <c r="M21" i="2"/>
  <c r="K20" i="2"/>
  <c r="H21" i="2"/>
  <c r="M21" i="1"/>
  <c r="P20" i="1"/>
  <c r="K19" i="1"/>
  <c r="H20" i="1"/>
  <c r="K21" i="2" l="1"/>
  <c r="H22" i="2"/>
  <c r="P21" i="2"/>
  <c r="M22" i="2"/>
  <c r="M22" i="1"/>
  <c r="P21" i="1"/>
  <c r="H21" i="1"/>
  <c r="K20" i="1"/>
  <c r="P22" i="2" l="1"/>
  <c r="M23" i="2"/>
  <c r="K22" i="2"/>
  <c r="H23" i="2"/>
  <c r="M23" i="1"/>
  <c r="P22" i="1"/>
  <c r="H22" i="1"/>
  <c r="K21" i="1"/>
  <c r="K23" i="2" l="1"/>
  <c r="H24" i="2"/>
  <c r="P23" i="2"/>
  <c r="M24" i="2"/>
  <c r="M24" i="1"/>
  <c r="P23" i="1"/>
  <c r="H23" i="1"/>
  <c r="K22" i="1"/>
  <c r="P24" i="2" l="1"/>
  <c r="M25" i="2"/>
  <c r="H25" i="2"/>
  <c r="K24" i="2"/>
  <c r="M25" i="1"/>
  <c r="P24" i="1"/>
  <c r="H24" i="1"/>
  <c r="K23" i="1"/>
  <c r="H26" i="2" l="1"/>
  <c r="K25" i="2"/>
  <c r="P25" i="2"/>
  <c r="M26" i="2"/>
  <c r="M26" i="1"/>
  <c r="P25" i="1"/>
  <c r="H25" i="1"/>
  <c r="K24" i="1"/>
  <c r="P26" i="2" l="1"/>
  <c r="M27" i="2"/>
  <c r="H27" i="2"/>
  <c r="K26" i="2"/>
  <c r="M27" i="1"/>
  <c r="P26" i="1"/>
  <c r="H26" i="1"/>
  <c r="K25" i="1"/>
  <c r="P27" i="2" l="1"/>
  <c r="M28" i="2"/>
  <c r="H28" i="2"/>
  <c r="K27" i="2"/>
  <c r="M28" i="1"/>
  <c r="P27" i="1"/>
  <c r="H27" i="1"/>
  <c r="K26" i="1"/>
  <c r="P28" i="2" l="1"/>
  <c r="M29" i="2"/>
  <c r="H29" i="2"/>
  <c r="K28" i="2"/>
  <c r="M29" i="1"/>
  <c r="P28" i="1"/>
  <c r="H28" i="1"/>
  <c r="K27" i="1"/>
  <c r="P29" i="2" l="1"/>
  <c r="M30" i="2"/>
  <c r="H30" i="2"/>
  <c r="K29" i="2"/>
  <c r="M30" i="1"/>
  <c r="P29" i="1"/>
  <c r="H29" i="1"/>
  <c r="K28" i="1"/>
  <c r="P30" i="2" l="1"/>
  <c r="M31" i="2"/>
  <c r="H31" i="2"/>
  <c r="K30" i="2"/>
  <c r="M31" i="1"/>
  <c r="P30" i="1"/>
  <c r="H30" i="1"/>
  <c r="K29" i="1"/>
  <c r="P31" i="2" l="1"/>
  <c r="M32" i="2"/>
  <c r="H32" i="2"/>
  <c r="K31" i="2"/>
  <c r="M32" i="1"/>
  <c r="P31" i="1"/>
  <c r="H31" i="1"/>
  <c r="K30" i="1"/>
  <c r="H33" i="2" l="1"/>
  <c r="K32" i="2"/>
  <c r="P32" i="2"/>
  <c r="M33" i="2"/>
  <c r="M33" i="1"/>
  <c r="P32" i="1"/>
  <c r="H32" i="1"/>
  <c r="K31" i="1"/>
  <c r="P33" i="2" l="1"/>
  <c r="M34" i="2"/>
  <c r="H34" i="2"/>
  <c r="K33" i="2"/>
  <c r="M34" i="1"/>
  <c r="P33" i="1"/>
  <c r="H33" i="1"/>
  <c r="K32" i="1"/>
  <c r="P34" i="2" l="1"/>
  <c r="M35" i="2"/>
  <c r="H35" i="2"/>
  <c r="K34" i="2"/>
  <c r="M35" i="1"/>
  <c r="P34" i="1"/>
  <c r="H34" i="1"/>
  <c r="K33" i="1"/>
  <c r="P35" i="2" l="1"/>
  <c r="M36" i="2"/>
  <c r="H36" i="2"/>
  <c r="K35" i="2"/>
  <c r="M36" i="1"/>
  <c r="P35" i="1"/>
  <c r="H35" i="1"/>
  <c r="K34" i="1"/>
  <c r="H37" i="2" l="1"/>
  <c r="K36" i="2"/>
  <c r="P36" i="2"/>
  <c r="M37" i="2"/>
  <c r="M37" i="1"/>
  <c r="P36" i="1"/>
  <c r="H36" i="1"/>
  <c r="K35" i="1"/>
  <c r="P37" i="2" l="1"/>
  <c r="M38" i="2"/>
  <c r="H38" i="2"/>
  <c r="K37" i="2"/>
  <c r="M38" i="1"/>
  <c r="P37" i="1"/>
  <c r="H37" i="1"/>
  <c r="K36" i="1"/>
  <c r="H39" i="2" l="1"/>
  <c r="K38" i="2"/>
  <c r="P38" i="2"/>
  <c r="M39" i="2"/>
  <c r="M39" i="1"/>
  <c r="P38" i="1"/>
  <c r="H38" i="1"/>
  <c r="K37" i="1"/>
  <c r="P39" i="2" l="1"/>
  <c r="M40" i="2"/>
  <c r="H40" i="2"/>
  <c r="K39" i="2"/>
  <c r="M40" i="1"/>
  <c r="P39" i="1"/>
  <c r="H39" i="1"/>
  <c r="K38" i="1"/>
  <c r="P40" i="2" l="1"/>
  <c r="M41" i="2"/>
  <c r="H41" i="2"/>
  <c r="K40" i="2"/>
  <c r="M41" i="1"/>
  <c r="P40" i="1"/>
  <c r="H40" i="1"/>
  <c r="K39" i="1"/>
  <c r="H42" i="2" l="1"/>
  <c r="K41" i="2"/>
  <c r="P41" i="2"/>
  <c r="M42" i="2"/>
  <c r="M42" i="1"/>
  <c r="P41" i="1"/>
  <c r="H41" i="1"/>
  <c r="K40" i="1"/>
  <c r="P42" i="2" l="1"/>
  <c r="M43" i="2"/>
  <c r="H43" i="2"/>
  <c r="K42" i="2"/>
  <c r="M43" i="1"/>
  <c r="P42" i="1"/>
  <c r="H42" i="1"/>
  <c r="K41" i="1"/>
  <c r="P43" i="2" l="1"/>
  <c r="M44" i="2"/>
  <c r="H44" i="2"/>
  <c r="K43" i="2"/>
  <c r="M44" i="1"/>
  <c r="P43" i="1"/>
  <c r="H43" i="1"/>
  <c r="K42" i="1"/>
  <c r="H45" i="2" l="1"/>
  <c r="K44" i="2"/>
  <c r="P44" i="2"/>
  <c r="M45" i="2"/>
  <c r="M45" i="1"/>
  <c r="P44" i="1"/>
  <c r="H44" i="1"/>
  <c r="K43" i="1"/>
  <c r="P45" i="2" l="1"/>
  <c r="M46" i="2"/>
  <c r="H46" i="2"/>
  <c r="K45" i="2"/>
  <c r="M46" i="1"/>
  <c r="P45" i="1"/>
  <c r="H45" i="1"/>
  <c r="K44" i="1"/>
  <c r="H47" i="2" l="1"/>
  <c r="K46" i="2"/>
  <c r="P46" i="2"/>
  <c r="M47" i="2"/>
  <c r="M47" i="1"/>
  <c r="P46" i="1"/>
  <c r="H46" i="1"/>
  <c r="K45" i="1"/>
  <c r="P47" i="2" l="1"/>
  <c r="M48" i="2"/>
  <c r="H48" i="2"/>
  <c r="K47" i="2"/>
  <c r="M48" i="1"/>
  <c r="P47" i="1"/>
  <c r="H47" i="1"/>
  <c r="K46" i="1"/>
  <c r="H49" i="2" l="1"/>
  <c r="K48" i="2"/>
  <c r="P48" i="2"/>
  <c r="M49" i="2"/>
  <c r="M49" i="1"/>
  <c r="P48" i="1"/>
  <c r="H48" i="1"/>
  <c r="K47" i="1"/>
  <c r="P49" i="2" l="1"/>
  <c r="M50" i="2"/>
  <c r="H50" i="2"/>
  <c r="K49" i="2"/>
  <c r="M50" i="1"/>
  <c r="P49" i="1"/>
  <c r="H49" i="1"/>
  <c r="K48" i="1"/>
  <c r="H51" i="2" l="1"/>
  <c r="K50" i="2"/>
  <c r="P50" i="2"/>
  <c r="M51" i="2"/>
  <c r="M51" i="1"/>
  <c r="P50" i="1"/>
  <c r="H50" i="1"/>
  <c r="K49" i="1"/>
  <c r="P51" i="2" l="1"/>
  <c r="M52" i="2"/>
  <c r="H52" i="2"/>
  <c r="K51" i="2"/>
  <c r="M52" i="1"/>
  <c r="P51" i="1"/>
  <c r="H51" i="1"/>
  <c r="K50" i="1"/>
  <c r="H53" i="2" l="1"/>
  <c r="K52" i="2"/>
  <c r="P52" i="2"/>
  <c r="M53" i="2"/>
  <c r="M53" i="1"/>
  <c r="P52" i="1"/>
  <c r="H52" i="1"/>
  <c r="K51" i="1"/>
  <c r="P53" i="2" l="1"/>
  <c r="M54" i="2"/>
  <c r="H54" i="2"/>
  <c r="K53" i="2"/>
  <c r="M54" i="1"/>
  <c r="P53" i="1"/>
  <c r="H53" i="1"/>
  <c r="K52" i="1"/>
  <c r="H55" i="2" l="1"/>
  <c r="K54" i="2"/>
  <c r="P54" i="2"/>
  <c r="M55" i="2"/>
  <c r="M55" i="1"/>
  <c r="P54" i="1"/>
  <c r="H54" i="1"/>
  <c r="K53" i="1"/>
  <c r="P55" i="2" l="1"/>
  <c r="M56" i="2"/>
  <c r="H56" i="2"/>
  <c r="K55" i="2"/>
  <c r="M56" i="1"/>
  <c r="P55" i="1"/>
  <c r="H55" i="1"/>
  <c r="K54" i="1"/>
  <c r="H57" i="2" l="1"/>
  <c r="K56" i="2"/>
  <c r="P56" i="2"/>
  <c r="M57" i="2"/>
  <c r="M57" i="1"/>
  <c r="P56" i="1"/>
  <c r="H56" i="1"/>
  <c r="K55" i="1"/>
  <c r="P57" i="2" l="1"/>
  <c r="M58" i="2"/>
  <c r="H58" i="2"/>
  <c r="K57" i="2"/>
  <c r="M58" i="1"/>
  <c r="P57" i="1"/>
  <c r="H57" i="1"/>
  <c r="K56" i="1"/>
  <c r="H59" i="2" l="1"/>
  <c r="K58" i="2"/>
  <c r="P58" i="2"/>
  <c r="M59" i="2"/>
  <c r="M59" i="1"/>
  <c r="P58" i="1"/>
  <c r="H58" i="1"/>
  <c r="K57" i="1"/>
  <c r="P59" i="2" l="1"/>
  <c r="M60" i="2"/>
  <c r="H60" i="2"/>
  <c r="K59" i="2"/>
  <c r="M60" i="1"/>
  <c r="P59" i="1"/>
  <c r="H59" i="1"/>
  <c r="K58" i="1"/>
  <c r="H61" i="2" l="1"/>
  <c r="K60" i="2"/>
  <c r="P60" i="2"/>
  <c r="M61" i="2"/>
  <c r="M61" i="1"/>
  <c r="P60" i="1"/>
  <c r="H60" i="1"/>
  <c r="K59" i="1"/>
  <c r="P61" i="2" l="1"/>
  <c r="M62" i="2"/>
  <c r="H62" i="2"/>
  <c r="K61" i="2"/>
  <c r="M62" i="1"/>
  <c r="P61" i="1"/>
  <c r="H61" i="1"/>
  <c r="D3" i="1" s="1"/>
  <c r="K60" i="1"/>
  <c r="H63" i="2" l="1"/>
  <c r="K62" i="2"/>
  <c r="P62" i="2"/>
  <c r="M63" i="2"/>
  <c r="M63" i="1"/>
  <c r="P62" i="1"/>
  <c r="H62" i="1"/>
  <c r="K61" i="1"/>
  <c r="P63" i="2" l="1"/>
  <c r="M64" i="2"/>
  <c r="H64" i="2"/>
  <c r="K63" i="2"/>
  <c r="M64" i="1"/>
  <c r="P63" i="1"/>
  <c r="H63" i="1"/>
  <c r="K62" i="1"/>
  <c r="H65" i="2" l="1"/>
  <c r="K64" i="2"/>
  <c r="D3" i="2"/>
  <c r="P64" i="2"/>
  <c r="M65" i="2"/>
  <c r="I3" i="2"/>
  <c r="M65" i="1"/>
  <c r="P64" i="1"/>
  <c r="H64" i="1"/>
  <c r="K63" i="1"/>
  <c r="P65" i="2" l="1"/>
  <c r="M66" i="2"/>
  <c r="H66" i="2"/>
  <c r="K65" i="2"/>
  <c r="M66" i="1"/>
  <c r="P65" i="1"/>
  <c r="H65" i="1"/>
  <c r="K64" i="1"/>
  <c r="H67" i="2" l="1"/>
  <c r="K66" i="2"/>
  <c r="P66" i="2"/>
  <c r="M67" i="2"/>
  <c r="M67" i="1"/>
  <c r="P66" i="1"/>
  <c r="H66" i="1"/>
  <c r="K65" i="1"/>
  <c r="P67" i="2" l="1"/>
  <c r="M68" i="2"/>
  <c r="H68" i="2"/>
  <c r="K67" i="2"/>
  <c r="M68" i="1"/>
  <c r="P67" i="1"/>
  <c r="H67" i="1"/>
  <c r="K66" i="1"/>
  <c r="H69" i="2" l="1"/>
  <c r="K68" i="2"/>
  <c r="P68" i="2"/>
  <c r="M69" i="2"/>
  <c r="M69" i="1"/>
  <c r="P68" i="1"/>
  <c r="H68" i="1"/>
  <c r="K67" i="1"/>
  <c r="P69" i="2" l="1"/>
  <c r="M70" i="2"/>
  <c r="H70" i="2"/>
  <c r="K69" i="2"/>
  <c r="M70" i="1"/>
  <c r="P69" i="1"/>
  <c r="H69" i="1"/>
  <c r="K68" i="1"/>
  <c r="H71" i="2" l="1"/>
  <c r="K70" i="2"/>
  <c r="P70" i="2"/>
  <c r="M71" i="2"/>
  <c r="M71" i="1"/>
  <c r="P70" i="1"/>
  <c r="H70" i="1"/>
  <c r="K69" i="1"/>
  <c r="P71" i="2" l="1"/>
  <c r="M72" i="2"/>
  <c r="H72" i="2"/>
  <c r="K71" i="2"/>
  <c r="M72" i="1"/>
  <c r="P71" i="1"/>
  <c r="H71" i="1"/>
  <c r="K70" i="1"/>
  <c r="P72" i="2" l="1"/>
  <c r="M73" i="2"/>
  <c r="H73" i="2"/>
  <c r="K72" i="2"/>
  <c r="M73" i="1"/>
  <c r="P72" i="1"/>
  <c r="H72" i="1"/>
  <c r="K71" i="1"/>
  <c r="H74" i="2" l="1"/>
  <c r="K73" i="2"/>
  <c r="P73" i="2"/>
  <c r="M74" i="2"/>
  <c r="M74" i="1"/>
  <c r="P73" i="1"/>
  <c r="H73" i="1"/>
  <c r="K72" i="1"/>
  <c r="P74" i="2" l="1"/>
  <c r="M75" i="2"/>
  <c r="H75" i="2"/>
  <c r="K74" i="2"/>
  <c r="M75" i="1"/>
  <c r="P74" i="1"/>
  <c r="H74" i="1"/>
  <c r="K73" i="1"/>
  <c r="H76" i="2" l="1"/>
  <c r="K75" i="2"/>
  <c r="P75" i="2"/>
  <c r="M76" i="2"/>
  <c r="M76" i="1"/>
  <c r="P75" i="1"/>
  <c r="H75" i="1"/>
  <c r="K74" i="1"/>
  <c r="P76" i="2" l="1"/>
  <c r="M77" i="2"/>
  <c r="H77" i="2"/>
  <c r="K76" i="2"/>
  <c r="M77" i="1"/>
  <c r="P76" i="1"/>
  <c r="H76" i="1"/>
  <c r="K75" i="1"/>
  <c r="P77" i="2" l="1"/>
  <c r="M78" i="2"/>
  <c r="H78" i="2"/>
  <c r="K77" i="2"/>
  <c r="M78" i="1"/>
  <c r="P77" i="1"/>
  <c r="H77" i="1"/>
  <c r="K76" i="1"/>
  <c r="H79" i="2" l="1"/>
  <c r="K78" i="2"/>
  <c r="P78" i="2"/>
  <c r="M79" i="2"/>
  <c r="M79" i="1"/>
  <c r="P78" i="1"/>
  <c r="H78" i="1"/>
  <c r="K77" i="1"/>
  <c r="P79" i="2" l="1"/>
  <c r="M80" i="2"/>
  <c r="H80" i="2"/>
  <c r="K79" i="2"/>
  <c r="M80" i="1"/>
  <c r="P79" i="1"/>
  <c r="H79" i="1"/>
  <c r="K78" i="1"/>
  <c r="H81" i="2" l="1"/>
  <c r="K80" i="2"/>
  <c r="P80" i="2"/>
  <c r="M81" i="2"/>
  <c r="M81" i="1"/>
  <c r="P80" i="1"/>
  <c r="H80" i="1"/>
  <c r="K79" i="1"/>
  <c r="P81" i="2" l="1"/>
  <c r="M82" i="2"/>
  <c r="H82" i="2"/>
  <c r="K81" i="2"/>
  <c r="M82" i="1"/>
  <c r="P81" i="1"/>
  <c r="H81" i="1"/>
  <c r="K80" i="1"/>
  <c r="H83" i="2" l="1"/>
  <c r="K82" i="2"/>
  <c r="P82" i="2"/>
  <c r="M83" i="2"/>
  <c r="M83" i="1"/>
  <c r="P82" i="1"/>
  <c r="H82" i="1"/>
  <c r="K81" i="1"/>
  <c r="P83" i="2" l="1"/>
  <c r="M84" i="2"/>
  <c r="H84" i="2"/>
  <c r="K83" i="2"/>
  <c r="M84" i="1"/>
  <c r="P83" i="1"/>
  <c r="H83" i="1"/>
  <c r="K82" i="1"/>
  <c r="H85" i="2" l="1"/>
  <c r="K84" i="2"/>
  <c r="P84" i="2"/>
  <c r="M85" i="2"/>
  <c r="M85" i="1"/>
  <c r="P84" i="1"/>
  <c r="H84" i="1"/>
  <c r="K83" i="1"/>
  <c r="P85" i="2" l="1"/>
  <c r="M86" i="2"/>
  <c r="H86" i="2"/>
  <c r="K85" i="2"/>
  <c r="M86" i="1"/>
  <c r="P85" i="1"/>
  <c r="H85" i="1"/>
  <c r="K84" i="1"/>
  <c r="H87" i="2" l="1"/>
  <c r="K86" i="2"/>
  <c r="P86" i="2"/>
  <c r="M87" i="2"/>
  <c r="M87" i="1"/>
  <c r="P86" i="1"/>
  <c r="H86" i="1"/>
  <c r="K85" i="1"/>
  <c r="P87" i="2" l="1"/>
  <c r="M88" i="2"/>
  <c r="H88" i="2"/>
  <c r="K87" i="2"/>
  <c r="M88" i="1"/>
  <c r="P87" i="1"/>
  <c r="H87" i="1"/>
  <c r="K86" i="1"/>
  <c r="H89" i="2" l="1"/>
  <c r="K88" i="2"/>
  <c r="P88" i="2"/>
  <c r="M89" i="2"/>
  <c r="M89" i="1"/>
  <c r="P88" i="1"/>
  <c r="H88" i="1"/>
  <c r="K87" i="1"/>
  <c r="P89" i="2" l="1"/>
  <c r="M90" i="2"/>
  <c r="H90" i="2"/>
  <c r="K89" i="2"/>
  <c r="M90" i="1"/>
  <c r="P89" i="1"/>
  <c r="H89" i="1"/>
  <c r="K88" i="1"/>
  <c r="H91" i="2" l="1"/>
  <c r="K90" i="2"/>
  <c r="P90" i="2"/>
  <c r="M91" i="2"/>
  <c r="M91" i="1"/>
  <c r="P90" i="1"/>
  <c r="H90" i="1"/>
  <c r="K89" i="1"/>
  <c r="P91" i="2" l="1"/>
  <c r="M92" i="2"/>
  <c r="H92" i="2"/>
  <c r="K91" i="2"/>
  <c r="M92" i="1"/>
  <c r="P91" i="1"/>
  <c r="H91" i="1"/>
  <c r="K90" i="1"/>
  <c r="P92" i="2" l="1"/>
  <c r="M93" i="2"/>
  <c r="H93" i="2"/>
  <c r="K92" i="2"/>
  <c r="M93" i="1"/>
  <c r="P92" i="1"/>
  <c r="H92" i="1"/>
  <c r="K91" i="1"/>
  <c r="H94" i="2" l="1"/>
  <c r="K93" i="2"/>
  <c r="P93" i="2"/>
  <c r="M94" i="2"/>
  <c r="M94" i="1"/>
  <c r="P93" i="1"/>
  <c r="H93" i="1"/>
  <c r="K92" i="1"/>
  <c r="P94" i="2" l="1"/>
  <c r="M95" i="2"/>
  <c r="H95" i="2"/>
  <c r="K94" i="2"/>
  <c r="M95" i="1"/>
  <c r="P94" i="1"/>
  <c r="H94" i="1"/>
  <c r="K93" i="1"/>
  <c r="H96" i="2" l="1"/>
  <c r="K95" i="2"/>
  <c r="P95" i="2"/>
  <c r="M96" i="2"/>
  <c r="M96" i="1"/>
  <c r="P95" i="1"/>
  <c r="H95" i="1"/>
  <c r="K94" i="1"/>
  <c r="P96" i="2" l="1"/>
  <c r="M97" i="2"/>
  <c r="H97" i="2"/>
  <c r="K96" i="2"/>
  <c r="M97" i="1"/>
  <c r="P96" i="1"/>
  <c r="H96" i="1"/>
  <c r="K95" i="1"/>
  <c r="H98" i="2" l="1"/>
  <c r="K97" i="2"/>
  <c r="P97" i="2"/>
  <c r="M98" i="2"/>
  <c r="M98" i="1"/>
  <c r="P97" i="1"/>
  <c r="H97" i="1"/>
  <c r="K96" i="1"/>
  <c r="P98" i="2" l="1"/>
  <c r="M99" i="2"/>
  <c r="H99" i="2"/>
  <c r="K98" i="2"/>
  <c r="M99" i="1"/>
  <c r="P98" i="1"/>
  <c r="H98" i="1"/>
  <c r="K97" i="1"/>
  <c r="H100" i="2" l="1"/>
  <c r="K99" i="2"/>
  <c r="P99" i="2"/>
  <c r="M100" i="2"/>
  <c r="M100" i="1"/>
  <c r="P99" i="1"/>
  <c r="H99" i="1"/>
  <c r="K98" i="1"/>
  <c r="P100" i="2" l="1"/>
  <c r="M101" i="2"/>
  <c r="H101" i="2"/>
  <c r="K100" i="2"/>
  <c r="M101" i="1"/>
  <c r="P100" i="1"/>
  <c r="H100" i="1"/>
  <c r="K99" i="1"/>
  <c r="P101" i="2" l="1"/>
  <c r="M102" i="2"/>
  <c r="H102" i="2"/>
  <c r="K101" i="2"/>
  <c r="M102" i="1"/>
  <c r="P101" i="1"/>
  <c r="H101" i="1"/>
  <c r="K100" i="1"/>
  <c r="H103" i="2" l="1"/>
  <c r="K102" i="2"/>
  <c r="P102" i="2"/>
  <c r="M103" i="2"/>
  <c r="M103" i="1"/>
  <c r="P102" i="1"/>
  <c r="H102" i="1"/>
  <c r="K101" i="1"/>
  <c r="P103" i="2" l="1"/>
  <c r="M104" i="2"/>
  <c r="H104" i="2"/>
  <c r="K103" i="2"/>
  <c r="M104" i="1"/>
  <c r="P103" i="1"/>
  <c r="H103" i="1"/>
  <c r="K102" i="1"/>
  <c r="P104" i="2" l="1"/>
  <c r="M105" i="2"/>
  <c r="H105" i="2"/>
  <c r="K104" i="2"/>
  <c r="M105" i="1"/>
  <c r="P104" i="1"/>
  <c r="H104" i="1"/>
  <c r="K103" i="1"/>
  <c r="H106" i="2" l="1"/>
  <c r="K105" i="2"/>
  <c r="P105" i="2"/>
  <c r="M106" i="2"/>
  <c r="M106" i="1"/>
  <c r="P105" i="1"/>
  <c r="H105" i="1"/>
  <c r="K104" i="1"/>
  <c r="P106" i="2" l="1"/>
  <c r="M107" i="2"/>
  <c r="H107" i="2"/>
  <c r="K106" i="2"/>
  <c r="M107" i="1"/>
  <c r="P106" i="1"/>
  <c r="H106" i="1"/>
  <c r="K105" i="1"/>
  <c r="H108" i="2" l="1"/>
  <c r="K107" i="2"/>
  <c r="P107" i="2"/>
  <c r="M108" i="2"/>
  <c r="M108" i="1"/>
  <c r="P107" i="1"/>
  <c r="H107" i="1"/>
  <c r="K106" i="1"/>
  <c r="M109" i="2" l="1"/>
  <c r="P108" i="2"/>
  <c r="K108" i="2"/>
  <c r="H109" i="2"/>
  <c r="M109" i="1"/>
  <c r="P108" i="1"/>
  <c r="H108" i="1"/>
  <c r="K107" i="1"/>
  <c r="L109" i="2" l="1"/>
  <c r="K109" i="2"/>
  <c r="L108" i="2"/>
  <c r="L105" i="2"/>
  <c r="L102" i="2"/>
  <c r="L99" i="2"/>
  <c r="L96" i="2"/>
  <c r="L93" i="2"/>
  <c r="L90" i="2"/>
  <c r="L87" i="2"/>
  <c r="L84" i="2"/>
  <c r="L81" i="2"/>
  <c r="L78" i="2"/>
  <c r="L75" i="2"/>
  <c r="L72" i="2"/>
  <c r="L69" i="2"/>
  <c r="L66" i="2"/>
  <c r="L63" i="2"/>
  <c r="L60" i="2"/>
  <c r="L57" i="2"/>
  <c r="L54" i="2"/>
  <c r="L51" i="2"/>
  <c r="L48" i="2"/>
  <c r="L45" i="2"/>
  <c r="L42" i="2"/>
  <c r="L39" i="2"/>
  <c r="L36" i="2"/>
  <c r="L32" i="2"/>
  <c r="L28" i="2"/>
  <c r="L25" i="2"/>
  <c r="L34" i="2"/>
  <c r="L30" i="2"/>
  <c r="L107" i="2"/>
  <c r="L101" i="2"/>
  <c r="L106" i="2"/>
  <c r="L103" i="2"/>
  <c r="L100" i="2"/>
  <c r="L97" i="2"/>
  <c r="L94" i="2"/>
  <c r="L91" i="2"/>
  <c r="L88" i="2"/>
  <c r="L85" i="2"/>
  <c r="L82" i="2"/>
  <c r="L79" i="2"/>
  <c r="L76" i="2"/>
  <c r="L73" i="2"/>
  <c r="L70" i="2"/>
  <c r="L67" i="2"/>
  <c r="L64" i="2"/>
  <c r="L61" i="2"/>
  <c r="L58" i="2"/>
  <c r="L55" i="2"/>
  <c r="L52" i="2"/>
  <c r="L49" i="2"/>
  <c r="L46" i="2"/>
  <c r="L43" i="2"/>
  <c r="L40" i="2"/>
  <c r="L37" i="2"/>
  <c r="L33" i="2"/>
  <c r="L29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35" i="2"/>
  <c r="L31" i="2"/>
  <c r="L27" i="2"/>
  <c r="L98" i="2"/>
  <c r="L50" i="2"/>
  <c r="L92" i="2"/>
  <c r="L80" i="2"/>
  <c r="L68" i="2"/>
  <c r="L56" i="2"/>
  <c r="L44" i="2"/>
  <c r="D5" i="2"/>
  <c r="D7" i="2" s="1"/>
  <c r="D9" i="2" s="1"/>
  <c r="L41" i="2"/>
  <c r="L74" i="2"/>
  <c r="L62" i="2"/>
  <c r="L104" i="2"/>
  <c r="L38" i="2"/>
  <c r="L83" i="2"/>
  <c r="L47" i="2"/>
  <c r="L86" i="2"/>
  <c r="L89" i="2"/>
  <c r="L77" i="2"/>
  <c r="L65" i="2"/>
  <c r="L53" i="2"/>
  <c r="L71" i="2"/>
  <c r="L59" i="2"/>
  <c r="L26" i="2"/>
  <c r="L95" i="2"/>
  <c r="Q109" i="2"/>
  <c r="P109" i="2"/>
  <c r="Q108" i="2"/>
  <c r="Q107" i="2"/>
  <c r="Q106" i="2"/>
  <c r="Q105" i="2"/>
  <c r="Q104" i="2"/>
  <c r="Q103" i="2"/>
  <c r="Q102" i="2"/>
  <c r="Q101" i="2"/>
  <c r="Q100" i="2"/>
  <c r="Q99" i="2"/>
  <c r="Q98" i="2"/>
  <c r="Q97" i="2"/>
  <c r="Q96" i="2"/>
  <c r="Q95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Q81" i="2"/>
  <c r="Q80" i="2"/>
  <c r="Q79" i="2"/>
  <c r="Q78" i="2"/>
  <c r="Q77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Q63" i="2"/>
  <c r="Q62" i="2"/>
  <c r="Q61" i="2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3" i="2"/>
  <c r="Q29" i="2"/>
  <c r="Q25" i="2"/>
  <c r="Q34" i="2"/>
  <c r="Q30" i="2"/>
  <c r="Q26" i="2"/>
  <c r="I5" i="2"/>
  <c r="I7" i="2" s="1"/>
  <c r="I9" i="2" s="1"/>
  <c r="Q35" i="2"/>
  <c r="Q31" i="2"/>
  <c r="Q27" i="2"/>
  <c r="Q18" i="2"/>
  <c r="Q23" i="2"/>
  <c r="Q24" i="2"/>
  <c r="Q22" i="2"/>
  <c r="Q16" i="2"/>
  <c r="Q12" i="2"/>
  <c r="Q19" i="2"/>
  <c r="Q13" i="2"/>
  <c r="Q28" i="2"/>
  <c r="Q36" i="2"/>
  <c r="Q20" i="2"/>
  <c r="Q14" i="2"/>
  <c r="Q17" i="2"/>
  <c r="Q21" i="2"/>
  <c r="Q15" i="2"/>
  <c r="Q32" i="2"/>
  <c r="Q100" i="1"/>
  <c r="Q88" i="1"/>
  <c r="Q76" i="1"/>
  <c r="Q64" i="1"/>
  <c r="Q52" i="1"/>
  <c r="Q40" i="1"/>
  <c r="Q28" i="1"/>
  <c r="Q16" i="1"/>
  <c r="Q102" i="1"/>
  <c r="Q77" i="1"/>
  <c r="Q99" i="1"/>
  <c r="Q87" i="1"/>
  <c r="Q75" i="1"/>
  <c r="Q63" i="1"/>
  <c r="Q51" i="1"/>
  <c r="Q39" i="1"/>
  <c r="Q27" i="1"/>
  <c r="Q15" i="1"/>
  <c r="Q78" i="1"/>
  <c r="Q89" i="1"/>
  <c r="Q12" i="1"/>
  <c r="Q98" i="1"/>
  <c r="Q86" i="1"/>
  <c r="Q74" i="1"/>
  <c r="Q62" i="1"/>
  <c r="Q50" i="1"/>
  <c r="Q38" i="1"/>
  <c r="Q26" i="1"/>
  <c r="Q14" i="1"/>
  <c r="Q18" i="1"/>
  <c r="Q65" i="1"/>
  <c r="Q109" i="1"/>
  <c r="Q97" i="1"/>
  <c r="Q85" i="1"/>
  <c r="Q73" i="1"/>
  <c r="Q61" i="1"/>
  <c r="Q49" i="1"/>
  <c r="Q37" i="1"/>
  <c r="Q25" i="1"/>
  <c r="Q13" i="1"/>
  <c r="Q30" i="1"/>
  <c r="Q53" i="1"/>
  <c r="Q108" i="1"/>
  <c r="Q96" i="1"/>
  <c r="Q84" i="1"/>
  <c r="Q72" i="1"/>
  <c r="Q60" i="1"/>
  <c r="Q48" i="1"/>
  <c r="Q36" i="1"/>
  <c r="Q24" i="1"/>
  <c r="P109" i="1"/>
  <c r="Q29" i="1"/>
  <c r="Q107" i="1"/>
  <c r="Q95" i="1"/>
  <c r="Q83" i="1"/>
  <c r="Q71" i="1"/>
  <c r="Q59" i="1"/>
  <c r="Q47" i="1"/>
  <c r="Q35" i="1"/>
  <c r="Q23" i="1"/>
  <c r="Q42" i="1"/>
  <c r="Q41" i="1"/>
  <c r="Q17" i="1"/>
  <c r="Q106" i="1"/>
  <c r="Q94" i="1"/>
  <c r="Q82" i="1"/>
  <c r="Q70" i="1"/>
  <c r="Q58" i="1"/>
  <c r="Q46" i="1"/>
  <c r="Q34" i="1"/>
  <c r="Q22" i="1"/>
  <c r="Q105" i="1"/>
  <c r="Q93" i="1"/>
  <c r="Q81" i="1"/>
  <c r="Q69" i="1"/>
  <c r="Q57" i="1"/>
  <c r="Q45" i="1"/>
  <c r="Q33" i="1"/>
  <c r="Q21" i="1"/>
  <c r="Q90" i="1"/>
  <c r="Q66" i="1"/>
  <c r="Q54" i="1"/>
  <c r="Q101" i="1"/>
  <c r="Q104" i="1"/>
  <c r="Q92" i="1"/>
  <c r="Q80" i="1"/>
  <c r="Q68" i="1"/>
  <c r="Q56" i="1"/>
  <c r="Q44" i="1"/>
  <c r="Q32" i="1"/>
  <c r="Q20" i="1"/>
  <c r="Q103" i="1"/>
  <c r="Q91" i="1"/>
  <c r="Q79" i="1"/>
  <c r="Q67" i="1"/>
  <c r="Q55" i="1"/>
  <c r="Q43" i="1"/>
  <c r="Q31" i="1"/>
  <c r="Q19" i="1"/>
  <c r="K108" i="1"/>
  <c r="H109" i="1"/>
  <c r="D5" i="1" s="1"/>
  <c r="D7" i="1" s="1"/>
  <c r="D9" i="1" s="1"/>
  <c r="L81" i="1" l="1"/>
  <c r="L40" i="1"/>
  <c r="L33" i="1"/>
  <c r="L107" i="1"/>
  <c r="L56" i="1"/>
  <c r="L105" i="1"/>
  <c r="L86" i="1"/>
  <c r="L30" i="1"/>
  <c r="L95" i="1"/>
  <c r="L104" i="1"/>
  <c r="L89" i="1"/>
  <c r="L97" i="1"/>
  <c r="L32" i="1"/>
  <c r="L99" i="1"/>
  <c r="L85" i="1"/>
  <c r="L60" i="1"/>
  <c r="L19" i="1"/>
  <c r="L28" i="1"/>
  <c r="L48" i="1"/>
  <c r="L35" i="1"/>
  <c r="L14" i="1"/>
  <c r="L49" i="1"/>
  <c r="L23" i="1"/>
  <c r="K109" i="1"/>
  <c r="L65" i="1"/>
  <c r="L58" i="1"/>
  <c r="L88" i="1"/>
  <c r="L27" i="1"/>
  <c r="L13" i="1"/>
  <c r="L34" i="1"/>
  <c r="L45" i="1"/>
  <c r="L90" i="1"/>
  <c r="L22" i="1"/>
  <c r="L16" i="1"/>
  <c r="L46" i="1"/>
  <c r="L98" i="1"/>
  <c r="L44" i="1"/>
  <c r="L108" i="1"/>
  <c r="L92" i="1"/>
  <c r="L20" i="1"/>
  <c r="L74" i="1"/>
  <c r="L84" i="1"/>
  <c r="L67" i="1"/>
  <c r="L100" i="1"/>
  <c r="L72" i="1"/>
  <c r="L55" i="1"/>
  <c r="L38" i="1"/>
  <c r="L73" i="1"/>
  <c r="L47" i="1"/>
  <c r="L26" i="1"/>
  <c r="L42" i="1"/>
  <c r="L102" i="1"/>
  <c r="L36" i="1"/>
  <c r="L106" i="1"/>
  <c r="L37" i="1"/>
  <c r="L29" i="1"/>
  <c r="L39" i="1"/>
  <c r="L25" i="1"/>
  <c r="L12" i="1"/>
  <c r="L82" i="1"/>
  <c r="L21" i="1"/>
  <c r="L17" i="1"/>
  <c r="L52" i="1"/>
  <c r="L70" i="1"/>
  <c r="L15" i="1"/>
  <c r="L76" i="1"/>
  <c r="L93" i="1"/>
  <c r="L80" i="1"/>
  <c r="L54" i="1"/>
  <c r="L109" i="1"/>
  <c r="L79" i="1"/>
  <c r="L96" i="1"/>
  <c r="L68" i="1"/>
  <c r="L83" i="1"/>
  <c r="L91" i="1"/>
  <c r="L103" i="1"/>
  <c r="L62" i="1"/>
  <c r="L41" i="1"/>
  <c r="L43" i="1"/>
  <c r="L71" i="1"/>
  <c r="L50" i="1"/>
  <c r="L31" i="1"/>
  <c r="L59" i="1"/>
  <c r="L87" i="1"/>
  <c r="L64" i="1"/>
  <c r="L78" i="1"/>
  <c r="L66" i="1"/>
  <c r="L75" i="1"/>
  <c r="L61" i="1"/>
  <c r="L18" i="1"/>
  <c r="L63" i="1"/>
  <c r="L101" i="1"/>
  <c r="L77" i="1"/>
  <c r="L51" i="1"/>
  <c r="L24" i="1"/>
  <c r="L94" i="1"/>
  <c r="L57" i="1"/>
  <c r="L53" i="1"/>
  <c r="L69" i="1"/>
</calcChain>
</file>

<file path=xl/sharedStrings.xml><?xml version="1.0" encoding="utf-8"?>
<sst xmlns="http://schemas.openxmlformats.org/spreadsheetml/2006/main" count="92" uniqueCount="46">
  <si>
    <t>&lt;= 0</t>
  </si>
  <si>
    <t>Lo 30</t>
  </si>
  <si>
    <t>Med 40</t>
  </si>
  <si>
    <t>Hi 30</t>
  </si>
  <si>
    <t>Lo 20</t>
  </si>
  <si>
    <t>Qnt 2</t>
  </si>
  <si>
    <t>Qnt 3</t>
  </si>
  <si>
    <t>Qnt 4</t>
  </si>
  <si>
    <t>Hi 20</t>
  </si>
  <si>
    <t>Lo 10</t>
  </si>
  <si>
    <t>Hi 10</t>
  </si>
  <si>
    <t>D1 - D10</t>
  </si>
  <si>
    <t>Lowest Decile</t>
  </si>
  <si>
    <t>Highest Decile</t>
  </si>
  <si>
    <t>Lowest Quintile</t>
  </si>
  <si>
    <t>Highest Quintile</t>
  </si>
  <si>
    <t>Enter starting year:</t>
  </si>
  <si>
    <t>Enter ending year:</t>
  </si>
  <si>
    <t xml:space="preserve">  Equal Weight Returns -- Annual from January to December</t>
  </si>
  <si>
    <t xml:space="preserve">  Value Weight Returns -- Annual from January to December</t>
  </si>
  <si>
    <t>Small Cap Premium (starting in year)</t>
  </si>
  <si>
    <t>Year</t>
  </si>
  <si>
    <t>Cumulative value start (Smallest decile):</t>
  </si>
  <si>
    <t>Cumulative value start (Largest decile):</t>
  </si>
  <si>
    <t>Cumulative value (Smallest decile)</t>
  </si>
  <si>
    <t>Cumulative value (Largest decile):</t>
  </si>
  <si>
    <t>Geometric average return (Smallest decile):</t>
  </si>
  <si>
    <t>Geometric average return (Largest decile):</t>
  </si>
  <si>
    <t>Annual Return different (Smallest decille - Largest decile)</t>
  </si>
  <si>
    <t>Cumulative value start (Largest qunitile):</t>
  </si>
  <si>
    <t>Cumulative value start (Smallest quintile):</t>
  </si>
  <si>
    <t>Cum Value (lowest decile)</t>
  </si>
  <si>
    <t>Cum Value (Highest decile)</t>
  </si>
  <si>
    <t>Cum Value (lowest quntile)</t>
  </si>
  <si>
    <t>Cum Value (Highest quintile)</t>
  </si>
  <si>
    <t>Q1 - Q5</t>
  </si>
  <si>
    <t>Small Cap Premium -quntile (xince 1926)</t>
  </si>
  <si>
    <t>Small Cap Premium - decile (xince 1926)</t>
  </si>
  <si>
    <t>Small Cap Premium -decile (starting in year)</t>
  </si>
  <si>
    <t>Cumulative value (Smallest quintile)</t>
  </si>
  <si>
    <t>Cumulative value (Largest quintile):</t>
  </si>
  <si>
    <t>Geometric average return (Smallest quintile):</t>
  </si>
  <si>
    <t>Geometric average return (Largest quintile):</t>
  </si>
  <si>
    <t>Annual Return different (Smallest decille - Largest quintile)</t>
  </si>
  <si>
    <t>1927 or later</t>
  </si>
  <si>
    <t>Has to be &gt; starting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</si>
</sst>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name val="Verdana"/>
      <family val="2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16" fontId="0" fillId="0" borderId="0" xfId="0" applyNumberFormat="1"/>
    <xf numFmtId="10" fontId="0" fillId="0" borderId="0" xfId="0" applyNumberFormat="1"/>
    <xf numFmtId="0" fontId="3" fillId="0" borderId="0" xfId="0" applyFont="1"/>
    <xf numFmtId="10" fontId="0" fillId="0" borderId="0" xfId="2" applyNumberFormat="1" applyFont="1"/>
    <xf numFmtId="164" fontId="0" fillId="0" borderId="0" xfId="2" applyNumberFormat="1" applyFont="1"/>
    <xf numFmtId="164" fontId="0" fillId="0" borderId="0" xfId="1" applyNumberFormat="1" applyFont="1"/>
    <xf numFmtId="0" fontId="0" fillId="0" borderId="0" xfId="0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/>
    <xf numFmtId="44" fontId="2" fillId="2" borderId="1" xfId="1" applyFont="1" applyFill="1" applyBorder="1"/>
    <xf numFmtId="10" fontId="2" fillId="2" borderId="1" xfId="2" applyNumberFormat="1" applyFont="1" applyFill="1" applyBorder="1"/>
    <xf numFmtId="10" fontId="2" fillId="2" borderId="0" xfId="2" applyNumberFormat="1" applyFont="1" applyFill="1" applyBorder="1"/>
    <xf numFmtId="0" fontId="4" fillId="0" borderId="0" xfId="0" applyFont="1"/>
    <xf numFmtId="16" fontId="4" fillId="0" borderId="0" xfId="0" applyNumberFormat="1" applyFont="1"/>
    <xf numFmtId="2" fontId="0" fillId="0" borderId="0" xfId="0" applyNumberFormat="1"/>
    <xf numFmtId="0" fontId="0" fillId="0" borderId="0" xfId="0" applyAlignment="1">
      <alignment horizontal="left"/>
    </xf>
    <xf numFmtId="0" fontId="5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9"/>
          <c:order val="0"/>
          <c:tx>
            <c:strRef>
              <c:f>'Value Weighted'!$J$11</c:f>
              <c:strCache>
                <c:ptCount val="1"/>
                <c:pt idx="0">
                  <c:v>D1 - D10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'Value Weighted'!$A$12:$A$109</c:f>
              <c:numCache>
                <c:formatCode>General</c:formatCode>
                <c:ptCount val="98"/>
                <c:pt idx="0">
                  <c:v>1927</c:v>
                </c:pt>
                <c:pt idx="1">
                  <c:v>1928</c:v>
                </c:pt>
                <c:pt idx="2">
                  <c:v>1929</c:v>
                </c:pt>
                <c:pt idx="3">
                  <c:v>1930</c:v>
                </c:pt>
                <c:pt idx="4">
                  <c:v>1931</c:v>
                </c:pt>
                <c:pt idx="5">
                  <c:v>1932</c:v>
                </c:pt>
                <c:pt idx="6">
                  <c:v>1933</c:v>
                </c:pt>
                <c:pt idx="7">
                  <c:v>1934</c:v>
                </c:pt>
                <c:pt idx="8">
                  <c:v>1935</c:v>
                </c:pt>
                <c:pt idx="9">
                  <c:v>1936</c:v>
                </c:pt>
                <c:pt idx="10">
                  <c:v>1937</c:v>
                </c:pt>
                <c:pt idx="11">
                  <c:v>1938</c:v>
                </c:pt>
                <c:pt idx="12">
                  <c:v>1939</c:v>
                </c:pt>
                <c:pt idx="13">
                  <c:v>1940</c:v>
                </c:pt>
                <c:pt idx="14">
                  <c:v>1941</c:v>
                </c:pt>
                <c:pt idx="15">
                  <c:v>1942</c:v>
                </c:pt>
                <c:pt idx="16">
                  <c:v>1943</c:v>
                </c:pt>
                <c:pt idx="17">
                  <c:v>1944</c:v>
                </c:pt>
                <c:pt idx="18">
                  <c:v>1945</c:v>
                </c:pt>
                <c:pt idx="19">
                  <c:v>1946</c:v>
                </c:pt>
                <c:pt idx="20">
                  <c:v>1947</c:v>
                </c:pt>
                <c:pt idx="21">
                  <c:v>1948</c:v>
                </c:pt>
                <c:pt idx="22">
                  <c:v>1949</c:v>
                </c:pt>
                <c:pt idx="23">
                  <c:v>1950</c:v>
                </c:pt>
                <c:pt idx="24">
                  <c:v>1951</c:v>
                </c:pt>
                <c:pt idx="25">
                  <c:v>1952</c:v>
                </c:pt>
                <c:pt idx="26">
                  <c:v>1953</c:v>
                </c:pt>
                <c:pt idx="27">
                  <c:v>1954</c:v>
                </c:pt>
                <c:pt idx="28">
                  <c:v>1955</c:v>
                </c:pt>
                <c:pt idx="29">
                  <c:v>1956</c:v>
                </c:pt>
                <c:pt idx="30">
                  <c:v>1957</c:v>
                </c:pt>
                <c:pt idx="31">
                  <c:v>1958</c:v>
                </c:pt>
                <c:pt idx="32">
                  <c:v>1959</c:v>
                </c:pt>
                <c:pt idx="33">
                  <c:v>1960</c:v>
                </c:pt>
                <c:pt idx="34">
                  <c:v>1961</c:v>
                </c:pt>
                <c:pt idx="35">
                  <c:v>1962</c:v>
                </c:pt>
                <c:pt idx="36">
                  <c:v>1963</c:v>
                </c:pt>
                <c:pt idx="37">
                  <c:v>1964</c:v>
                </c:pt>
                <c:pt idx="38">
                  <c:v>1965</c:v>
                </c:pt>
                <c:pt idx="39">
                  <c:v>1966</c:v>
                </c:pt>
                <c:pt idx="40">
                  <c:v>1967</c:v>
                </c:pt>
                <c:pt idx="41">
                  <c:v>1968</c:v>
                </c:pt>
                <c:pt idx="42">
                  <c:v>1969</c:v>
                </c:pt>
                <c:pt idx="43">
                  <c:v>1970</c:v>
                </c:pt>
                <c:pt idx="44">
                  <c:v>1971</c:v>
                </c:pt>
                <c:pt idx="45">
                  <c:v>1972</c:v>
                </c:pt>
                <c:pt idx="46">
                  <c:v>1973</c:v>
                </c:pt>
                <c:pt idx="47">
                  <c:v>1974</c:v>
                </c:pt>
                <c:pt idx="48">
                  <c:v>1975</c:v>
                </c:pt>
                <c:pt idx="49">
                  <c:v>1976</c:v>
                </c:pt>
                <c:pt idx="50">
                  <c:v>1977</c:v>
                </c:pt>
                <c:pt idx="51">
                  <c:v>1978</c:v>
                </c:pt>
                <c:pt idx="52">
                  <c:v>1979</c:v>
                </c:pt>
                <c:pt idx="53">
                  <c:v>1980</c:v>
                </c:pt>
                <c:pt idx="54">
                  <c:v>1981</c:v>
                </c:pt>
                <c:pt idx="55">
                  <c:v>1982</c:v>
                </c:pt>
                <c:pt idx="56">
                  <c:v>1983</c:v>
                </c:pt>
                <c:pt idx="57">
                  <c:v>1984</c:v>
                </c:pt>
                <c:pt idx="58">
                  <c:v>1985</c:v>
                </c:pt>
                <c:pt idx="59">
                  <c:v>1986</c:v>
                </c:pt>
                <c:pt idx="60">
                  <c:v>1987</c:v>
                </c:pt>
                <c:pt idx="61">
                  <c:v>1988</c:v>
                </c:pt>
                <c:pt idx="62">
                  <c:v>1989</c:v>
                </c:pt>
                <c:pt idx="63">
                  <c:v>1990</c:v>
                </c:pt>
                <c:pt idx="64">
                  <c:v>1991</c:v>
                </c:pt>
                <c:pt idx="65">
                  <c:v>1992</c:v>
                </c:pt>
                <c:pt idx="66">
                  <c:v>1993</c:v>
                </c:pt>
                <c:pt idx="67">
                  <c:v>1994</c:v>
                </c:pt>
                <c:pt idx="68">
                  <c:v>1995</c:v>
                </c:pt>
                <c:pt idx="69">
                  <c:v>1996</c:v>
                </c:pt>
                <c:pt idx="70">
                  <c:v>1997</c:v>
                </c:pt>
                <c:pt idx="71">
                  <c:v>1998</c:v>
                </c:pt>
                <c:pt idx="72">
                  <c:v>1999</c:v>
                </c:pt>
                <c:pt idx="73">
                  <c:v>2000</c:v>
                </c:pt>
                <c:pt idx="74">
                  <c:v>2001</c:v>
                </c:pt>
                <c:pt idx="75">
                  <c:v>2002</c:v>
                </c:pt>
                <c:pt idx="76">
                  <c:v>2003</c:v>
                </c:pt>
                <c:pt idx="77">
                  <c:v>2004</c:v>
                </c:pt>
                <c:pt idx="78">
                  <c:v>2005</c:v>
                </c:pt>
                <c:pt idx="79">
                  <c:v>2006</c:v>
                </c:pt>
                <c:pt idx="80">
                  <c:v>2007</c:v>
                </c:pt>
                <c:pt idx="81">
                  <c:v>2008</c:v>
                </c:pt>
                <c:pt idx="82">
                  <c:v>2009</c:v>
                </c:pt>
                <c:pt idx="83">
                  <c:v>2010</c:v>
                </c:pt>
                <c:pt idx="84">
                  <c:v>2011</c:v>
                </c:pt>
                <c:pt idx="85">
                  <c:v>2012</c:v>
                </c:pt>
                <c:pt idx="86">
                  <c:v>2013</c:v>
                </c:pt>
                <c:pt idx="87">
                  <c:v>2014</c:v>
                </c:pt>
                <c:pt idx="88">
                  <c:v>2015</c:v>
                </c:pt>
                <c:pt idx="89">
                  <c:v>2016</c:v>
                </c:pt>
                <c:pt idx="90">
                  <c:v>2017</c:v>
                </c:pt>
                <c:pt idx="91">
                  <c:v>2018</c:v>
                </c:pt>
                <c:pt idx="92">
                  <c:v>2019</c:v>
                </c:pt>
                <c:pt idx="93">
                  <c:v>2020</c:v>
                </c:pt>
                <c:pt idx="94">
                  <c:v>2021</c:v>
                </c:pt>
                <c:pt idx="95">
                  <c:v>2022</c:v>
                </c:pt>
                <c:pt idx="96">
                  <c:v>2023</c:v>
                </c:pt>
                <c:pt idx="97">
                  <c:v>2024</c:v>
                </c:pt>
              </c:numCache>
            </c:numRef>
          </c:cat>
          <c:val>
            <c:numRef>
              <c:f>'Value Weighted'!$J$12:$J$109</c:f>
              <c:numCache>
                <c:formatCode>0.00%</c:formatCode>
                <c:ptCount val="98"/>
                <c:pt idx="0">
                  <c:v>1.9000000000000683E-3</c:v>
                </c:pt>
                <c:pt idx="1">
                  <c:v>0.22289999999999999</c:v>
                </c:pt>
                <c:pt idx="2">
                  <c:v>-0.374</c:v>
                </c:pt>
                <c:pt idx="3">
                  <c:v>-0.2601</c:v>
                </c:pt>
                <c:pt idx="4">
                  <c:v>-2.4799999999999933E-2</c:v>
                </c:pt>
                <c:pt idx="5">
                  <c:v>0.31009999999999999</c:v>
                </c:pt>
                <c:pt idx="6">
                  <c:v>1.0249000000000001</c:v>
                </c:pt>
                <c:pt idx="7">
                  <c:v>0.18630000000000002</c:v>
                </c:pt>
                <c:pt idx="8">
                  <c:v>9.8000000000000032E-2</c:v>
                </c:pt>
                <c:pt idx="9">
                  <c:v>0.62279999999999991</c:v>
                </c:pt>
                <c:pt idx="10">
                  <c:v>-0.21680000000000005</c:v>
                </c:pt>
                <c:pt idx="11">
                  <c:v>-0.23759999999999998</c:v>
                </c:pt>
                <c:pt idx="12">
                  <c:v>-0.1116</c:v>
                </c:pt>
                <c:pt idx="13">
                  <c:v>-0.24740000000000001</c:v>
                </c:pt>
                <c:pt idx="14">
                  <c:v>5.7100000000000005E-2</c:v>
                </c:pt>
                <c:pt idx="15">
                  <c:v>0.47889999999999999</c:v>
                </c:pt>
                <c:pt idx="16">
                  <c:v>1.1500999999999999</c:v>
                </c:pt>
                <c:pt idx="17">
                  <c:v>0.52900000000000003</c:v>
                </c:pt>
                <c:pt idx="18">
                  <c:v>0.60860000000000003</c:v>
                </c:pt>
                <c:pt idx="19">
                  <c:v>-0.1017</c:v>
                </c:pt>
                <c:pt idx="20">
                  <c:v>-6.54E-2</c:v>
                </c:pt>
                <c:pt idx="21">
                  <c:v>-3.8100000000000002E-2</c:v>
                </c:pt>
                <c:pt idx="22">
                  <c:v>8.5400000000000004E-2</c:v>
                </c:pt>
                <c:pt idx="23">
                  <c:v>0.23550000000000004</c:v>
                </c:pt>
                <c:pt idx="24">
                  <c:v>-0.1799</c:v>
                </c:pt>
                <c:pt idx="25">
                  <c:v>-0.1323</c:v>
                </c:pt>
                <c:pt idx="26">
                  <c:v>-6.8899999999999989E-2</c:v>
                </c:pt>
                <c:pt idx="27">
                  <c:v>0.15290000000000004</c:v>
                </c:pt>
                <c:pt idx="28">
                  <c:v>-1.6200000000000048E-2</c:v>
                </c:pt>
                <c:pt idx="29">
                  <c:v>-9.1099999999999987E-2</c:v>
                </c:pt>
                <c:pt idx="30">
                  <c:v>-6.0299999999999992E-2</c:v>
                </c:pt>
                <c:pt idx="31">
                  <c:v>0.28509999999999985</c:v>
                </c:pt>
                <c:pt idx="32">
                  <c:v>2.7000000000000079E-3</c:v>
                </c:pt>
                <c:pt idx="33">
                  <c:v>-3.3099999999999997E-2</c:v>
                </c:pt>
                <c:pt idx="34">
                  <c:v>3.3100000000000018E-2</c:v>
                </c:pt>
                <c:pt idx="35">
                  <c:v>-8.3000000000000018E-3</c:v>
                </c:pt>
                <c:pt idx="36">
                  <c:v>-2.4799999999999989E-2</c:v>
                </c:pt>
                <c:pt idx="37">
                  <c:v>7.099999999999998E-2</c:v>
                </c:pt>
                <c:pt idx="38">
                  <c:v>0.36979999999999996</c:v>
                </c:pt>
                <c:pt idx="39">
                  <c:v>1.4800000000000008E-2</c:v>
                </c:pt>
                <c:pt idx="40">
                  <c:v>0.94890000000000019</c:v>
                </c:pt>
                <c:pt idx="41">
                  <c:v>0.53059999999999996</c:v>
                </c:pt>
                <c:pt idx="42">
                  <c:v>-0.27409999999999995</c:v>
                </c:pt>
                <c:pt idx="43">
                  <c:v>-0.2152</c:v>
                </c:pt>
                <c:pt idx="44">
                  <c:v>2.1400000000000002E-2</c:v>
                </c:pt>
                <c:pt idx="45">
                  <c:v>-0.21660000000000001</c:v>
                </c:pt>
                <c:pt idx="46">
                  <c:v>-0.25610000000000005</c:v>
                </c:pt>
                <c:pt idx="47">
                  <c:v>1.0599999999999998E-2</c:v>
                </c:pt>
                <c:pt idx="48">
                  <c:v>0.26230000000000003</c:v>
                </c:pt>
                <c:pt idx="49">
                  <c:v>0.2802</c:v>
                </c:pt>
                <c:pt idx="50">
                  <c:v>0.39890000000000003</c:v>
                </c:pt>
                <c:pt idx="51">
                  <c:v>0.23140000000000002</c:v>
                </c:pt>
                <c:pt idx="52">
                  <c:v>0.27279999999999993</c:v>
                </c:pt>
                <c:pt idx="53">
                  <c:v>9.3799999999999939E-2</c:v>
                </c:pt>
                <c:pt idx="54">
                  <c:v>3.4700000000000002E-2</c:v>
                </c:pt>
                <c:pt idx="55">
                  <c:v>7.8499999999999986E-2</c:v>
                </c:pt>
                <c:pt idx="56">
                  <c:v>0.15649999999999997</c:v>
                </c:pt>
                <c:pt idx="57">
                  <c:v>-0.23170000000000002</c:v>
                </c:pt>
                <c:pt idx="58">
                  <c:v>-7.1199999999999986E-2</c:v>
                </c:pt>
                <c:pt idx="59">
                  <c:v>-0.16190000000000002</c:v>
                </c:pt>
                <c:pt idx="60">
                  <c:v>-0.19189999999999999</c:v>
                </c:pt>
                <c:pt idx="61">
                  <c:v>1.0200000000000015E-2</c:v>
                </c:pt>
                <c:pt idx="62">
                  <c:v>-0.25979999999999998</c:v>
                </c:pt>
                <c:pt idx="63">
                  <c:v>-0.27290000000000003</c:v>
                </c:pt>
                <c:pt idx="64">
                  <c:v>0.16450000000000004</c:v>
                </c:pt>
                <c:pt idx="65">
                  <c:v>0.20179999999999998</c:v>
                </c:pt>
                <c:pt idx="66">
                  <c:v>0.18510000000000004</c:v>
                </c:pt>
                <c:pt idx="67">
                  <c:v>-6.88E-2</c:v>
                </c:pt>
                <c:pt idx="68">
                  <c:v>-7.389999999999991E-2</c:v>
                </c:pt>
                <c:pt idx="69">
                  <c:v>-9.8699999999999982E-2</c:v>
                </c:pt>
                <c:pt idx="70">
                  <c:v>-0.1275</c:v>
                </c:pt>
                <c:pt idx="71">
                  <c:v>-0.49410000000000004</c:v>
                </c:pt>
                <c:pt idx="72">
                  <c:v>0.16160000000000002</c:v>
                </c:pt>
                <c:pt idx="73">
                  <c:v>3.4300000000000011E-2</c:v>
                </c:pt>
                <c:pt idx="74">
                  <c:v>0.47089999999999999</c:v>
                </c:pt>
                <c:pt idx="75">
                  <c:v>0.19189999999999999</c:v>
                </c:pt>
                <c:pt idx="76">
                  <c:v>0.66429999999999989</c:v>
                </c:pt>
                <c:pt idx="77">
                  <c:v>9.9199999999999969E-2</c:v>
                </c:pt>
                <c:pt idx="78">
                  <c:v>5.7000000000000037E-3</c:v>
                </c:pt>
                <c:pt idx="79">
                  <c:v>2.6199999999999973E-2</c:v>
                </c:pt>
                <c:pt idx="80">
                  <c:v>-0.158</c:v>
                </c:pt>
                <c:pt idx="81">
                  <c:v>-9.5999999999999974E-2</c:v>
                </c:pt>
                <c:pt idx="82">
                  <c:v>0.23429999999999992</c:v>
                </c:pt>
                <c:pt idx="83">
                  <c:v>0.15799999999999997</c:v>
                </c:pt>
                <c:pt idx="84">
                  <c:v>-0.17040000000000002</c:v>
                </c:pt>
                <c:pt idx="85">
                  <c:v>2.5800000000000017E-2</c:v>
                </c:pt>
                <c:pt idx="86">
                  <c:v>0.18140000000000006</c:v>
                </c:pt>
                <c:pt idx="87">
                  <c:v>-0.10980000000000001</c:v>
                </c:pt>
                <c:pt idx="88">
                  <c:v>-0.11260000000000001</c:v>
                </c:pt>
                <c:pt idx="89">
                  <c:v>6.4199999999999993E-2</c:v>
                </c:pt>
                <c:pt idx="90">
                  <c:v>-8.14E-2</c:v>
                </c:pt>
                <c:pt idx="91">
                  <c:v>-0.13430000000000003</c:v>
                </c:pt>
                <c:pt idx="92">
                  <c:v>-0.19059999999999999</c:v>
                </c:pt>
                <c:pt idx="93">
                  <c:v>0.10949999999999993</c:v>
                </c:pt>
                <c:pt idx="94">
                  <c:v>-4.5499999999999957E-2</c:v>
                </c:pt>
                <c:pt idx="95">
                  <c:v>-2.8200000000000003E-2</c:v>
                </c:pt>
                <c:pt idx="96">
                  <c:v>-0.25690000000000002</c:v>
                </c:pt>
                <c:pt idx="97">
                  <c:v>-0.20629999999999998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A96-2A45-A41A-444DFE3C5B89}"/>
            </c:ext>
          </c:extLst>
        </c:ser>
        <c:ser>
          <c:idx val="11"/>
          <c:order val="1"/>
          <c:tx>
            <c:strRef>
              <c:f>'Value Weighted'!$L$11</c:f>
              <c:strCache>
                <c:ptCount val="1"/>
                <c:pt idx="0">
                  <c:v>Small Cap Premium -decile (starting in year)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'Value Weighted'!$A$12:$A$109</c:f>
              <c:numCache>
                <c:formatCode>General</c:formatCode>
                <c:ptCount val="98"/>
                <c:pt idx="0">
                  <c:v>1927</c:v>
                </c:pt>
                <c:pt idx="1">
                  <c:v>1928</c:v>
                </c:pt>
                <c:pt idx="2">
                  <c:v>1929</c:v>
                </c:pt>
                <c:pt idx="3">
                  <c:v>1930</c:v>
                </c:pt>
                <c:pt idx="4">
                  <c:v>1931</c:v>
                </c:pt>
                <c:pt idx="5">
                  <c:v>1932</c:v>
                </c:pt>
                <c:pt idx="6">
                  <c:v>1933</c:v>
                </c:pt>
                <c:pt idx="7">
                  <c:v>1934</c:v>
                </c:pt>
                <c:pt idx="8">
                  <c:v>1935</c:v>
                </c:pt>
                <c:pt idx="9">
                  <c:v>1936</c:v>
                </c:pt>
                <c:pt idx="10">
                  <c:v>1937</c:v>
                </c:pt>
                <c:pt idx="11">
                  <c:v>1938</c:v>
                </c:pt>
                <c:pt idx="12">
                  <c:v>1939</c:v>
                </c:pt>
                <c:pt idx="13">
                  <c:v>1940</c:v>
                </c:pt>
                <c:pt idx="14">
                  <c:v>1941</c:v>
                </c:pt>
                <c:pt idx="15">
                  <c:v>1942</c:v>
                </c:pt>
                <c:pt idx="16">
                  <c:v>1943</c:v>
                </c:pt>
                <c:pt idx="17">
                  <c:v>1944</c:v>
                </c:pt>
                <c:pt idx="18">
                  <c:v>1945</c:v>
                </c:pt>
                <c:pt idx="19">
                  <c:v>1946</c:v>
                </c:pt>
                <c:pt idx="20">
                  <c:v>1947</c:v>
                </c:pt>
                <c:pt idx="21">
                  <c:v>1948</c:v>
                </c:pt>
                <c:pt idx="22">
                  <c:v>1949</c:v>
                </c:pt>
                <c:pt idx="23">
                  <c:v>1950</c:v>
                </c:pt>
                <c:pt idx="24">
                  <c:v>1951</c:v>
                </c:pt>
                <c:pt idx="25">
                  <c:v>1952</c:v>
                </c:pt>
                <c:pt idx="26">
                  <c:v>1953</c:v>
                </c:pt>
                <c:pt idx="27">
                  <c:v>1954</c:v>
                </c:pt>
                <c:pt idx="28">
                  <c:v>1955</c:v>
                </c:pt>
                <c:pt idx="29">
                  <c:v>1956</c:v>
                </c:pt>
                <c:pt idx="30">
                  <c:v>1957</c:v>
                </c:pt>
                <c:pt idx="31">
                  <c:v>1958</c:v>
                </c:pt>
                <c:pt idx="32">
                  <c:v>1959</c:v>
                </c:pt>
                <c:pt idx="33">
                  <c:v>1960</c:v>
                </c:pt>
                <c:pt idx="34">
                  <c:v>1961</c:v>
                </c:pt>
                <c:pt idx="35">
                  <c:v>1962</c:v>
                </c:pt>
                <c:pt idx="36">
                  <c:v>1963</c:v>
                </c:pt>
                <c:pt idx="37">
                  <c:v>1964</c:v>
                </c:pt>
                <c:pt idx="38">
                  <c:v>1965</c:v>
                </c:pt>
                <c:pt idx="39">
                  <c:v>1966</c:v>
                </c:pt>
                <c:pt idx="40">
                  <c:v>1967</c:v>
                </c:pt>
                <c:pt idx="41">
                  <c:v>1968</c:v>
                </c:pt>
                <c:pt idx="42">
                  <c:v>1969</c:v>
                </c:pt>
                <c:pt idx="43">
                  <c:v>1970</c:v>
                </c:pt>
                <c:pt idx="44">
                  <c:v>1971</c:v>
                </c:pt>
                <c:pt idx="45">
                  <c:v>1972</c:v>
                </c:pt>
                <c:pt idx="46">
                  <c:v>1973</c:v>
                </c:pt>
                <c:pt idx="47">
                  <c:v>1974</c:v>
                </c:pt>
                <c:pt idx="48">
                  <c:v>1975</c:v>
                </c:pt>
                <c:pt idx="49">
                  <c:v>1976</c:v>
                </c:pt>
                <c:pt idx="50">
                  <c:v>1977</c:v>
                </c:pt>
                <c:pt idx="51">
                  <c:v>1978</c:v>
                </c:pt>
                <c:pt idx="52">
                  <c:v>1979</c:v>
                </c:pt>
                <c:pt idx="53">
                  <c:v>1980</c:v>
                </c:pt>
                <c:pt idx="54">
                  <c:v>1981</c:v>
                </c:pt>
                <c:pt idx="55">
                  <c:v>1982</c:v>
                </c:pt>
                <c:pt idx="56">
                  <c:v>1983</c:v>
                </c:pt>
                <c:pt idx="57">
                  <c:v>1984</c:v>
                </c:pt>
                <c:pt idx="58">
                  <c:v>1985</c:v>
                </c:pt>
                <c:pt idx="59">
                  <c:v>1986</c:v>
                </c:pt>
                <c:pt idx="60">
                  <c:v>1987</c:v>
                </c:pt>
                <c:pt idx="61">
                  <c:v>1988</c:v>
                </c:pt>
                <c:pt idx="62">
                  <c:v>1989</c:v>
                </c:pt>
                <c:pt idx="63">
                  <c:v>1990</c:v>
                </c:pt>
                <c:pt idx="64">
                  <c:v>1991</c:v>
                </c:pt>
                <c:pt idx="65">
                  <c:v>1992</c:v>
                </c:pt>
                <c:pt idx="66">
                  <c:v>1993</c:v>
                </c:pt>
                <c:pt idx="67">
                  <c:v>1994</c:v>
                </c:pt>
                <c:pt idx="68">
                  <c:v>1995</c:v>
                </c:pt>
                <c:pt idx="69">
                  <c:v>1996</c:v>
                </c:pt>
                <c:pt idx="70">
                  <c:v>1997</c:v>
                </c:pt>
                <c:pt idx="71">
                  <c:v>1998</c:v>
                </c:pt>
                <c:pt idx="72">
                  <c:v>1999</c:v>
                </c:pt>
                <c:pt idx="73">
                  <c:v>2000</c:v>
                </c:pt>
                <c:pt idx="74">
                  <c:v>2001</c:v>
                </c:pt>
                <c:pt idx="75">
                  <c:v>2002</c:v>
                </c:pt>
                <c:pt idx="76">
                  <c:v>2003</c:v>
                </c:pt>
                <c:pt idx="77">
                  <c:v>2004</c:v>
                </c:pt>
                <c:pt idx="78">
                  <c:v>2005</c:v>
                </c:pt>
                <c:pt idx="79">
                  <c:v>2006</c:v>
                </c:pt>
                <c:pt idx="80">
                  <c:v>2007</c:v>
                </c:pt>
                <c:pt idx="81">
                  <c:v>2008</c:v>
                </c:pt>
                <c:pt idx="82">
                  <c:v>2009</c:v>
                </c:pt>
                <c:pt idx="83">
                  <c:v>2010</c:v>
                </c:pt>
                <c:pt idx="84">
                  <c:v>2011</c:v>
                </c:pt>
                <c:pt idx="85">
                  <c:v>2012</c:v>
                </c:pt>
                <c:pt idx="86">
                  <c:v>2013</c:v>
                </c:pt>
                <c:pt idx="87">
                  <c:v>2014</c:v>
                </c:pt>
                <c:pt idx="88">
                  <c:v>2015</c:v>
                </c:pt>
                <c:pt idx="89">
                  <c:v>2016</c:v>
                </c:pt>
                <c:pt idx="90">
                  <c:v>2017</c:v>
                </c:pt>
                <c:pt idx="91">
                  <c:v>2018</c:v>
                </c:pt>
                <c:pt idx="92">
                  <c:v>2019</c:v>
                </c:pt>
                <c:pt idx="93">
                  <c:v>2020</c:v>
                </c:pt>
                <c:pt idx="94">
                  <c:v>2021</c:v>
                </c:pt>
                <c:pt idx="95">
                  <c:v>2022</c:v>
                </c:pt>
                <c:pt idx="96">
                  <c:v>2023</c:v>
                </c:pt>
                <c:pt idx="97">
                  <c:v>2024</c:v>
                </c:pt>
              </c:numCache>
            </c:numRef>
          </c:cat>
          <c:val>
            <c:numRef>
              <c:f>'Value Weighted'!$L$12:$L$109</c:f>
              <c:numCache>
                <c:formatCode>0.00%</c:formatCode>
                <c:ptCount val="98"/>
                <c:pt idx="0">
                  <c:v>2.0488688766154173E-2</c:v>
                </c:pt>
                <c:pt idx="1">
                  <c:v>2.0642951276347521E-2</c:v>
                </c:pt>
                <c:pt idx="2">
                  <c:v>1.9069168958210092E-2</c:v>
                </c:pt>
                <c:pt idx="3">
                  <c:v>2.5559593101127209E-2</c:v>
                </c:pt>
                <c:pt idx="4">
                  <c:v>3.0967005320516883E-2</c:v>
                </c:pt>
                <c:pt idx="5">
                  <c:v>3.2059179095171864E-2</c:v>
                </c:pt>
                <c:pt idx="6">
                  <c:v>2.8797572107006397E-2</c:v>
                </c:pt>
                <c:pt idx="7">
                  <c:v>2.2405744219543111E-2</c:v>
                </c:pt>
                <c:pt idx="8">
                  <c:v>2.0561678007640971E-2</c:v>
                </c:pt>
                <c:pt idx="9">
                  <c:v>1.9898819289826175E-2</c:v>
                </c:pt>
                <c:pt idx="10">
                  <c:v>1.5122149778893368E-2</c:v>
                </c:pt>
                <c:pt idx="11">
                  <c:v>2.0318587240151231E-2</c:v>
                </c:pt>
                <c:pt idx="12">
                  <c:v>2.3287192669433576E-2</c:v>
                </c:pt>
                <c:pt idx="13">
                  <c:v>2.5068144147808225E-2</c:v>
                </c:pt>
                <c:pt idx="14">
                  <c:v>2.9616237565082804E-2</c:v>
                </c:pt>
                <c:pt idx="15">
                  <c:v>2.9200209153640744E-2</c:v>
                </c:pt>
                <c:pt idx="16">
                  <c:v>2.4672751731573461E-2</c:v>
                </c:pt>
                <c:pt idx="17">
                  <c:v>1.5722473571287088E-2</c:v>
                </c:pt>
                <c:pt idx="18">
                  <c:v>1.0661834947598647E-2</c:v>
                </c:pt>
                <c:pt idx="19">
                  <c:v>5.3551600652823605E-3</c:v>
                </c:pt>
                <c:pt idx="20">
                  <c:v>7.0593330038650759E-3</c:v>
                </c:pt>
                <c:pt idx="21">
                  <c:v>8.0855751509150142E-3</c:v>
                </c:pt>
                <c:pt idx="22">
                  <c:v>8.7560193882991744E-3</c:v>
                </c:pt>
                <c:pt idx="23">
                  <c:v>7.8277731037383891E-3</c:v>
                </c:pt>
                <c:pt idx="24">
                  <c:v>5.3926413912412929E-3</c:v>
                </c:pt>
                <c:pt idx="25">
                  <c:v>7.8979398036140847E-3</c:v>
                </c:pt>
                <c:pt idx="26">
                  <c:v>9.9100919749310901E-3</c:v>
                </c:pt>
                <c:pt idx="27">
                  <c:v>1.1176501965095564E-2</c:v>
                </c:pt>
                <c:pt idx="28">
                  <c:v>9.7298324442334216E-3</c:v>
                </c:pt>
                <c:pt idx="29">
                  <c:v>1.0053725060337193E-2</c:v>
                </c:pt>
                <c:pt idx="30">
                  <c:v>1.1646126702737236E-2</c:v>
                </c:pt>
                <c:pt idx="31">
                  <c:v>1.3002047515348503E-2</c:v>
                </c:pt>
                <c:pt idx="32">
                  <c:v>1.0043002414453106E-2</c:v>
                </c:pt>
                <c:pt idx="33">
                  <c:v>1.0153955052856434E-2</c:v>
                </c:pt>
                <c:pt idx="34">
                  <c:v>1.0915846334485391E-2</c:v>
                </c:pt>
                <c:pt idx="35">
                  <c:v>1.0610297036958594E-2</c:v>
                </c:pt>
                <c:pt idx="36">
                  <c:v>1.0979827593400326E-2</c:v>
                </c:pt>
                <c:pt idx="37">
                  <c:v>1.1515344133061989E-2</c:v>
                </c:pt>
                <c:pt idx="38">
                  <c:v>1.0597538208677815E-2</c:v>
                </c:pt>
                <c:pt idx="39">
                  <c:v>5.2744394015300511E-3</c:v>
                </c:pt>
                <c:pt idx="40">
                  <c:v>5.0696457383416771E-3</c:v>
                </c:pt>
                <c:pt idx="41">
                  <c:v>-5.9899099082767471E-3</c:v>
                </c:pt>
                <c:pt idx="42">
                  <c:v>-1.3926711789472579E-2</c:v>
                </c:pt>
                <c:pt idx="43">
                  <c:v>-7.379271490148831E-3</c:v>
                </c:pt>
                <c:pt idx="44">
                  <c:v>-2.7117759590113977E-3</c:v>
                </c:pt>
                <c:pt idx="45">
                  <c:v>-3.1478116996912497E-3</c:v>
                </c:pt>
                <c:pt idx="46">
                  <c:v>9.5309227859785572E-4</c:v>
                </c:pt>
                <c:pt idx="47">
                  <c:v>8.6070608951223093E-3</c:v>
                </c:pt>
                <c:pt idx="48">
                  <c:v>8.526539111484599E-3</c:v>
                </c:pt>
                <c:pt idx="49">
                  <c:v>4.547347839062299E-3</c:v>
                </c:pt>
                <c:pt idx="50">
                  <c:v>-2.316194360298951E-4</c:v>
                </c:pt>
                <c:pt idx="51">
                  <c:v>-8.8811815762313007E-3</c:v>
                </c:pt>
                <c:pt idx="52">
                  <c:v>-1.3840304623473854E-2</c:v>
                </c:pt>
                <c:pt idx="53">
                  <c:v>-1.9373253016836456E-2</c:v>
                </c:pt>
                <c:pt idx="54">
                  <c:v>-2.142931273182902E-2</c:v>
                </c:pt>
                <c:pt idx="55">
                  <c:v>-2.2961479902081638E-2</c:v>
                </c:pt>
                <c:pt idx="56">
                  <c:v>-2.5130260527502779E-2</c:v>
                </c:pt>
                <c:pt idx="57">
                  <c:v>-2.8946016932961838E-2</c:v>
                </c:pt>
                <c:pt idx="58">
                  <c:v>-2.3133055388300461E-2</c:v>
                </c:pt>
                <c:pt idx="59">
                  <c:v>-2.2070432420021602E-2</c:v>
                </c:pt>
                <c:pt idx="60">
                  <c:v>-1.8384275803912775E-2</c:v>
                </c:pt>
                <c:pt idx="61">
                  <c:v>-1.2928425361530715E-2</c:v>
                </c:pt>
                <c:pt idx="62">
                  <c:v>-1.3535595471780182E-2</c:v>
                </c:pt>
                <c:pt idx="63">
                  <c:v>-7.0392295327352805E-3</c:v>
                </c:pt>
                <c:pt idx="64">
                  <c:v>3.1942146027486018E-3</c:v>
                </c:pt>
                <c:pt idx="65">
                  <c:v>-7.230203337507124E-4</c:v>
                </c:pt>
                <c:pt idx="66">
                  <c:v>-6.7865521526906392E-3</c:v>
                </c:pt>
                <c:pt idx="67">
                  <c:v>-1.2650870659532298E-2</c:v>
                </c:pt>
                <c:pt idx="68">
                  <c:v>-1.0545450508955057E-2</c:v>
                </c:pt>
                <c:pt idx="69">
                  <c:v>-8.7741950167972149E-3</c:v>
                </c:pt>
                <c:pt idx="70">
                  <c:v>-5.8324836957830417E-3</c:v>
                </c:pt>
                <c:pt idx="71">
                  <c:v>-2.0138030928029682E-3</c:v>
                </c:pt>
                <c:pt idx="72">
                  <c:v>1.6806226137328961E-2</c:v>
                </c:pt>
                <c:pt idx="73">
                  <c:v>1.1983809286153946E-2</c:v>
                </c:pt>
                <c:pt idx="74">
                  <c:v>1.0835531261552012E-2</c:v>
                </c:pt>
                <c:pt idx="75">
                  <c:v>-9.5643488460839254E-3</c:v>
                </c:pt>
                <c:pt idx="76">
                  <c:v>-2.1220284922235155E-2</c:v>
                </c:pt>
                <c:pt idx="77">
                  <c:v>-4.380454631837094E-2</c:v>
                </c:pt>
                <c:pt idx="78">
                  <c:v>-5.0684584017671508E-2</c:v>
                </c:pt>
                <c:pt idx="79">
                  <c:v>-5.3787540743971851E-2</c:v>
                </c:pt>
                <c:pt idx="80">
                  <c:v>-5.7875217746754082E-2</c:v>
                </c:pt>
                <c:pt idx="81">
                  <c:v>-5.1371615365979562E-2</c:v>
                </c:pt>
                <c:pt idx="82">
                  <c:v>-4.5353792541780846E-2</c:v>
                </c:pt>
                <c:pt idx="83">
                  <c:v>-6.0637286616373576E-2</c:v>
                </c:pt>
                <c:pt idx="84">
                  <c:v>-7.5024216559921086E-2</c:v>
                </c:pt>
                <c:pt idx="85">
                  <c:v>-6.6196928034231606E-2</c:v>
                </c:pt>
                <c:pt idx="86">
                  <c:v>-7.3486026510338753E-2</c:v>
                </c:pt>
                <c:pt idx="87">
                  <c:v>-9.1234066042732653E-2</c:v>
                </c:pt>
                <c:pt idx="88">
                  <c:v>-8.9329509368634596E-2</c:v>
                </c:pt>
                <c:pt idx="89">
                  <c:v>-8.6247201482494207E-2</c:v>
                </c:pt>
                <c:pt idx="90">
                  <c:v>-0.10449493517831954</c:v>
                </c:pt>
                <c:pt idx="91">
                  <c:v>-0.10747641819230269</c:v>
                </c:pt>
                <c:pt idx="92">
                  <c:v>-0.10143934269446775</c:v>
                </c:pt>
                <c:pt idx="93">
                  <c:v>-8.500020445570633E-2</c:v>
                </c:pt>
                <c:pt idx="94">
                  <c:v>-0.12532049891957886</c:v>
                </c:pt>
                <c:pt idx="95">
                  <c:v>-0.14690059477915918</c:v>
                </c:pt>
                <c:pt idx="96">
                  <c:v>-0.23171427980589199</c:v>
                </c:pt>
                <c:pt idx="97">
                  <c:v>-0.20629999999999993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A96-2A45-A41A-444DFE3C5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30724847"/>
        <c:axId val="903035423"/>
      </c:lineChart>
      <c:catAx>
        <c:axId val="530724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3035423"/>
        <c:crosses val="autoZero"/>
        <c:auto val="1"/>
        <c:lblAlgn val="ctr"/>
        <c:lblOffset val="100"/>
        <c:noMultiLvlLbl val="0"/>
      </c:catAx>
      <c:valAx>
        <c:axId val="903035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7248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888EBD0-DCB9-E44E-B949-E19751C0F605}">
  <sheetPr/>
  <sheetViews>
    <sheetView zoomScale="15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968" cy="629264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3759409-7B15-371C-9A7F-88712FF55E8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804E3-F88E-F643-A6C9-437CD20E6B05}">
  <dimension ref="A1:Q109"/>
  <sheetViews>
    <sheetView tabSelected="1" workbookViewId="0">
      <selection activeCell="D2" sqref="D2"/>
    </sheetView>
  </sheetViews>
  <sheetFormatPr baseColWidth="10" defaultRowHeight="16" x14ac:dyDescent="0.2"/>
  <cols>
    <col min="2" max="2" width="18.33203125" customWidth="1"/>
    <col min="3" max="3" width="21" customWidth="1"/>
    <col min="4" max="4" width="14" bestFit="1" customWidth="1"/>
    <col min="8" max="8" width="15" customWidth="1"/>
    <col min="9" max="9" width="16.1640625" customWidth="1"/>
    <col min="11" max="11" width="17.1640625" style="4" customWidth="1"/>
    <col min="13" max="13" width="14" customWidth="1"/>
    <col min="14" max="14" width="12.6640625" customWidth="1"/>
  </cols>
  <sheetData>
    <row r="1" spans="1:17" x14ac:dyDescent="0.2">
      <c r="A1" s="16" t="s">
        <v>16</v>
      </c>
      <c r="B1" s="16"/>
      <c r="C1" s="16"/>
      <c r="D1" s="8">
        <v>1977</v>
      </c>
    </row>
    <row r="2" spans="1:17" x14ac:dyDescent="0.2">
      <c r="A2" s="16" t="s">
        <v>17</v>
      </c>
      <c r="B2" s="16"/>
      <c r="C2" s="16"/>
      <c r="D2" s="8">
        <v>2024</v>
      </c>
    </row>
    <row r="3" spans="1:17" x14ac:dyDescent="0.2">
      <c r="A3" s="7" t="s">
        <v>22</v>
      </c>
      <c r="B3" s="7"/>
      <c r="C3" s="7"/>
      <c r="D3" s="9">
        <f>IF(D1=1927,100,VLOOKUP((D1-1),A12:I109,8))</f>
        <v>33461.409074992967</v>
      </c>
      <c r="F3" s="7" t="s">
        <v>30</v>
      </c>
      <c r="G3" s="7"/>
      <c r="H3" s="7"/>
      <c r="I3" s="9">
        <f>IF(D1=1927,100,VLOOKUP((D1-1),A12:Q109,13))</f>
        <v>21729.461180058541</v>
      </c>
    </row>
    <row r="4" spans="1:17" x14ac:dyDescent="0.2">
      <c r="A4" s="7" t="s">
        <v>23</v>
      </c>
      <c r="B4" s="7"/>
      <c r="C4" s="7"/>
      <c r="D4" s="9">
        <f>IF(D1=1927,100,VLOOKUP((D1-1),A12:I109,9))</f>
        <v>5417.4218606601362</v>
      </c>
      <c r="F4" s="7" t="s">
        <v>29</v>
      </c>
      <c r="G4" s="7"/>
      <c r="H4" s="7"/>
      <c r="I4" s="9">
        <f>IF(D1=1927,100,VLOOKUP((D1-1),A12:Q109,14))</f>
        <v>5703.9689353092635</v>
      </c>
    </row>
    <row r="5" spans="1:17" x14ac:dyDescent="0.2">
      <c r="A5" s="16" t="s">
        <v>24</v>
      </c>
      <c r="B5" s="16"/>
      <c r="C5" s="16"/>
      <c r="D5" s="10">
        <f>IF(D2=1927,100,VLOOKUP(D2,A12:I109,8))</f>
        <v>6163399.9167440441</v>
      </c>
      <c r="F5" s="16" t="s">
        <v>39</v>
      </c>
      <c r="G5" s="16"/>
      <c r="H5" s="16"/>
      <c r="I5" s="10">
        <f>IF(D2=1927,100,VLOOKUP(D2,A12:Q109,13))</f>
        <v>4511311.7046708902</v>
      </c>
    </row>
    <row r="6" spans="1:17" x14ac:dyDescent="0.2">
      <c r="A6" s="16" t="s">
        <v>25</v>
      </c>
      <c r="B6" s="16"/>
      <c r="C6" s="16"/>
      <c r="D6" s="9">
        <f>IF(D2=1927,100,VLOOKUP(D2,A12:I109,9))</f>
        <v>1007858.3991677306</v>
      </c>
      <c r="F6" s="16" t="s">
        <v>40</v>
      </c>
      <c r="G6" s="16"/>
      <c r="H6" s="16"/>
      <c r="I6" s="9">
        <f>IF(D2=1927,100,VLOOKUP(D2,A12:Q109,14))</f>
        <v>1140352.4362553859</v>
      </c>
    </row>
    <row r="7" spans="1:17" x14ac:dyDescent="0.2">
      <c r="A7" s="16" t="s">
        <v>26</v>
      </c>
      <c r="B7" s="16"/>
      <c r="C7" s="16"/>
      <c r="D7" s="11">
        <f>(D5/D3)^(1/(D2-D1))-1</f>
        <v>0.11737091954158463</v>
      </c>
      <c r="F7" s="16" t="s">
        <v>41</v>
      </c>
      <c r="G7" s="16"/>
      <c r="H7" s="16"/>
      <c r="I7" s="11">
        <f>(I5/I3)^(1/(D2-D1))-1</f>
        <v>0.12021987582985827</v>
      </c>
    </row>
    <row r="8" spans="1:17" x14ac:dyDescent="0.2">
      <c r="A8" s="16" t="s">
        <v>27</v>
      </c>
      <c r="B8" s="16"/>
      <c r="C8" s="16"/>
      <c r="D8" s="11">
        <f>(D6/D4)^(1/(D2-D1))-1</f>
        <v>0.11760801511779251</v>
      </c>
      <c r="F8" s="16" t="s">
        <v>42</v>
      </c>
      <c r="G8" s="16"/>
      <c r="H8" s="16"/>
      <c r="I8" s="11">
        <f>(I6/I4)^(1/(D2-D1))-1</f>
        <v>0.11932063306468077</v>
      </c>
    </row>
    <row r="9" spans="1:17" x14ac:dyDescent="0.2">
      <c r="A9" s="16" t="s">
        <v>28</v>
      </c>
      <c r="B9" s="16"/>
      <c r="C9" s="16"/>
      <c r="D9" s="12">
        <f>D7-D8</f>
        <v>-2.3709557620787969E-4</v>
      </c>
      <c r="F9" s="16" t="s">
        <v>43</v>
      </c>
      <c r="G9" s="16"/>
      <c r="H9" s="16"/>
      <c r="I9" s="12">
        <f>I7-I8</f>
        <v>8.9924276517749924E-4</v>
      </c>
    </row>
    <row r="11" spans="1:17" x14ac:dyDescent="0.2">
      <c r="A11" t="s">
        <v>21</v>
      </c>
      <c r="B11" t="s">
        <v>14</v>
      </c>
      <c r="C11" t="s">
        <v>15</v>
      </c>
      <c r="D11" t="s">
        <v>9</v>
      </c>
      <c r="E11" t="s">
        <v>10</v>
      </c>
      <c r="F11" t="s">
        <v>12</v>
      </c>
      <c r="G11" t="s">
        <v>13</v>
      </c>
      <c r="H11" t="s">
        <v>31</v>
      </c>
      <c r="I11" t="s">
        <v>32</v>
      </c>
      <c r="J11" s="3" t="s">
        <v>11</v>
      </c>
      <c r="K11" s="4" t="s">
        <v>37</v>
      </c>
      <c r="L11" t="s">
        <v>38</v>
      </c>
      <c r="M11" t="s">
        <v>33</v>
      </c>
      <c r="N11" t="s">
        <v>34</v>
      </c>
      <c r="O11" s="3" t="s">
        <v>35</v>
      </c>
      <c r="P11" s="4" t="s">
        <v>36</v>
      </c>
      <c r="Q11" t="s">
        <v>20</v>
      </c>
    </row>
    <row r="12" spans="1:17" x14ac:dyDescent="0.2">
      <c r="A12">
        <v>1927</v>
      </c>
      <c r="B12" s="4">
        <v>0.33750000000000002</v>
      </c>
      <c r="C12" s="4">
        <v>0.33729999999999999</v>
      </c>
      <c r="D12">
        <v>34.380000000000003</v>
      </c>
      <c r="E12">
        <v>34.19</v>
      </c>
      <c r="F12" s="4">
        <f>D12/100</f>
        <v>0.34380000000000005</v>
      </c>
      <c r="G12" s="4">
        <f t="shared" ref="G12:G75" si="0">E12/100</f>
        <v>0.34189999999999998</v>
      </c>
      <c r="H12" s="6">
        <f>100*(1+F12)</f>
        <v>134.38000000000002</v>
      </c>
      <c r="I12" s="6">
        <f>100*(1+G12)</f>
        <v>134.19</v>
      </c>
      <c r="J12" s="2">
        <f>F12-G12</f>
        <v>1.9000000000000683E-3</v>
      </c>
      <c r="K12" s="4">
        <f>J12</f>
        <v>1.9000000000000683E-3</v>
      </c>
      <c r="L12" s="2">
        <f>($H$109/100)^(1/(2024-A12+1))-($I$109/100)^(1/(2024-A12+1))</f>
        <v>2.0488688766154173E-2</v>
      </c>
      <c r="M12" s="6">
        <f>100*(1+B12)</f>
        <v>133.75</v>
      </c>
      <c r="N12" s="6">
        <f>100*(1+C12)</f>
        <v>133.72999999999999</v>
      </c>
      <c r="O12" s="2">
        <f>B12-C12</f>
        <v>2.0000000000003348E-4</v>
      </c>
      <c r="P12" s="4">
        <f>O12</f>
        <v>2.0000000000003348E-4</v>
      </c>
      <c r="Q12" s="2">
        <f>($M$109/100)^(1/(2024-A12+1))-($N$109/100)^(1/(2024-A12+1))</f>
        <v>1.5545509070711505E-2</v>
      </c>
    </row>
    <row r="13" spans="1:17" x14ac:dyDescent="0.2">
      <c r="A13">
        <v>1928</v>
      </c>
      <c r="B13" s="4">
        <v>0.48520000000000002</v>
      </c>
      <c r="C13" s="4">
        <v>0.37549999999999994</v>
      </c>
      <c r="D13">
        <v>59.91</v>
      </c>
      <c r="E13">
        <v>37.619999999999997</v>
      </c>
      <c r="F13" s="4">
        <f t="shared" ref="F13:F76" si="1">D13/100</f>
        <v>0.59909999999999997</v>
      </c>
      <c r="G13" s="4">
        <f t="shared" si="0"/>
        <v>0.37619999999999998</v>
      </c>
      <c r="H13" s="5">
        <f>H12*(1+F13)</f>
        <v>214.88705800000002</v>
      </c>
      <c r="I13" s="5">
        <f>I12*(1+G13)</f>
        <v>184.67227799999998</v>
      </c>
      <c r="J13" s="2">
        <f t="shared" ref="J13:J76" si="2">F13-G13</f>
        <v>0.22289999999999999</v>
      </c>
      <c r="K13" s="4">
        <f>(H13/100)^(1/(A13-1927+1))-(I13/100)^(1/(A13-1927+1))</f>
        <v>0.1069608634139172</v>
      </c>
      <c r="L13" s="2">
        <f>($H$109/H12)^(1/(2024-A13+1))-($I$109/I12)^(1/(2024-A13+1))</f>
        <v>2.0642951276347521E-2</v>
      </c>
      <c r="M13" s="5">
        <f>M12*(1+B13)</f>
        <v>198.6455</v>
      </c>
      <c r="N13" s="5">
        <f>N12*(1+C13)</f>
        <v>183.94561499999998</v>
      </c>
      <c r="O13" s="2">
        <f t="shared" ref="O13:O76" si="3">B13-C13</f>
        <v>0.10970000000000008</v>
      </c>
      <c r="P13" s="4">
        <f>(M13/100)^(1/(A13-1927+1))-(N13/100)^(1/(A13-1927+1))</f>
        <v>5.3151029910564196E-2</v>
      </c>
      <c r="Q13" s="2">
        <f>($M$109/M12)^(1/(2024-A13+1))-($N$109/N12)^(1/(2024-A13+1))</f>
        <v>1.5673596955103397E-2</v>
      </c>
    </row>
    <row r="14" spans="1:17" x14ac:dyDescent="0.2">
      <c r="A14">
        <v>1929</v>
      </c>
      <c r="B14" s="4">
        <v>-0.48330000000000001</v>
      </c>
      <c r="C14" s="4">
        <v>-8.8699999999999987E-2</v>
      </c>
      <c r="D14">
        <v>-46.61</v>
      </c>
      <c r="E14">
        <v>-9.2100000000000009</v>
      </c>
      <c r="F14" s="4">
        <f t="shared" si="1"/>
        <v>-0.46610000000000001</v>
      </c>
      <c r="G14" s="4">
        <f t="shared" si="0"/>
        <v>-9.2100000000000015E-2</v>
      </c>
      <c r="H14" s="5">
        <f t="shared" ref="H14:H77" si="4">H13*(1+F14)</f>
        <v>114.72820026620002</v>
      </c>
      <c r="I14" s="5">
        <f t="shared" ref="I14:I77" si="5">I13*(1+G14)</f>
        <v>167.66396119619998</v>
      </c>
      <c r="J14" s="2">
        <f t="shared" si="2"/>
        <v>-0.374</v>
      </c>
      <c r="K14" s="4">
        <f>(H14/100)^(1/(A14-1927+1))-(I14/100)^(1/(A14-1927+1))</f>
        <v>-0.1411277413446983</v>
      </c>
      <c r="L14" s="2">
        <f>($H$109/H13)^(1/(2024-A14+1))-($I$109/I13)^(1/(2024-A14+1))</f>
        <v>1.9069168958210092E-2</v>
      </c>
      <c r="M14" s="5">
        <f t="shared" ref="M14:M77" si="6">M13*(1+B14)</f>
        <v>102.64012984999998</v>
      </c>
      <c r="N14" s="5">
        <f t="shared" ref="N14:N77" si="7">N13*(1+C14)</f>
        <v>167.62963894949996</v>
      </c>
      <c r="O14" s="2">
        <f t="shared" si="3"/>
        <v>-0.39460000000000001</v>
      </c>
      <c r="P14" s="4">
        <f t="shared" ref="P14:P77" si="8">(M14/100)^(1/(A14-1927+1))-(N14/100)^(1/(A14-1927+1))</f>
        <v>-0.17918607596390745</v>
      </c>
      <c r="Q14" s="2">
        <f t="shared" ref="Q14:Q77" si="9">($M$109/M13)^(1/(2024-A14+1))-($N$109/N13)^(1/(2024-A14+1))</f>
        <v>1.491319406744962E-2</v>
      </c>
    </row>
    <row r="15" spans="1:17" x14ac:dyDescent="0.2">
      <c r="A15">
        <v>1930</v>
      </c>
      <c r="B15" s="4">
        <v>-0.50180000000000002</v>
      </c>
      <c r="C15" s="4">
        <v>-0.26690000000000003</v>
      </c>
      <c r="D15">
        <v>-50.03</v>
      </c>
      <c r="E15">
        <v>-24.02</v>
      </c>
      <c r="F15" s="4">
        <f t="shared" si="1"/>
        <v>-0.50029999999999997</v>
      </c>
      <c r="G15" s="4">
        <f t="shared" si="0"/>
        <v>-0.2402</v>
      </c>
      <c r="H15" s="5">
        <f t="shared" si="4"/>
        <v>57.329681673020154</v>
      </c>
      <c r="I15" s="5">
        <f t="shared" si="5"/>
        <v>127.39107771687274</v>
      </c>
      <c r="J15" s="2">
        <f t="shared" si="2"/>
        <v>-0.2601</v>
      </c>
      <c r="K15" s="4">
        <f>(H15/100)^(1/(A15-1927+1))-(I15/100)^(1/(A15-1927+1))</f>
        <v>-0.19224038626001494</v>
      </c>
      <c r="L15" s="2">
        <f>($H$109/H14)^(1/(2024-A15+1))-($I$109/I14)^(1/(2024-A15+1))</f>
        <v>2.5559593101127209E-2</v>
      </c>
      <c r="M15" s="5">
        <f t="shared" si="6"/>
        <v>51.135312691269988</v>
      </c>
      <c r="N15" s="5">
        <f t="shared" si="7"/>
        <v>122.88928831387842</v>
      </c>
      <c r="O15" s="2">
        <f t="shared" si="3"/>
        <v>-0.2349</v>
      </c>
      <c r="P15" s="4">
        <f t="shared" si="8"/>
        <v>-0.20724940338126452</v>
      </c>
      <c r="Q15" s="2">
        <f t="shared" si="9"/>
        <v>2.1764680485875987E-2</v>
      </c>
    </row>
    <row r="16" spans="1:17" x14ac:dyDescent="0.2">
      <c r="A16">
        <v>1931</v>
      </c>
      <c r="B16" s="4">
        <v>-0.5232</v>
      </c>
      <c r="C16" s="4">
        <v>-0.43640000000000001</v>
      </c>
      <c r="D16">
        <v>-44.66</v>
      </c>
      <c r="E16">
        <v>-42.18</v>
      </c>
      <c r="F16" s="4">
        <f t="shared" si="1"/>
        <v>-0.44659999999999994</v>
      </c>
      <c r="G16" s="4">
        <f t="shared" si="0"/>
        <v>-0.42180000000000001</v>
      </c>
      <c r="H16" s="5">
        <f t="shared" si="4"/>
        <v>31.726245837849358</v>
      </c>
      <c r="I16" s="5">
        <f t="shared" si="5"/>
        <v>73.65752113589582</v>
      </c>
      <c r="J16" s="2">
        <f t="shared" si="2"/>
        <v>-2.4799999999999933E-2</v>
      </c>
      <c r="K16" s="4">
        <f>(H16/100)^(1/(A16-1927+1))-(I16/100)^(1/(A16-1927+1))</f>
        <v>-0.14583590749945019</v>
      </c>
      <c r="L16" s="2">
        <f>($H$109/H15)^(1/(2024-A16+1))-($I$109/I15)^(1/(2024-A16+1))</f>
        <v>3.0967005320516883E-2</v>
      </c>
      <c r="M16" s="5">
        <f t="shared" si="6"/>
        <v>24.381317091197531</v>
      </c>
      <c r="N16" s="5">
        <f t="shared" si="7"/>
        <v>69.26040289370188</v>
      </c>
      <c r="O16" s="2">
        <f t="shared" si="3"/>
        <v>-8.6799999999999988E-2</v>
      </c>
      <c r="P16" s="4">
        <f t="shared" si="8"/>
        <v>-0.17510430143339339</v>
      </c>
      <c r="Q16" s="2">
        <f t="shared" si="9"/>
        <v>2.6722215744303002E-2</v>
      </c>
    </row>
    <row r="17" spans="1:17" x14ac:dyDescent="0.2">
      <c r="A17">
        <v>1932</v>
      </c>
      <c r="B17" s="4">
        <v>3.4599999999999999E-2</v>
      </c>
      <c r="C17" s="4">
        <v>-9.4E-2</v>
      </c>
      <c r="D17">
        <v>20.49</v>
      </c>
      <c r="E17">
        <v>-10.52</v>
      </c>
      <c r="F17" s="4">
        <f t="shared" si="1"/>
        <v>0.20489999999999997</v>
      </c>
      <c r="G17" s="4">
        <f t="shared" si="0"/>
        <v>-0.1052</v>
      </c>
      <c r="H17" s="5">
        <f t="shared" si="4"/>
        <v>38.226953610024687</v>
      </c>
      <c r="I17" s="5">
        <f t="shared" si="5"/>
        <v>65.908749912399585</v>
      </c>
      <c r="J17" s="2">
        <f t="shared" si="2"/>
        <v>0.31009999999999999</v>
      </c>
      <c r="K17" s="4">
        <f>(H17/100)^(1/(A17-1927+1))-(I17/100)^(1/(A17-1927+1))</f>
        <v>-8.0963423272215729E-2</v>
      </c>
      <c r="L17" s="2">
        <f>($H$109/H16)^(1/(2024-A17+1))-($I$109/I16)^(1/(2024-A17+1))</f>
        <v>3.2059179095171864E-2</v>
      </c>
      <c r="M17" s="5">
        <f t="shared" si="6"/>
        <v>25.224910662552965</v>
      </c>
      <c r="N17" s="5">
        <f t="shared" si="7"/>
        <v>62.749925021693905</v>
      </c>
      <c r="O17" s="2">
        <f t="shared" si="3"/>
        <v>0.12859999999999999</v>
      </c>
      <c r="P17" s="4">
        <f t="shared" si="8"/>
        <v>-0.13038465765052432</v>
      </c>
      <c r="Q17" s="2">
        <f t="shared" si="9"/>
        <v>2.9255559841410816E-2</v>
      </c>
    </row>
    <row r="18" spans="1:17" x14ac:dyDescent="0.2">
      <c r="A18">
        <v>1933</v>
      </c>
      <c r="B18" s="4">
        <v>1.7508000000000001</v>
      </c>
      <c r="C18" s="4">
        <v>0.49719999999999998</v>
      </c>
      <c r="D18">
        <v>148.34</v>
      </c>
      <c r="E18">
        <v>45.85</v>
      </c>
      <c r="F18" s="4">
        <f t="shared" si="1"/>
        <v>1.4834000000000001</v>
      </c>
      <c r="G18" s="4">
        <f t="shared" si="0"/>
        <v>0.45850000000000002</v>
      </c>
      <c r="H18" s="5">
        <f t="shared" si="4"/>
        <v>94.932816595135307</v>
      </c>
      <c r="I18" s="5">
        <f t="shared" si="5"/>
        <v>96.127911747234791</v>
      </c>
      <c r="J18" s="2">
        <f t="shared" si="2"/>
        <v>1.0249000000000001</v>
      </c>
      <c r="K18" s="4">
        <f>(H18/100)^(1/(A18-1927+1))-(I18/100)^(1/(A18-1927+1))</f>
        <v>-1.7755404936249386E-3</v>
      </c>
      <c r="L18" s="2">
        <f>($H$109/H17)^(1/(2024-A18+1))-($I$109/I17)^(1/(2024-A18+1))</f>
        <v>2.8797572107006397E-2</v>
      </c>
      <c r="M18" s="5">
        <f t="shared" si="6"/>
        <v>69.388684250550696</v>
      </c>
      <c r="N18" s="5">
        <f t="shared" si="7"/>
        <v>93.949187742480106</v>
      </c>
      <c r="O18" s="2">
        <f t="shared" si="3"/>
        <v>1.2536</v>
      </c>
      <c r="P18" s="4">
        <f t="shared" si="8"/>
        <v>-4.1990317368030494E-2</v>
      </c>
      <c r="Q18" s="2">
        <f t="shared" si="9"/>
        <v>2.7996522141955582E-2</v>
      </c>
    </row>
    <row r="19" spans="1:17" x14ac:dyDescent="0.2">
      <c r="A19">
        <v>1934</v>
      </c>
      <c r="B19" s="4">
        <v>0.29460000000000003</v>
      </c>
      <c r="C19" s="4">
        <v>1.5700000000000002E-2</v>
      </c>
      <c r="D19">
        <v>20.010000000000002</v>
      </c>
      <c r="E19">
        <v>1.38</v>
      </c>
      <c r="F19" s="4">
        <f t="shared" si="1"/>
        <v>0.20010000000000003</v>
      </c>
      <c r="G19" s="4">
        <f t="shared" si="0"/>
        <v>1.38E-2</v>
      </c>
      <c r="H19" s="5">
        <f t="shared" si="4"/>
        <v>113.92887319582188</v>
      </c>
      <c r="I19" s="5">
        <f t="shared" si="5"/>
        <v>97.45447692934664</v>
      </c>
      <c r="J19" s="2">
        <f t="shared" si="2"/>
        <v>0.18630000000000002</v>
      </c>
      <c r="K19" s="4">
        <f>(H19/100)^(1/(A19-1927+1))-(I19/100)^(1/(A19-1927+1))</f>
        <v>1.9652010727137958E-2</v>
      </c>
      <c r="L19" s="2">
        <f>($H$109/H18)^(1/(2024-A19+1))-($I$109/I18)^(1/(2024-A19+1))</f>
        <v>2.2405744219543111E-2</v>
      </c>
      <c r="M19" s="5">
        <f t="shared" si="6"/>
        <v>89.830590630762927</v>
      </c>
      <c r="N19" s="5">
        <f t="shared" si="7"/>
        <v>95.42418999003705</v>
      </c>
      <c r="O19" s="2">
        <f t="shared" si="3"/>
        <v>0.27890000000000004</v>
      </c>
      <c r="P19" s="4">
        <f t="shared" si="8"/>
        <v>-7.4784686272303391E-3</v>
      </c>
      <c r="Q19" s="2">
        <f t="shared" si="9"/>
        <v>2.064024750559712E-2</v>
      </c>
    </row>
    <row r="20" spans="1:17" x14ac:dyDescent="0.2">
      <c r="A20">
        <v>1935</v>
      </c>
      <c r="B20" s="4">
        <v>0.72230000000000005</v>
      </c>
      <c r="C20" s="4">
        <v>0.44590000000000002</v>
      </c>
      <c r="D20">
        <v>53.18</v>
      </c>
      <c r="E20">
        <v>43.38</v>
      </c>
      <c r="F20" s="4">
        <f t="shared" si="1"/>
        <v>0.53180000000000005</v>
      </c>
      <c r="G20" s="4">
        <f t="shared" si="0"/>
        <v>0.43380000000000002</v>
      </c>
      <c r="H20" s="5">
        <f t="shared" si="4"/>
        <v>174.51624796135997</v>
      </c>
      <c r="I20" s="5">
        <f t="shared" si="5"/>
        <v>139.73022902129722</v>
      </c>
      <c r="J20" s="2">
        <f t="shared" si="2"/>
        <v>9.8000000000000032E-2</v>
      </c>
      <c r="K20" s="4">
        <f>(H20/100)^(1/(A20-1927+1))-(I20/100)^(1/(A20-1927+1))</f>
        <v>2.5955132631885425E-2</v>
      </c>
      <c r="L20" s="2">
        <f>($H$109/H19)^(1/(2024-A20+1))-($I$109/I19)^(1/(2024-A20+1))</f>
        <v>2.0561678007640971E-2</v>
      </c>
      <c r="M20" s="5">
        <f t="shared" si="6"/>
        <v>154.71522624336299</v>
      </c>
      <c r="N20" s="5">
        <f t="shared" si="7"/>
        <v>137.97383630659456</v>
      </c>
      <c r="O20" s="2">
        <f t="shared" si="3"/>
        <v>0.27640000000000003</v>
      </c>
      <c r="P20" s="4">
        <f t="shared" si="8"/>
        <v>1.3272289023932959E-2</v>
      </c>
      <c r="Q20" s="2">
        <f t="shared" si="9"/>
        <v>1.7847645557562464E-2</v>
      </c>
    </row>
    <row r="21" spans="1:17" x14ac:dyDescent="0.2">
      <c r="A21">
        <v>1936</v>
      </c>
      <c r="B21" s="4">
        <v>0.75480000000000003</v>
      </c>
      <c r="C21" s="4">
        <v>0.30780000000000002</v>
      </c>
      <c r="D21">
        <v>92.82</v>
      </c>
      <c r="E21">
        <v>30.54</v>
      </c>
      <c r="F21" s="4">
        <f t="shared" si="1"/>
        <v>0.92819999999999991</v>
      </c>
      <c r="G21" s="4">
        <f t="shared" si="0"/>
        <v>0.3054</v>
      </c>
      <c r="H21" s="5">
        <f t="shared" si="4"/>
        <v>336.50222931909428</v>
      </c>
      <c r="I21" s="5">
        <f t="shared" si="5"/>
        <v>182.40384096440141</v>
      </c>
      <c r="J21" s="2">
        <f t="shared" si="2"/>
        <v>0.62279999999999991</v>
      </c>
      <c r="K21" s="4">
        <f>(H21/100)^(1/(A21-1927+1))-(I21/100)^(1/(A21-1927+1))</f>
        <v>6.7064256670250177E-2</v>
      </c>
      <c r="L21" s="2">
        <f>($H$109/H20)^(1/(2024-A21+1))-($I$109/I20)^(1/(2024-A21+1))</f>
        <v>1.9898819289826175E-2</v>
      </c>
      <c r="M21" s="5">
        <f t="shared" si="6"/>
        <v>271.49427901185334</v>
      </c>
      <c r="N21" s="5">
        <f t="shared" si="7"/>
        <v>180.44218312176437</v>
      </c>
      <c r="O21" s="2">
        <f t="shared" si="3"/>
        <v>0.44700000000000001</v>
      </c>
      <c r="P21" s="4">
        <f t="shared" si="8"/>
        <v>4.4234364251056757E-2</v>
      </c>
      <c r="Q21" s="2">
        <f t="shared" si="9"/>
        <v>1.5787928293736986E-2</v>
      </c>
    </row>
    <row r="22" spans="1:17" x14ac:dyDescent="0.2">
      <c r="A22">
        <v>1937</v>
      </c>
      <c r="B22" s="4">
        <v>-0.53359999999999996</v>
      </c>
      <c r="C22" s="4">
        <v>-0.32640000000000002</v>
      </c>
      <c r="D22">
        <v>-53.28</v>
      </c>
      <c r="E22">
        <v>-31.6</v>
      </c>
      <c r="F22" s="4">
        <f t="shared" si="1"/>
        <v>-0.53280000000000005</v>
      </c>
      <c r="G22" s="4">
        <f t="shared" si="0"/>
        <v>-0.316</v>
      </c>
      <c r="H22" s="5">
        <f t="shared" si="4"/>
        <v>157.21384153788082</v>
      </c>
      <c r="I22" s="5">
        <f t="shared" si="5"/>
        <v>124.76422721965055</v>
      </c>
      <c r="J22" s="2">
        <f t="shared" si="2"/>
        <v>-0.21680000000000005</v>
      </c>
      <c r="K22" s="4">
        <f>(H22/100)^(1/(A22-1927+1))-(I22/100)^(1/(A22-1927+1))</f>
        <v>2.1670396732079489E-2</v>
      </c>
      <c r="L22" s="2">
        <f>($H$109/H21)^(1/(2024-A22+1))-($I$109/I21)^(1/(2024-A22+1))</f>
        <v>1.5122149778893368E-2</v>
      </c>
      <c r="M22" s="5">
        <f t="shared" si="6"/>
        <v>126.62493173112841</v>
      </c>
      <c r="N22" s="5">
        <f t="shared" si="7"/>
        <v>121.54585455082048</v>
      </c>
      <c r="O22" s="2">
        <f t="shared" si="3"/>
        <v>-0.20719999999999994</v>
      </c>
      <c r="P22" s="4">
        <f t="shared" si="8"/>
        <v>3.7952828997971366E-3</v>
      </c>
      <c r="Q22" s="2">
        <f t="shared" si="9"/>
        <v>1.2201000049681054E-2</v>
      </c>
    </row>
    <row r="23" spans="1:17" x14ac:dyDescent="0.2">
      <c r="A23">
        <v>1938</v>
      </c>
      <c r="B23" s="4">
        <v>0.16769999999999999</v>
      </c>
      <c r="C23" s="4">
        <v>0.26700000000000002</v>
      </c>
      <c r="D23">
        <v>1.6</v>
      </c>
      <c r="E23">
        <v>25.36</v>
      </c>
      <c r="F23" s="4">
        <f t="shared" si="1"/>
        <v>1.6E-2</v>
      </c>
      <c r="G23" s="4">
        <f t="shared" si="0"/>
        <v>0.25359999999999999</v>
      </c>
      <c r="H23" s="5">
        <f t="shared" si="4"/>
        <v>159.72926300248693</v>
      </c>
      <c r="I23" s="5">
        <f t="shared" si="5"/>
        <v>156.40443524255394</v>
      </c>
      <c r="J23" s="2">
        <f t="shared" si="2"/>
        <v>-0.23759999999999998</v>
      </c>
      <c r="K23" s="4">
        <f>(H23/100)^(1/(A23-1927+1))-(I23/100)^(1/(A23-1927+1))</f>
        <v>1.8210893025190078E-3</v>
      </c>
      <c r="L23" s="2">
        <f>($H$109/H22)^(1/(2024-A23+1))-($I$109/I22)^(1/(2024-A23+1))</f>
        <v>2.0318587240151231E-2</v>
      </c>
      <c r="M23" s="5">
        <f t="shared" si="6"/>
        <v>147.85993278243865</v>
      </c>
      <c r="N23" s="5">
        <f t="shared" si="7"/>
        <v>153.99859771588953</v>
      </c>
      <c r="O23" s="2">
        <f t="shared" si="3"/>
        <v>-9.9300000000000027E-2</v>
      </c>
      <c r="P23" s="4">
        <f t="shared" si="8"/>
        <v>-3.5080810281771235E-3</v>
      </c>
      <c r="Q23" s="2">
        <f t="shared" si="9"/>
        <v>1.7168471125930784E-2</v>
      </c>
    </row>
    <row r="24" spans="1:17" x14ac:dyDescent="0.2">
      <c r="A24">
        <v>1939</v>
      </c>
      <c r="B24" s="4">
        <v>-4.1599999999999998E-2</v>
      </c>
      <c r="C24" s="4">
        <v>3.4200000000000001E-2</v>
      </c>
      <c r="D24">
        <v>-5.73</v>
      </c>
      <c r="E24">
        <v>5.43</v>
      </c>
      <c r="F24" s="4">
        <f t="shared" si="1"/>
        <v>-5.7300000000000004E-2</v>
      </c>
      <c r="G24" s="4">
        <f t="shared" si="0"/>
        <v>5.4299999999999994E-2</v>
      </c>
      <c r="H24" s="5">
        <f t="shared" si="4"/>
        <v>150.57677623244442</v>
      </c>
      <c r="I24" s="5">
        <f t="shared" si="5"/>
        <v>164.89719607622462</v>
      </c>
      <c r="J24" s="2">
        <f t="shared" si="2"/>
        <v>-0.1116</v>
      </c>
      <c r="K24" s="4">
        <f>(H24/100)^(1/(A24-1927+1))-(I24/100)^(1/(A24-1927+1))</f>
        <v>-7.2371822411705367E-3</v>
      </c>
      <c r="L24" s="2">
        <f>($H$109/H23)^(1/(2024-A24+1))-($I$109/I23)^(1/(2024-A24+1))</f>
        <v>2.3287192669433576E-2</v>
      </c>
      <c r="M24" s="5">
        <f t="shared" si="6"/>
        <v>141.70895957868922</v>
      </c>
      <c r="N24" s="5">
        <f t="shared" si="7"/>
        <v>159.26534975777295</v>
      </c>
      <c r="O24" s="2">
        <f t="shared" si="3"/>
        <v>-7.5800000000000006E-2</v>
      </c>
      <c r="P24" s="4">
        <f t="shared" si="8"/>
        <v>-9.2700926909232706E-3</v>
      </c>
      <c r="Q24" s="2">
        <f t="shared" si="9"/>
        <v>1.8412698656713467E-2</v>
      </c>
    </row>
    <row r="25" spans="1:17" x14ac:dyDescent="0.2">
      <c r="A25">
        <v>1940</v>
      </c>
      <c r="B25" s="4">
        <v>-0.14219999999999999</v>
      </c>
      <c r="C25" s="4">
        <v>-7.3899999999999993E-2</v>
      </c>
      <c r="D25">
        <v>-31.81</v>
      </c>
      <c r="E25">
        <v>-7.07</v>
      </c>
      <c r="F25" s="4">
        <f t="shared" si="1"/>
        <v>-0.31809999999999999</v>
      </c>
      <c r="G25" s="4">
        <f t="shared" si="0"/>
        <v>-7.0699999999999999E-2</v>
      </c>
      <c r="H25" s="5">
        <f t="shared" si="4"/>
        <v>102.67830371290384</v>
      </c>
      <c r="I25" s="5">
        <f t="shared" si="5"/>
        <v>153.23896431363553</v>
      </c>
      <c r="J25" s="2">
        <f t="shared" si="2"/>
        <v>-0.24740000000000001</v>
      </c>
      <c r="K25" s="4">
        <f>(H25/100)^(1/(A25-1927+1))-(I25/100)^(1/(A25-1927+1))</f>
        <v>-2.9067564791772194E-2</v>
      </c>
      <c r="L25" s="2">
        <f>($H$109/H24)^(1/(2024-A25+1))-($I$109/I24)^(1/(2024-A25+1))</f>
        <v>2.5068144147808225E-2</v>
      </c>
      <c r="M25" s="5">
        <f t="shared" si="6"/>
        <v>121.55794552659961</v>
      </c>
      <c r="N25" s="5">
        <f t="shared" si="7"/>
        <v>147.49564041067353</v>
      </c>
      <c r="O25" s="2">
        <f t="shared" si="3"/>
        <v>-6.83E-2</v>
      </c>
      <c r="P25" s="4">
        <f t="shared" si="8"/>
        <v>-1.4106025033608027E-2</v>
      </c>
      <c r="Q25" s="2">
        <f t="shared" si="9"/>
        <v>1.965770385662724E-2</v>
      </c>
    </row>
    <row r="26" spans="1:17" x14ac:dyDescent="0.2">
      <c r="A26">
        <v>1941</v>
      </c>
      <c r="B26" s="4">
        <v>-0.11749999999999999</v>
      </c>
      <c r="C26" s="4">
        <v>-0.10859999999999999</v>
      </c>
      <c r="D26">
        <v>-5.54</v>
      </c>
      <c r="E26">
        <v>-11.25</v>
      </c>
      <c r="F26" s="4">
        <f t="shared" si="1"/>
        <v>-5.5399999999999998E-2</v>
      </c>
      <c r="G26" s="4">
        <f t="shared" si="0"/>
        <v>-0.1125</v>
      </c>
      <c r="H26" s="5">
        <f t="shared" si="4"/>
        <v>96.989925687208967</v>
      </c>
      <c r="I26" s="5">
        <f t="shared" si="5"/>
        <v>135.99958082835153</v>
      </c>
      <c r="J26" s="2">
        <f t="shared" si="2"/>
        <v>5.7100000000000005E-2</v>
      </c>
      <c r="K26" s="4">
        <f>(H26/100)^(1/(A26-1927+1))-(I26/100)^(1/(A26-1927+1))</f>
        <v>-2.2745781115181218E-2</v>
      </c>
      <c r="L26" s="2">
        <f>($H$109/H25)^(1/(2024-A26+1))-($I$109/I25)^(1/(2024-A26+1))</f>
        <v>2.9616237565082804E-2</v>
      </c>
      <c r="M26" s="5">
        <f t="shared" si="6"/>
        <v>107.27488692722416</v>
      </c>
      <c r="N26" s="5">
        <f t="shared" si="7"/>
        <v>131.47761386207438</v>
      </c>
      <c r="O26" s="2">
        <f t="shared" si="3"/>
        <v>-8.9000000000000051E-3</v>
      </c>
      <c r="P26" s="4">
        <f t="shared" si="8"/>
        <v>-1.371927197440348E-2</v>
      </c>
      <c r="Q26" s="2">
        <f t="shared" si="9"/>
        <v>2.0970039872318047E-2</v>
      </c>
    </row>
    <row r="27" spans="1:17" x14ac:dyDescent="0.2">
      <c r="A27">
        <v>1942</v>
      </c>
      <c r="B27" s="4">
        <v>0.39100000000000001</v>
      </c>
      <c r="C27" s="4">
        <v>0.15329999999999999</v>
      </c>
      <c r="D27">
        <v>61.79</v>
      </c>
      <c r="E27">
        <v>13.9</v>
      </c>
      <c r="F27" s="4">
        <f t="shared" si="1"/>
        <v>0.6179</v>
      </c>
      <c r="G27" s="4">
        <f t="shared" si="0"/>
        <v>0.13900000000000001</v>
      </c>
      <c r="H27" s="5">
        <f t="shared" si="4"/>
        <v>156.92000076933539</v>
      </c>
      <c r="I27" s="5">
        <f t="shared" si="5"/>
        <v>154.9035225634924</v>
      </c>
      <c r="J27" s="2">
        <f t="shared" si="2"/>
        <v>0.47889999999999999</v>
      </c>
      <c r="K27" s="4">
        <f>(H27/100)^(1/(A27-1927+1))-(I27/100)^(1/(A27-1927+1))</f>
        <v>8.3110347710335652E-4</v>
      </c>
      <c r="L27" s="2">
        <f>($H$109/H26)^(1/(2024-A27+1))-($I$109/I26)^(1/(2024-A27+1))</f>
        <v>2.9200209153640744E-2</v>
      </c>
      <c r="M27" s="5">
        <f t="shared" si="6"/>
        <v>149.21936771576881</v>
      </c>
      <c r="N27" s="5">
        <f t="shared" si="7"/>
        <v>151.63313206713039</v>
      </c>
      <c r="O27" s="2">
        <f t="shared" si="3"/>
        <v>0.23770000000000002</v>
      </c>
      <c r="P27" s="4">
        <f t="shared" si="8"/>
        <v>-1.0288272239782348E-3</v>
      </c>
      <c r="Q27" s="2">
        <f t="shared" si="9"/>
        <v>2.1419251747334389E-2</v>
      </c>
    </row>
    <row r="28" spans="1:17" x14ac:dyDescent="0.2">
      <c r="A28">
        <v>1943</v>
      </c>
      <c r="B28" s="4">
        <v>1.0948</v>
      </c>
      <c r="C28" s="4">
        <v>0.24909999999999999</v>
      </c>
      <c r="D28">
        <v>137.97</v>
      </c>
      <c r="E28">
        <v>22.96</v>
      </c>
      <c r="F28" s="4">
        <f t="shared" si="1"/>
        <v>1.3796999999999999</v>
      </c>
      <c r="G28" s="4">
        <f t="shared" si="0"/>
        <v>0.2296</v>
      </c>
      <c r="H28" s="5">
        <f t="shared" si="4"/>
        <v>373.42252583078738</v>
      </c>
      <c r="I28" s="5">
        <f t="shared" si="5"/>
        <v>190.46937134407025</v>
      </c>
      <c r="J28" s="2">
        <f t="shared" si="2"/>
        <v>1.1500999999999999</v>
      </c>
      <c r="K28" s="4">
        <f>(H28/100)^(1/(A28-1927+1))-(I28/100)^(1/(A28-1927+1))</f>
        <v>4.1956137385468883E-2</v>
      </c>
      <c r="L28" s="2">
        <f>($H$109/H27)^(1/(2024-A28+1))-($I$109/I27)^(1/(2024-A28+1))</f>
        <v>2.4672751731573461E-2</v>
      </c>
      <c r="M28" s="5">
        <f t="shared" si="6"/>
        <v>312.58473149099251</v>
      </c>
      <c r="N28" s="5">
        <f t="shared" si="7"/>
        <v>189.40494526505256</v>
      </c>
      <c r="O28" s="2">
        <f t="shared" si="3"/>
        <v>0.84570000000000001</v>
      </c>
      <c r="P28" s="4">
        <f t="shared" si="8"/>
        <v>3.1053517868149472E-2</v>
      </c>
      <c r="Q28" s="2">
        <f t="shared" si="9"/>
        <v>1.907949435785472E-2</v>
      </c>
    </row>
    <row r="29" spans="1:17" x14ac:dyDescent="0.2">
      <c r="A29">
        <v>1944</v>
      </c>
      <c r="B29" s="4">
        <v>0.60750000000000004</v>
      </c>
      <c r="C29" s="4">
        <v>0.18280000000000002</v>
      </c>
      <c r="D29">
        <v>69.73</v>
      </c>
      <c r="E29">
        <v>16.829999999999998</v>
      </c>
      <c r="F29" s="4">
        <f t="shared" si="1"/>
        <v>0.69730000000000003</v>
      </c>
      <c r="G29" s="4">
        <f t="shared" si="0"/>
        <v>0.16829999999999998</v>
      </c>
      <c r="H29" s="5">
        <f t="shared" si="4"/>
        <v>633.81005309259547</v>
      </c>
      <c r="I29" s="5">
        <f t="shared" si="5"/>
        <v>222.52536654127726</v>
      </c>
      <c r="J29" s="2">
        <f t="shared" si="2"/>
        <v>0.52900000000000003</v>
      </c>
      <c r="K29" s="4">
        <f>(H29/100)^(1/(A29-1927+1))-(I29/100)^(1/(A29-1927+1))</f>
        <v>6.2595106956305102E-2</v>
      </c>
      <c r="L29" s="2">
        <f>($H$109/H28)^(1/(2024-A29+1))-($I$109/I28)^(1/(2024-A29+1))</f>
        <v>1.5722473571287088E-2</v>
      </c>
      <c r="M29" s="5">
        <f t="shared" si="6"/>
        <v>502.47995587177041</v>
      </c>
      <c r="N29" s="5">
        <f t="shared" si="7"/>
        <v>224.02816925950418</v>
      </c>
      <c r="O29" s="2">
        <f t="shared" si="3"/>
        <v>0.42470000000000002</v>
      </c>
      <c r="P29" s="4">
        <f t="shared" si="8"/>
        <v>4.8002660361370797E-2</v>
      </c>
      <c r="Q29" s="2">
        <f t="shared" si="9"/>
        <v>1.208272549084799E-2</v>
      </c>
    </row>
    <row r="30" spans="1:17" x14ac:dyDescent="0.2">
      <c r="A30">
        <v>1945</v>
      </c>
      <c r="B30" s="4">
        <v>0.78760000000000008</v>
      </c>
      <c r="C30" s="4">
        <v>0.33</v>
      </c>
      <c r="D30">
        <v>91.09</v>
      </c>
      <c r="E30">
        <v>30.23</v>
      </c>
      <c r="F30" s="4">
        <f t="shared" si="1"/>
        <v>0.91090000000000004</v>
      </c>
      <c r="G30" s="4">
        <f t="shared" si="0"/>
        <v>0.30230000000000001</v>
      </c>
      <c r="H30" s="5">
        <f t="shared" si="4"/>
        <v>1211.1476304546406</v>
      </c>
      <c r="I30" s="5">
        <f t="shared" si="5"/>
        <v>289.7947848467054</v>
      </c>
      <c r="J30" s="2">
        <f t="shared" si="2"/>
        <v>0.60860000000000003</v>
      </c>
      <c r="K30" s="4">
        <f>(H30/100)^(1/(A30-1927+1))-(I30/100)^(1/(A30-1927+1))</f>
        <v>8.2679179724050922E-2</v>
      </c>
      <c r="L30" s="2">
        <f>($H$109/H29)^(1/(2024-A30+1))-($I$109/I29)^(1/(2024-A30+1))</f>
        <v>1.0661834947598647E-2</v>
      </c>
      <c r="M30" s="5">
        <f t="shared" si="6"/>
        <v>898.23316911637687</v>
      </c>
      <c r="N30" s="5">
        <f t="shared" si="7"/>
        <v>297.95746511514056</v>
      </c>
      <c r="O30" s="2">
        <f t="shared" si="3"/>
        <v>0.45760000000000006</v>
      </c>
      <c r="P30" s="4">
        <f t="shared" si="8"/>
        <v>6.3334218578676715E-2</v>
      </c>
      <c r="Q30" s="2">
        <f t="shared" si="9"/>
        <v>7.9200105212189342E-3</v>
      </c>
    </row>
    <row r="31" spans="1:17" x14ac:dyDescent="0.2">
      <c r="A31">
        <v>1946</v>
      </c>
      <c r="B31" s="4">
        <v>-0.13570000000000002</v>
      </c>
      <c r="C31" s="4">
        <v>-5.7699999999999994E-2</v>
      </c>
      <c r="D31">
        <v>-15.32</v>
      </c>
      <c r="E31">
        <v>-5.15</v>
      </c>
      <c r="F31" s="4">
        <f t="shared" si="1"/>
        <v>-0.1532</v>
      </c>
      <c r="G31" s="4">
        <f t="shared" si="0"/>
        <v>-5.1500000000000004E-2</v>
      </c>
      <c r="H31" s="5">
        <f t="shared" si="4"/>
        <v>1025.5998134689896</v>
      </c>
      <c r="I31" s="5">
        <f t="shared" si="5"/>
        <v>274.8703534271001</v>
      </c>
      <c r="J31" s="2">
        <f t="shared" si="2"/>
        <v>-0.1017</v>
      </c>
      <c r="K31" s="4">
        <f>(H31/100)^(1/(A31-1927+1))-(I31/100)^(1/(A31-1927+1))</f>
        <v>7.1581191122616517E-2</v>
      </c>
      <c r="L31" s="2">
        <f>($H$109/H30)^(1/(2024-A31+1))-($I$109/I30)^(1/(2024-A31+1))</f>
        <v>5.3551600652823605E-3</v>
      </c>
      <c r="M31" s="5">
        <f t="shared" si="6"/>
        <v>776.34292806728445</v>
      </c>
      <c r="N31" s="5">
        <f t="shared" si="7"/>
        <v>280.76531937799695</v>
      </c>
      <c r="O31" s="2">
        <f t="shared" si="3"/>
        <v>-7.8000000000000014E-2</v>
      </c>
      <c r="P31" s="4">
        <f t="shared" si="8"/>
        <v>5.4932553096982417E-2</v>
      </c>
      <c r="Q31" s="2">
        <f t="shared" si="9"/>
        <v>3.8254034688534055E-3</v>
      </c>
    </row>
    <row r="32" spans="1:17" x14ac:dyDescent="0.2">
      <c r="A32">
        <v>1947</v>
      </c>
      <c r="B32" s="4">
        <v>-9.0000000000000011E-3</v>
      </c>
      <c r="C32" s="4">
        <v>4.6699999999999998E-2</v>
      </c>
      <c r="D32">
        <v>-0.96</v>
      </c>
      <c r="E32">
        <v>5.58</v>
      </c>
      <c r="F32" s="4">
        <f t="shared" si="1"/>
        <v>-9.5999999999999992E-3</v>
      </c>
      <c r="G32" s="4">
        <f t="shared" si="0"/>
        <v>5.5800000000000002E-2</v>
      </c>
      <c r="H32" s="5">
        <f t="shared" si="4"/>
        <v>1015.7540552596872</v>
      </c>
      <c r="I32" s="5">
        <f t="shared" si="5"/>
        <v>290.20811914833229</v>
      </c>
      <c r="J32" s="2">
        <f t="shared" si="2"/>
        <v>-6.54E-2</v>
      </c>
      <c r="K32" s="4">
        <f>(H32/100)^(1/(A32-1927+1))-(I32/100)^(1/(A32-1927+1))</f>
        <v>6.4671183969174484E-2</v>
      </c>
      <c r="L32" s="2">
        <f>($H$109/H31)^(1/(2024-A32+1))-($I$109/I31)^(1/(2024-A32+1))</f>
        <v>7.0593330038650759E-3</v>
      </c>
      <c r="M32" s="5">
        <f t="shared" si="6"/>
        <v>769.35584171467883</v>
      </c>
      <c r="N32" s="5">
        <f t="shared" si="7"/>
        <v>293.87705979294941</v>
      </c>
      <c r="O32" s="2">
        <f t="shared" si="3"/>
        <v>-5.57E-2</v>
      </c>
      <c r="P32" s="4">
        <f t="shared" si="8"/>
        <v>4.9364622427980009E-2</v>
      </c>
      <c r="Q32" s="2">
        <f t="shared" si="9"/>
        <v>5.1199297809343403E-3</v>
      </c>
    </row>
    <row r="33" spans="1:17" x14ac:dyDescent="0.2">
      <c r="A33">
        <v>1948</v>
      </c>
      <c r="B33" s="4">
        <v>-5.8700000000000002E-2</v>
      </c>
      <c r="C33" s="4">
        <v>2.86E-2</v>
      </c>
      <c r="D33">
        <v>-0.71</v>
      </c>
      <c r="E33">
        <v>3.1</v>
      </c>
      <c r="F33" s="4">
        <f t="shared" si="1"/>
        <v>-7.0999999999999995E-3</v>
      </c>
      <c r="G33" s="4">
        <f t="shared" si="0"/>
        <v>3.1E-2</v>
      </c>
      <c r="H33" s="5">
        <f t="shared" si="4"/>
        <v>1008.5422014673435</v>
      </c>
      <c r="I33" s="5">
        <f t="shared" si="5"/>
        <v>299.20457084193055</v>
      </c>
      <c r="J33" s="2">
        <f t="shared" si="2"/>
        <v>-3.8100000000000002E-2</v>
      </c>
      <c r="K33" s="4">
        <f>(H33/100)^(1/(A33-1927+1))-(I33/100)^(1/(A33-1927+1))</f>
        <v>5.9687758428818682E-2</v>
      </c>
      <c r="L33" s="2">
        <f>($H$109/H32)^(1/(2024-A33+1))-($I$109/I32)^(1/(2024-A33+1))</f>
        <v>8.0855751509150142E-3</v>
      </c>
      <c r="M33" s="5">
        <f t="shared" si="6"/>
        <v>724.19465380602719</v>
      </c>
      <c r="N33" s="5">
        <f t="shared" si="7"/>
        <v>302.28194370302776</v>
      </c>
      <c r="O33" s="2">
        <f t="shared" si="3"/>
        <v>-8.7300000000000003E-2</v>
      </c>
      <c r="P33" s="4">
        <f t="shared" si="8"/>
        <v>4.260188759579453E-2</v>
      </c>
      <c r="Q33" s="2">
        <f t="shared" si="9"/>
        <v>5.9852745554807019E-3</v>
      </c>
    </row>
    <row r="34" spans="1:17" x14ac:dyDescent="0.2">
      <c r="A34">
        <v>1949</v>
      </c>
      <c r="B34" s="4">
        <v>0.21109999999999998</v>
      </c>
      <c r="C34" s="4">
        <v>0.19690000000000002</v>
      </c>
      <c r="D34">
        <v>27.22</v>
      </c>
      <c r="E34">
        <v>18.68</v>
      </c>
      <c r="F34" s="4">
        <f t="shared" si="1"/>
        <v>0.2722</v>
      </c>
      <c r="G34" s="4">
        <f t="shared" si="0"/>
        <v>0.18679999999999999</v>
      </c>
      <c r="H34" s="5">
        <f t="shared" si="4"/>
        <v>1283.0673887067544</v>
      </c>
      <c r="I34" s="5">
        <f t="shared" si="5"/>
        <v>355.09598467520317</v>
      </c>
      <c r="J34" s="2">
        <f t="shared" si="2"/>
        <v>8.5400000000000004E-2</v>
      </c>
      <c r="K34" s="4">
        <f>(H34/100)^(1/(A34-1927+1))-(I34/100)^(1/(A34-1927+1))</f>
        <v>6.0695985242555484E-2</v>
      </c>
      <c r="L34" s="2">
        <f>($H$109/H33)^(1/(2024-A34+1))-($I$109/I33)^(1/(2024-A34+1))</f>
        <v>8.7560193882991744E-3</v>
      </c>
      <c r="M34" s="5">
        <f t="shared" si="6"/>
        <v>877.07214522447953</v>
      </c>
      <c r="N34" s="5">
        <f t="shared" si="7"/>
        <v>361.80125841815396</v>
      </c>
      <c r="O34" s="2">
        <f t="shared" si="3"/>
        <v>1.4199999999999963E-2</v>
      </c>
      <c r="P34" s="4">
        <f t="shared" si="8"/>
        <v>4.1507457193370234E-2</v>
      </c>
      <c r="Q34" s="2">
        <f t="shared" si="9"/>
        <v>7.3789710997109736E-3</v>
      </c>
    </row>
    <row r="35" spans="1:17" x14ac:dyDescent="0.2">
      <c r="A35">
        <v>1950</v>
      </c>
      <c r="B35" s="4">
        <v>0.4642</v>
      </c>
      <c r="C35" s="4">
        <v>0.2928</v>
      </c>
      <c r="D35">
        <v>52.78</v>
      </c>
      <c r="E35">
        <v>29.23</v>
      </c>
      <c r="F35" s="4">
        <f t="shared" si="1"/>
        <v>0.52780000000000005</v>
      </c>
      <c r="G35" s="4">
        <f t="shared" si="0"/>
        <v>0.2923</v>
      </c>
      <c r="H35" s="5">
        <f t="shared" si="4"/>
        <v>1960.2703564661795</v>
      </c>
      <c r="I35" s="5">
        <f t="shared" si="5"/>
        <v>458.89054099576504</v>
      </c>
      <c r="J35" s="2">
        <f t="shared" si="2"/>
        <v>0.23550000000000004</v>
      </c>
      <c r="K35" s="4">
        <f>(H35/100)^(1/(A35-1927+1))-(I35/100)^(1/(A35-1927+1))</f>
        <v>6.6456617533624529E-2</v>
      </c>
      <c r="L35" s="2">
        <f>($H$109/H34)^(1/(2024-A35+1))-($I$109/I34)^(1/(2024-A35+1))</f>
        <v>7.8277731037383891E-3</v>
      </c>
      <c r="M35" s="5">
        <f t="shared" si="6"/>
        <v>1284.209035037683</v>
      </c>
      <c r="N35" s="5">
        <f t="shared" si="7"/>
        <v>467.73666688298943</v>
      </c>
      <c r="O35" s="2">
        <f t="shared" si="3"/>
        <v>0.1714</v>
      </c>
      <c r="P35" s="4">
        <f t="shared" si="8"/>
        <v>4.5834661430552037E-2</v>
      </c>
      <c r="Q35" s="2">
        <f t="shared" si="9"/>
        <v>7.2943263696869654E-3</v>
      </c>
    </row>
    <row r="36" spans="1:17" x14ac:dyDescent="0.2">
      <c r="A36">
        <v>1951</v>
      </c>
      <c r="B36" s="4">
        <v>6.2899999999999998E-2</v>
      </c>
      <c r="C36" s="4">
        <v>0.218</v>
      </c>
      <c r="D36">
        <v>3.92</v>
      </c>
      <c r="E36">
        <v>21.91</v>
      </c>
      <c r="F36" s="4">
        <f t="shared" si="1"/>
        <v>3.9199999999999999E-2</v>
      </c>
      <c r="G36" s="4">
        <f t="shared" si="0"/>
        <v>0.21909999999999999</v>
      </c>
      <c r="H36" s="5">
        <f t="shared" si="4"/>
        <v>2037.1129544396535</v>
      </c>
      <c r="I36" s="5">
        <f t="shared" si="5"/>
        <v>559.4334585279372</v>
      </c>
      <c r="J36" s="2">
        <f t="shared" si="2"/>
        <v>-0.1799</v>
      </c>
      <c r="K36" s="4">
        <f>(H36/100)^(1/(A36-1927+1))-(I36/100)^(1/(A36-1927+1))</f>
        <v>5.6836661874744232E-2</v>
      </c>
      <c r="L36" s="2">
        <f>($H$109/H35)^(1/(2024-A36+1))-($I$109/I35)^(1/(2024-A36+1))</f>
        <v>5.3926413912412929E-3</v>
      </c>
      <c r="M36" s="5">
        <f t="shared" si="6"/>
        <v>1364.9857833415531</v>
      </c>
      <c r="N36" s="5">
        <f t="shared" si="7"/>
        <v>569.70326026348107</v>
      </c>
      <c r="O36" s="2">
        <f t="shared" si="3"/>
        <v>-0.15510000000000002</v>
      </c>
      <c r="P36" s="4">
        <f t="shared" si="8"/>
        <v>3.8133050966539184E-2</v>
      </c>
      <c r="Q36" s="2">
        <f t="shared" si="9"/>
        <v>5.4980766474044263E-3</v>
      </c>
    </row>
    <row r="37" spans="1:17" x14ac:dyDescent="0.2">
      <c r="A37">
        <v>1952</v>
      </c>
      <c r="B37" s="4">
        <v>5.0599999999999999E-2</v>
      </c>
      <c r="C37" s="4">
        <v>0.14180000000000001</v>
      </c>
      <c r="D37">
        <v>1.19</v>
      </c>
      <c r="E37">
        <v>14.42</v>
      </c>
      <c r="F37" s="4">
        <f t="shared" si="1"/>
        <v>1.1899999999999999E-2</v>
      </c>
      <c r="G37" s="4">
        <f t="shared" si="0"/>
        <v>0.14419999999999999</v>
      </c>
      <c r="H37" s="5">
        <f t="shared" si="4"/>
        <v>2061.3545985974856</v>
      </c>
      <c r="I37" s="5">
        <f t="shared" si="5"/>
        <v>640.10376324766582</v>
      </c>
      <c r="J37" s="2">
        <f t="shared" si="2"/>
        <v>-0.1323</v>
      </c>
      <c r="K37" s="4">
        <f>(H37/100)^(1/(A37-1927+1))-(I37/100)^(1/(A37-1927+1))</f>
        <v>4.9412421321913369E-2</v>
      </c>
      <c r="L37" s="2">
        <f>($H$109/H36)^(1/(2024-A37+1))-($I$109/I36)^(1/(2024-A37+1))</f>
        <v>7.8979398036140847E-3</v>
      </c>
      <c r="M37" s="5">
        <f t="shared" si="6"/>
        <v>1434.0540639786357</v>
      </c>
      <c r="N37" s="5">
        <f t="shared" si="7"/>
        <v>650.48718256884263</v>
      </c>
      <c r="O37" s="2">
        <f t="shared" si="3"/>
        <v>-9.1200000000000003E-2</v>
      </c>
      <c r="P37" s="4">
        <f t="shared" si="8"/>
        <v>3.317780137072357E-2</v>
      </c>
      <c r="Q37" s="2">
        <f t="shared" si="9"/>
        <v>7.6495605142190559E-3</v>
      </c>
    </row>
    <row r="38" spans="1:17" x14ac:dyDescent="0.2">
      <c r="A38">
        <v>1953</v>
      </c>
      <c r="B38" s="4">
        <v>-5.7099999999999998E-2</v>
      </c>
      <c r="C38" s="4">
        <v>1.26E-2</v>
      </c>
      <c r="D38">
        <v>-5.8</v>
      </c>
      <c r="E38">
        <v>1.0900000000000001</v>
      </c>
      <c r="F38" s="4">
        <f t="shared" si="1"/>
        <v>-5.7999999999999996E-2</v>
      </c>
      <c r="G38" s="4">
        <f t="shared" si="0"/>
        <v>1.09E-2</v>
      </c>
      <c r="H38" s="5">
        <f t="shared" si="4"/>
        <v>1941.7960318788314</v>
      </c>
      <c r="I38" s="5">
        <f t="shared" si="5"/>
        <v>647.08089426706533</v>
      </c>
      <c r="J38" s="2">
        <f t="shared" si="2"/>
        <v>-6.8899999999999989E-2</v>
      </c>
      <c r="K38" s="4">
        <f>(H38/100)^(1/(A38-1927+1))-(I38/100)^(1/(A38-1927+1))</f>
        <v>4.4514006962953712E-2</v>
      </c>
      <c r="L38" s="2">
        <f>($H$109/H37)^(1/(2024-A38+1))-($I$109/I37)^(1/(2024-A38+1))</f>
        <v>9.9100919749310901E-3</v>
      </c>
      <c r="M38" s="5">
        <f t="shared" si="6"/>
        <v>1352.1695769254554</v>
      </c>
      <c r="N38" s="5">
        <f t="shared" si="7"/>
        <v>658.68332106921002</v>
      </c>
      <c r="O38" s="2">
        <f t="shared" si="3"/>
        <v>-6.9699999999999998E-2</v>
      </c>
      <c r="P38" s="4">
        <f t="shared" si="8"/>
        <v>2.89479773147856E-2</v>
      </c>
      <c r="Q38" s="2">
        <f t="shared" si="9"/>
        <v>9.0453741308178515E-3</v>
      </c>
    </row>
    <row r="39" spans="1:17" x14ac:dyDescent="0.2">
      <c r="A39">
        <v>1954</v>
      </c>
      <c r="B39" s="4">
        <v>0.63639999999999997</v>
      </c>
      <c r="C39" s="4">
        <v>0.48849999999999999</v>
      </c>
      <c r="D39">
        <v>63.9</v>
      </c>
      <c r="E39">
        <v>48.61</v>
      </c>
      <c r="F39" s="4">
        <f t="shared" si="1"/>
        <v>0.63900000000000001</v>
      </c>
      <c r="G39" s="4">
        <f t="shared" si="0"/>
        <v>0.48609999999999998</v>
      </c>
      <c r="H39" s="5">
        <f t="shared" si="4"/>
        <v>3182.6036962494045</v>
      </c>
      <c r="I39" s="5">
        <f t="shared" si="5"/>
        <v>961.62691697028572</v>
      </c>
      <c r="J39" s="2">
        <f t="shared" si="2"/>
        <v>0.15290000000000004</v>
      </c>
      <c r="K39" s="4">
        <f>(H39/100)^(1/(A39-1927+1))-(I39/100)^(1/(A39-1927+1))</f>
        <v>4.7347384448664931E-2</v>
      </c>
      <c r="L39" s="2">
        <f>($H$109/H38)^(1/(2024-A39+1))-($I$109/I38)^(1/(2024-A39+1))</f>
        <v>1.1176501965095564E-2</v>
      </c>
      <c r="M39" s="5">
        <f t="shared" si="6"/>
        <v>2212.6902956808153</v>
      </c>
      <c r="N39" s="5">
        <f t="shared" si="7"/>
        <v>980.45012341151903</v>
      </c>
      <c r="O39" s="2">
        <f t="shared" si="3"/>
        <v>0.14789999999999998</v>
      </c>
      <c r="P39" s="4">
        <f t="shared" si="8"/>
        <v>3.2001979694122662E-2</v>
      </c>
      <c r="Q39" s="2">
        <f t="shared" si="9"/>
        <v>1.0310567529486558E-2</v>
      </c>
    </row>
    <row r="40" spans="1:17" x14ac:dyDescent="0.2">
      <c r="A40">
        <v>1955</v>
      </c>
      <c r="B40" s="4">
        <v>0.24100000000000002</v>
      </c>
      <c r="C40" s="4">
        <v>0.26890000000000003</v>
      </c>
      <c r="D40">
        <v>27.09</v>
      </c>
      <c r="E40">
        <v>28.71</v>
      </c>
      <c r="F40" s="4">
        <f t="shared" si="1"/>
        <v>0.27089999999999997</v>
      </c>
      <c r="G40" s="4">
        <f t="shared" si="0"/>
        <v>0.28710000000000002</v>
      </c>
      <c r="H40" s="5">
        <f t="shared" si="4"/>
        <v>4044.7710375633678</v>
      </c>
      <c r="I40" s="5">
        <f t="shared" si="5"/>
        <v>1237.7100048324548</v>
      </c>
      <c r="J40" s="2">
        <f t="shared" si="2"/>
        <v>-1.6200000000000048E-2</v>
      </c>
      <c r="K40" s="4">
        <f>(H40/100)^(1/(A40-1927+1))-(I40/100)^(1/(A40-1927+1))</f>
        <v>4.5455520428623108E-2</v>
      </c>
      <c r="L40" s="2">
        <f>($H$109/H39)^(1/(2024-A40+1))-($I$109/I39)^(1/(2024-A40+1))</f>
        <v>9.7298324442334216E-3</v>
      </c>
      <c r="M40" s="5">
        <f t="shared" si="6"/>
        <v>2745.9486569398919</v>
      </c>
      <c r="N40" s="5">
        <f t="shared" si="7"/>
        <v>1244.0931615968764</v>
      </c>
      <c r="O40" s="2">
        <f t="shared" si="3"/>
        <v>-2.7900000000000008E-2</v>
      </c>
      <c r="P40" s="4">
        <f t="shared" si="8"/>
        <v>3.0190393425715722E-2</v>
      </c>
      <c r="Q40" s="2">
        <f t="shared" si="9"/>
        <v>8.9049664205769208E-3</v>
      </c>
    </row>
    <row r="41" spans="1:17" x14ac:dyDescent="0.2">
      <c r="A41">
        <v>1956</v>
      </c>
      <c r="B41" s="4">
        <v>5.2999999999999999E-2</v>
      </c>
      <c r="C41" s="4">
        <v>8.5999999999999993E-2</v>
      </c>
      <c r="D41">
        <v>-0.99</v>
      </c>
      <c r="E41">
        <v>8.1199999999999992</v>
      </c>
      <c r="F41" s="4">
        <f t="shared" si="1"/>
        <v>-9.8999999999999991E-3</v>
      </c>
      <c r="G41" s="4">
        <f t="shared" si="0"/>
        <v>8.1199999999999994E-2</v>
      </c>
      <c r="H41" s="5">
        <f t="shared" si="4"/>
        <v>4004.7278042914904</v>
      </c>
      <c r="I41" s="5">
        <f t="shared" si="5"/>
        <v>1338.21205722485</v>
      </c>
      <c r="J41" s="2">
        <f t="shared" si="2"/>
        <v>-9.1099999999999987E-2</v>
      </c>
      <c r="K41" s="4">
        <f>(H41/100)^(1/(A41-1927+1))-(I41/100)^(1/(A41-1927+1))</f>
        <v>4.0574610672269529E-2</v>
      </c>
      <c r="L41" s="2">
        <f>($H$109/H40)^(1/(2024-A41+1))-($I$109/I40)^(1/(2024-A41+1))</f>
        <v>1.0053725060337193E-2</v>
      </c>
      <c r="M41" s="5">
        <f t="shared" si="6"/>
        <v>2891.4839357577061</v>
      </c>
      <c r="N41" s="5">
        <f t="shared" si="7"/>
        <v>1351.0851734942078</v>
      </c>
      <c r="O41" s="2">
        <f t="shared" si="3"/>
        <v>-3.2999999999999995E-2</v>
      </c>
      <c r="P41" s="4">
        <f t="shared" si="8"/>
        <v>2.8015143856841007E-2</v>
      </c>
      <c r="Q41" s="2">
        <f t="shared" si="9"/>
        <v>9.3752459822302736E-3</v>
      </c>
    </row>
    <row r="42" spans="1:17" x14ac:dyDescent="0.2">
      <c r="A42">
        <v>1957</v>
      </c>
      <c r="B42" s="4">
        <v>-0.1462</v>
      </c>
      <c r="C42" s="4">
        <v>-9.2899999999999996E-2</v>
      </c>
      <c r="D42">
        <v>-15.25</v>
      </c>
      <c r="E42">
        <v>-9.2200000000000006</v>
      </c>
      <c r="F42" s="4">
        <f t="shared" si="1"/>
        <v>-0.1525</v>
      </c>
      <c r="G42" s="4">
        <f t="shared" si="0"/>
        <v>-9.2200000000000004E-2</v>
      </c>
      <c r="H42" s="5">
        <f t="shared" si="4"/>
        <v>3394.0068141370384</v>
      </c>
      <c r="I42" s="5">
        <f t="shared" si="5"/>
        <v>1214.8289055487187</v>
      </c>
      <c r="J42" s="2">
        <f t="shared" si="2"/>
        <v>-6.0299999999999992E-2</v>
      </c>
      <c r="K42" s="4">
        <f>(H42/100)^(1/(A42-1927+1))-(I42/100)^(1/(A42-1927+1))</f>
        <v>3.6524324120913443E-2</v>
      </c>
      <c r="L42" s="2">
        <f>($H$109/H41)^(1/(2024-A42+1))-($I$109/I41)^(1/(2024-A42+1))</f>
        <v>1.1646126702737236E-2</v>
      </c>
      <c r="M42" s="5">
        <f t="shared" si="6"/>
        <v>2468.7489843499297</v>
      </c>
      <c r="N42" s="5">
        <f t="shared" si="7"/>
        <v>1225.569360876596</v>
      </c>
      <c r="O42" s="2">
        <f t="shared" si="3"/>
        <v>-5.33E-2</v>
      </c>
      <c r="P42" s="4">
        <f t="shared" si="8"/>
        <v>2.4771285320188907E-2</v>
      </c>
      <c r="Q42" s="2">
        <f t="shared" si="9"/>
        <v>1.0021494490697114E-2</v>
      </c>
    </row>
    <row r="43" spans="1:17" x14ac:dyDescent="0.2">
      <c r="A43">
        <v>1958</v>
      </c>
      <c r="B43" s="4">
        <v>0.65469999999999995</v>
      </c>
      <c r="C43" s="4">
        <v>0.42119999999999996</v>
      </c>
      <c r="D43">
        <v>69.349999999999994</v>
      </c>
      <c r="E43">
        <v>40.840000000000003</v>
      </c>
      <c r="F43" s="4">
        <f t="shared" si="1"/>
        <v>0.69349999999999989</v>
      </c>
      <c r="G43" s="4">
        <f t="shared" si="0"/>
        <v>0.40840000000000004</v>
      </c>
      <c r="H43" s="5">
        <f t="shared" si="4"/>
        <v>5747.7505397410741</v>
      </c>
      <c r="I43" s="5">
        <f t="shared" si="5"/>
        <v>1710.9650305748155</v>
      </c>
      <c r="J43" s="2">
        <f t="shared" si="2"/>
        <v>0.28509999999999985</v>
      </c>
      <c r="K43" s="4">
        <f>(H43/100)^(1/(A43-1927+1))-(I43/100)^(1/(A43-1927+1))</f>
        <v>4.2174593707555497E-2</v>
      </c>
      <c r="L43" s="2">
        <f>($H$109/H42)^(1/(2024-A43+1))-($I$109/I42)^(1/(2024-A43+1))</f>
        <v>1.3002047515348503E-2</v>
      </c>
      <c r="M43" s="5">
        <f t="shared" si="6"/>
        <v>4085.0389444038287</v>
      </c>
      <c r="N43" s="5">
        <f t="shared" si="7"/>
        <v>1741.7791756778181</v>
      </c>
      <c r="O43" s="2">
        <f t="shared" si="3"/>
        <v>0.23349999999999999</v>
      </c>
      <c r="P43" s="4">
        <f t="shared" si="8"/>
        <v>2.9517805604346359E-2</v>
      </c>
      <c r="Q43" s="2">
        <f t="shared" si="9"/>
        <v>1.1212220005154538E-2</v>
      </c>
    </row>
    <row r="44" spans="1:17" x14ac:dyDescent="0.2">
      <c r="A44">
        <v>1959</v>
      </c>
      <c r="B44" s="4">
        <v>0.2177</v>
      </c>
      <c r="C44" s="4">
        <v>0.11900000000000001</v>
      </c>
      <c r="D44">
        <v>12.74</v>
      </c>
      <c r="E44">
        <v>12.47</v>
      </c>
      <c r="F44" s="4">
        <f t="shared" si="1"/>
        <v>0.12740000000000001</v>
      </c>
      <c r="G44" s="4">
        <f t="shared" si="0"/>
        <v>0.12470000000000001</v>
      </c>
      <c r="H44" s="5">
        <f t="shared" si="4"/>
        <v>6480.013958504087</v>
      </c>
      <c r="I44" s="5">
        <f t="shared" si="5"/>
        <v>1924.3223698874951</v>
      </c>
      <c r="J44" s="2">
        <f t="shared" si="2"/>
        <v>2.7000000000000079E-3</v>
      </c>
      <c r="K44" s="4">
        <f>(H44/100)^(1/(A44-1927+1))-(I44/100)^(1/(A44-1927+1))</f>
        <v>4.099107770319188E-2</v>
      </c>
      <c r="L44" s="2">
        <f>($H$109/H43)^(1/(2024-A44+1))-($I$109/I43)^(1/(2024-A44+1))</f>
        <v>1.0043002414453106E-2</v>
      </c>
      <c r="M44" s="5">
        <f t="shared" si="6"/>
        <v>4974.3519226005419</v>
      </c>
      <c r="N44" s="5">
        <f t="shared" si="7"/>
        <v>1949.0508975834784</v>
      </c>
      <c r="O44" s="2">
        <f t="shared" si="3"/>
        <v>9.8699999999999996E-2</v>
      </c>
      <c r="P44" s="4">
        <f t="shared" si="8"/>
        <v>3.1511505615533064E-2</v>
      </c>
      <c r="Q44" s="2">
        <f t="shared" si="9"/>
        <v>8.7740934056881326E-3</v>
      </c>
    </row>
    <row r="45" spans="1:17" x14ac:dyDescent="0.2">
      <c r="A45">
        <v>1960</v>
      </c>
      <c r="B45" s="4">
        <v>-4.82E-2</v>
      </c>
      <c r="C45" s="4">
        <v>1.0700000000000001E-2</v>
      </c>
      <c r="D45">
        <v>-3.49</v>
      </c>
      <c r="E45">
        <v>-0.18</v>
      </c>
      <c r="F45" s="4">
        <f t="shared" si="1"/>
        <v>-3.49E-2</v>
      </c>
      <c r="G45" s="4">
        <f t="shared" si="0"/>
        <v>-1.8E-3</v>
      </c>
      <c r="H45" s="5">
        <f t="shared" si="4"/>
        <v>6253.8614713522938</v>
      </c>
      <c r="I45" s="5">
        <f t="shared" si="5"/>
        <v>1920.8585896216975</v>
      </c>
      <c r="J45" s="2">
        <f t="shared" si="2"/>
        <v>-3.3099999999999997E-2</v>
      </c>
      <c r="K45" s="4">
        <f>(H45/100)^(1/(A45-1927+1))-(I45/100)^(1/(A45-1927+1))</f>
        <v>3.8536373951302716E-2</v>
      </c>
      <c r="L45" s="2">
        <f>($H$109/H44)^(1/(2024-A45+1))-($I$109/I44)^(1/(2024-A45+1))</f>
        <v>1.0153955052856434E-2</v>
      </c>
      <c r="M45" s="5">
        <f t="shared" si="6"/>
        <v>4734.5881599311961</v>
      </c>
      <c r="N45" s="5">
        <f t="shared" si="7"/>
        <v>1969.9057421876216</v>
      </c>
      <c r="O45" s="2">
        <f t="shared" si="3"/>
        <v>-5.8900000000000001E-2</v>
      </c>
      <c r="P45" s="4">
        <f t="shared" si="8"/>
        <v>2.8520697194630129E-2</v>
      </c>
      <c r="Q45" s="2">
        <f t="shared" si="9"/>
        <v>7.4626619066735511E-3</v>
      </c>
    </row>
    <row r="46" spans="1:17" x14ac:dyDescent="0.2">
      <c r="A46">
        <v>1961</v>
      </c>
      <c r="B46" s="4">
        <v>0.2928</v>
      </c>
      <c r="C46" s="4">
        <v>0.26350000000000001</v>
      </c>
      <c r="D46">
        <v>29.83</v>
      </c>
      <c r="E46">
        <v>26.52</v>
      </c>
      <c r="F46" s="4">
        <f t="shared" si="1"/>
        <v>0.29830000000000001</v>
      </c>
      <c r="G46" s="4">
        <f t="shared" si="0"/>
        <v>0.26519999999999999</v>
      </c>
      <c r="H46" s="5">
        <f t="shared" si="4"/>
        <v>8119.3883482566835</v>
      </c>
      <c r="I46" s="5">
        <f t="shared" si="5"/>
        <v>2430.2702875893719</v>
      </c>
      <c r="J46" s="2">
        <f t="shared" si="2"/>
        <v>3.3100000000000018E-2</v>
      </c>
      <c r="K46" s="4">
        <f>(H46/100)^(1/(A46-1927+1))-(I46/100)^(1/(A46-1927+1))</f>
        <v>3.8411882299925315E-2</v>
      </c>
      <c r="L46" s="2">
        <f>($H$109/H45)^(1/(2024-A46+1))-($I$109/I45)^(1/(2024-A46+1))</f>
        <v>1.0915846334485391E-2</v>
      </c>
      <c r="M46" s="5">
        <f t="shared" si="6"/>
        <v>6120.87557315905</v>
      </c>
      <c r="N46" s="5">
        <f t="shared" si="7"/>
        <v>2488.9759052540599</v>
      </c>
      <c r="O46" s="2">
        <f t="shared" si="3"/>
        <v>2.9299999999999993E-2</v>
      </c>
      <c r="P46" s="4">
        <f t="shared" si="8"/>
        <v>2.8547973480513633E-2</v>
      </c>
      <c r="Q46" s="2">
        <f t="shared" si="9"/>
        <v>8.6338514236712349E-3</v>
      </c>
    </row>
    <row r="47" spans="1:17" x14ac:dyDescent="0.2">
      <c r="A47">
        <v>1962</v>
      </c>
      <c r="B47" s="4">
        <v>-0.11470000000000001</v>
      </c>
      <c r="C47" s="4">
        <v>-8.7499999999999994E-2</v>
      </c>
      <c r="D47">
        <v>-9.76</v>
      </c>
      <c r="E47">
        <v>-8.93</v>
      </c>
      <c r="F47" s="4">
        <f t="shared" si="1"/>
        <v>-9.7599999999999992E-2</v>
      </c>
      <c r="G47" s="4">
        <f t="shared" si="0"/>
        <v>-8.929999999999999E-2</v>
      </c>
      <c r="H47" s="5">
        <f t="shared" si="4"/>
        <v>7326.9360454668313</v>
      </c>
      <c r="I47" s="5">
        <f t="shared" si="5"/>
        <v>2213.2471509076413</v>
      </c>
      <c r="J47" s="2">
        <f t="shared" si="2"/>
        <v>-8.3000000000000018E-3</v>
      </c>
      <c r="K47" s="4">
        <f>(H47/100)^(1/(A47-1927+1))-(I47/100)^(1/(A47-1927+1))</f>
        <v>3.6849314163745595E-2</v>
      </c>
      <c r="L47" s="2">
        <f>($H$109/H46)^(1/(2024-A47+1))-($I$109/I46)^(1/(2024-A47+1))</f>
        <v>1.0610297036958594E-2</v>
      </c>
      <c r="M47" s="5">
        <f t="shared" si="6"/>
        <v>5418.8111449177068</v>
      </c>
      <c r="N47" s="5">
        <f t="shared" si="7"/>
        <v>2271.1905135443294</v>
      </c>
      <c r="O47" s="2">
        <f t="shared" si="3"/>
        <v>-2.7200000000000016E-2</v>
      </c>
      <c r="P47" s="4">
        <f t="shared" si="8"/>
        <v>2.6664448612131464E-2</v>
      </c>
      <c r="Q47" s="2">
        <f t="shared" si="9"/>
        <v>8.3485687422175658E-3</v>
      </c>
    </row>
    <row r="48" spans="1:17" x14ac:dyDescent="0.2">
      <c r="A48">
        <v>1963</v>
      </c>
      <c r="B48" s="4">
        <v>0.18410000000000001</v>
      </c>
      <c r="C48" s="4">
        <v>0.2225</v>
      </c>
      <c r="D48">
        <v>19.93</v>
      </c>
      <c r="E48">
        <v>22.41</v>
      </c>
      <c r="F48" s="4">
        <f t="shared" si="1"/>
        <v>0.1993</v>
      </c>
      <c r="G48" s="4">
        <f t="shared" si="0"/>
        <v>0.22409999999999999</v>
      </c>
      <c r="H48" s="5">
        <f t="shared" si="4"/>
        <v>8787.1943993283712</v>
      </c>
      <c r="I48" s="5">
        <f t="shared" si="5"/>
        <v>2709.2358374260434</v>
      </c>
      <c r="J48" s="2">
        <f t="shared" si="2"/>
        <v>-2.4799999999999989E-2</v>
      </c>
      <c r="K48" s="4">
        <f>(H48/100)^(1/(A48-1927+1))-(I48/100)^(1/(A48-1927+1))</f>
        <v>3.5325402143417728E-2</v>
      </c>
      <c r="L48" s="2">
        <f>($H$109/H47)^(1/(2024-A48+1))-($I$109/I47)^(1/(2024-A48+1))</f>
        <v>1.0979827593400326E-2</v>
      </c>
      <c r="M48" s="5">
        <f t="shared" si="6"/>
        <v>6416.4142766970563</v>
      </c>
      <c r="N48" s="5">
        <f t="shared" si="7"/>
        <v>2776.5304028079427</v>
      </c>
      <c r="O48" s="2">
        <f t="shared" si="3"/>
        <v>-3.839999999999999E-2</v>
      </c>
      <c r="P48" s="4">
        <f t="shared" si="8"/>
        <v>2.5049762466516468E-2</v>
      </c>
      <c r="Q48" s="2">
        <f t="shared" si="9"/>
        <v>9.05348850206944E-3</v>
      </c>
    </row>
    <row r="49" spans="1:17" x14ac:dyDescent="0.2">
      <c r="A49">
        <v>1964</v>
      </c>
      <c r="B49" s="4">
        <v>0.1928</v>
      </c>
      <c r="C49" s="4">
        <v>0.15679999999999999</v>
      </c>
      <c r="D49">
        <v>23.15</v>
      </c>
      <c r="E49">
        <v>16.05</v>
      </c>
      <c r="F49" s="4">
        <f t="shared" si="1"/>
        <v>0.23149999999999998</v>
      </c>
      <c r="G49" s="4">
        <f t="shared" si="0"/>
        <v>0.1605</v>
      </c>
      <c r="H49" s="5">
        <f t="shared" si="4"/>
        <v>10821.42990277289</v>
      </c>
      <c r="I49" s="5">
        <f t="shared" si="5"/>
        <v>3144.0681893329238</v>
      </c>
      <c r="J49" s="2">
        <f t="shared" si="2"/>
        <v>7.099999999999998E-2</v>
      </c>
      <c r="K49" s="4">
        <f>(H49/100)^(1/(A49-1927+1))-(I49/100)^(1/(A49-1927+1))</f>
        <v>3.6201667716184938E-2</v>
      </c>
      <c r="L49" s="2">
        <f>($H$109/H48)^(1/(2024-A49+1))-($I$109/I48)^(1/(2024-A49+1))</f>
        <v>1.1515344133061989E-2</v>
      </c>
      <c r="M49" s="5">
        <f t="shared" si="6"/>
        <v>7653.4989492442492</v>
      </c>
      <c r="N49" s="5">
        <f t="shared" si="7"/>
        <v>3211.8903699682282</v>
      </c>
      <c r="O49" s="2">
        <f t="shared" si="3"/>
        <v>3.6000000000000004E-2</v>
      </c>
      <c r="P49" s="4">
        <f t="shared" si="8"/>
        <v>2.5322740994035531E-2</v>
      </c>
      <c r="Q49" s="2">
        <f t="shared" si="9"/>
        <v>9.7697612756804109E-3</v>
      </c>
    </row>
    <row r="50" spans="1:17" x14ac:dyDescent="0.2">
      <c r="A50">
        <v>1965</v>
      </c>
      <c r="B50" s="4">
        <v>0.3972</v>
      </c>
      <c r="C50" s="4">
        <v>0.1051</v>
      </c>
      <c r="D50">
        <v>45.66</v>
      </c>
      <c r="E50">
        <v>8.68</v>
      </c>
      <c r="F50" s="4">
        <f t="shared" si="1"/>
        <v>0.45659999999999995</v>
      </c>
      <c r="G50" s="4">
        <f t="shared" si="0"/>
        <v>8.6800000000000002E-2</v>
      </c>
      <c r="H50" s="5">
        <f t="shared" si="4"/>
        <v>15762.494796378991</v>
      </c>
      <c r="I50" s="5">
        <f t="shared" si="5"/>
        <v>3416.9733081670215</v>
      </c>
      <c r="J50" s="2">
        <f t="shared" si="2"/>
        <v>0.36979999999999996</v>
      </c>
      <c r="K50" s="4">
        <f>(H50/100)^(1/(A50-1927+1))-(I50/100)^(1/(A50-1927+1))</f>
        <v>4.3769626768549452E-2</v>
      </c>
      <c r="L50" s="2">
        <f>($H$109/H49)^(1/(2024-A50+1))-($I$109/I49)^(1/(2024-A50+1))</f>
        <v>1.0597538208677815E-2</v>
      </c>
      <c r="M50" s="5">
        <f t="shared" si="6"/>
        <v>10693.468731884064</v>
      </c>
      <c r="N50" s="5">
        <f t="shared" si="7"/>
        <v>3549.4600478518892</v>
      </c>
      <c r="O50" s="2">
        <f t="shared" si="3"/>
        <v>0.29210000000000003</v>
      </c>
      <c r="P50" s="4">
        <f t="shared" si="8"/>
        <v>3.1430382688384384E-2</v>
      </c>
      <c r="Q50" s="2">
        <f t="shared" si="9"/>
        <v>9.3573359628094099E-3</v>
      </c>
    </row>
    <row r="51" spans="1:17" x14ac:dyDescent="0.2">
      <c r="A51">
        <v>1966</v>
      </c>
      <c r="B51" s="4">
        <v>-6.7400000000000002E-2</v>
      </c>
      <c r="C51" s="4">
        <v>-9.8100000000000007E-2</v>
      </c>
      <c r="D51">
        <v>-9.49</v>
      </c>
      <c r="E51">
        <v>-10.97</v>
      </c>
      <c r="F51" s="4">
        <f t="shared" si="1"/>
        <v>-9.4899999999999998E-2</v>
      </c>
      <c r="G51" s="4">
        <f t="shared" si="0"/>
        <v>-0.10970000000000001</v>
      </c>
      <c r="H51" s="5">
        <f t="shared" si="4"/>
        <v>14266.634040202625</v>
      </c>
      <c r="I51" s="5">
        <f t="shared" si="5"/>
        <v>3042.131336261099</v>
      </c>
      <c r="J51" s="2">
        <f t="shared" si="2"/>
        <v>1.4800000000000008E-2</v>
      </c>
      <c r="K51" s="4">
        <f>(H51/100)^(1/(A51-1927+1))-(I51/100)^(1/(A51-1927+1))</f>
        <v>4.2900946919283367E-2</v>
      </c>
      <c r="L51" s="2">
        <f>($H$109/H50)^(1/(2024-A51+1))-($I$109/I50)^(1/(2024-A51+1))</f>
        <v>5.2744394015300511E-3</v>
      </c>
      <c r="M51" s="5">
        <f t="shared" si="6"/>
        <v>9972.7289393550782</v>
      </c>
      <c r="N51" s="5">
        <f t="shared" si="7"/>
        <v>3201.2580171576192</v>
      </c>
      <c r="O51" s="2">
        <f t="shared" si="3"/>
        <v>3.0700000000000005E-2</v>
      </c>
      <c r="P51" s="4">
        <f t="shared" si="8"/>
        <v>3.1423407432058292E-2</v>
      </c>
      <c r="Q51" s="2">
        <f t="shared" si="9"/>
        <v>5.1035000292702914E-3</v>
      </c>
    </row>
    <row r="52" spans="1:17" x14ac:dyDescent="0.2">
      <c r="A52">
        <v>1967</v>
      </c>
      <c r="B52" s="4">
        <v>1.0462</v>
      </c>
      <c r="C52" s="4">
        <v>0.21789999999999998</v>
      </c>
      <c r="D52">
        <v>116.79</v>
      </c>
      <c r="E52">
        <v>21.9</v>
      </c>
      <c r="F52" s="4">
        <f t="shared" si="1"/>
        <v>1.1679000000000002</v>
      </c>
      <c r="G52" s="4">
        <f t="shared" si="0"/>
        <v>0.21899999999999997</v>
      </c>
      <c r="H52" s="5">
        <f t="shared" si="4"/>
        <v>30928.635935755276</v>
      </c>
      <c r="I52" s="5">
        <f t="shared" si="5"/>
        <v>3708.3580989022794</v>
      </c>
      <c r="J52" s="2">
        <f t="shared" si="2"/>
        <v>0.94890000000000019</v>
      </c>
      <c r="K52" s="4">
        <f>(H52/100)^(1/(A52-1927+1))-(I52/100)^(1/(A52-1927+1))</f>
        <v>5.7987041771391912E-2</v>
      </c>
      <c r="L52" s="2">
        <f>($H$109/H51)^(1/(2024-A52+1))-($I$109/I51)^(1/(2024-A52+1))</f>
        <v>5.0696457383416771E-3</v>
      </c>
      <c r="M52" s="5">
        <f t="shared" si="6"/>
        <v>20406.197955708358</v>
      </c>
      <c r="N52" s="5">
        <f t="shared" si="7"/>
        <v>3898.8121390962642</v>
      </c>
      <c r="O52" s="2">
        <f t="shared" si="3"/>
        <v>0.82830000000000004</v>
      </c>
      <c r="P52" s="4">
        <f t="shared" si="8"/>
        <v>4.5046062070044579E-2</v>
      </c>
      <c r="Q52" s="2">
        <f t="shared" si="9"/>
        <v>4.568264382195375E-3</v>
      </c>
    </row>
    <row r="53" spans="1:17" x14ac:dyDescent="0.2">
      <c r="A53">
        <v>1968</v>
      </c>
      <c r="B53" s="4">
        <v>0.50390000000000001</v>
      </c>
      <c r="C53" s="4">
        <v>9.4700000000000006E-2</v>
      </c>
      <c r="D53">
        <v>60.7</v>
      </c>
      <c r="E53">
        <v>7.64</v>
      </c>
      <c r="F53" s="4">
        <f t="shared" si="1"/>
        <v>0.60699999999999998</v>
      </c>
      <c r="G53" s="4">
        <f t="shared" si="0"/>
        <v>7.6399999999999996E-2</v>
      </c>
      <c r="H53" s="5">
        <f t="shared" si="4"/>
        <v>49702.317948758726</v>
      </c>
      <c r="I53" s="5">
        <f t="shared" si="5"/>
        <v>3991.6766576584137</v>
      </c>
      <c r="J53" s="2">
        <f t="shared" si="2"/>
        <v>0.53059999999999996</v>
      </c>
      <c r="K53" s="4">
        <f>(H53/100)^(1/(A53-1927+1))-(I53/100)^(1/(A53-1927+1))</f>
        <v>6.756077268430416E-2</v>
      </c>
      <c r="L53" s="2">
        <f>($H$109/H52)^(1/(2024-A53+1))-($I$109/I52)^(1/(2024-A53+1))</f>
        <v>-5.9899099082767471E-3</v>
      </c>
      <c r="M53" s="5">
        <f t="shared" si="6"/>
        <v>30688.8811055898</v>
      </c>
      <c r="N53" s="5">
        <f t="shared" si="7"/>
        <v>4268.0296486686802</v>
      </c>
      <c r="O53" s="2">
        <f t="shared" si="3"/>
        <v>0.40920000000000001</v>
      </c>
      <c r="P53" s="4">
        <f t="shared" si="8"/>
        <v>5.2586789633661146E-2</v>
      </c>
      <c r="Q53" s="2">
        <f t="shared" si="9"/>
        <v>-5.411930618461902E-3</v>
      </c>
    </row>
    <row r="54" spans="1:17" x14ac:dyDescent="0.2">
      <c r="A54">
        <v>1969</v>
      </c>
      <c r="B54" s="4">
        <v>-0.315</v>
      </c>
      <c r="C54" s="4">
        <v>-6.9900000000000004E-2</v>
      </c>
      <c r="D54">
        <v>-33.049999999999997</v>
      </c>
      <c r="E54">
        <v>-5.64</v>
      </c>
      <c r="F54" s="4">
        <f t="shared" si="1"/>
        <v>-0.33049999999999996</v>
      </c>
      <c r="G54" s="4">
        <f t="shared" si="0"/>
        <v>-5.6399999999999999E-2</v>
      </c>
      <c r="H54" s="5">
        <f t="shared" si="4"/>
        <v>33275.701866693969</v>
      </c>
      <c r="I54" s="5">
        <f t="shared" si="5"/>
        <v>3766.5460941664792</v>
      </c>
      <c r="J54" s="2">
        <f t="shared" si="2"/>
        <v>-0.27409999999999995</v>
      </c>
      <c r="K54" s="4">
        <f>(H54/100)^(1/(A54-1927+1))-(I54/100)^(1/(A54-1927+1))</f>
        <v>5.6548519577442669E-2</v>
      </c>
      <c r="L54" s="2">
        <f>($H$109/H53)^(1/(2024-A54+1))-($I$109/I53)^(1/(2024-A54+1))</f>
        <v>-1.3926711789472579E-2</v>
      </c>
      <c r="M54" s="5">
        <f t="shared" si="6"/>
        <v>21021.883557329016</v>
      </c>
      <c r="N54" s="5">
        <f t="shared" si="7"/>
        <v>3969.6943762267397</v>
      </c>
      <c r="O54" s="2">
        <f t="shared" si="3"/>
        <v>-0.24509999999999998</v>
      </c>
      <c r="P54" s="4">
        <f t="shared" si="8"/>
        <v>4.3058583730984701E-2</v>
      </c>
      <c r="Q54" s="2">
        <f t="shared" si="9"/>
        <v>-1.1726521558085956E-2</v>
      </c>
    </row>
    <row r="55" spans="1:17" x14ac:dyDescent="0.2">
      <c r="A55">
        <v>1970</v>
      </c>
      <c r="B55" s="4">
        <v>-0.17780000000000001</v>
      </c>
      <c r="C55" s="4">
        <v>2.81E-2</v>
      </c>
      <c r="D55">
        <v>-19</v>
      </c>
      <c r="E55">
        <v>2.52</v>
      </c>
      <c r="F55" s="4">
        <f t="shared" si="1"/>
        <v>-0.19</v>
      </c>
      <c r="G55" s="4">
        <f t="shared" si="0"/>
        <v>2.52E-2</v>
      </c>
      <c r="H55" s="5">
        <f t="shared" si="4"/>
        <v>26953.318512022117</v>
      </c>
      <c r="I55" s="5">
        <f t="shared" si="5"/>
        <v>3861.4630557394739</v>
      </c>
      <c r="J55" s="2">
        <f t="shared" si="2"/>
        <v>-0.2152</v>
      </c>
      <c r="K55" s="4">
        <f>(H55/100)^(1/(A55-1927+1))-(I55/100)^(1/(A55-1927+1))</f>
        <v>4.9059232766030414E-2</v>
      </c>
      <c r="L55" s="2">
        <f>($H$109/H54)^(1/(2024-A55+1))-($I$109/I54)^(1/(2024-A55+1))</f>
        <v>-7.379271490148831E-3</v>
      </c>
      <c r="M55" s="5">
        <f t="shared" si="6"/>
        <v>17284.192660835917</v>
      </c>
      <c r="N55" s="5">
        <f t="shared" si="7"/>
        <v>4081.242788198711</v>
      </c>
      <c r="O55" s="2">
        <f t="shared" si="3"/>
        <v>-0.20590000000000003</v>
      </c>
      <c r="P55" s="4">
        <f t="shared" si="8"/>
        <v>3.6281315440688688E-2</v>
      </c>
      <c r="Q55" s="2">
        <f t="shared" si="9"/>
        <v>-5.8614647497368111E-3</v>
      </c>
    </row>
    <row r="56" spans="1:17" x14ac:dyDescent="0.2">
      <c r="A56">
        <v>1971</v>
      </c>
      <c r="B56" s="4">
        <v>0.17660000000000001</v>
      </c>
      <c r="C56" s="4">
        <v>0.1421</v>
      </c>
      <c r="D56">
        <v>16.489999999999998</v>
      </c>
      <c r="E56">
        <v>14.35</v>
      </c>
      <c r="F56" s="4">
        <f t="shared" si="1"/>
        <v>0.16489999999999999</v>
      </c>
      <c r="G56" s="4">
        <f t="shared" si="0"/>
        <v>0.14349999999999999</v>
      </c>
      <c r="H56" s="5">
        <f t="shared" si="4"/>
        <v>31397.920734654566</v>
      </c>
      <c r="I56" s="5">
        <f t="shared" si="5"/>
        <v>4415.5830042380885</v>
      </c>
      <c r="J56" s="2">
        <f t="shared" si="2"/>
        <v>2.1400000000000002E-2</v>
      </c>
      <c r="K56" s="4">
        <f>(H56/100)^(1/(A56-1927+1))-(I56/100)^(1/(A56-1927+1))</f>
        <v>4.8467844898410606E-2</v>
      </c>
      <c r="L56" s="2">
        <f>($H$109/H55)^(1/(2024-A56+1))-($I$109/I55)^(1/(2024-A56+1))</f>
        <v>-2.7117759590113977E-3</v>
      </c>
      <c r="M56" s="5">
        <f t="shared" si="6"/>
        <v>20336.581084739541</v>
      </c>
      <c r="N56" s="5">
        <f t="shared" si="7"/>
        <v>4661.1873884017486</v>
      </c>
      <c r="O56" s="2">
        <f t="shared" si="3"/>
        <v>3.4500000000000003E-2</v>
      </c>
      <c r="P56" s="4">
        <f t="shared" si="8"/>
        <v>3.6244369340473037E-2</v>
      </c>
      <c r="Q56" s="2">
        <f t="shared" si="9"/>
        <v>-1.399705708182486E-3</v>
      </c>
    </row>
    <row r="57" spans="1:17" x14ac:dyDescent="0.2">
      <c r="A57">
        <v>1972</v>
      </c>
      <c r="B57" s="4">
        <v>2.3E-3</v>
      </c>
      <c r="C57" s="4">
        <v>0.20079999999999998</v>
      </c>
      <c r="D57">
        <v>0.26</v>
      </c>
      <c r="E57">
        <v>21.92</v>
      </c>
      <c r="F57" s="4">
        <f t="shared" si="1"/>
        <v>2.5999999999999999E-3</v>
      </c>
      <c r="G57" s="4">
        <f t="shared" si="0"/>
        <v>0.21920000000000001</v>
      </c>
      <c r="H57" s="5">
        <f t="shared" si="4"/>
        <v>31479.555328564667</v>
      </c>
      <c r="I57" s="5">
        <f t="shared" si="5"/>
        <v>5383.4787987670779</v>
      </c>
      <c r="J57" s="2">
        <f t="shared" si="2"/>
        <v>-0.21660000000000001</v>
      </c>
      <c r="K57" s="4">
        <f>(H57/100)^(1/(A57-1927+1))-(I57/100)^(1/(A57-1927+1))</f>
        <v>4.2680430353894572E-2</v>
      </c>
      <c r="L57" s="2">
        <f>($H$109/H56)^(1/(2024-A57+1))-($I$109/I56)^(1/(2024-A57+1))</f>
        <v>-3.1478116996912497E-3</v>
      </c>
      <c r="M57" s="5">
        <f t="shared" si="6"/>
        <v>20383.35522123444</v>
      </c>
      <c r="N57" s="5">
        <f t="shared" si="7"/>
        <v>5597.1538159928205</v>
      </c>
      <c r="O57" s="2">
        <f t="shared" si="3"/>
        <v>-0.19849999999999998</v>
      </c>
      <c r="P57" s="4">
        <f t="shared" si="8"/>
        <v>3.1100987183889428E-2</v>
      </c>
      <c r="Q57" s="2">
        <f t="shared" si="9"/>
        <v>-2.0472682682195487E-3</v>
      </c>
    </row>
    <row r="58" spans="1:17" x14ac:dyDescent="0.2">
      <c r="A58">
        <v>1973</v>
      </c>
      <c r="B58" s="4">
        <v>-0.38469999999999999</v>
      </c>
      <c r="C58" s="4">
        <v>-0.1414</v>
      </c>
      <c r="D58">
        <v>-38.630000000000003</v>
      </c>
      <c r="E58">
        <v>-13.02</v>
      </c>
      <c r="F58" s="4">
        <f t="shared" si="1"/>
        <v>-0.38630000000000003</v>
      </c>
      <c r="G58" s="4">
        <f t="shared" si="0"/>
        <v>-0.13019999999999998</v>
      </c>
      <c r="H58" s="5">
        <f t="shared" si="4"/>
        <v>19319.003105140135</v>
      </c>
      <c r="I58" s="5">
        <f t="shared" si="5"/>
        <v>4682.5498591676042</v>
      </c>
      <c r="J58" s="2">
        <f t="shared" si="2"/>
        <v>-0.25610000000000005</v>
      </c>
      <c r="K58" s="4">
        <f>(H58/100)^(1/(A58-1927+1))-(I58/100)^(1/(A58-1927+1))</f>
        <v>3.3224162463051155E-2</v>
      </c>
      <c r="L58" s="2">
        <f>($H$109/H57)^(1/(2024-A58+1))-($I$109/I57)^(1/(2024-A58+1))</f>
        <v>9.5309227859785572E-4</v>
      </c>
      <c r="M58" s="5">
        <f t="shared" si="6"/>
        <v>12541.878467625551</v>
      </c>
      <c r="N58" s="5">
        <f t="shared" si="7"/>
        <v>4805.7162664114358</v>
      </c>
      <c r="O58" s="2">
        <f t="shared" si="3"/>
        <v>-0.24329999999999999</v>
      </c>
      <c r="P58" s="4">
        <f t="shared" si="8"/>
        <v>2.2390476496098488E-2</v>
      </c>
      <c r="Q58" s="2">
        <f t="shared" si="9"/>
        <v>1.7649254869578357E-3</v>
      </c>
    </row>
    <row r="59" spans="1:17" x14ac:dyDescent="0.2">
      <c r="A59">
        <v>1974</v>
      </c>
      <c r="B59" s="4">
        <v>-0.27200000000000002</v>
      </c>
      <c r="C59" s="4">
        <v>-0.2757</v>
      </c>
      <c r="D59">
        <v>-26.81</v>
      </c>
      <c r="E59">
        <v>-27.87</v>
      </c>
      <c r="F59" s="4">
        <f t="shared" si="1"/>
        <v>-0.2681</v>
      </c>
      <c r="G59" s="4">
        <f t="shared" si="0"/>
        <v>-0.2787</v>
      </c>
      <c r="H59" s="5">
        <f t="shared" si="4"/>
        <v>14139.578372652064</v>
      </c>
      <c r="I59" s="5">
        <f t="shared" si="5"/>
        <v>3377.5232134175931</v>
      </c>
      <c r="J59" s="2">
        <f t="shared" si="2"/>
        <v>1.0599999999999998E-2</v>
      </c>
      <c r="K59" s="4">
        <f>(H59/100)^(1/(A59-1927+1))-(I59/100)^(1/(A59-1927+1))</f>
        <v>3.2583007755944138E-2</v>
      </c>
      <c r="L59" s="2">
        <f>($H$109/H58)^(1/(2024-A59+1))-($I$109/I58)^(1/(2024-A59+1))</f>
        <v>8.6070608951223093E-3</v>
      </c>
      <c r="M59" s="5">
        <f t="shared" si="6"/>
        <v>9130.4875244314007</v>
      </c>
      <c r="N59" s="5">
        <f t="shared" si="7"/>
        <v>3480.7802917618028</v>
      </c>
      <c r="O59" s="2">
        <f t="shared" si="3"/>
        <v>3.6999999999999811E-3</v>
      </c>
      <c r="P59" s="4">
        <f t="shared" si="8"/>
        <v>2.1851807693837877E-2</v>
      </c>
      <c r="Q59" s="2">
        <f t="shared" si="9"/>
        <v>9.117007124068488E-3</v>
      </c>
    </row>
    <row r="60" spans="1:17" x14ac:dyDescent="0.2">
      <c r="A60">
        <v>1975</v>
      </c>
      <c r="B60" s="4">
        <v>0.59819999999999995</v>
      </c>
      <c r="C60" s="4">
        <v>0.34210000000000002</v>
      </c>
      <c r="D60">
        <v>59.35</v>
      </c>
      <c r="E60">
        <v>33.119999999999997</v>
      </c>
      <c r="F60" s="4">
        <f t="shared" si="1"/>
        <v>0.59350000000000003</v>
      </c>
      <c r="G60" s="4">
        <f t="shared" si="0"/>
        <v>0.33119999999999999</v>
      </c>
      <c r="H60" s="5">
        <f t="shared" si="4"/>
        <v>22531.418136821067</v>
      </c>
      <c r="I60" s="5">
        <f t="shared" si="5"/>
        <v>4496.1589017014994</v>
      </c>
      <c r="J60" s="2">
        <f t="shared" si="2"/>
        <v>0.26230000000000003</v>
      </c>
      <c r="K60" s="4">
        <f>(H60/100)^(1/(A60-1927+1))-(I60/100)^(1/(A60-1927+1))</f>
        <v>3.6139159019012324E-2</v>
      </c>
      <c r="L60" s="2">
        <f>($H$109/H59)^(1/(2024-A60+1))-($I$109/I59)^(1/(2024-A60+1))</f>
        <v>8.526539111484599E-3</v>
      </c>
      <c r="M60" s="5">
        <f t="shared" si="6"/>
        <v>14592.345161546264</v>
      </c>
      <c r="N60" s="5">
        <f t="shared" si="7"/>
        <v>4671.555229573516</v>
      </c>
      <c r="O60" s="2">
        <f t="shared" si="3"/>
        <v>0.25609999999999994</v>
      </c>
      <c r="P60" s="4">
        <f t="shared" si="8"/>
        <v>2.5436513035494546E-2</v>
      </c>
      <c r="Q60" s="2">
        <f t="shared" si="9"/>
        <v>9.2650202519002356E-3</v>
      </c>
    </row>
    <row r="61" spans="1:17" x14ac:dyDescent="0.2">
      <c r="A61">
        <v>1976</v>
      </c>
      <c r="B61" s="4">
        <v>0.48909999999999998</v>
      </c>
      <c r="C61" s="4">
        <v>0.221</v>
      </c>
      <c r="D61">
        <v>48.51</v>
      </c>
      <c r="E61">
        <v>20.49</v>
      </c>
      <c r="F61" s="4">
        <f t="shared" si="1"/>
        <v>0.48509999999999998</v>
      </c>
      <c r="G61" s="4">
        <f t="shared" si="0"/>
        <v>0.20489999999999997</v>
      </c>
      <c r="H61" s="5">
        <f t="shared" si="4"/>
        <v>33461.409074992967</v>
      </c>
      <c r="I61" s="5">
        <f t="shared" si="5"/>
        <v>5417.4218606601362</v>
      </c>
      <c r="J61" s="2">
        <f t="shared" si="2"/>
        <v>0.2802</v>
      </c>
      <c r="K61" s="4">
        <f>(H61/100)^(1/(A61-1927+1))-(I61/100)^(1/(A61-1927+1))</f>
        <v>4.0169193457885166E-2</v>
      </c>
      <c r="L61" s="2">
        <f>($H$109/H60)^(1/(2024-A61+1))-($I$109/I60)^(1/(2024-A61+1))</f>
        <v>4.547347839062299E-3</v>
      </c>
      <c r="M61" s="5">
        <f t="shared" si="6"/>
        <v>21729.461180058541</v>
      </c>
      <c r="N61" s="5">
        <f t="shared" si="7"/>
        <v>5703.9689353092635</v>
      </c>
      <c r="O61" s="2">
        <f t="shared" si="3"/>
        <v>0.2681</v>
      </c>
      <c r="P61" s="4">
        <f t="shared" si="8"/>
        <v>2.9394846139809472E-2</v>
      </c>
      <c r="Q61" s="2">
        <f t="shared" si="9"/>
        <v>5.406808316668732E-3</v>
      </c>
    </row>
    <row r="62" spans="1:17" x14ac:dyDescent="0.2">
      <c r="A62">
        <v>1977</v>
      </c>
      <c r="B62" s="4">
        <v>0.27489999999999998</v>
      </c>
      <c r="C62" s="4">
        <v>-8.2299999999999998E-2</v>
      </c>
      <c r="D62">
        <v>30.67</v>
      </c>
      <c r="E62">
        <v>-9.2200000000000006</v>
      </c>
      <c r="F62" s="4">
        <f t="shared" si="1"/>
        <v>0.30670000000000003</v>
      </c>
      <c r="G62" s="4">
        <f t="shared" si="0"/>
        <v>-9.2200000000000004E-2</v>
      </c>
      <c r="H62" s="5">
        <f t="shared" si="4"/>
        <v>43724.02323829331</v>
      </c>
      <c r="I62" s="5">
        <f t="shared" si="5"/>
        <v>4917.935565107271</v>
      </c>
      <c r="J62" s="2">
        <f t="shared" si="2"/>
        <v>0.39890000000000003</v>
      </c>
      <c r="K62" s="4">
        <f>(H62/100)^(1/(A62-1927+1))-(I62/100)^(1/(A62-1927+1))</f>
        <v>4.7248905884595516E-2</v>
      </c>
      <c r="L62" s="2">
        <f>($H$109/H61)^(1/(2024-A62+1))-($I$109/I61)^(1/(2024-A62+1))</f>
        <v>-2.316194360298951E-4</v>
      </c>
      <c r="M62" s="5">
        <f t="shared" si="6"/>
        <v>27702.890058456633</v>
      </c>
      <c r="N62" s="5">
        <f t="shared" si="7"/>
        <v>5234.5322919333112</v>
      </c>
      <c r="O62" s="2">
        <f t="shared" si="3"/>
        <v>0.35719999999999996</v>
      </c>
      <c r="P62" s="4">
        <f t="shared" si="8"/>
        <v>3.5891348831627923E-2</v>
      </c>
      <c r="Q62" s="2">
        <f t="shared" si="9"/>
        <v>8.784358547950788E-4</v>
      </c>
    </row>
    <row r="63" spans="1:17" x14ac:dyDescent="0.2">
      <c r="A63">
        <v>1978</v>
      </c>
      <c r="B63" s="4">
        <v>0.25280000000000002</v>
      </c>
      <c r="C63" s="4">
        <v>5.9400000000000001E-2</v>
      </c>
      <c r="D63">
        <v>29.32</v>
      </c>
      <c r="E63">
        <v>6.18</v>
      </c>
      <c r="F63" s="4">
        <f t="shared" si="1"/>
        <v>0.29320000000000002</v>
      </c>
      <c r="G63" s="4">
        <f t="shared" si="0"/>
        <v>6.1799999999999994E-2</v>
      </c>
      <c r="H63" s="5">
        <f t="shared" si="4"/>
        <v>56543.906851760912</v>
      </c>
      <c r="I63" s="5">
        <f t="shared" si="5"/>
        <v>5221.8639830309012</v>
      </c>
      <c r="J63" s="2">
        <f t="shared" si="2"/>
        <v>0.23140000000000002</v>
      </c>
      <c r="K63" s="4">
        <f>(H63/100)^(1/(A63-1927+1))-(I63/100)^(1/(A63-1927+1))</f>
        <v>5.0581174894302583E-2</v>
      </c>
      <c r="L63" s="2">
        <f>($H$109/H62)^(1/(2024-A63+1))-($I$109/I62)^(1/(2024-A63+1))</f>
        <v>-8.8811815762313007E-3</v>
      </c>
      <c r="M63" s="5">
        <f t="shared" si="6"/>
        <v>34706.180665234475</v>
      </c>
      <c r="N63" s="5">
        <f t="shared" si="7"/>
        <v>5545.4635100741489</v>
      </c>
      <c r="O63" s="2">
        <f t="shared" si="3"/>
        <v>0.19340000000000002</v>
      </c>
      <c r="P63" s="4">
        <f t="shared" si="8"/>
        <v>3.8779243790232787E-2</v>
      </c>
      <c r="Q63" s="2">
        <f t="shared" si="9"/>
        <v>-6.9216933169271577E-3</v>
      </c>
    </row>
    <row r="64" spans="1:17" x14ac:dyDescent="0.2">
      <c r="A64">
        <v>1979</v>
      </c>
      <c r="B64" s="4">
        <v>0.41299999999999998</v>
      </c>
      <c r="C64" s="4">
        <v>0.17629999999999998</v>
      </c>
      <c r="D64">
        <v>41.97</v>
      </c>
      <c r="E64">
        <v>14.69</v>
      </c>
      <c r="F64" s="4">
        <f t="shared" si="1"/>
        <v>0.41969999999999996</v>
      </c>
      <c r="G64" s="4">
        <f t="shared" si="0"/>
        <v>0.1469</v>
      </c>
      <c r="H64" s="5">
        <f t="shared" si="4"/>
        <v>80275.384557444966</v>
      </c>
      <c r="I64" s="5">
        <f t="shared" si="5"/>
        <v>5988.9558021381408</v>
      </c>
      <c r="J64" s="2">
        <f t="shared" si="2"/>
        <v>0.27279999999999993</v>
      </c>
      <c r="K64" s="4">
        <f>(H64/100)^(1/(A64-1927+1))-(I64/100)^(1/(A64-1927+1))</f>
        <v>5.4220739360834491E-2</v>
      </c>
      <c r="L64" s="2">
        <f>($H$109/H63)^(1/(2024-A64+1))-($I$109/I63)^(1/(2024-A64+1))</f>
        <v>-1.3840304623473854E-2</v>
      </c>
      <c r="M64" s="5">
        <f t="shared" si="6"/>
        <v>49039.833279976316</v>
      </c>
      <c r="N64" s="5">
        <f t="shared" si="7"/>
        <v>6523.1287269002205</v>
      </c>
      <c r="O64" s="2">
        <f t="shared" si="3"/>
        <v>0.23669999999999999</v>
      </c>
      <c r="P64" s="4">
        <f t="shared" si="8"/>
        <v>4.1977474720061414E-2</v>
      </c>
      <c r="Q64" s="2">
        <f t="shared" si="9"/>
        <v>-1.1139865044840436E-2</v>
      </c>
    </row>
    <row r="65" spans="1:17" x14ac:dyDescent="0.2">
      <c r="A65">
        <v>1980</v>
      </c>
      <c r="B65" s="4">
        <v>0.40429999999999999</v>
      </c>
      <c r="C65" s="4">
        <v>0.33049999999999996</v>
      </c>
      <c r="D65">
        <v>42.41</v>
      </c>
      <c r="E65">
        <v>33.03</v>
      </c>
      <c r="F65" s="4">
        <f t="shared" si="1"/>
        <v>0.42409999999999998</v>
      </c>
      <c r="G65" s="4">
        <f t="shared" si="0"/>
        <v>0.33030000000000004</v>
      </c>
      <c r="H65" s="5">
        <f t="shared" si="4"/>
        <v>114320.17514825737</v>
      </c>
      <c r="I65" s="5">
        <f t="shared" si="5"/>
        <v>7967.1079035843686</v>
      </c>
      <c r="J65" s="2">
        <f t="shared" si="2"/>
        <v>9.3799999999999939E-2</v>
      </c>
      <c r="K65" s="4">
        <f>(H65/100)^(1/(A65-1927+1))-(I65/100)^(1/(A65-1927+1))</f>
        <v>5.4834407409670716E-2</v>
      </c>
      <c r="L65" s="2">
        <f>($H$109/H64)^(1/(2024-A65+1))-($I$109/I64)^(1/(2024-A65+1))</f>
        <v>-1.9373253016836456E-2</v>
      </c>
      <c r="M65" s="5">
        <f t="shared" si="6"/>
        <v>68866.637875070752</v>
      </c>
      <c r="N65" s="5">
        <f t="shared" si="7"/>
        <v>8679.0227711407442</v>
      </c>
      <c r="O65" s="2">
        <f t="shared" si="3"/>
        <v>7.3800000000000032E-2</v>
      </c>
      <c r="P65" s="4">
        <f t="shared" si="8"/>
        <v>4.2471221860173047E-2</v>
      </c>
      <c r="Q65" s="2">
        <f t="shared" si="9"/>
        <v>-1.5888479487759843E-2</v>
      </c>
    </row>
    <row r="66" spans="1:17" x14ac:dyDescent="0.2">
      <c r="A66">
        <v>1981</v>
      </c>
      <c r="B66" s="4">
        <v>-1.8700000000000001E-2</v>
      </c>
      <c r="C66" s="4">
        <v>-6.2699999999999992E-2</v>
      </c>
      <c r="D66">
        <v>-4.1399999999999997</v>
      </c>
      <c r="E66">
        <v>-7.61</v>
      </c>
      <c r="F66" s="4">
        <f t="shared" si="1"/>
        <v>-4.1399999999999999E-2</v>
      </c>
      <c r="G66" s="4">
        <f t="shared" si="0"/>
        <v>-7.6100000000000001E-2</v>
      </c>
      <c r="H66" s="5">
        <f t="shared" si="4"/>
        <v>109587.31989711952</v>
      </c>
      <c r="I66" s="5">
        <f t="shared" si="5"/>
        <v>7360.8109921215973</v>
      </c>
      <c r="J66" s="2">
        <f t="shared" si="2"/>
        <v>3.4700000000000002E-2</v>
      </c>
      <c r="K66" s="4">
        <f>(H66/100)^(1/(A66-1927+1))-(I66/100)^(1/(A66-1927+1))</f>
        <v>5.441763276528655E-2</v>
      </c>
      <c r="L66" s="2">
        <f>($H$109/H65)^(1/(2024-A66+1))-($I$109/I65)^(1/(2024-A66+1))</f>
        <v>-2.142931273182902E-2</v>
      </c>
      <c r="M66" s="5">
        <f t="shared" si="6"/>
        <v>67578.831746806929</v>
      </c>
      <c r="N66" s="5">
        <f t="shared" si="7"/>
        <v>8134.8480433902196</v>
      </c>
      <c r="O66" s="2">
        <f t="shared" si="3"/>
        <v>4.3999999999999991E-2</v>
      </c>
      <c r="P66" s="4">
        <f t="shared" si="8"/>
        <v>4.2511418886668872E-2</v>
      </c>
      <c r="Q66" s="2">
        <f t="shared" si="9"/>
        <v>-1.7534085731118143E-2</v>
      </c>
    </row>
    <row r="67" spans="1:17" x14ac:dyDescent="0.2">
      <c r="A67">
        <v>1982</v>
      </c>
      <c r="B67" s="4">
        <v>0.27399999999999997</v>
      </c>
      <c r="C67" s="4">
        <v>0.1857</v>
      </c>
      <c r="D67">
        <v>27.11</v>
      </c>
      <c r="E67">
        <v>19.260000000000002</v>
      </c>
      <c r="F67" s="4">
        <f t="shared" si="1"/>
        <v>0.27110000000000001</v>
      </c>
      <c r="G67" s="4">
        <f t="shared" si="0"/>
        <v>0.19260000000000002</v>
      </c>
      <c r="H67" s="5">
        <f t="shared" si="4"/>
        <v>139296.44232122865</v>
      </c>
      <c r="I67" s="5">
        <f t="shared" si="5"/>
        <v>8778.5031892042171</v>
      </c>
      <c r="J67" s="2">
        <f t="shared" si="2"/>
        <v>7.8499999999999986E-2</v>
      </c>
      <c r="K67" s="4">
        <f>(H67/100)^(1/(A67-1927+1))-(I67/100)^(1/(A67-1927+1))</f>
        <v>5.4810511253995831E-2</v>
      </c>
      <c r="L67" s="2">
        <f>($H$109/H66)^(1/(2024-A67+1))-($I$109/I66)^(1/(2024-A67+1))</f>
        <v>-2.2961479902081638E-2</v>
      </c>
      <c r="M67" s="5">
        <f t="shared" si="6"/>
        <v>86095.431645432036</v>
      </c>
      <c r="N67" s="5">
        <f t="shared" si="7"/>
        <v>9645.4893250477835</v>
      </c>
      <c r="O67" s="2">
        <f t="shared" si="3"/>
        <v>8.8299999999999962E-2</v>
      </c>
      <c r="P67" s="4">
        <f t="shared" si="8"/>
        <v>4.3251481934619695E-2</v>
      </c>
      <c r="Q67" s="2">
        <f t="shared" si="9"/>
        <v>-1.9188954406400782E-2</v>
      </c>
    </row>
    <row r="68" spans="1:17" x14ac:dyDescent="0.2">
      <c r="A68">
        <v>1983</v>
      </c>
      <c r="B68" s="4">
        <v>0.34960000000000002</v>
      </c>
      <c r="C68" s="4">
        <v>0.20170000000000002</v>
      </c>
      <c r="D68">
        <v>35.86</v>
      </c>
      <c r="E68">
        <v>20.21</v>
      </c>
      <c r="F68" s="4">
        <f t="shared" si="1"/>
        <v>0.35859999999999997</v>
      </c>
      <c r="G68" s="4">
        <f t="shared" si="0"/>
        <v>0.2021</v>
      </c>
      <c r="H68" s="5">
        <f t="shared" si="4"/>
        <v>189248.14653762124</v>
      </c>
      <c r="I68" s="5">
        <f t="shared" si="5"/>
        <v>10552.638683742389</v>
      </c>
      <c r="J68" s="2">
        <f t="shared" si="2"/>
        <v>0.15649999999999997</v>
      </c>
      <c r="K68" s="4">
        <f>(H68/100)^(1/(A68-1927+1))-(I68/100)^(1/(A68-1927+1))</f>
        <v>5.6372246924881297E-2</v>
      </c>
      <c r="L68" s="2">
        <f>($H$109/H67)^(1/(2024-A68+1))-($I$109/I67)^(1/(2024-A68+1))</f>
        <v>-2.5130260527502779E-2</v>
      </c>
      <c r="M68" s="5">
        <f t="shared" si="6"/>
        <v>116194.39454867509</v>
      </c>
      <c r="N68" s="5">
        <f t="shared" si="7"/>
        <v>11590.984521909921</v>
      </c>
      <c r="O68" s="2">
        <f t="shared" si="3"/>
        <v>0.1479</v>
      </c>
      <c r="P68" s="4">
        <f t="shared" si="8"/>
        <v>4.4856620005634174E-2</v>
      </c>
      <c r="Q68" s="2">
        <f t="shared" si="9"/>
        <v>-2.1496776176572086E-2</v>
      </c>
    </row>
    <row r="69" spans="1:17" x14ac:dyDescent="0.2">
      <c r="A69">
        <v>1984</v>
      </c>
      <c r="B69" s="4">
        <v>-0.10300000000000001</v>
      </c>
      <c r="C69" s="4">
        <v>8.3299999999999999E-2</v>
      </c>
      <c r="D69">
        <v>-14.52</v>
      </c>
      <c r="E69">
        <v>8.65</v>
      </c>
      <c r="F69" s="4">
        <f t="shared" si="1"/>
        <v>-0.1452</v>
      </c>
      <c r="G69" s="4">
        <f t="shared" si="0"/>
        <v>8.6500000000000007E-2</v>
      </c>
      <c r="H69" s="5">
        <f t="shared" si="4"/>
        <v>161769.31566035864</v>
      </c>
      <c r="I69" s="5">
        <f t="shared" si="5"/>
        <v>11465.441929886105</v>
      </c>
      <c r="J69" s="2">
        <f t="shared" si="2"/>
        <v>-0.23170000000000002</v>
      </c>
      <c r="K69" s="4">
        <f>(H69/100)^(1/(A69-1927+1))-(I69/100)^(1/(A69-1927+1))</f>
        <v>5.0670202863465574E-2</v>
      </c>
      <c r="L69" s="2">
        <f>($H$109/H68)^(1/(2024-A69+1))-($I$109/I68)^(1/(2024-A69+1))</f>
        <v>-2.8946016932961838E-2</v>
      </c>
      <c r="M69" s="5">
        <f t="shared" si="6"/>
        <v>104226.37191016156</v>
      </c>
      <c r="N69" s="5">
        <f t="shared" si="7"/>
        <v>12556.513532585017</v>
      </c>
      <c r="O69" s="2">
        <f t="shared" si="3"/>
        <v>-0.18630000000000002</v>
      </c>
      <c r="P69" s="4">
        <f t="shared" si="8"/>
        <v>4.0391440459726979E-2</v>
      </c>
      <c r="Q69" s="2">
        <f t="shared" si="9"/>
        <v>-2.5077949214414863E-2</v>
      </c>
    </row>
    <row r="70" spans="1:17" x14ac:dyDescent="0.2">
      <c r="A70">
        <v>1985</v>
      </c>
      <c r="B70" s="4">
        <v>0.29410000000000003</v>
      </c>
      <c r="C70" s="4">
        <v>0.32899999999999996</v>
      </c>
      <c r="D70">
        <v>25.14</v>
      </c>
      <c r="E70">
        <v>32.26</v>
      </c>
      <c r="F70" s="4">
        <f t="shared" si="1"/>
        <v>0.25140000000000001</v>
      </c>
      <c r="G70" s="4">
        <f t="shared" si="0"/>
        <v>0.3226</v>
      </c>
      <c r="H70" s="5">
        <f t="shared" si="4"/>
        <v>202438.12161737282</v>
      </c>
      <c r="I70" s="5">
        <f t="shared" si="5"/>
        <v>15164.193496467362</v>
      </c>
      <c r="J70" s="2">
        <f t="shared" si="2"/>
        <v>-7.1199999999999986E-2</v>
      </c>
      <c r="K70" s="4">
        <f>(H70/100)^(1/(A70-1927+1))-(I70/100)^(1/(A70-1927+1))</f>
        <v>4.8891640270613435E-2</v>
      </c>
      <c r="L70" s="2">
        <f>($H$109/H69)^(1/(2024-A70+1))-($I$109/I69)^(1/(2024-A70+1))</f>
        <v>-2.3133055388300461E-2</v>
      </c>
      <c r="M70" s="5">
        <f t="shared" si="6"/>
        <v>134879.34788894007</v>
      </c>
      <c r="N70" s="5">
        <f t="shared" si="7"/>
        <v>16687.606484805488</v>
      </c>
      <c r="O70" s="2">
        <f t="shared" si="3"/>
        <v>-3.4899999999999931E-2</v>
      </c>
      <c r="P70" s="4">
        <f t="shared" si="8"/>
        <v>3.9320263704102354E-2</v>
      </c>
      <c r="Q70" s="2">
        <f t="shared" si="9"/>
        <v>-2.0546583162912579E-2</v>
      </c>
    </row>
    <row r="71" spans="1:17" x14ac:dyDescent="0.2">
      <c r="A71">
        <v>1986</v>
      </c>
      <c r="B71" s="4">
        <v>3.5699999999999996E-2</v>
      </c>
      <c r="C71" s="4">
        <v>0.18410000000000001</v>
      </c>
      <c r="D71">
        <v>2.16</v>
      </c>
      <c r="E71">
        <v>18.350000000000001</v>
      </c>
      <c r="F71" s="4">
        <f t="shared" si="1"/>
        <v>2.1600000000000001E-2</v>
      </c>
      <c r="G71" s="4">
        <f t="shared" si="0"/>
        <v>0.18350000000000002</v>
      </c>
      <c r="H71" s="5">
        <f t="shared" si="4"/>
        <v>206810.78504430808</v>
      </c>
      <c r="I71" s="5">
        <f t="shared" si="5"/>
        <v>17946.823003069123</v>
      </c>
      <c r="J71" s="2">
        <f t="shared" si="2"/>
        <v>-0.16190000000000002</v>
      </c>
      <c r="K71" s="4">
        <f>(H71/100)^(1/(A71-1927+1))-(I71/100)^(1/(A71-1927+1))</f>
        <v>4.5338014649364267E-2</v>
      </c>
      <c r="L71" s="2">
        <f>($H$109/H70)^(1/(2024-A71+1))-($I$109/I70)^(1/(2024-A71+1))</f>
        <v>-2.2070432420021602E-2</v>
      </c>
      <c r="M71" s="5">
        <f t="shared" si="6"/>
        <v>139694.54060857525</v>
      </c>
      <c r="N71" s="5">
        <f t="shared" si="7"/>
        <v>19759.794838658177</v>
      </c>
      <c r="O71" s="2">
        <f t="shared" si="3"/>
        <v>-0.14840000000000003</v>
      </c>
      <c r="P71" s="4">
        <f t="shared" si="8"/>
        <v>3.6185596714175983E-2</v>
      </c>
      <c r="Q71" s="2">
        <f t="shared" si="9"/>
        <v>-2.0229530446957744E-2</v>
      </c>
    </row>
    <row r="72" spans="1:17" x14ac:dyDescent="0.2">
      <c r="A72">
        <v>1987</v>
      </c>
      <c r="B72" s="4">
        <v>-0.14300000000000002</v>
      </c>
      <c r="C72" s="4">
        <v>4.3899999999999995E-2</v>
      </c>
      <c r="D72">
        <v>-14.03</v>
      </c>
      <c r="E72">
        <v>5.16</v>
      </c>
      <c r="F72" s="4">
        <f t="shared" si="1"/>
        <v>-0.14029999999999998</v>
      </c>
      <c r="G72" s="4">
        <f t="shared" si="0"/>
        <v>5.16E-2</v>
      </c>
      <c r="H72" s="5">
        <f t="shared" si="4"/>
        <v>177795.23190259165</v>
      </c>
      <c r="I72" s="5">
        <f t="shared" si="5"/>
        <v>18872.879070027491</v>
      </c>
      <c r="J72" s="2">
        <f t="shared" si="2"/>
        <v>-0.19189999999999999</v>
      </c>
      <c r="K72" s="4">
        <f>(H72/100)^(1/(A72-1927+1))-(I72/100)^(1/(A72-1927+1))</f>
        <v>4.0813037243351058E-2</v>
      </c>
      <c r="L72" s="2">
        <f>($H$109/H71)^(1/(2024-A72+1))-($I$109/I71)^(1/(2024-A72+1))</f>
        <v>-1.8384275803912775E-2</v>
      </c>
      <c r="M72" s="5">
        <f t="shared" si="6"/>
        <v>119718.22130154898</v>
      </c>
      <c r="N72" s="5">
        <f t="shared" si="7"/>
        <v>20627.249832075271</v>
      </c>
      <c r="O72" s="2">
        <f t="shared" si="3"/>
        <v>-0.18690000000000001</v>
      </c>
      <c r="P72" s="4">
        <f t="shared" si="8"/>
        <v>3.1918031457437435E-2</v>
      </c>
      <c r="Q72" s="2">
        <f t="shared" si="9"/>
        <v>-1.6869327719453819E-2</v>
      </c>
    </row>
    <row r="73" spans="1:17" x14ac:dyDescent="0.2">
      <c r="A73">
        <v>1988</v>
      </c>
      <c r="B73" s="4">
        <v>0.1893</v>
      </c>
      <c r="C73" s="4">
        <v>0.16489999999999999</v>
      </c>
      <c r="D73">
        <v>17.37</v>
      </c>
      <c r="E73">
        <v>16.350000000000001</v>
      </c>
      <c r="F73" s="4">
        <f t="shared" si="1"/>
        <v>0.17370000000000002</v>
      </c>
      <c r="G73" s="4">
        <f t="shared" si="0"/>
        <v>0.16350000000000001</v>
      </c>
      <c r="H73" s="5">
        <f t="shared" si="4"/>
        <v>208678.2636840718</v>
      </c>
      <c r="I73" s="5">
        <f t="shared" si="5"/>
        <v>21958.594797976984</v>
      </c>
      <c r="J73" s="2">
        <f t="shared" si="2"/>
        <v>1.0200000000000015E-2</v>
      </c>
      <c r="K73" s="4">
        <f>(H73/100)^(1/(A73-1927+1))-(I73/100)^(1/(A73-1927+1))</f>
        <v>4.0344474105812322E-2</v>
      </c>
      <c r="L73" s="2">
        <f>($H$109/H72)^(1/(2024-A73+1))-($I$109/I72)^(1/(2024-A73+1))</f>
        <v>-1.2928425361530715E-2</v>
      </c>
      <c r="M73" s="5">
        <f t="shared" si="6"/>
        <v>142380.8805939322</v>
      </c>
      <c r="N73" s="5">
        <f t="shared" si="7"/>
        <v>24028.683329384483</v>
      </c>
      <c r="O73" s="2">
        <f t="shared" si="3"/>
        <v>2.4400000000000005E-2</v>
      </c>
      <c r="P73" s="4">
        <f t="shared" si="8"/>
        <v>3.180478821077104E-2</v>
      </c>
      <c r="Q73" s="2">
        <f t="shared" si="9"/>
        <v>-1.1485795526605891E-2</v>
      </c>
    </row>
    <row r="74" spans="1:17" x14ac:dyDescent="0.2">
      <c r="A74">
        <v>1989</v>
      </c>
      <c r="B74" s="4">
        <v>8.8699999999999987E-2</v>
      </c>
      <c r="C74" s="4">
        <v>0.32200000000000001</v>
      </c>
      <c r="D74">
        <v>6.95</v>
      </c>
      <c r="E74">
        <v>32.93</v>
      </c>
      <c r="F74" s="4">
        <f t="shared" si="1"/>
        <v>6.9500000000000006E-2</v>
      </c>
      <c r="G74" s="4">
        <f t="shared" si="0"/>
        <v>0.32929999999999998</v>
      </c>
      <c r="H74" s="5">
        <f t="shared" si="4"/>
        <v>223181.40301011482</v>
      </c>
      <c r="I74" s="5">
        <f t="shared" si="5"/>
        <v>29189.560064950805</v>
      </c>
      <c r="J74" s="2">
        <f t="shared" si="2"/>
        <v>-0.25979999999999998</v>
      </c>
      <c r="K74" s="4">
        <f>(H74/100)^(1/(A74-1927+1))-(I74/100)^(1/(A74-1927+1))</f>
        <v>3.590941414279003E-2</v>
      </c>
      <c r="L74" s="2">
        <f>($H$109/H73)^(1/(2024-A74+1))-($I$109/I73)^(1/(2024-A74+1))</f>
        <v>-1.3535595471780182E-2</v>
      </c>
      <c r="M74" s="5">
        <f t="shared" si="6"/>
        <v>155010.06470261398</v>
      </c>
      <c r="N74" s="5">
        <f t="shared" si="7"/>
        <v>31765.919361446289</v>
      </c>
      <c r="O74" s="2">
        <f t="shared" si="3"/>
        <v>-0.23330000000000001</v>
      </c>
      <c r="P74" s="4">
        <f t="shared" si="8"/>
        <v>2.7919243291353091E-2</v>
      </c>
      <c r="Q74" s="2">
        <f t="shared" si="9"/>
        <v>-1.2422693465775181E-2</v>
      </c>
    </row>
    <row r="75" spans="1:17" x14ac:dyDescent="0.2">
      <c r="A75">
        <v>1990</v>
      </c>
      <c r="B75" s="4">
        <v>-0.27449999999999997</v>
      </c>
      <c r="C75" s="4">
        <v>-2.4300000000000002E-2</v>
      </c>
      <c r="D75">
        <v>-27.92</v>
      </c>
      <c r="E75">
        <v>-0.63</v>
      </c>
      <c r="F75" s="4">
        <f t="shared" si="1"/>
        <v>-0.2792</v>
      </c>
      <c r="G75" s="4">
        <f t="shared" si="0"/>
        <v>-6.3E-3</v>
      </c>
      <c r="H75" s="5">
        <f t="shared" si="4"/>
        <v>160869.15528969077</v>
      </c>
      <c r="I75" s="5">
        <f t="shared" si="5"/>
        <v>29005.665836541615</v>
      </c>
      <c r="J75" s="2">
        <f t="shared" si="2"/>
        <v>-0.27290000000000003</v>
      </c>
      <c r="K75" s="4">
        <f>(H75/100)^(1/(A75-1927+1))-(I75/100)^(1/(A75-1927+1))</f>
        <v>2.9641792310302062E-2</v>
      </c>
      <c r="L75" s="2">
        <f>($H$109/H74)^(1/(2024-A75+1))-($I$109/I74)^(1/(2024-A75+1))</f>
        <v>-7.0392295327352805E-3</v>
      </c>
      <c r="M75" s="5">
        <f t="shared" si="6"/>
        <v>112459.80194174645</v>
      </c>
      <c r="N75" s="5">
        <f t="shared" si="7"/>
        <v>30994.007520963143</v>
      </c>
      <c r="O75" s="2">
        <f t="shared" si="3"/>
        <v>-0.25019999999999998</v>
      </c>
      <c r="P75" s="4">
        <f t="shared" si="8"/>
        <v>2.2249106577948652E-2</v>
      </c>
      <c r="Q75" s="2">
        <f t="shared" si="9"/>
        <v>-6.6215713298221068E-3</v>
      </c>
    </row>
    <row r="76" spans="1:17" x14ac:dyDescent="0.2">
      <c r="A76">
        <v>1991</v>
      </c>
      <c r="B76" s="4">
        <v>0.49380000000000002</v>
      </c>
      <c r="C76" s="4">
        <v>0.31540000000000001</v>
      </c>
      <c r="D76">
        <v>46.27</v>
      </c>
      <c r="E76">
        <v>29.82</v>
      </c>
      <c r="F76" s="4">
        <f t="shared" si="1"/>
        <v>0.46270000000000006</v>
      </c>
      <c r="G76" s="4">
        <f t="shared" ref="G76:G108" si="10">E76/100</f>
        <v>0.29820000000000002</v>
      </c>
      <c r="H76" s="5">
        <f t="shared" si="4"/>
        <v>235303.31344223069</v>
      </c>
      <c r="I76" s="5">
        <f t="shared" si="5"/>
        <v>37655.155388998326</v>
      </c>
      <c r="J76" s="2">
        <f t="shared" si="2"/>
        <v>0.16450000000000004</v>
      </c>
      <c r="K76" s="4">
        <f>(H76/100)^(1/(A76-1927+1))-(I76/100)^(1/(A76-1927+1))</f>
        <v>3.1323641600400798E-2</v>
      </c>
      <c r="L76" s="2">
        <f>($H$109/H75)^(1/(2024-A76+1))-($I$109/I75)^(1/(2024-A76+1))</f>
        <v>3.1942146027486018E-3</v>
      </c>
      <c r="M76" s="5">
        <f t="shared" si="6"/>
        <v>167992.45214058086</v>
      </c>
      <c r="N76" s="5">
        <f t="shared" si="7"/>
        <v>40769.517493074913</v>
      </c>
      <c r="O76" s="2">
        <f t="shared" si="3"/>
        <v>0.1784</v>
      </c>
      <c r="P76" s="4">
        <f t="shared" si="8"/>
        <v>2.4157006468553233E-2</v>
      </c>
      <c r="Q76" s="2">
        <f t="shared" si="9"/>
        <v>2.8306306780849777E-3</v>
      </c>
    </row>
    <row r="77" spans="1:17" x14ac:dyDescent="0.2">
      <c r="A77">
        <v>1992</v>
      </c>
      <c r="B77" s="4">
        <v>0.21379999999999999</v>
      </c>
      <c r="C77" s="4">
        <v>6.8600000000000008E-2</v>
      </c>
      <c r="D77">
        <v>25.51</v>
      </c>
      <c r="E77">
        <v>5.33</v>
      </c>
      <c r="F77" s="4">
        <f t="shared" ref="F77:F108" si="11">D77/100</f>
        <v>0.25509999999999999</v>
      </c>
      <c r="G77" s="4">
        <f t="shared" si="10"/>
        <v>5.33E-2</v>
      </c>
      <c r="H77" s="5">
        <f t="shared" si="4"/>
        <v>295329.18870134378</v>
      </c>
      <c r="I77" s="5">
        <f t="shared" si="5"/>
        <v>39662.175171231931</v>
      </c>
      <c r="J77" s="2">
        <f t="shared" ref="J77:J108" si="12">F77-G77</f>
        <v>0.20179999999999998</v>
      </c>
      <c r="K77" s="4">
        <f>(H77/100)^(1/(A77-1927+1))-(I77/100)^(1/(A77-1927+1))</f>
        <v>3.3817765712374159E-2</v>
      </c>
      <c r="L77" s="2">
        <f>($H$109/H76)^(1/(2024-A77+1))-($I$109/I76)^(1/(2024-A77+1))</f>
        <v>-7.230203337507124E-4</v>
      </c>
      <c r="M77" s="5">
        <f t="shared" si="6"/>
        <v>203909.23840823706</v>
      </c>
      <c r="N77" s="5">
        <f t="shared" si="7"/>
        <v>43566.306393099854</v>
      </c>
      <c r="O77" s="2">
        <f t="shared" ref="O77:O109" si="13">B77-C77</f>
        <v>0.1452</v>
      </c>
      <c r="P77" s="4">
        <f t="shared" si="8"/>
        <v>2.5942209334583133E-2</v>
      </c>
      <c r="Q77" s="2">
        <f t="shared" si="9"/>
        <v>-1.3646217790874715E-3</v>
      </c>
    </row>
    <row r="78" spans="1:17" x14ac:dyDescent="0.2">
      <c r="A78">
        <v>1993</v>
      </c>
      <c r="B78" s="4">
        <v>0.19159999999999999</v>
      </c>
      <c r="C78" s="4">
        <v>8.2599999999999993E-2</v>
      </c>
      <c r="D78">
        <v>25.73</v>
      </c>
      <c r="E78">
        <v>7.22</v>
      </c>
      <c r="F78" s="4">
        <f t="shared" si="11"/>
        <v>0.25730000000000003</v>
      </c>
      <c r="G78" s="4">
        <f t="shared" si="10"/>
        <v>7.22E-2</v>
      </c>
      <c r="H78" s="5">
        <f t="shared" ref="H78:H108" si="14">H77*(1+F78)</f>
        <v>371317.38895419956</v>
      </c>
      <c r="I78" s="5">
        <f t="shared" ref="I78:I108" si="15">I77*(1+G78)</f>
        <v>42525.784218594876</v>
      </c>
      <c r="J78" s="2">
        <f t="shared" si="12"/>
        <v>0.18510000000000004</v>
      </c>
      <c r="K78" s="4">
        <f>(H78/100)^(1/(A78-1927+1))-(I78/100)^(1/(A78-1927+1))</f>
        <v>3.5978995679246006E-2</v>
      </c>
      <c r="L78" s="2">
        <f>($H$109/H77)^(1/(2024-A78+1))-($I$109/I77)^(1/(2024-A78+1))</f>
        <v>-6.7865521526906392E-3</v>
      </c>
      <c r="M78" s="5">
        <f t="shared" ref="M78:M109" si="16">M77*(1+B78)</f>
        <v>242978.24848725527</v>
      </c>
      <c r="N78" s="5">
        <f t="shared" ref="N78:N109" si="17">N77*(1+C78)</f>
        <v>47164.883301169903</v>
      </c>
      <c r="O78" s="2">
        <f t="shared" si="13"/>
        <v>0.109</v>
      </c>
      <c r="P78" s="4">
        <f t="shared" ref="P78:P109" si="18">(M78/100)^(1/(A78-1927+1))-(N78/100)^(1/(A78-1927+1))</f>
        <v>2.7153022946203142E-2</v>
      </c>
      <c r="Q78" s="2">
        <f t="shared" ref="Q78:Q109" si="19">($M$109/M77)^(1/(2024-A78+1))-($N$109/N77)^(1/(2024-A78+1))</f>
        <v>-5.8035064386443569E-3</v>
      </c>
    </row>
    <row r="79" spans="1:17" x14ac:dyDescent="0.2">
      <c r="A79">
        <v>1994</v>
      </c>
      <c r="B79" s="4">
        <v>-5.3200000000000004E-2</v>
      </c>
      <c r="C79" s="4">
        <v>1.2E-2</v>
      </c>
      <c r="D79">
        <v>-5.01</v>
      </c>
      <c r="E79">
        <v>1.87</v>
      </c>
      <c r="F79" s="4">
        <f t="shared" si="11"/>
        <v>-5.0099999999999999E-2</v>
      </c>
      <c r="G79" s="4">
        <f t="shared" si="10"/>
        <v>1.8700000000000001E-2</v>
      </c>
      <c r="H79" s="5">
        <f t="shared" si="14"/>
        <v>352714.38776759413</v>
      </c>
      <c r="I79" s="5">
        <f t="shared" si="15"/>
        <v>43321.016383482594</v>
      </c>
      <c r="J79" s="2">
        <f t="shared" si="12"/>
        <v>-6.88E-2</v>
      </c>
      <c r="K79" s="4">
        <f>(H79/100)^(1/(A79-1927+1))-(I79/100)^(1/(A79-1927+1))</f>
        <v>3.4243843783447359E-2</v>
      </c>
      <c r="L79" s="2">
        <f>($H$109/H78)^(1/(2024-A79+1))-($I$109/I78)^(1/(2024-A79+1))</f>
        <v>-1.2650870659532298E-2</v>
      </c>
      <c r="M79" s="5">
        <f t="shared" si="16"/>
        <v>230051.80566773328</v>
      </c>
      <c r="N79" s="5">
        <f t="shared" si="17"/>
        <v>47730.861900783944</v>
      </c>
      <c r="O79" s="2">
        <f t="shared" si="13"/>
        <v>-6.5200000000000008E-2</v>
      </c>
      <c r="P79" s="4">
        <f t="shared" si="18"/>
        <v>2.5619478561926368E-2</v>
      </c>
      <c r="Q79" s="2">
        <f t="shared" si="19"/>
        <v>-9.4002244875663887E-3</v>
      </c>
    </row>
    <row r="80" spans="1:17" x14ac:dyDescent="0.2">
      <c r="A80">
        <v>1995</v>
      </c>
      <c r="B80" s="4">
        <v>0.33939999999999998</v>
      </c>
      <c r="C80" s="4">
        <v>0.39179999999999998</v>
      </c>
      <c r="D80">
        <v>32.270000000000003</v>
      </c>
      <c r="E80">
        <v>39.659999999999997</v>
      </c>
      <c r="F80" s="4">
        <f t="shared" si="11"/>
        <v>0.32270000000000004</v>
      </c>
      <c r="G80" s="4">
        <f t="shared" si="10"/>
        <v>0.39659999999999995</v>
      </c>
      <c r="H80" s="5">
        <f t="shared" si="14"/>
        <v>466535.32070019678</v>
      </c>
      <c r="I80" s="5">
        <f t="shared" si="15"/>
        <v>60502.131481171782</v>
      </c>
      <c r="J80" s="2">
        <f t="shared" si="12"/>
        <v>-7.389999999999991E-2</v>
      </c>
      <c r="K80" s="4">
        <f>(H80/100)^(1/(A80-1927+1))-(I80/100)^(1/(A80-1927+1))</f>
        <v>3.296899407070053E-2</v>
      </c>
      <c r="L80" s="2">
        <f>($H$109/H79)^(1/(2024-A80+1))-($I$109/I79)^(1/(2024-A80+1))</f>
        <v>-1.0545450508955057E-2</v>
      </c>
      <c r="M80" s="5">
        <f t="shared" si="16"/>
        <v>308131.38851136196</v>
      </c>
      <c r="N80" s="5">
        <f t="shared" si="17"/>
        <v>66431.813593511091</v>
      </c>
      <c r="O80" s="2">
        <f t="shared" si="13"/>
        <v>-5.2400000000000002E-2</v>
      </c>
      <c r="P80" s="4">
        <f t="shared" si="18"/>
        <v>2.4706831421813957E-2</v>
      </c>
      <c r="Q80" s="2">
        <f t="shared" si="19"/>
        <v>-7.2929838905533284E-3</v>
      </c>
    </row>
    <row r="81" spans="1:17" x14ac:dyDescent="0.2">
      <c r="A81">
        <v>1996</v>
      </c>
      <c r="B81" s="4">
        <v>0.16620000000000001</v>
      </c>
      <c r="C81" s="4">
        <v>0.2329</v>
      </c>
      <c r="D81">
        <v>14.63</v>
      </c>
      <c r="E81">
        <v>24.5</v>
      </c>
      <c r="F81" s="4">
        <f t="shared" si="11"/>
        <v>0.14630000000000001</v>
      </c>
      <c r="G81" s="4">
        <f t="shared" si="10"/>
        <v>0.245</v>
      </c>
      <c r="H81" s="5">
        <f t="shared" si="14"/>
        <v>534789.43811863556</v>
      </c>
      <c r="I81" s="5">
        <f t="shared" si="15"/>
        <v>75325.15369405887</v>
      </c>
      <c r="J81" s="2">
        <f t="shared" si="12"/>
        <v>-9.8699999999999982E-2</v>
      </c>
      <c r="K81" s="4">
        <f>(H81/100)^(1/(A81-1927+1))-(I81/100)^(1/(A81-1927+1))</f>
        <v>3.1215100272944829E-2</v>
      </c>
      <c r="L81" s="2">
        <f>($H$109/H80)^(1/(2024-A81+1))-($I$109/I80)^(1/(2024-A81+1))</f>
        <v>-8.7741950167972149E-3</v>
      </c>
      <c r="M81" s="5">
        <f t="shared" si="16"/>
        <v>359342.8252819503</v>
      </c>
      <c r="N81" s="5">
        <f t="shared" si="17"/>
        <v>81903.782979439813</v>
      </c>
      <c r="O81" s="2">
        <f t="shared" si="13"/>
        <v>-6.6699999999999982E-2</v>
      </c>
      <c r="P81" s="4">
        <f t="shared" si="18"/>
        <v>2.3496610860019418E-2</v>
      </c>
      <c r="Q81" s="2">
        <f t="shared" si="19"/>
        <v>-6.0346903578578637E-3</v>
      </c>
    </row>
    <row r="82" spans="1:17" x14ac:dyDescent="0.2">
      <c r="A82">
        <v>1997</v>
      </c>
      <c r="B82" s="4">
        <v>0.23870000000000002</v>
      </c>
      <c r="C82" s="4">
        <v>0.34490000000000004</v>
      </c>
      <c r="D82">
        <v>22.17</v>
      </c>
      <c r="E82">
        <v>34.92</v>
      </c>
      <c r="F82" s="4">
        <f t="shared" si="11"/>
        <v>0.22170000000000001</v>
      </c>
      <c r="G82" s="4">
        <f t="shared" si="10"/>
        <v>0.34920000000000001</v>
      </c>
      <c r="H82" s="5">
        <f t="shared" si="14"/>
        <v>653352.25654953707</v>
      </c>
      <c r="I82" s="5">
        <f t="shared" si="15"/>
        <v>101628.69736402422</v>
      </c>
      <c r="J82" s="2">
        <f t="shared" si="12"/>
        <v>-0.1275</v>
      </c>
      <c r="K82" s="4">
        <f>(H82/100)^(1/(A82-1927+1))-(I82/100)^(1/(A82-1927+1))</f>
        <v>2.9274869131087566E-2</v>
      </c>
      <c r="L82" s="2">
        <f>($H$109/H81)^(1/(2024-A82+1))-($I$109/I81)^(1/(2024-A82+1))</f>
        <v>-5.8324836957830417E-3</v>
      </c>
      <c r="M82" s="5">
        <f t="shared" si="16"/>
        <v>445117.95767675189</v>
      </c>
      <c r="N82" s="5">
        <f t="shared" si="17"/>
        <v>110152.39772904861</v>
      </c>
      <c r="O82" s="2">
        <f t="shared" si="13"/>
        <v>-0.10620000000000002</v>
      </c>
      <c r="P82" s="4">
        <f t="shared" si="18"/>
        <v>2.1922881403420469E-2</v>
      </c>
      <c r="Q82" s="2">
        <f t="shared" si="19"/>
        <v>-4.0527374024432739E-3</v>
      </c>
    </row>
    <row r="83" spans="1:17" x14ac:dyDescent="0.2">
      <c r="A83">
        <v>1998</v>
      </c>
      <c r="B83" s="4">
        <v>-7.6200000000000004E-2</v>
      </c>
      <c r="C83" s="4">
        <v>0.32319999999999999</v>
      </c>
      <c r="D83">
        <v>-13.46</v>
      </c>
      <c r="E83">
        <v>35.950000000000003</v>
      </c>
      <c r="F83" s="4">
        <f t="shared" si="11"/>
        <v>-0.1346</v>
      </c>
      <c r="G83" s="4">
        <f t="shared" si="10"/>
        <v>0.35950000000000004</v>
      </c>
      <c r="H83" s="5">
        <f t="shared" si="14"/>
        <v>565411.04281796934</v>
      </c>
      <c r="I83" s="5">
        <f t="shared" si="15"/>
        <v>138164.21406639094</v>
      </c>
      <c r="J83" s="2">
        <f t="shared" si="12"/>
        <v>-0.49410000000000004</v>
      </c>
      <c r="K83" s="4">
        <f>(H83/100)^(1/(A83-1927+1))-(I83/100)^(1/(A83-1927+1))</f>
        <v>2.185172529263868E-2</v>
      </c>
      <c r="L83" s="2">
        <f>($H$109/H82)^(1/(2024-A83+1))-($I$109/I82)^(1/(2024-A83+1))</f>
        <v>-2.0138030928029682E-3</v>
      </c>
      <c r="M83" s="5">
        <f t="shared" si="16"/>
        <v>411199.96930178336</v>
      </c>
      <c r="N83" s="5">
        <f t="shared" si="17"/>
        <v>145753.65267507712</v>
      </c>
      <c r="O83" s="2">
        <f t="shared" si="13"/>
        <v>-0.39939999999999998</v>
      </c>
      <c r="P83" s="4">
        <f t="shared" si="18"/>
        <v>1.6054061487246418E-2</v>
      </c>
      <c r="Q83" s="2">
        <f t="shared" si="19"/>
        <v>-8.5681071030929701E-4</v>
      </c>
    </row>
    <row r="84" spans="1:17" x14ac:dyDescent="0.2">
      <c r="A84">
        <v>1999</v>
      </c>
      <c r="B84" s="4">
        <v>0.40360000000000001</v>
      </c>
      <c r="C84" s="4">
        <v>0.21460000000000001</v>
      </c>
      <c r="D84">
        <v>38.24</v>
      </c>
      <c r="E84">
        <v>22.08</v>
      </c>
      <c r="F84" s="4">
        <f t="shared" si="11"/>
        <v>0.38240000000000002</v>
      </c>
      <c r="G84" s="4">
        <f t="shared" si="10"/>
        <v>0.2208</v>
      </c>
      <c r="H84" s="5">
        <f t="shared" si="14"/>
        <v>781624.22559156083</v>
      </c>
      <c r="I84" s="5">
        <f t="shared" si="15"/>
        <v>168670.87253225007</v>
      </c>
      <c r="J84" s="2">
        <f t="shared" si="12"/>
        <v>0.16160000000000002</v>
      </c>
      <c r="K84" s="4">
        <f>(H84/100)^(1/(A84-1927+1))-(I84/100)^(1/(A84-1927+1))</f>
        <v>2.3502550012092449E-2</v>
      </c>
      <c r="L84" s="2">
        <f>($H$109/H83)^(1/(2024-A84+1))-($I$109/I83)^(1/(2024-A84+1))</f>
        <v>1.6806226137328961E-2</v>
      </c>
      <c r="M84" s="5">
        <f t="shared" si="16"/>
        <v>577160.27691198315</v>
      </c>
      <c r="N84" s="5">
        <f t="shared" si="17"/>
        <v>177032.38653914866</v>
      </c>
      <c r="O84" s="2">
        <f t="shared" si="13"/>
        <v>0.189</v>
      </c>
      <c r="P84" s="4">
        <f t="shared" si="18"/>
        <v>1.8081333088671103E-2</v>
      </c>
      <c r="Q84" s="2">
        <f t="shared" si="19"/>
        <v>1.4165975533259934E-2</v>
      </c>
    </row>
    <row r="85" spans="1:17" x14ac:dyDescent="0.2">
      <c r="A85">
        <v>2000</v>
      </c>
      <c r="B85" s="4">
        <v>-6.0100000000000001E-2</v>
      </c>
      <c r="C85" s="4">
        <v>-0.10550000000000001</v>
      </c>
      <c r="D85">
        <v>-9.2899999999999991</v>
      </c>
      <c r="E85">
        <v>-12.72</v>
      </c>
      <c r="F85" s="4">
        <f t="shared" si="11"/>
        <v>-9.2899999999999996E-2</v>
      </c>
      <c r="G85" s="4">
        <f t="shared" si="10"/>
        <v>-0.12720000000000001</v>
      </c>
      <c r="H85" s="5">
        <f t="shared" si="14"/>
        <v>709011.33503410488</v>
      </c>
      <c r="I85" s="5">
        <f t="shared" si="15"/>
        <v>147215.93754614788</v>
      </c>
      <c r="J85" s="2">
        <f t="shared" si="12"/>
        <v>3.4300000000000011E-2</v>
      </c>
      <c r="K85" s="4">
        <f>(H85/100)^(1/(A85-1927+1))-(I85/100)^(1/(A85-1927+1))</f>
        <v>2.3694307183397711E-2</v>
      </c>
      <c r="L85" s="2">
        <f>($H$109/H84)^(1/(2024-A85+1))-($I$109/I84)^(1/(2024-A85+1))</f>
        <v>1.1983809286153946E-2</v>
      </c>
      <c r="M85" s="5">
        <f t="shared" si="16"/>
        <v>542472.94426957297</v>
      </c>
      <c r="N85" s="5">
        <f t="shared" si="17"/>
        <v>158355.46975926848</v>
      </c>
      <c r="O85" s="2">
        <f t="shared" si="13"/>
        <v>4.540000000000001E-2</v>
      </c>
      <c r="P85" s="4">
        <f t="shared" si="18"/>
        <v>1.8534767785503892E-2</v>
      </c>
      <c r="Q85" s="2">
        <f t="shared" si="19"/>
        <v>8.3694989477816062E-3</v>
      </c>
    </row>
    <row r="86" spans="1:17" x14ac:dyDescent="0.2">
      <c r="A86">
        <v>2001</v>
      </c>
      <c r="B86" s="4">
        <v>0.29039999999999999</v>
      </c>
      <c r="C86" s="4">
        <v>-0.1376</v>
      </c>
      <c r="D86">
        <v>32.14</v>
      </c>
      <c r="E86">
        <v>-14.95</v>
      </c>
      <c r="F86" s="4">
        <f t="shared" si="11"/>
        <v>0.32140000000000002</v>
      </c>
      <c r="G86" s="4">
        <f t="shared" si="10"/>
        <v>-0.14949999999999999</v>
      </c>
      <c r="H86" s="5">
        <f t="shared" si="14"/>
        <v>936887.57811406627</v>
      </c>
      <c r="I86" s="5">
        <f t="shared" si="15"/>
        <v>125207.15488299877</v>
      </c>
      <c r="J86" s="2">
        <f t="shared" si="12"/>
        <v>0.47089999999999999</v>
      </c>
      <c r="K86" s="4">
        <f>(H86/100)^(1/(A86-1927+1))-(I86/100)^(1/(A86-1927+1))</f>
        <v>2.9911393846322243E-2</v>
      </c>
      <c r="L86" s="2">
        <f>($H$109/H85)^(1/(2024-A86+1))-($I$109/I85)^(1/(2024-A86+1))</f>
        <v>1.0835531261552012E-2</v>
      </c>
      <c r="M86" s="5">
        <f t="shared" si="16"/>
        <v>700007.08728545695</v>
      </c>
      <c r="N86" s="5">
        <f t="shared" si="17"/>
        <v>136565.75712039316</v>
      </c>
      <c r="O86" s="2">
        <f t="shared" si="13"/>
        <v>0.42799999999999999</v>
      </c>
      <c r="P86" s="4">
        <f t="shared" si="18"/>
        <v>2.4255554770763466E-2</v>
      </c>
      <c r="Q86" s="2">
        <f t="shared" si="19"/>
        <v>6.5319514408563872E-3</v>
      </c>
    </row>
    <row r="87" spans="1:17" x14ac:dyDescent="0.2">
      <c r="A87">
        <v>2002</v>
      </c>
      <c r="B87" s="4">
        <v>-0.11779999999999999</v>
      </c>
      <c r="C87" s="4">
        <v>-0.21760000000000002</v>
      </c>
      <c r="D87">
        <v>-3.58</v>
      </c>
      <c r="E87">
        <v>-22.77</v>
      </c>
      <c r="F87" s="4">
        <f t="shared" si="11"/>
        <v>-3.5799999999999998E-2</v>
      </c>
      <c r="G87" s="4">
        <f t="shared" si="10"/>
        <v>-0.22769999999999999</v>
      </c>
      <c r="H87" s="5">
        <f t="shared" si="14"/>
        <v>903347.00281758269</v>
      </c>
      <c r="I87" s="5">
        <f t="shared" si="15"/>
        <v>96697.485716139956</v>
      </c>
      <c r="J87" s="2">
        <f t="shared" si="12"/>
        <v>0.19189999999999999</v>
      </c>
      <c r="K87" s="4">
        <f>(H87/100)^(1/(A87-1927+1))-(I87/100)^(1/(A87-1927+1))</f>
        <v>3.2662725421011007E-2</v>
      </c>
      <c r="L87" s="2">
        <f>($H$109/H86)^(1/(2024-A87+1))-($I$109/I86)^(1/(2024-A87+1))</f>
        <v>-9.5643488460839254E-3</v>
      </c>
      <c r="M87" s="5">
        <f t="shared" si="16"/>
        <v>617546.25240323006</v>
      </c>
      <c r="N87" s="5">
        <f t="shared" si="17"/>
        <v>106849.0483709956</v>
      </c>
      <c r="O87" s="2">
        <f t="shared" si="13"/>
        <v>9.9800000000000028E-2</v>
      </c>
      <c r="P87" s="4">
        <f t="shared" si="18"/>
        <v>2.5596099166648179E-2</v>
      </c>
      <c r="Q87" s="2">
        <f t="shared" si="19"/>
        <v>-1.2281709906579286E-2</v>
      </c>
    </row>
    <row r="88" spans="1:17" x14ac:dyDescent="0.2">
      <c r="A88">
        <v>2003</v>
      </c>
      <c r="B88" s="4">
        <v>0.7581</v>
      </c>
      <c r="C88" s="4">
        <v>0.27100000000000002</v>
      </c>
      <c r="D88">
        <v>91.91</v>
      </c>
      <c r="E88">
        <v>25.48</v>
      </c>
      <c r="F88" s="4">
        <f t="shared" si="11"/>
        <v>0.91909999999999992</v>
      </c>
      <c r="G88" s="4">
        <f t="shared" si="10"/>
        <v>0.25480000000000003</v>
      </c>
      <c r="H88" s="5">
        <f t="shared" si="14"/>
        <v>1733613.2331072227</v>
      </c>
      <c r="I88" s="5">
        <f t="shared" si="15"/>
        <v>121336.0050766124</v>
      </c>
      <c r="J88" s="2">
        <f t="shared" si="12"/>
        <v>0.66429999999999989</v>
      </c>
      <c r="K88" s="4">
        <f>(H88/100)^(1/(A88-1927+1))-(I88/100)^(1/(A88-1927+1))</f>
        <v>3.8535944787039478E-2</v>
      </c>
      <c r="L88" s="2">
        <f>($H$109/H87)^(1/(2024-A88+1))-($I$109/I87)^(1/(2024-A88+1))</f>
        <v>-2.1220284922235155E-2</v>
      </c>
      <c r="M88" s="5">
        <f t="shared" si="16"/>
        <v>1085708.0663501187</v>
      </c>
      <c r="N88" s="5">
        <f t="shared" si="17"/>
        <v>135805.14047953539</v>
      </c>
      <c r="O88" s="2">
        <f t="shared" si="13"/>
        <v>0.48709999999999998</v>
      </c>
      <c r="P88" s="4">
        <f t="shared" si="18"/>
        <v>3.0052301037952533E-2</v>
      </c>
      <c r="Q88" s="2">
        <f t="shared" si="19"/>
        <v>-1.902473243707492E-2</v>
      </c>
    </row>
    <row r="89" spans="1:17" x14ac:dyDescent="0.2">
      <c r="A89">
        <v>2004</v>
      </c>
      <c r="B89" s="4">
        <v>0.1477</v>
      </c>
      <c r="C89" s="4">
        <v>9.8100000000000007E-2</v>
      </c>
      <c r="D89">
        <v>17.489999999999998</v>
      </c>
      <c r="E89">
        <v>7.57</v>
      </c>
      <c r="F89" s="4">
        <f t="shared" si="11"/>
        <v>0.17489999999999997</v>
      </c>
      <c r="G89" s="4">
        <f t="shared" si="10"/>
        <v>7.5700000000000003E-2</v>
      </c>
      <c r="H89" s="5">
        <f t="shared" si="14"/>
        <v>2036822.187577676</v>
      </c>
      <c r="I89" s="5">
        <f t="shared" si="15"/>
        <v>130521.14066091197</v>
      </c>
      <c r="J89" s="2">
        <f t="shared" si="12"/>
        <v>9.9199999999999969E-2</v>
      </c>
      <c r="K89" s="4">
        <f>(H89/100)^(1/(A89-1927+1))-(I89/100)^(1/(A89-1927+1))</f>
        <v>3.9307632843974094E-2</v>
      </c>
      <c r="L89" s="2">
        <f>($H$109/H88)^(1/(2024-A89+1))-($I$109/I88)^(1/(2024-A89+1))</f>
        <v>-4.380454631837094E-2</v>
      </c>
      <c r="M89" s="5">
        <f t="shared" si="16"/>
        <v>1246067.1477500312</v>
      </c>
      <c r="N89" s="5">
        <f t="shared" si="17"/>
        <v>149127.62476057783</v>
      </c>
      <c r="O89" s="2">
        <f t="shared" si="13"/>
        <v>4.9599999999999991E-2</v>
      </c>
      <c r="P89" s="4">
        <f t="shared" si="18"/>
        <v>3.0300818416048481E-2</v>
      </c>
      <c r="Q89" s="2">
        <f t="shared" si="19"/>
        <v>-3.6459125180711371E-2</v>
      </c>
    </row>
    <row r="90" spans="1:17" x14ac:dyDescent="0.2">
      <c r="A90">
        <v>2005</v>
      </c>
      <c r="B90" s="4">
        <v>3.27E-2</v>
      </c>
      <c r="C90" s="4">
        <v>5.0900000000000001E-2</v>
      </c>
      <c r="D90">
        <v>3.93</v>
      </c>
      <c r="E90">
        <v>3.36</v>
      </c>
      <c r="F90" s="4">
        <f t="shared" si="11"/>
        <v>3.9300000000000002E-2</v>
      </c>
      <c r="G90" s="4">
        <f t="shared" si="10"/>
        <v>3.3599999999999998E-2</v>
      </c>
      <c r="H90" s="5">
        <f t="shared" si="14"/>
        <v>2116869.2995494786</v>
      </c>
      <c r="I90" s="5">
        <f t="shared" si="15"/>
        <v>134906.65098711863</v>
      </c>
      <c r="J90" s="2">
        <f t="shared" si="12"/>
        <v>5.7000000000000037E-3</v>
      </c>
      <c r="K90" s="4">
        <f>(H90/100)^(1/(A90-1927+1))-(I90/100)^(1/(A90-1927+1))</f>
        <v>3.8851399798662145E-2</v>
      </c>
      <c r="L90" s="2">
        <f>($H$109/H89)^(1/(2024-A90+1))-($I$109/I89)^(1/(2024-A90+1))</f>
        <v>-5.0684584017671508E-2</v>
      </c>
      <c r="M90" s="5">
        <f t="shared" si="16"/>
        <v>1286813.543481457</v>
      </c>
      <c r="N90" s="5">
        <f t="shared" si="17"/>
        <v>156718.22086089125</v>
      </c>
      <c r="O90" s="2">
        <f t="shared" si="13"/>
        <v>-1.8200000000000001E-2</v>
      </c>
      <c r="P90" s="4">
        <f t="shared" si="18"/>
        <v>2.9646108799580517E-2</v>
      </c>
      <c r="Q90" s="2">
        <f t="shared" si="19"/>
        <v>-4.062333300687393E-2</v>
      </c>
    </row>
    <row r="91" spans="1:17" x14ac:dyDescent="0.2">
      <c r="A91">
        <v>2006</v>
      </c>
      <c r="B91" s="4">
        <v>0.1754</v>
      </c>
      <c r="C91" s="4">
        <v>0.15590000000000001</v>
      </c>
      <c r="D91">
        <v>18.47</v>
      </c>
      <c r="E91">
        <v>15.85</v>
      </c>
      <c r="F91" s="4">
        <f t="shared" si="11"/>
        <v>0.18469999999999998</v>
      </c>
      <c r="G91" s="4">
        <f t="shared" si="10"/>
        <v>0.1585</v>
      </c>
      <c r="H91" s="5">
        <f t="shared" si="14"/>
        <v>2507855.0591762671</v>
      </c>
      <c r="I91" s="5">
        <f t="shared" si="15"/>
        <v>156289.35516857693</v>
      </c>
      <c r="J91" s="2">
        <f t="shared" si="12"/>
        <v>2.6199999999999973E-2</v>
      </c>
      <c r="K91" s="4">
        <f>(H91/100)^(1/(A91-1927+1))-(I91/100)^(1/(A91-1927+1))</f>
        <v>3.8701397910994695E-2</v>
      </c>
      <c r="L91" s="2">
        <f>($H$109/H90)^(1/(2024-A91+1))-($I$109/I90)^(1/(2024-A91+1))</f>
        <v>-5.3787540743971851E-2</v>
      </c>
      <c r="M91" s="5">
        <f t="shared" si="16"/>
        <v>1512520.6390081046</v>
      </c>
      <c r="N91" s="5">
        <f t="shared" si="17"/>
        <v>181150.59149310418</v>
      </c>
      <c r="O91" s="2">
        <f t="shared" si="13"/>
        <v>1.949999999999999E-2</v>
      </c>
      <c r="P91" s="4">
        <f t="shared" si="18"/>
        <v>2.9525399913805872E-2</v>
      </c>
      <c r="Q91" s="2">
        <f t="shared" si="19"/>
        <v>-4.1855064629644723E-2</v>
      </c>
    </row>
    <row r="92" spans="1:17" x14ac:dyDescent="0.2">
      <c r="A92">
        <v>2007</v>
      </c>
      <c r="B92" s="4">
        <v>-8.5500000000000007E-2</v>
      </c>
      <c r="C92" s="4">
        <v>6.9599999999999995E-2</v>
      </c>
      <c r="D92">
        <v>-9.15</v>
      </c>
      <c r="E92">
        <v>6.65</v>
      </c>
      <c r="F92" s="4">
        <f t="shared" si="11"/>
        <v>-9.1499999999999998E-2</v>
      </c>
      <c r="G92" s="4">
        <f t="shared" si="10"/>
        <v>6.6500000000000004E-2</v>
      </c>
      <c r="H92" s="5">
        <f t="shared" si="14"/>
        <v>2278386.3212616388</v>
      </c>
      <c r="I92" s="5">
        <f t="shared" si="15"/>
        <v>166682.5972872873</v>
      </c>
      <c r="J92" s="2">
        <f t="shared" si="12"/>
        <v>-0.158</v>
      </c>
      <c r="K92" s="4">
        <f>(H92/100)^(1/(A92-1927+1))-(I92/100)^(1/(A92-1927+1))</f>
        <v>3.5959570207545921E-2</v>
      </c>
      <c r="L92" s="2">
        <f>($H$109/H91)^(1/(2024-A92+1))-($I$109/I91)^(1/(2024-A92+1))</f>
        <v>-5.7875217746754082E-2</v>
      </c>
      <c r="M92" s="5">
        <f t="shared" si="16"/>
        <v>1383200.1243729116</v>
      </c>
      <c r="N92" s="5">
        <f t="shared" si="17"/>
        <v>193758.6726610242</v>
      </c>
      <c r="O92" s="2">
        <f t="shared" si="13"/>
        <v>-0.15510000000000002</v>
      </c>
      <c r="P92" s="4">
        <f t="shared" si="18"/>
        <v>2.6968738324296693E-2</v>
      </c>
      <c r="Q92" s="2">
        <f t="shared" si="19"/>
        <v>-4.5022547320810791E-2</v>
      </c>
    </row>
    <row r="93" spans="1:17" x14ac:dyDescent="0.2">
      <c r="A93">
        <v>2008</v>
      </c>
      <c r="B93" s="4">
        <v>-0.40549999999999997</v>
      </c>
      <c r="C93" s="4">
        <v>-0.3639</v>
      </c>
      <c r="D93">
        <v>-44.84</v>
      </c>
      <c r="E93">
        <v>-35.24</v>
      </c>
      <c r="F93" s="4">
        <f t="shared" si="11"/>
        <v>-0.44840000000000002</v>
      </c>
      <c r="G93" s="4">
        <f t="shared" si="10"/>
        <v>-0.35240000000000005</v>
      </c>
      <c r="H93" s="5">
        <f t="shared" si="14"/>
        <v>1256757.8948079199</v>
      </c>
      <c r="I93" s="5">
        <f t="shared" si="15"/>
        <v>107943.65000324724</v>
      </c>
      <c r="J93" s="2">
        <f t="shared" si="12"/>
        <v>-9.5999999999999974E-2</v>
      </c>
      <c r="K93" s="4">
        <f>(H93/100)^(1/(A93-1927+1))-(I93/100)^(1/(A93-1927+1))</f>
        <v>3.308933277159487E-2</v>
      </c>
      <c r="L93" s="2">
        <f>($H$109/H92)^(1/(2024-A93+1))-($I$109/I92)^(1/(2024-A93+1))</f>
        <v>-5.1371615365979562E-2</v>
      </c>
      <c r="M93" s="5">
        <f t="shared" si="16"/>
        <v>822312.47393969598</v>
      </c>
      <c r="N93" s="5">
        <f t="shared" si="17"/>
        <v>123249.8916796775</v>
      </c>
      <c r="O93" s="2">
        <f t="shared" si="13"/>
        <v>-4.159999999999997E-2</v>
      </c>
      <c r="P93" s="4">
        <f t="shared" si="18"/>
        <v>2.5538130175088325E-2</v>
      </c>
      <c r="Q93" s="2">
        <f t="shared" si="19"/>
        <v>-3.7877396169741395E-2</v>
      </c>
    </row>
    <row r="94" spans="1:17" x14ac:dyDescent="0.2">
      <c r="A94">
        <v>2009</v>
      </c>
      <c r="B94" s="4">
        <v>0.37670000000000003</v>
      </c>
      <c r="C94" s="4">
        <v>0.26179999999999998</v>
      </c>
      <c r="D94">
        <v>47.48</v>
      </c>
      <c r="E94">
        <v>24.05</v>
      </c>
      <c r="F94" s="4">
        <f t="shared" si="11"/>
        <v>0.47479999999999994</v>
      </c>
      <c r="G94" s="4">
        <f t="shared" si="10"/>
        <v>0.24050000000000002</v>
      </c>
      <c r="H94" s="5">
        <f t="shared" si="14"/>
        <v>1853466.5432627201</v>
      </c>
      <c r="I94" s="5">
        <f t="shared" si="15"/>
        <v>133904.09782902821</v>
      </c>
      <c r="J94" s="2">
        <f t="shared" si="12"/>
        <v>0.23429999999999992</v>
      </c>
      <c r="K94" s="4">
        <f>(H94/100)^(1/(A94-1927+1))-(I94/100)^(1/(A94-1927+1))</f>
        <v>3.5080105095951497E-2</v>
      </c>
      <c r="L94" s="2">
        <f>($H$109/H93)^(1/(2024-A94+1))-($I$109/I93)^(1/(2024-A94+1))</f>
        <v>-4.5353792541780846E-2</v>
      </c>
      <c r="M94" s="5">
        <f t="shared" si="16"/>
        <v>1132077.5828727796</v>
      </c>
      <c r="N94" s="5">
        <f t="shared" si="17"/>
        <v>155516.71332141708</v>
      </c>
      <c r="O94" s="2">
        <f t="shared" si="13"/>
        <v>0.11490000000000006</v>
      </c>
      <c r="P94" s="4">
        <f t="shared" si="18"/>
        <v>2.6445614499084114E-2</v>
      </c>
      <c r="Q94" s="2">
        <f t="shared" si="19"/>
        <v>-3.6932837203565105E-2</v>
      </c>
    </row>
    <row r="95" spans="1:17" x14ac:dyDescent="0.2">
      <c r="A95">
        <v>2010</v>
      </c>
      <c r="B95" s="4">
        <v>0.2959</v>
      </c>
      <c r="C95" s="4">
        <v>0.1399</v>
      </c>
      <c r="D95">
        <v>28.24</v>
      </c>
      <c r="E95">
        <v>12.44</v>
      </c>
      <c r="F95" s="4">
        <f t="shared" si="11"/>
        <v>0.28239999999999998</v>
      </c>
      <c r="G95" s="4">
        <f t="shared" si="10"/>
        <v>0.1244</v>
      </c>
      <c r="H95" s="5">
        <f t="shared" si="14"/>
        <v>2376885.495080112</v>
      </c>
      <c r="I95" s="5">
        <f t="shared" si="15"/>
        <v>150561.76759895933</v>
      </c>
      <c r="J95" s="2">
        <f t="shared" si="12"/>
        <v>0.15799999999999997</v>
      </c>
      <c r="K95" s="4">
        <f>(H95/100)^(1/(A95-1927+1))-(I95/100)^(1/(A95-1927+1))</f>
        <v>3.6431897133191615E-2</v>
      </c>
      <c r="L95" s="2">
        <f>($H$109/H94)^(1/(2024-A95+1))-($I$109/I94)^(1/(2024-A95+1))</f>
        <v>-6.0637286616373576E-2</v>
      </c>
      <c r="M95" s="5">
        <f t="shared" si="16"/>
        <v>1467059.3396448351</v>
      </c>
      <c r="N95" s="5">
        <f t="shared" si="17"/>
        <v>177273.50151508331</v>
      </c>
      <c r="O95" s="2">
        <f t="shared" si="13"/>
        <v>0.156</v>
      </c>
      <c r="P95" s="4">
        <f t="shared" si="18"/>
        <v>2.7850640309326158E-2</v>
      </c>
      <c r="Q95" s="2">
        <f t="shared" si="19"/>
        <v>-4.5497405299206317E-2</v>
      </c>
    </row>
    <row r="96" spans="1:17" x14ac:dyDescent="0.2">
      <c r="A96">
        <v>2011</v>
      </c>
      <c r="B96" s="4">
        <v>-0.1176</v>
      </c>
      <c r="C96" s="4">
        <v>2.06E-2</v>
      </c>
      <c r="D96">
        <v>-14.15</v>
      </c>
      <c r="E96">
        <v>2.89</v>
      </c>
      <c r="F96" s="4">
        <f t="shared" si="11"/>
        <v>-0.14150000000000001</v>
      </c>
      <c r="G96" s="4">
        <f t="shared" si="10"/>
        <v>2.8900000000000002E-2</v>
      </c>
      <c r="H96" s="5">
        <f t="shared" si="14"/>
        <v>2040556.1975262763</v>
      </c>
      <c r="I96" s="5">
        <f t="shared" si="15"/>
        <v>154913.00268256923</v>
      </c>
      <c r="J96" s="2">
        <f t="shared" si="12"/>
        <v>-0.17040000000000002</v>
      </c>
      <c r="K96" s="4">
        <f>(H96/100)^(1/(A96-1927+1))-(I96/100)^(1/(A96-1927+1))</f>
        <v>3.3575038935188761E-2</v>
      </c>
      <c r="L96" s="2">
        <f>($H$109/H95)^(1/(2024-A96+1))-($I$109/I95)^(1/(2024-A96+1))</f>
        <v>-7.5024216559921086E-2</v>
      </c>
      <c r="M96" s="5">
        <f t="shared" si="16"/>
        <v>1294533.1613026024</v>
      </c>
      <c r="N96" s="5">
        <f t="shared" si="17"/>
        <v>180925.335646294</v>
      </c>
      <c r="O96" s="2">
        <f t="shared" si="13"/>
        <v>-0.13819999999999999</v>
      </c>
      <c r="P96" s="4">
        <f t="shared" si="18"/>
        <v>2.5581559800063269E-2</v>
      </c>
      <c r="Q96" s="2">
        <f t="shared" si="19"/>
        <v>-5.865634459789093E-2</v>
      </c>
    </row>
    <row r="97" spans="1:17" x14ac:dyDescent="0.2">
      <c r="A97">
        <v>2012</v>
      </c>
      <c r="B97" s="4">
        <v>0.17129999999999998</v>
      </c>
      <c r="C97" s="4">
        <v>0.16149999999999998</v>
      </c>
      <c r="D97">
        <v>18.73</v>
      </c>
      <c r="E97">
        <v>16.149999999999999</v>
      </c>
      <c r="F97" s="4">
        <f t="shared" si="11"/>
        <v>0.18729999999999999</v>
      </c>
      <c r="G97" s="4">
        <f t="shared" si="10"/>
        <v>0.16149999999999998</v>
      </c>
      <c r="H97" s="5">
        <f t="shared" si="14"/>
        <v>2422752.3733229479</v>
      </c>
      <c r="I97" s="5">
        <f t="shared" si="15"/>
        <v>179931.45261580416</v>
      </c>
      <c r="J97" s="2">
        <f t="shared" si="12"/>
        <v>2.5800000000000017E-2</v>
      </c>
      <c r="K97" s="4">
        <f>(H97/100)^(1/(A97-1927+1))-(I97/100)^(1/(A97-1927+1))</f>
        <v>3.3490420776500773E-2</v>
      </c>
      <c r="L97" s="2">
        <f>($H$109/H96)^(1/(2024-A97+1))-($I$109/I96)^(1/(2024-A97+1))</f>
        <v>-6.6196928034231606E-2</v>
      </c>
      <c r="M97" s="5">
        <f t="shared" si="16"/>
        <v>1516286.6918337382</v>
      </c>
      <c r="N97" s="5">
        <f t="shared" si="17"/>
        <v>210144.77735317047</v>
      </c>
      <c r="O97" s="2">
        <f t="shared" si="13"/>
        <v>9.8000000000000032E-3</v>
      </c>
      <c r="P97" s="4">
        <f t="shared" si="18"/>
        <v>2.5408023317993855E-2</v>
      </c>
      <c r="Q97" s="2">
        <f t="shared" si="19"/>
        <v>-5.1338026575102891E-2</v>
      </c>
    </row>
    <row r="98" spans="1:17" x14ac:dyDescent="0.2">
      <c r="A98">
        <v>2013</v>
      </c>
      <c r="B98" s="4">
        <v>0.47659999999999997</v>
      </c>
      <c r="C98" s="4">
        <v>0.3322</v>
      </c>
      <c r="D98">
        <v>50.68</v>
      </c>
      <c r="E98">
        <v>32.54</v>
      </c>
      <c r="F98" s="4">
        <f t="shared" si="11"/>
        <v>0.50680000000000003</v>
      </c>
      <c r="G98" s="4">
        <f t="shared" si="10"/>
        <v>0.32539999999999997</v>
      </c>
      <c r="H98" s="5">
        <f t="shared" si="14"/>
        <v>3650603.276123018</v>
      </c>
      <c r="I98" s="5">
        <f t="shared" si="15"/>
        <v>238481.1472969868</v>
      </c>
      <c r="J98" s="2">
        <f t="shared" si="12"/>
        <v>0.18140000000000006</v>
      </c>
      <c r="K98" s="4">
        <f>(H98/100)^(1/(A98-1927+1))-(I98/100)^(1/(A98-1927+1))</f>
        <v>3.4836214358282547E-2</v>
      </c>
      <c r="L98" s="2">
        <f>($H$109/H97)^(1/(2024-A98+1))-($I$109/I97)^(1/(2024-A98+1))</f>
        <v>-7.3486026510338753E-2</v>
      </c>
      <c r="M98" s="5">
        <f t="shared" si="16"/>
        <v>2238948.9291616976</v>
      </c>
      <c r="N98" s="5">
        <f t="shared" si="17"/>
        <v>279954.87238989369</v>
      </c>
      <c r="O98" s="2">
        <f t="shared" si="13"/>
        <v>0.14439999999999997</v>
      </c>
      <c r="P98" s="4">
        <f t="shared" si="18"/>
        <v>2.6496257703996662E-2</v>
      </c>
      <c r="Q98" s="2">
        <f t="shared" si="19"/>
        <v>-5.6241089309833514E-2</v>
      </c>
    </row>
    <row r="99" spans="1:17" x14ac:dyDescent="0.2">
      <c r="A99">
        <v>2014</v>
      </c>
      <c r="B99" s="4">
        <v>1.32E-2</v>
      </c>
      <c r="C99" s="4">
        <v>0.13089999999999999</v>
      </c>
      <c r="D99">
        <v>1.59</v>
      </c>
      <c r="E99">
        <v>12.57</v>
      </c>
      <c r="F99" s="4">
        <f t="shared" si="11"/>
        <v>1.5900000000000001E-2</v>
      </c>
      <c r="G99" s="4">
        <f t="shared" si="10"/>
        <v>0.12570000000000001</v>
      </c>
      <c r="H99" s="5">
        <f t="shared" si="14"/>
        <v>3708647.8682133742</v>
      </c>
      <c r="I99" s="5">
        <f t="shared" si="15"/>
        <v>268458.227512218</v>
      </c>
      <c r="J99" s="2">
        <f t="shared" si="12"/>
        <v>-0.10980000000000001</v>
      </c>
      <c r="K99" s="4">
        <f>(H99/100)^(1/(A99-1927+1))-(I99/100)^(1/(A99-1927+1))</f>
        <v>3.3130406572126736E-2</v>
      </c>
      <c r="L99" s="2">
        <f>($H$109/H98)^(1/(2024-A99+1))-($I$109/I98)^(1/(2024-A99+1))</f>
        <v>-9.1234066042732653E-2</v>
      </c>
      <c r="M99" s="5">
        <f t="shared" si="16"/>
        <v>2268503.0550266323</v>
      </c>
      <c r="N99" s="5">
        <f t="shared" si="17"/>
        <v>316600.96518573078</v>
      </c>
      <c r="O99" s="2">
        <f t="shared" si="13"/>
        <v>-0.11769999999999999</v>
      </c>
      <c r="P99" s="4">
        <f t="shared" si="18"/>
        <v>2.480055173410789E-2</v>
      </c>
      <c r="Q99" s="2">
        <f t="shared" si="19"/>
        <v>-7.0426604105149337E-2</v>
      </c>
    </row>
    <row r="100" spans="1:17" x14ac:dyDescent="0.2">
      <c r="A100">
        <v>2015</v>
      </c>
      <c r="B100" s="4">
        <v>-8.3400000000000002E-2</v>
      </c>
      <c r="C100" s="4">
        <v>1.18E-2</v>
      </c>
      <c r="D100">
        <v>-9.2100000000000009</v>
      </c>
      <c r="E100">
        <v>2.0499999999999998</v>
      </c>
      <c r="F100" s="4">
        <f t="shared" si="11"/>
        <v>-9.2100000000000015E-2</v>
      </c>
      <c r="G100" s="4">
        <f t="shared" si="10"/>
        <v>2.0499999999999997E-2</v>
      </c>
      <c r="H100" s="5">
        <f t="shared" si="14"/>
        <v>3367081.3995509222</v>
      </c>
      <c r="I100" s="5">
        <f t="shared" si="15"/>
        <v>273961.62117621844</v>
      </c>
      <c r="J100" s="2">
        <f t="shared" si="12"/>
        <v>-0.11260000000000001</v>
      </c>
      <c r="K100" s="4">
        <f>(H100/100)^(1/(A100-1927+1))-(I100/100)^(1/(A100-1927+1))</f>
        <v>3.1249252592508547E-2</v>
      </c>
      <c r="L100" s="2">
        <f>($H$109/H99)^(1/(2024-A100+1))-($I$109/I99)^(1/(2024-A100+1))</f>
        <v>-8.9329509368634596E-2</v>
      </c>
      <c r="M100" s="5">
        <f t="shared" si="16"/>
        <v>2079309.900237411</v>
      </c>
      <c r="N100" s="5">
        <f t="shared" si="17"/>
        <v>320336.85657492239</v>
      </c>
      <c r="O100" s="2">
        <f t="shared" si="13"/>
        <v>-9.5200000000000007E-2</v>
      </c>
      <c r="P100" s="4">
        <f t="shared" si="18"/>
        <v>2.3254612331556013E-2</v>
      </c>
      <c r="Q100" s="2">
        <f t="shared" si="19"/>
        <v>-6.5552933097882349E-2</v>
      </c>
    </row>
    <row r="101" spans="1:17" x14ac:dyDescent="0.2">
      <c r="A101">
        <v>2016</v>
      </c>
      <c r="B101" s="4">
        <v>0.21479999999999999</v>
      </c>
      <c r="C101" s="4">
        <v>0.11990000000000001</v>
      </c>
      <c r="D101">
        <v>17.5</v>
      </c>
      <c r="E101">
        <v>11.08</v>
      </c>
      <c r="F101" s="4">
        <f t="shared" si="11"/>
        <v>0.17499999999999999</v>
      </c>
      <c r="G101" s="4">
        <f t="shared" si="10"/>
        <v>0.1108</v>
      </c>
      <c r="H101" s="5">
        <f t="shared" si="14"/>
        <v>3956320.6444723336</v>
      </c>
      <c r="I101" s="5">
        <f t="shared" si="15"/>
        <v>304316.56880254345</v>
      </c>
      <c r="J101" s="2">
        <f t="shared" si="12"/>
        <v>6.4199999999999993E-2</v>
      </c>
      <c r="K101" s="4">
        <f>(H101/100)^(1/(A101-1927+1))-(I101/100)^(1/(A101-1927+1))</f>
        <v>3.1604730020753369E-2</v>
      </c>
      <c r="L101" s="2">
        <f>($H$109/H100)^(1/(2024-A101+1))-($I$109/I100)^(1/(2024-A101+1))</f>
        <v>-8.6247201482494207E-2</v>
      </c>
      <c r="M101" s="5">
        <f t="shared" si="16"/>
        <v>2525945.6668084068</v>
      </c>
      <c r="N101" s="5">
        <f t="shared" si="17"/>
        <v>358745.24567825557</v>
      </c>
      <c r="O101" s="2">
        <f t="shared" si="13"/>
        <v>9.4899999999999984E-2</v>
      </c>
      <c r="P101" s="4">
        <f t="shared" si="18"/>
        <v>2.4010364548447294E-2</v>
      </c>
      <c r="Q101" s="2">
        <f t="shared" si="19"/>
        <v>-6.1643546334510191E-2</v>
      </c>
    </row>
    <row r="102" spans="1:17" x14ac:dyDescent="0.2">
      <c r="A102">
        <v>2017</v>
      </c>
      <c r="B102" s="4">
        <v>0.14960000000000001</v>
      </c>
      <c r="C102" s="4">
        <v>0.23120000000000002</v>
      </c>
      <c r="D102">
        <v>15.47</v>
      </c>
      <c r="E102">
        <v>23.61</v>
      </c>
      <c r="F102" s="4">
        <f t="shared" si="11"/>
        <v>0.1547</v>
      </c>
      <c r="G102" s="4">
        <f t="shared" si="10"/>
        <v>0.2361</v>
      </c>
      <c r="H102" s="5">
        <f t="shared" si="14"/>
        <v>4568363.4481722042</v>
      </c>
      <c r="I102" s="5">
        <f t="shared" si="15"/>
        <v>376165.71069682395</v>
      </c>
      <c r="J102" s="2">
        <f t="shared" si="12"/>
        <v>-8.14E-2</v>
      </c>
      <c r="K102" s="4">
        <f>(H102/100)^(1/(A102-1927+1))-(I102/100)^(1/(A102-1927+1))</f>
        <v>3.0452154027293288E-2</v>
      </c>
      <c r="L102" s="2">
        <f>($H$109/H101)^(1/(2024-A102+1))-($I$109/I101)^(1/(2024-A102+1))</f>
        <v>-0.10449493517831954</v>
      </c>
      <c r="M102" s="5">
        <f t="shared" si="16"/>
        <v>2903827.1385629443</v>
      </c>
      <c r="N102" s="5">
        <f t="shared" si="17"/>
        <v>441687.14647906827</v>
      </c>
      <c r="O102" s="2">
        <f t="shared" si="13"/>
        <v>-8.1600000000000006E-2</v>
      </c>
      <c r="P102" s="4">
        <f t="shared" si="18"/>
        <v>2.293025105858959E-2</v>
      </c>
      <c r="Q102" s="2">
        <f t="shared" si="19"/>
        <v>-8.0341941903479208E-2</v>
      </c>
    </row>
    <row r="103" spans="1:17" x14ac:dyDescent="0.2">
      <c r="A103">
        <v>2018</v>
      </c>
      <c r="B103" s="4">
        <v>-0.13239999999999999</v>
      </c>
      <c r="C103" s="4">
        <v>-3.7699999999999997E-2</v>
      </c>
      <c r="D103">
        <v>-16.260000000000002</v>
      </c>
      <c r="E103">
        <v>-2.83</v>
      </c>
      <c r="F103" s="4">
        <f t="shared" si="11"/>
        <v>-0.16260000000000002</v>
      </c>
      <c r="G103" s="4">
        <f t="shared" si="10"/>
        <v>-2.8300000000000002E-2</v>
      </c>
      <c r="H103" s="5">
        <f t="shared" si="14"/>
        <v>3825547.5514994035</v>
      </c>
      <c r="I103" s="5">
        <f t="shared" si="15"/>
        <v>365520.22108410386</v>
      </c>
      <c r="J103" s="2">
        <f t="shared" si="12"/>
        <v>-0.13430000000000003</v>
      </c>
      <c r="K103" s="4">
        <f>(H103/100)^(1/(A103-1927+1))-(I103/100)^(1/(A103-1927+1))</f>
        <v>2.8262896475124588E-2</v>
      </c>
      <c r="L103" s="2">
        <f>($H$109/H102)^(1/(2024-A103+1))-($I$109/I102)^(1/(2024-A103+1))</f>
        <v>-0.10747641819230269</v>
      </c>
      <c r="M103" s="5">
        <f t="shared" si="16"/>
        <v>2519360.4254172104</v>
      </c>
      <c r="N103" s="5">
        <f t="shared" si="17"/>
        <v>425035.54105680739</v>
      </c>
      <c r="O103" s="2">
        <f t="shared" si="13"/>
        <v>-9.4699999999999993E-2</v>
      </c>
      <c r="P103" s="4">
        <f t="shared" si="18"/>
        <v>2.1388388417024728E-2</v>
      </c>
      <c r="Q103" s="2">
        <f t="shared" si="19"/>
        <v>-8.0148044688533204E-2</v>
      </c>
    </row>
    <row r="104" spans="1:17" x14ac:dyDescent="0.2">
      <c r="A104">
        <v>2019</v>
      </c>
      <c r="B104" s="4">
        <v>0.19739999999999999</v>
      </c>
      <c r="C104" s="4">
        <v>0.31040000000000001</v>
      </c>
      <c r="D104">
        <v>12.27</v>
      </c>
      <c r="E104">
        <v>31.33</v>
      </c>
      <c r="F104" s="4">
        <f t="shared" si="11"/>
        <v>0.12269999999999999</v>
      </c>
      <c r="G104" s="4">
        <f t="shared" si="10"/>
        <v>0.31329999999999997</v>
      </c>
      <c r="H104" s="5">
        <f t="shared" si="14"/>
        <v>4294942.2360683801</v>
      </c>
      <c r="I104" s="5">
        <f t="shared" si="15"/>
        <v>480037.70634975354</v>
      </c>
      <c r="J104" s="2">
        <f t="shared" si="12"/>
        <v>-0.19059999999999999</v>
      </c>
      <c r="K104" s="4">
        <f>(H104/100)^(1/(A104-1927+1))-(I104/100)^(1/(A104-1927+1))</f>
        <v>2.6117692621596911E-2</v>
      </c>
      <c r="L104" s="2">
        <f>($H$109/H103)^(1/(2024-A104+1))-($I$109/I103)^(1/(2024-A104+1))</f>
        <v>-0.10143934269446775</v>
      </c>
      <c r="M104" s="5">
        <f t="shared" si="16"/>
        <v>3016682.1733945678</v>
      </c>
      <c r="N104" s="5">
        <f t="shared" si="17"/>
        <v>556966.57300084038</v>
      </c>
      <c r="O104" s="2">
        <f t="shared" si="13"/>
        <v>-0.11300000000000002</v>
      </c>
      <c r="P104" s="4">
        <f t="shared" si="18"/>
        <v>2.0113138356536053E-2</v>
      </c>
      <c r="Q104" s="2">
        <f t="shared" si="19"/>
        <v>-7.6820402342646865E-2</v>
      </c>
    </row>
    <row r="105" spans="1:17" x14ac:dyDescent="0.2">
      <c r="A105">
        <v>2020</v>
      </c>
      <c r="B105" s="4">
        <v>0.28660000000000002</v>
      </c>
      <c r="C105" s="4">
        <v>0.23519999999999999</v>
      </c>
      <c r="D105">
        <v>34.729999999999997</v>
      </c>
      <c r="E105">
        <v>23.78</v>
      </c>
      <c r="F105" s="4">
        <f t="shared" si="11"/>
        <v>0.34729999999999994</v>
      </c>
      <c r="G105" s="4">
        <f t="shared" si="10"/>
        <v>0.23780000000000001</v>
      </c>
      <c r="H105" s="5">
        <f t="shared" si="14"/>
        <v>5786575.674654928</v>
      </c>
      <c r="I105" s="5">
        <f t="shared" si="15"/>
        <v>594190.67291972495</v>
      </c>
      <c r="J105" s="2">
        <f t="shared" si="12"/>
        <v>0.10949999999999993</v>
      </c>
      <c r="K105" s="4">
        <f>(H105/100)^(1/(A105-1927+1))-(I105/100)^(1/(A105-1927+1))</f>
        <v>2.6883101978950164E-2</v>
      </c>
      <c r="L105" s="2">
        <f>($H$109/H104)^(1/(2024-A105+1))-($I$109/I104)^(1/(2024-A105+1))</f>
        <v>-8.500020445570633E-2</v>
      </c>
      <c r="M105" s="5">
        <f t="shared" si="16"/>
        <v>3881263.2842894509</v>
      </c>
      <c r="N105" s="5">
        <f t="shared" si="17"/>
        <v>687965.11097063811</v>
      </c>
      <c r="O105" s="2">
        <f t="shared" si="13"/>
        <v>5.1400000000000029E-2</v>
      </c>
      <c r="P105" s="4">
        <f t="shared" si="18"/>
        <v>2.0407558098535228E-2</v>
      </c>
      <c r="Q105" s="2">
        <f t="shared" si="19"/>
        <v>-7.0282403158095752E-2</v>
      </c>
    </row>
    <row r="106" spans="1:17" x14ac:dyDescent="0.2">
      <c r="A106">
        <v>2021</v>
      </c>
      <c r="B106" s="4">
        <v>0.2717</v>
      </c>
      <c r="C106" s="4">
        <v>0.26179999999999998</v>
      </c>
      <c r="D106">
        <v>21.69</v>
      </c>
      <c r="E106">
        <v>26.24</v>
      </c>
      <c r="F106" s="4">
        <f t="shared" si="11"/>
        <v>0.21690000000000001</v>
      </c>
      <c r="G106" s="4">
        <f t="shared" si="10"/>
        <v>0.26239999999999997</v>
      </c>
      <c r="H106" s="5">
        <f t="shared" si="14"/>
        <v>7041683.9384875828</v>
      </c>
      <c r="I106" s="5">
        <f t="shared" si="15"/>
        <v>750106.30549386074</v>
      </c>
      <c r="J106" s="2">
        <f t="shared" si="12"/>
        <v>-4.5499999999999957E-2</v>
      </c>
      <c r="K106" s="4">
        <f>(H106/100)^(1/(A106-1927+1))-(I106/100)^(1/(A106-1927+1))</f>
        <v>2.620144266192459E-2</v>
      </c>
      <c r="L106" s="2">
        <f>($H$109/H105)^(1/(2024-A106+1))-($I$109/I105)^(1/(2024-A106+1))</f>
        <v>-0.12532049891957886</v>
      </c>
      <c r="M106" s="5">
        <f t="shared" si="16"/>
        <v>4935802.5186308948</v>
      </c>
      <c r="N106" s="5">
        <f t="shared" si="17"/>
        <v>868074.37702275114</v>
      </c>
      <c r="O106" s="2">
        <f t="shared" si="13"/>
        <v>9.9000000000000199E-3</v>
      </c>
      <c r="P106" s="4">
        <f t="shared" si="18"/>
        <v>2.0312418864170345E-2</v>
      </c>
      <c r="Q106" s="2">
        <f t="shared" si="19"/>
        <v>-9.6343434931707161E-2</v>
      </c>
    </row>
    <row r="107" spans="1:17" x14ac:dyDescent="0.2">
      <c r="A107">
        <v>2022</v>
      </c>
      <c r="B107" s="4">
        <v>-0.22370000000000001</v>
      </c>
      <c r="C107" s="4">
        <v>-0.19579999999999997</v>
      </c>
      <c r="D107">
        <v>-23.38</v>
      </c>
      <c r="E107">
        <v>-20.56</v>
      </c>
      <c r="F107" s="4">
        <f t="shared" si="11"/>
        <v>-0.23379999999999998</v>
      </c>
      <c r="G107" s="4">
        <f t="shared" si="10"/>
        <v>-0.20559999999999998</v>
      </c>
      <c r="H107" s="5">
        <f t="shared" si="14"/>
        <v>5395338.233669186</v>
      </c>
      <c r="I107" s="5">
        <f t="shared" si="15"/>
        <v>595884.44908432302</v>
      </c>
      <c r="J107" s="2">
        <f t="shared" si="12"/>
        <v>-2.8200000000000003E-2</v>
      </c>
      <c r="K107" s="4">
        <f>(H107/100)^(1/(A107-1927+1))-(I107/100)^(1/(A107-1927+1))</f>
        <v>2.5416110365718669E-2</v>
      </c>
      <c r="L107" s="2">
        <f>($H$109/H106)^(1/(2024-A107+1))-($I$109/I106)^(1/(2024-A107+1))</f>
        <v>-0.14690059477915918</v>
      </c>
      <c r="M107" s="5">
        <f t="shared" si="16"/>
        <v>3831663.4952131636</v>
      </c>
      <c r="N107" s="5">
        <f t="shared" si="17"/>
        <v>698105.41400169651</v>
      </c>
      <c r="O107" s="2">
        <f t="shared" si="13"/>
        <v>-2.7900000000000036E-2</v>
      </c>
      <c r="P107" s="4">
        <f t="shared" si="18"/>
        <v>1.9622791899651881E-2</v>
      </c>
      <c r="Q107" s="2">
        <f t="shared" si="19"/>
        <v>-0.12473251314889133</v>
      </c>
    </row>
    <row r="108" spans="1:17" x14ac:dyDescent="0.2">
      <c r="A108">
        <v>2023</v>
      </c>
      <c r="B108" s="4">
        <v>6.8400000000000002E-2</v>
      </c>
      <c r="C108" s="4">
        <v>0.28470000000000001</v>
      </c>
      <c r="D108">
        <v>5.17</v>
      </c>
      <c r="E108">
        <v>30.86</v>
      </c>
      <c r="F108" s="4">
        <f t="shared" si="11"/>
        <v>5.1699999999999996E-2</v>
      </c>
      <c r="G108" s="4">
        <f t="shared" si="10"/>
        <v>0.30859999999999999</v>
      </c>
      <c r="H108" s="5">
        <f t="shared" si="14"/>
        <v>5674277.2203498837</v>
      </c>
      <c r="I108" s="5">
        <f t="shared" si="15"/>
        <v>779774.39007174515</v>
      </c>
      <c r="J108" s="2">
        <f t="shared" si="12"/>
        <v>-0.25690000000000002</v>
      </c>
      <c r="K108" s="4">
        <f>(H108/100)^(1/(A108-1927+1))-(I108/100)^(1/(A108-1927+1))</f>
        <v>2.2672308995749679E-2</v>
      </c>
      <c r="L108" s="2">
        <f>($H$109/H107)^(1/(2024-A108+1))-($I$109/I107)^(1/(2024-A108+1))</f>
        <v>-0.23171427980589199</v>
      </c>
      <c r="M108" s="5">
        <f t="shared" si="16"/>
        <v>4093749.2782857441</v>
      </c>
      <c r="N108" s="5">
        <f t="shared" si="17"/>
        <v>896856.02536797943</v>
      </c>
      <c r="O108" s="2">
        <f t="shared" si="13"/>
        <v>-0.21629999999999999</v>
      </c>
      <c r="P108" s="4">
        <f t="shared" si="18"/>
        <v>1.7327863977661506E-2</v>
      </c>
      <c r="Q108" s="2">
        <f t="shared" si="19"/>
        <v>-0.19301300730417559</v>
      </c>
    </row>
    <row r="109" spans="1:17" x14ac:dyDescent="0.2">
      <c r="A109">
        <v>2024</v>
      </c>
      <c r="B109" s="4">
        <f>'French Raw data Value Weight'!F100/100</f>
        <v>0.10199999999999999</v>
      </c>
      <c r="C109" s="4">
        <f>'French Raw data Value Weight'!J100/100</f>
        <v>0.27149999999999996</v>
      </c>
      <c r="D109" s="15">
        <f>'French Raw data Value Weight'!K100</f>
        <v>8.6199999999999992</v>
      </c>
      <c r="E109" s="15">
        <f>'French Raw data Value Weight'!T100</f>
        <v>29.25</v>
      </c>
      <c r="F109" s="4">
        <f t="shared" ref="F109" si="20">D109/100</f>
        <v>8.6199999999999999E-2</v>
      </c>
      <c r="G109" s="4">
        <f t="shared" ref="G109" si="21">E109/100</f>
        <v>0.29249999999999998</v>
      </c>
      <c r="H109" s="5">
        <f t="shared" ref="H109" si="22">H108*(1+F109)</f>
        <v>6163399.9167440441</v>
      </c>
      <c r="I109" s="5">
        <f t="shared" ref="I109" si="23">I108*(1+G109)</f>
        <v>1007858.3991677306</v>
      </c>
      <c r="J109" s="2">
        <f t="shared" ref="J109" si="24">F109-G109</f>
        <v>-0.20629999999999998</v>
      </c>
      <c r="K109" s="4">
        <f>(H109/100)^(1/(A109-1927+1))-(I109/100)^(1/(A109-1927+1))</f>
        <v>2.0488688766154173E-2</v>
      </c>
      <c r="L109" s="2">
        <f>($H$109/H108)^(1/(2024-A109+1))-($I$109/I108)^(1/(2024-A109+1))</f>
        <v>-0.20629999999999993</v>
      </c>
      <c r="M109" s="5">
        <f t="shared" si="16"/>
        <v>4511311.7046708902</v>
      </c>
      <c r="N109" s="5">
        <f t="shared" si="17"/>
        <v>1140352.4362553859</v>
      </c>
      <c r="O109" s="2">
        <f t="shared" si="13"/>
        <v>-0.16949999999999998</v>
      </c>
      <c r="P109" s="4">
        <f t="shared" si="18"/>
        <v>1.5545509070711505E-2</v>
      </c>
      <c r="Q109" s="2">
        <f t="shared" si="19"/>
        <v>-0.16949999999999998</v>
      </c>
    </row>
  </sheetData>
  <mergeCells count="12">
    <mergeCell ref="F5:H5"/>
    <mergeCell ref="F6:H6"/>
    <mergeCell ref="F7:H7"/>
    <mergeCell ref="F8:H8"/>
    <mergeCell ref="F9:H9"/>
    <mergeCell ref="A9:C9"/>
    <mergeCell ref="A1:C1"/>
    <mergeCell ref="A2:C2"/>
    <mergeCell ref="A5:C5"/>
    <mergeCell ref="A6:C6"/>
    <mergeCell ref="A7:C7"/>
    <mergeCell ref="A8:C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F619D-9330-4048-BE7A-2571188BD13E}">
  <dimension ref="A1:Q109"/>
  <sheetViews>
    <sheetView workbookViewId="0">
      <selection activeCell="D2" sqref="D2"/>
    </sheetView>
  </sheetViews>
  <sheetFormatPr baseColWidth="10" defaultRowHeight="16" x14ac:dyDescent="0.2"/>
  <cols>
    <col min="3" max="3" width="21" customWidth="1"/>
    <col min="4" max="4" width="18.1640625" customWidth="1"/>
    <col min="8" max="8" width="15" customWidth="1"/>
    <col min="9" max="9" width="18.33203125" customWidth="1"/>
  </cols>
  <sheetData>
    <row r="1" spans="1:17" x14ac:dyDescent="0.2">
      <c r="A1" s="16" t="s">
        <v>16</v>
      </c>
      <c r="B1" s="16"/>
      <c r="C1" s="16"/>
      <c r="D1" s="8">
        <v>1977</v>
      </c>
      <c r="E1" s="17" t="s">
        <v>44</v>
      </c>
      <c r="K1" s="4"/>
    </row>
    <row r="2" spans="1:17" x14ac:dyDescent="0.2">
      <c r="A2" s="16" t="s">
        <v>17</v>
      </c>
      <c r="B2" s="16"/>
      <c r="C2" s="16"/>
      <c r="D2" s="8">
        <v>2024</v>
      </c>
      <c r="E2" s="17" t="s">
        <v>45</v>
      </c>
      <c r="K2" s="4"/>
    </row>
    <row r="3" spans="1:17" x14ac:dyDescent="0.2">
      <c r="A3" s="7" t="s">
        <v>22</v>
      </c>
      <c r="B3" s="7"/>
      <c r="C3" s="7"/>
      <c r="D3" s="9">
        <f>IF(D1=1927,100,VLOOKUP((D1-1),A12:I109,8))</f>
        <v>728833.9040972006</v>
      </c>
      <c r="F3" s="7" t="s">
        <v>30</v>
      </c>
      <c r="G3" s="7"/>
      <c r="H3" s="7"/>
      <c r="I3" s="9">
        <f>IF(D1=1927,100,VLOOKUP((D1-1),A12:Q109,13))</f>
        <v>250313.71714672545</v>
      </c>
      <c r="K3" s="4"/>
    </row>
    <row r="4" spans="1:17" x14ac:dyDescent="0.2">
      <c r="A4" s="7" t="s">
        <v>23</v>
      </c>
      <c r="B4" s="7"/>
      <c r="C4" s="7"/>
      <c r="D4" s="9">
        <f>IF(D1=1927,100,VLOOKUP((D1-1),A12:I109,9))</f>
        <v>4307.2009768944899</v>
      </c>
      <c r="F4" s="7" t="s">
        <v>29</v>
      </c>
      <c r="G4" s="7"/>
      <c r="H4" s="7"/>
      <c r="I4" s="9">
        <f>IF(D1=1927,100,VLOOKUP((D1-1),A12:Q109,14))</f>
        <v>5767.8364259723339</v>
      </c>
      <c r="K4" s="4"/>
    </row>
    <row r="5" spans="1:17" x14ac:dyDescent="0.2">
      <c r="A5" s="16" t="s">
        <v>24</v>
      </c>
      <c r="B5" s="16"/>
      <c r="C5" s="16"/>
      <c r="D5" s="10">
        <f>IF(D2=1927,100,VLOOKUP(D2,A12:I109,8))</f>
        <v>262571016.98595679</v>
      </c>
      <c r="F5" s="16" t="s">
        <v>39</v>
      </c>
      <c r="G5" s="16"/>
      <c r="H5" s="16"/>
      <c r="I5" s="10">
        <f>IF(D2=1927,100,VLOOKUP(D2,A12:Q109,13))</f>
        <v>76210050.055384859</v>
      </c>
      <c r="K5" s="4"/>
    </row>
    <row r="6" spans="1:17" x14ac:dyDescent="0.2">
      <c r="A6" s="16" t="s">
        <v>25</v>
      </c>
      <c r="B6" s="16"/>
      <c r="C6" s="16"/>
      <c r="D6" s="9">
        <f>IF(D2=1927,100,VLOOKUP(D2,A12:I109,9))</f>
        <v>733274.13877388358</v>
      </c>
      <c r="F6" s="16" t="s">
        <v>40</v>
      </c>
      <c r="G6" s="16"/>
      <c r="H6" s="16"/>
      <c r="I6" s="9">
        <f>IF(D2=1927,100,VLOOKUP(D2,A12:Q109,14))</f>
        <v>1206855.3321857199</v>
      </c>
      <c r="K6" s="4"/>
    </row>
    <row r="7" spans="1:17" x14ac:dyDescent="0.2">
      <c r="A7" s="16" t="s">
        <v>26</v>
      </c>
      <c r="B7" s="16"/>
      <c r="C7" s="16"/>
      <c r="D7" s="11">
        <f>(D5/D3)^(1/(D2-D1))-1</f>
        <v>0.13343372895721206</v>
      </c>
      <c r="F7" s="16" t="s">
        <v>41</v>
      </c>
      <c r="G7" s="16"/>
      <c r="H7" s="16"/>
      <c r="I7" s="11">
        <f>(I5/I3)^(1/(D2-D1))-1</f>
        <v>0.12938239268669127</v>
      </c>
      <c r="K7" s="4"/>
    </row>
    <row r="8" spans="1:17" x14ac:dyDescent="0.2">
      <c r="A8" s="16" t="s">
        <v>27</v>
      </c>
      <c r="B8" s="16"/>
      <c r="C8" s="16"/>
      <c r="D8" s="11">
        <f>(D6/D4)^(1/(D2-D1))-1</f>
        <v>0.1155000669272046</v>
      </c>
      <c r="F8" s="16" t="s">
        <v>42</v>
      </c>
      <c r="G8" s="16"/>
      <c r="H8" s="16"/>
      <c r="I8" s="11">
        <f>(I6/I4)^(1/(D2-D1))-1</f>
        <v>0.12040584966875989</v>
      </c>
      <c r="K8" s="4"/>
    </row>
    <row r="9" spans="1:17" x14ac:dyDescent="0.2">
      <c r="A9" s="16" t="s">
        <v>28</v>
      </c>
      <c r="B9" s="16"/>
      <c r="C9" s="16"/>
      <c r="D9" s="12">
        <f>D7-D8</f>
        <v>1.7933662030007458E-2</v>
      </c>
      <c r="F9" s="16" t="s">
        <v>43</v>
      </c>
      <c r="G9" s="16"/>
      <c r="H9" s="16"/>
      <c r="I9" s="12">
        <f>I7-I8</f>
        <v>8.9765430179313821E-3</v>
      </c>
      <c r="K9" s="4"/>
    </row>
    <row r="10" spans="1:17" x14ac:dyDescent="0.2">
      <c r="K10" s="4"/>
    </row>
    <row r="11" spans="1:17" x14ac:dyDescent="0.2">
      <c r="A11" t="s">
        <v>21</v>
      </c>
      <c r="B11" t="s">
        <v>14</v>
      </c>
      <c r="C11" t="s">
        <v>15</v>
      </c>
      <c r="D11" t="s">
        <v>9</v>
      </c>
      <c r="E11" t="s">
        <v>10</v>
      </c>
      <c r="F11" t="s">
        <v>12</v>
      </c>
      <c r="G11" t="s">
        <v>13</v>
      </c>
      <c r="H11" t="s">
        <v>31</v>
      </c>
      <c r="I11" t="s">
        <v>32</v>
      </c>
      <c r="J11" s="3" t="s">
        <v>11</v>
      </c>
      <c r="K11" s="4" t="s">
        <v>37</v>
      </c>
      <c r="L11" t="s">
        <v>38</v>
      </c>
      <c r="M11" t="s">
        <v>33</v>
      </c>
      <c r="N11" t="s">
        <v>34</v>
      </c>
      <c r="O11" s="3" t="s">
        <v>35</v>
      </c>
      <c r="P11" s="4" t="s">
        <v>36</v>
      </c>
      <c r="Q11" t="s">
        <v>20</v>
      </c>
    </row>
    <row r="12" spans="1:17" x14ac:dyDescent="0.2">
      <c r="A12">
        <v>1927</v>
      </c>
      <c r="B12" s="4">
        <f>'French Raw data Equally Weight'!F3/100</f>
        <v>0.37689999999999996</v>
      </c>
      <c r="C12" s="4">
        <f>'French Raw data Equally Weight'!J3/100</f>
        <v>0.29620000000000002</v>
      </c>
      <c r="D12">
        <f>'French Raw data Equally Weight'!K3</f>
        <v>43.45</v>
      </c>
      <c r="E12">
        <f>'French Raw data Equally Weight'!T3</f>
        <v>29.12</v>
      </c>
      <c r="F12" s="4">
        <f>D12/100</f>
        <v>0.43450000000000005</v>
      </c>
      <c r="G12" s="4">
        <f t="shared" ref="G12:G75" si="0">E12/100</f>
        <v>0.29120000000000001</v>
      </c>
      <c r="H12" s="6">
        <f>100*(1+F12)</f>
        <v>143.45000000000002</v>
      </c>
      <c r="I12" s="6">
        <f>100*(1+G12)</f>
        <v>129.12</v>
      </c>
      <c r="J12" s="2">
        <f>F12-G12</f>
        <v>0.14330000000000004</v>
      </c>
      <c r="K12" s="4">
        <f>J12</f>
        <v>0.14330000000000004</v>
      </c>
      <c r="L12" s="2">
        <f>($H$109/100)^(1/(2024-A12+1))-($I$109/100)^(1/(2024-A12+1))</f>
        <v>6.7724271322970653E-2</v>
      </c>
      <c r="M12" s="6">
        <f>100*(1+B12)</f>
        <v>137.69</v>
      </c>
      <c r="N12" s="6">
        <f>100*(1+C12)</f>
        <v>129.62</v>
      </c>
      <c r="O12" s="2">
        <f>B12-C12</f>
        <v>8.0699999999999938E-2</v>
      </c>
      <c r="P12" s="4">
        <f>O12</f>
        <v>8.0699999999999938E-2</v>
      </c>
      <c r="Q12" s="2">
        <f>($M$109/100)^(1/(2024-A12+1))-($N$109/100)^(1/(2024-A12+1))</f>
        <v>4.7557133501799242E-2</v>
      </c>
    </row>
    <row r="13" spans="1:17" x14ac:dyDescent="0.2">
      <c r="A13">
        <v>1928</v>
      </c>
      <c r="B13" s="4">
        <f>'French Raw data Equally Weight'!F4/100</f>
        <v>0.65810000000000002</v>
      </c>
      <c r="C13" s="4">
        <f>'French Raw data Equally Weight'!J4/100</f>
        <v>0.35630000000000001</v>
      </c>
      <c r="D13">
        <f>'French Raw data Equally Weight'!K4</f>
        <v>87.08</v>
      </c>
      <c r="E13">
        <f>'French Raw data Equally Weight'!T4</f>
        <v>36.53</v>
      </c>
      <c r="F13" s="4">
        <f t="shared" ref="F13:G76" si="1">D13/100</f>
        <v>0.87080000000000002</v>
      </c>
      <c r="G13" s="4">
        <f t="shared" si="0"/>
        <v>0.36530000000000001</v>
      </c>
      <c r="H13" s="5">
        <f>H12*(1+F13)</f>
        <v>268.36626000000001</v>
      </c>
      <c r="I13" s="5">
        <f>I12*(1+G13)</f>
        <v>176.28753599999999</v>
      </c>
      <c r="J13" s="2">
        <f t="shared" ref="J13:J76" si="2">F13-G13</f>
        <v>0.50550000000000006</v>
      </c>
      <c r="K13" s="4">
        <f>(H13/100)^(1/(A13-1927+1))-(I13/100)^(1/(A13-1927+1))</f>
        <v>0.31045565099238814</v>
      </c>
      <c r="L13" s="2">
        <f>($H$109/H12)^(1/(2024-A13+1))-($I$109/I12)^(1/(2024-A13+1))</f>
        <v>6.7068109108419316E-2</v>
      </c>
      <c r="M13" s="5">
        <f>M12*(1+B13)</f>
        <v>228.30378900000002</v>
      </c>
      <c r="N13" s="5">
        <f>N12*(1+C13)</f>
        <v>175.803606</v>
      </c>
      <c r="O13" s="2">
        <f t="shared" ref="O13:O76" si="3">B13-C13</f>
        <v>0.30180000000000001</v>
      </c>
      <c r="P13" s="4">
        <f>(M13/100)^(1/(A13-1927+1))-(N13/100)^(1/(A13-1927+1))</f>
        <v>0.1850629762951479</v>
      </c>
      <c r="Q13" s="2">
        <f>($M$109/M12)^(1/(2024-A13+1))-($N$109/N12)^(1/(2024-A13+1))</f>
        <v>4.7263187037606347E-2</v>
      </c>
    </row>
    <row r="14" spans="1:17" x14ac:dyDescent="0.2">
      <c r="A14">
        <v>1929</v>
      </c>
      <c r="B14" s="4">
        <f>'French Raw data Equally Weight'!F5/100</f>
        <v>-0.46130000000000004</v>
      </c>
      <c r="C14" s="4">
        <f>'French Raw data Equally Weight'!J5/100</f>
        <v>-8.1300000000000011E-2</v>
      </c>
      <c r="D14">
        <f>'French Raw data Equally Weight'!K5</f>
        <v>-42.33</v>
      </c>
      <c r="E14">
        <f>'French Raw data Equally Weight'!T5</f>
        <v>-9.16</v>
      </c>
      <c r="F14" s="4">
        <f t="shared" si="1"/>
        <v>-0.42330000000000001</v>
      </c>
      <c r="G14" s="4">
        <f t="shared" si="0"/>
        <v>-9.1600000000000001E-2</v>
      </c>
      <c r="H14" s="5">
        <f t="shared" ref="H14:I29" si="4">H13*(1+F14)</f>
        <v>154.766822142</v>
      </c>
      <c r="I14" s="5">
        <f t="shared" si="4"/>
        <v>160.13959770239998</v>
      </c>
      <c r="J14" s="2">
        <f t="shared" si="2"/>
        <v>-0.33169999999999999</v>
      </c>
      <c r="K14" s="4">
        <f>(H14/100)^(1/(A14-1927+1))-(I14/100)^(1/(A14-1927+1))</f>
        <v>-1.3233249851918094E-2</v>
      </c>
      <c r="L14" s="2">
        <f>($H$109/H13)^(1/(2024-A14+1))-($I$109/I13)^(1/(2024-A14+1))</f>
        <v>6.3836813261499481E-2</v>
      </c>
      <c r="M14" s="5">
        <f t="shared" ref="M14:N77" si="5">M13*(1+B14)</f>
        <v>122.9872511343</v>
      </c>
      <c r="N14" s="5">
        <f t="shared" si="5"/>
        <v>161.51077283219999</v>
      </c>
      <c r="O14" s="2">
        <f t="shared" si="3"/>
        <v>-0.38</v>
      </c>
      <c r="P14" s="4">
        <f t="shared" ref="P14:P77" si="6">(M14/100)^(1/(A14-1927+1))-(N14/100)^(1/(A14-1927+1))</f>
        <v>-0.10187259086224065</v>
      </c>
      <c r="Q14" s="2">
        <f t="shared" ref="Q14:Q77" si="7">($M$109/M13)^(1/(2024-A14+1))-($N$109/N13)^(1/(2024-A14+1))</f>
        <v>4.5269613613408755E-2</v>
      </c>
    </row>
    <row r="15" spans="1:17" x14ac:dyDescent="0.2">
      <c r="A15">
        <v>1930</v>
      </c>
      <c r="B15" s="4">
        <f>'French Raw data Equally Weight'!F6/100</f>
        <v>-0.45240000000000002</v>
      </c>
      <c r="C15" s="4">
        <f>'French Raw data Equally Weight'!J6/100</f>
        <v>-0.33679999999999999</v>
      </c>
      <c r="D15">
        <f>'French Raw data Equally Weight'!K6</f>
        <v>-45.25</v>
      </c>
      <c r="E15">
        <f>'French Raw data Equally Weight'!T6</f>
        <v>-27.82</v>
      </c>
      <c r="F15" s="4">
        <f t="shared" si="1"/>
        <v>-0.45250000000000001</v>
      </c>
      <c r="G15" s="4">
        <f t="shared" si="0"/>
        <v>-0.2782</v>
      </c>
      <c r="H15" s="5">
        <f t="shared" si="4"/>
        <v>84.734835122744997</v>
      </c>
      <c r="I15" s="5">
        <f t="shared" si="4"/>
        <v>115.58876162159231</v>
      </c>
      <c r="J15" s="2">
        <f t="shared" si="2"/>
        <v>-0.17430000000000001</v>
      </c>
      <c r="K15" s="4">
        <f>(H15/100)^(1/(A15-1927+1))-(I15/100)^(1/(A15-1927+1))</f>
        <v>-7.7446100214826119E-2</v>
      </c>
      <c r="L15" s="2">
        <f>($H$109/H14)^(1/(2024-A15+1))-($I$109/I14)^(1/(2024-A15+1))</f>
        <v>7.0201621338624731E-2</v>
      </c>
      <c r="M15" s="5">
        <f t="shared" si="5"/>
        <v>67.347818721142673</v>
      </c>
      <c r="N15" s="5">
        <f t="shared" si="5"/>
        <v>107.11394454231504</v>
      </c>
      <c r="O15" s="2">
        <f t="shared" si="3"/>
        <v>-0.11560000000000004</v>
      </c>
      <c r="P15" s="4">
        <f t="shared" si="6"/>
        <v>-0.11142788251568181</v>
      </c>
      <c r="Q15" s="2">
        <f t="shared" si="7"/>
        <v>5.2288905222898086E-2</v>
      </c>
    </row>
    <row r="16" spans="1:17" x14ac:dyDescent="0.2">
      <c r="A16">
        <v>1931</v>
      </c>
      <c r="B16" s="4">
        <f>'French Raw data Equally Weight'!F7/100</f>
        <v>-0.41909999999999997</v>
      </c>
      <c r="C16" s="4">
        <f>'French Raw data Equally Weight'!J7/100</f>
        <v>-0.47649999999999998</v>
      </c>
      <c r="D16">
        <f>'French Raw data Equally Weight'!K7</f>
        <v>-33.700000000000003</v>
      </c>
      <c r="E16">
        <f>'French Raw data Equally Weight'!T7</f>
        <v>-44.77</v>
      </c>
      <c r="F16" s="4">
        <f t="shared" si="1"/>
        <v>-0.33700000000000002</v>
      </c>
      <c r="G16" s="4">
        <f t="shared" si="0"/>
        <v>-0.44770000000000004</v>
      </c>
      <c r="H16" s="5">
        <f t="shared" si="4"/>
        <v>56.179195686379934</v>
      </c>
      <c r="I16" s="5">
        <f t="shared" si="4"/>
        <v>63.839673043605437</v>
      </c>
      <c r="J16" s="2">
        <f t="shared" si="2"/>
        <v>0.11070000000000002</v>
      </c>
      <c r="K16" s="4">
        <f>(H16/100)^(1/(A16-1927+1))-(I16/100)^(1/(A16-1927+1))</f>
        <v>-2.3074672421465992E-2</v>
      </c>
      <c r="L16" s="2">
        <f>($H$109/H15)^(1/(2024-A16+1))-($I$109/I15)^(1/(2024-A16+1))</f>
        <v>7.4727969150560236E-2</v>
      </c>
      <c r="M16" s="5">
        <f t="shared" si="5"/>
        <v>39.12234789511178</v>
      </c>
      <c r="N16" s="5">
        <f t="shared" si="5"/>
        <v>56.074149967901931</v>
      </c>
      <c r="O16" s="2">
        <f t="shared" si="3"/>
        <v>5.7400000000000007E-2</v>
      </c>
      <c r="P16" s="4">
        <f t="shared" si="6"/>
        <v>-6.1875995917747062E-2</v>
      </c>
      <c r="Q16" s="2">
        <f t="shared" si="7"/>
        <v>5.5503699483626656E-2</v>
      </c>
    </row>
    <row r="17" spans="1:17" x14ac:dyDescent="0.2">
      <c r="A17">
        <v>1932</v>
      </c>
      <c r="B17" s="4">
        <f>'French Raw data Equally Weight'!F8/100</f>
        <v>0.59819999999999995</v>
      </c>
      <c r="C17" s="4">
        <f>'French Raw data Equally Weight'!J8/100</f>
        <v>-4.3499999999999997E-2</v>
      </c>
      <c r="D17">
        <f>'French Raw data Equally Weight'!K8</f>
        <v>89.05</v>
      </c>
      <c r="E17">
        <f>'French Raw data Equally Weight'!T8</f>
        <v>-7.71</v>
      </c>
      <c r="F17" s="4">
        <f t="shared" si="1"/>
        <v>0.89049999999999996</v>
      </c>
      <c r="G17" s="4">
        <f t="shared" si="0"/>
        <v>-7.7100000000000002E-2</v>
      </c>
      <c r="H17" s="5">
        <f t="shared" si="4"/>
        <v>106.20676944510126</v>
      </c>
      <c r="I17" s="5">
        <f t="shared" si="4"/>
        <v>58.917634251943461</v>
      </c>
      <c r="J17" s="2">
        <f t="shared" si="2"/>
        <v>0.96760000000000002</v>
      </c>
      <c r="K17" s="4">
        <f>(H17/100)^(1/(A17-1927+1))-(I17/100)^(1/(A17-1927+1))</f>
        <v>9.4483086345782286E-2</v>
      </c>
      <c r="L17" s="2">
        <f>($H$109/H16)^(1/(2024-A17+1))-($I$109/I16)^(1/(2024-A17+1))</f>
        <v>7.3799290039123555E-2</v>
      </c>
      <c r="M17" s="5">
        <f t="shared" si="5"/>
        <v>62.525336405967643</v>
      </c>
      <c r="N17" s="5">
        <f t="shared" si="5"/>
        <v>53.6349244442982</v>
      </c>
      <c r="O17" s="2">
        <f t="shared" si="3"/>
        <v>0.64169999999999994</v>
      </c>
      <c r="P17" s="4">
        <f t="shared" si="6"/>
        <v>2.3338001893614568E-2</v>
      </c>
      <c r="Q17" s="2">
        <f t="shared" si="7"/>
        <v>5.5259685881133613E-2</v>
      </c>
    </row>
    <row r="18" spans="1:17" x14ac:dyDescent="0.2">
      <c r="A18">
        <v>1933</v>
      </c>
      <c r="B18" s="4">
        <f>'French Raw data Equally Weight'!F9/100</f>
        <v>2.6030000000000002</v>
      </c>
      <c r="C18" s="4">
        <f>'French Raw data Equally Weight'!J9/100</f>
        <v>0.62570000000000003</v>
      </c>
      <c r="D18">
        <f>'French Raw data Equally Weight'!K9</f>
        <v>254.49</v>
      </c>
      <c r="E18">
        <f>'French Raw data Equally Weight'!T9</f>
        <v>51.91</v>
      </c>
      <c r="F18" s="4">
        <f t="shared" si="1"/>
        <v>2.5449000000000002</v>
      </c>
      <c r="G18" s="4">
        <f t="shared" si="0"/>
        <v>0.51910000000000001</v>
      </c>
      <c r="H18" s="5">
        <f t="shared" si="4"/>
        <v>376.49237700593949</v>
      </c>
      <c r="I18" s="5">
        <f t="shared" si="4"/>
        <v>89.501778192127304</v>
      </c>
      <c r="J18" s="2">
        <f t="shared" si="2"/>
        <v>2.0258000000000003</v>
      </c>
      <c r="K18" s="4">
        <f>(H18/100)^(1/(A18-1927+1))-(I18/100)^(1/(A18-1927+1))</f>
        <v>0.22423143177923333</v>
      </c>
      <c r="L18" s="2">
        <f>($H$109/H17)^(1/(2024-A18+1))-($I$109/I17)^(1/(2024-A18+1))</f>
        <v>6.5592210832556397E-2</v>
      </c>
      <c r="M18" s="5">
        <f t="shared" si="5"/>
        <v>225.27878707070144</v>
      </c>
      <c r="N18" s="5">
        <f t="shared" si="5"/>
        <v>87.194296669095593</v>
      </c>
      <c r="O18" s="2">
        <f t="shared" si="3"/>
        <v>1.9773000000000001</v>
      </c>
      <c r="P18" s="4">
        <f t="shared" si="6"/>
        <v>0.14240843603813635</v>
      </c>
      <c r="Q18" s="2">
        <f t="shared" si="7"/>
        <v>4.9451244393635019E-2</v>
      </c>
    </row>
    <row r="19" spans="1:17" x14ac:dyDescent="0.2">
      <c r="A19">
        <v>1934</v>
      </c>
      <c r="B19" s="4">
        <f>'French Raw data Equally Weight'!F10/100</f>
        <v>0.3579</v>
      </c>
      <c r="C19" s="4">
        <f>'French Raw data Equally Weight'!J10/100</f>
        <v>4.1200000000000001E-2</v>
      </c>
      <c r="D19">
        <f>'French Raw data Equally Weight'!K10</f>
        <v>35.409999999999997</v>
      </c>
      <c r="E19">
        <f>'French Raw data Equally Weight'!T10</f>
        <v>3.7</v>
      </c>
      <c r="F19" s="4">
        <f t="shared" si="1"/>
        <v>0.35409999999999997</v>
      </c>
      <c r="G19" s="4">
        <f t="shared" si="0"/>
        <v>3.7000000000000005E-2</v>
      </c>
      <c r="H19" s="5">
        <f t="shared" si="4"/>
        <v>509.80832770374263</v>
      </c>
      <c r="I19" s="5">
        <f t="shared" si="4"/>
        <v>92.813343985236003</v>
      </c>
      <c r="J19" s="2">
        <f t="shared" si="2"/>
        <v>0.31709999999999994</v>
      </c>
      <c r="K19" s="4">
        <f>(H19/100)^(1/(A19-1927+1))-(I19/100)^(1/(A19-1927+1))</f>
        <v>0.2350967879545327</v>
      </c>
      <c r="L19" s="2">
        <f>($H$109/H18)^(1/(2024-A19+1))-($I$109/I18)^(1/(2024-A19+1))</f>
        <v>5.5258210892186854E-2</v>
      </c>
      <c r="M19" s="5">
        <f t="shared" si="5"/>
        <v>305.90606496330548</v>
      </c>
      <c r="N19" s="5">
        <f t="shared" si="5"/>
        <v>90.786701691862319</v>
      </c>
      <c r="O19" s="2">
        <f t="shared" si="3"/>
        <v>0.31669999999999998</v>
      </c>
      <c r="P19" s="4">
        <f t="shared" si="6"/>
        <v>0.16201125035978325</v>
      </c>
      <c r="Q19" s="2">
        <f t="shared" si="7"/>
        <v>3.9697168291443763E-2</v>
      </c>
    </row>
    <row r="20" spans="1:17" x14ac:dyDescent="0.2">
      <c r="A20">
        <v>1935</v>
      </c>
      <c r="B20" s="4">
        <f>'French Raw data Equally Weight'!F11/100</f>
        <v>0.9484999999999999</v>
      </c>
      <c r="C20" s="4">
        <f>'French Raw data Equally Weight'!J11/100</f>
        <v>0.45899999999999996</v>
      </c>
      <c r="D20">
        <f>'French Raw data Equally Weight'!K11</f>
        <v>98.21</v>
      </c>
      <c r="E20">
        <f>'French Raw data Equally Weight'!T11</f>
        <v>44.21</v>
      </c>
      <c r="F20" s="4">
        <f t="shared" si="1"/>
        <v>0.98209999999999997</v>
      </c>
      <c r="G20" s="4">
        <f t="shared" si="0"/>
        <v>0.44209999999999999</v>
      </c>
      <c r="H20" s="5">
        <f t="shared" si="4"/>
        <v>1010.4910863415882</v>
      </c>
      <c r="I20" s="5">
        <f t="shared" si="4"/>
        <v>133.84612336110882</v>
      </c>
      <c r="J20" s="2">
        <f t="shared" si="2"/>
        <v>0.54</v>
      </c>
      <c r="K20" s="4">
        <f>(H20/100)^(1/(A20-1927+1))-(I20/100)^(1/(A20-1927+1))</f>
        <v>0.26012673535619135</v>
      </c>
      <c r="L20" s="2">
        <f>($H$109/H19)^(1/(2024-A20+1))-($I$109/I19)^(1/(2024-A20+1))</f>
        <v>5.2490361225994819E-2</v>
      </c>
      <c r="M20" s="5">
        <f t="shared" si="5"/>
        <v>596.05796758100075</v>
      </c>
      <c r="N20" s="5">
        <f t="shared" si="5"/>
        <v>132.45779776842713</v>
      </c>
      <c r="O20" s="2">
        <f t="shared" si="3"/>
        <v>0.48949999999999994</v>
      </c>
      <c r="P20" s="4">
        <f t="shared" si="6"/>
        <v>0.18766599574312326</v>
      </c>
      <c r="Q20" s="2">
        <f t="shared" si="7"/>
        <v>3.6782287287492332E-2</v>
      </c>
    </row>
    <row r="21" spans="1:17" x14ac:dyDescent="0.2">
      <c r="A21">
        <v>1936</v>
      </c>
      <c r="B21" s="4">
        <f>'French Raw data Equally Weight'!F12/100</f>
        <v>0.89450000000000007</v>
      </c>
      <c r="C21" s="4">
        <f>'French Raw data Equally Weight'!J12/100</f>
        <v>0.315</v>
      </c>
      <c r="D21">
        <f>'French Raw data Equally Weight'!K12</f>
        <v>100.42</v>
      </c>
      <c r="E21">
        <f>'French Raw data Equally Weight'!T12</f>
        <v>31.32</v>
      </c>
      <c r="F21" s="4">
        <f t="shared" si="1"/>
        <v>1.0042</v>
      </c>
      <c r="G21" s="4">
        <f t="shared" si="0"/>
        <v>0.31319999999999998</v>
      </c>
      <c r="H21" s="5">
        <f t="shared" si="4"/>
        <v>2025.226235245811</v>
      </c>
      <c r="I21" s="5">
        <f t="shared" si="4"/>
        <v>175.7667291978081</v>
      </c>
      <c r="J21" s="2">
        <f t="shared" si="2"/>
        <v>0.69100000000000006</v>
      </c>
      <c r="K21" s="4">
        <f>(H21/100)^(1/(A21-1927+1))-(I21/100)^(1/(A21-1927+1))</f>
        <v>0.2929556430086091</v>
      </c>
      <c r="L21" s="2">
        <f>($H$109/H20)^(1/(2024-A21+1))-($I$109/I20)^(1/(2024-A21+1))</f>
        <v>4.8817001192108966E-2</v>
      </c>
      <c r="M21" s="5">
        <f t="shared" si="5"/>
        <v>1129.2318195822061</v>
      </c>
      <c r="N21" s="5">
        <f t="shared" si="5"/>
        <v>174.18200406548166</v>
      </c>
      <c r="O21" s="2">
        <f t="shared" si="3"/>
        <v>0.57950000000000013</v>
      </c>
      <c r="P21" s="4">
        <f t="shared" si="6"/>
        <v>0.21725776925261631</v>
      </c>
      <c r="Q21" s="2">
        <f t="shared" si="7"/>
        <v>3.3372951609629053E-2</v>
      </c>
    </row>
    <row r="22" spans="1:17" x14ac:dyDescent="0.2">
      <c r="A22">
        <v>1937</v>
      </c>
      <c r="B22" s="4">
        <f>'French Raw data Equally Weight'!F13/100</f>
        <v>-0.52849999999999997</v>
      </c>
      <c r="C22" s="4">
        <f>'French Raw data Equally Weight'!J13/100</f>
        <v>-0.35499999999999998</v>
      </c>
      <c r="D22">
        <f>'French Raw data Equally Weight'!K13</f>
        <v>-53.41</v>
      </c>
      <c r="E22">
        <f>'French Raw data Equally Weight'!T13</f>
        <v>-33.19</v>
      </c>
      <c r="F22" s="4">
        <f t="shared" si="1"/>
        <v>-0.53410000000000002</v>
      </c>
      <c r="G22" s="4">
        <f t="shared" si="0"/>
        <v>-0.33189999999999997</v>
      </c>
      <c r="H22" s="5">
        <f t="shared" si="4"/>
        <v>943.55290300102331</v>
      </c>
      <c r="I22" s="5">
        <f t="shared" si="4"/>
        <v>117.4297517770556</v>
      </c>
      <c r="J22" s="2">
        <f t="shared" si="2"/>
        <v>-0.20220000000000005</v>
      </c>
      <c r="K22" s="4">
        <f>(H22/100)^(1/(A22-1927+1))-(I22/100)^(1/(A22-1927+1))</f>
        <v>0.21163834833719752</v>
      </c>
      <c r="L22" s="2">
        <f>($H$109/H21)^(1/(2024-A22+1))-($I$109/I21)^(1/(2024-A22+1))</f>
        <v>4.3780269058819599E-2</v>
      </c>
      <c r="M22" s="5">
        <f t="shared" si="5"/>
        <v>532.43280293301018</v>
      </c>
      <c r="N22" s="5">
        <f t="shared" si="5"/>
        <v>112.34739262223567</v>
      </c>
      <c r="O22" s="2">
        <f t="shared" si="3"/>
        <v>-0.17349999999999999</v>
      </c>
      <c r="P22" s="4">
        <f t="shared" si="6"/>
        <v>0.15355020308027645</v>
      </c>
      <c r="Q22" s="2">
        <f t="shared" si="7"/>
        <v>2.8974530401241427E-2</v>
      </c>
    </row>
    <row r="23" spans="1:17" x14ac:dyDescent="0.2">
      <c r="A23">
        <v>1938</v>
      </c>
      <c r="B23" s="4">
        <f>'French Raw data Equally Weight'!F14/100</f>
        <v>0.15620000000000001</v>
      </c>
      <c r="C23" s="4">
        <f>'French Raw data Equally Weight'!J14/100</f>
        <v>0.33750000000000002</v>
      </c>
      <c r="D23">
        <f>'French Raw data Equally Weight'!K14</f>
        <v>5.0599999999999996</v>
      </c>
      <c r="E23">
        <f>'French Raw data Equally Weight'!T14</f>
        <v>28.72</v>
      </c>
      <c r="F23" s="4">
        <f t="shared" si="1"/>
        <v>5.0599999999999999E-2</v>
      </c>
      <c r="G23" s="4">
        <f t="shared" si="0"/>
        <v>0.28720000000000001</v>
      </c>
      <c r="H23" s="5">
        <f t="shared" si="4"/>
        <v>991.29667989287509</v>
      </c>
      <c r="I23" s="5">
        <f t="shared" si="4"/>
        <v>151.15557648742595</v>
      </c>
      <c r="J23" s="2">
        <f t="shared" si="2"/>
        <v>-0.2366</v>
      </c>
      <c r="K23" s="4">
        <f>(H23/100)^(1/(A23-1927+1))-(I23/100)^(1/(A23-1927+1))</f>
        <v>0.17561764172614769</v>
      </c>
      <c r="L23" s="2">
        <f>($H$109/H22)^(1/(2024-A23+1))-($I$109/I22)^(1/(2024-A23+1))</f>
        <v>4.9323376637018468E-2</v>
      </c>
      <c r="M23" s="5">
        <f t="shared" si="5"/>
        <v>615.59880675114641</v>
      </c>
      <c r="N23" s="5">
        <f t="shared" si="5"/>
        <v>150.26463763224021</v>
      </c>
      <c r="O23" s="2">
        <f t="shared" si="3"/>
        <v>-0.18130000000000002</v>
      </c>
      <c r="P23" s="4">
        <f t="shared" si="6"/>
        <v>0.12900454152929242</v>
      </c>
      <c r="Q23" s="2">
        <f t="shared" si="7"/>
        <v>3.3614743646192213E-2</v>
      </c>
    </row>
    <row r="24" spans="1:17" x14ac:dyDescent="0.2">
      <c r="A24">
        <v>1939</v>
      </c>
      <c r="B24" s="4">
        <f>'French Raw data Equally Weight'!F15/100</f>
        <v>9.1400000000000009E-2</v>
      </c>
      <c r="C24" s="4">
        <f>'French Raw data Equally Weight'!J15/100</f>
        <v>-1.2999999999999999E-3</v>
      </c>
      <c r="D24">
        <f>'French Raw data Equally Weight'!K15</f>
        <v>13.76</v>
      </c>
      <c r="E24">
        <f>'French Raw data Equally Weight'!T15</f>
        <v>4.5199999999999996</v>
      </c>
      <c r="F24" s="4">
        <f t="shared" si="1"/>
        <v>0.1376</v>
      </c>
      <c r="G24" s="4">
        <f t="shared" si="0"/>
        <v>4.5199999999999997E-2</v>
      </c>
      <c r="H24" s="5">
        <f t="shared" si="4"/>
        <v>1127.6991030461347</v>
      </c>
      <c r="I24" s="5">
        <f t="shared" si="4"/>
        <v>157.98780854465758</v>
      </c>
      <c r="J24" s="2">
        <f t="shared" si="2"/>
        <v>9.240000000000001E-2</v>
      </c>
      <c r="K24" s="4">
        <f>(H24/100)^(1/(A24-1927+1))-(I24/100)^(1/(A24-1927+1))</f>
        <v>0.16905700884823904</v>
      </c>
      <c r="L24" s="2">
        <f>($H$109/H23)^(1/(2024-A24+1))-($I$109/I23)^(1/(2024-A24+1))</f>
        <v>5.2549075024827419E-2</v>
      </c>
      <c r="M24" s="5">
        <f t="shared" si="5"/>
        <v>671.86453768820115</v>
      </c>
      <c r="N24" s="5">
        <f t="shared" si="5"/>
        <v>150.0692936033183</v>
      </c>
      <c r="O24" s="2">
        <f t="shared" si="3"/>
        <v>9.2700000000000005E-2</v>
      </c>
      <c r="P24" s="4">
        <f t="shared" si="6"/>
        <v>0.1260915879328941</v>
      </c>
      <c r="Q24" s="2">
        <f t="shared" si="7"/>
        <v>3.5878346120665983E-2</v>
      </c>
    </row>
    <row r="25" spans="1:17" x14ac:dyDescent="0.2">
      <c r="A25">
        <v>1940</v>
      </c>
      <c r="B25" s="4">
        <f>'French Raw data Equally Weight'!F16/100</f>
        <v>-0.17420000000000002</v>
      </c>
      <c r="C25" s="4">
        <f>'French Raw data Equally Weight'!J16/100</f>
        <v>-8.0799999999999997E-2</v>
      </c>
      <c r="D25">
        <f>'French Raw data Equally Weight'!K16</f>
        <v>-29.38</v>
      </c>
      <c r="E25">
        <f>'French Raw data Equally Weight'!T16</f>
        <v>-8.1300000000000008</v>
      </c>
      <c r="F25" s="4">
        <f t="shared" si="1"/>
        <v>-0.29380000000000001</v>
      </c>
      <c r="G25" s="4">
        <f t="shared" si="0"/>
        <v>-8.1300000000000011E-2</v>
      </c>
      <c r="H25" s="5">
        <f t="shared" si="4"/>
        <v>796.38110657118023</v>
      </c>
      <c r="I25" s="5">
        <f t="shared" si="4"/>
        <v>145.1433997099769</v>
      </c>
      <c r="J25" s="2">
        <f t="shared" si="2"/>
        <v>-0.21249999999999999</v>
      </c>
      <c r="K25" s="4">
        <f>(H25/100)^(1/(A25-1927+1))-(I25/100)^(1/(A25-1927+1))</f>
        <v>0.13278565081136073</v>
      </c>
      <c r="L25" s="2">
        <f>($H$109/H24)^(1/(2024-A25+1))-($I$109/I24)^(1/(2024-A25+1))</f>
        <v>5.2062904313671332E-2</v>
      </c>
      <c r="M25" s="5">
        <f t="shared" si="5"/>
        <v>554.82573522291648</v>
      </c>
      <c r="N25" s="5">
        <f t="shared" si="5"/>
        <v>137.94369468017018</v>
      </c>
      <c r="O25" s="2">
        <f t="shared" si="3"/>
        <v>-9.3400000000000025E-2</v>
      </c>
      <c r="P25" s="4">
        <f t="shared" si="6"/>
        <v>0.10695390511434977</v>
      </c>
      <c r="Q25" s="2">
        <f t="shared" si="7"/>
        <v>3.5154386340790378E-2</v>
      </c>
    </row>
    <row r="26" spans="1:17" x14ac:dyDescent="0.2">
      <c r="A26">
        <v>1941</v>
      </c>
      <c r="B26" s="4">
        <f>'French Raw data Equally Weight'!F17/100</f>
        <v>-2.8300000000000002E-2</v>
      </c>
      <c r="C26" s="4">
        <f>'French Raw data Equally Weight'!J17/100</f>
        <v>-0.1027</v>
      </c>
      <c r="D26">
        <f>'French Raw data Equally Weight'!K17</f>
        <v>7.95</v>
      </c>
      <c r="E26">
        <f>'French Raw data Equally Weight'!T17</f>
        <v>-9.8699999999999992</v>
      </c>
      <c r="F26" s="4">
        <f t="shared" si="1"/>
        <v>7.9500000000000001E-2</v>
      </c>
      <c r="G26" s="4">
        <f t="shared" si="0"/>
        <v>-9.8699999999999996E-2</v>
      </c>
      <c r="H26" s="5">
        <f t="shared" si="4"/>
        <v>859.69340454358894</v>
      </c>
      <c r="I26" s="5">
        <f t="shared" si="4"/>
        <v>130.81774615860218</v>
      </c>
      <c r="J26" s="2">
        <f t="shared" si="2"/>
        <v>0.1782</v>
      </c>
      <c r="K26" s="4">
        <f>(H26/100)^(1/(A26-1927+1))-(I26/100)^(1/(A26-1927+1))</f>
        <v>0.13615227602335644</v>
      </c>
      <c r="L26" s="2">
        <f>($H$109/H25)^(1/(2024-A26+1))-($I$109/I25)^(1/(2024-A26+1))</f>
        <v>5.6450281723930296E-2</v>
      </c>
      <c r="M26" s="5">
        <f t="shared" si="5"/>
        <v>539.12416691610792</v>
      </c>
      <c r="N26" s="5">
        <f t="shared" si="5"/>
        <v>123.7768772365167</v>
      </c>
      <c r="O26" s="2">
        <f t="shared" si="3"/>
        <v>7.4399999999999994E-2</v>
      </c>
      <c r="P26" s="4">
        <f t="shared" si="6"/>
        <v>0.10454674406889786</v>
      </c>
      <c r="Q26" s="2">
        <f t="shared" si="7"/>
        <v>3.7127698479167304E-2</v>
      </c>
    </row>
    <row r="27" spans="1:17" x14ac:dyDescent="0.2">
      <c r="A27">
        <v>1942</v>
      </c>
      <c r="B27" s="4">
        <f>'French Raw data Equally Weight'!F18/100</f>
        <v>0.73750000000000004</v>
      </c>
      <c r="C27" s="4">
        <f>'French Raw data Equally Weight'!J18/100</f>
        <v>0.20039999999999999</v>
      </c>
      <c r="D27">
        <f>'French Raw data Equally Weight'!K18</f>
        <v>111.97</v>
      </c>
      <c r="E27">
        <f>'French Raw data Equally Weight'!T18</f>
        <v>14.31</v>
      </c>
      <c r="F27" s="4">
        <f t="shared" si="1"/>
        <v>1.1196999999999999</v>
      </c>
      <c r="G27" s="4">
        <f t="shared" si="0"/>
        <v>0.1431</v>
      </c>
      <c r="H27" s="5">
        <f t="shared" si="4"/>
        <v>1822.2921096110454</v>
      </c>
      <c r="I27" s="5">
        <f t="shared" si="4"/>
        <v>149.53776563389815</v>
      </c>
      <c r="J27" s="2">
        <f t="shared" si="2"/>
        <v>0.97659999999999991</v>
      </c>
      <c r="K27" s="4">
        <f>(H27/100)^(1/(A27-1927+1))-(I27/100)^(1/(A27-1927+1))</f>
        <v>0.17344806746560515</v>
      </c>
      <c r="L27" s="2">
        <f>($H$109/H26)^(1/(2024-A27+1))-($I$109/I26)^(1/(2024-A27+1))</f>
        <v>5.4755623608544246E-2</v>
      </c>
      <c r="M27" s="5">
        <f t="shared" si="5"/>
        <v>936.72824001673757</v>
      </c>
      <c r="N27" s="5">
        <f t="shared" si="5"/>
        <v>148.58176343471465</v>
      </c>
      <c r="O27" s="2">
        <f t="shared" si="3"/>
        <v>0.53710000000000002</v>
      </c>
      <c r="P27" s="4">
        <f t="shared" si="6"/>
        <v>0.12501757805651414</v>
      </c>
      <c r="Q27" s="2">
        <f t="shared" si="7"/>
        <v>3.6572947640622466E-2</v>
      </c>
    </row>
    <row r="28" spans="1:17" x14ac:dyDescent="0.2">
      <c r="A28">
        <v>1943</v>
      </c>
      <c r="B28" s="4">
        <f>'French Raw data Equally Weight'!F19/100</f>
        <v>1.3851</v>
      </c>
      <c r="C28" s="4">
        <f>'French Raw data Equally Weight'!J19/100</f>
        <v>0.2949</v>
      </c>
      <c r="D28">
        <f>'French Raw data Equally Weight'!K19</f>
        <v>177.51</v>
      </c>
      <c r="E28">
        <f>'French Raw data Equally Weight'!T19</f>
        <v>23.8</v>
      </c>
      <c r="F28" s="4">
        <f t="shared" si="1"/>
        <v>1.7750999999999999</v>
      </c>
      <c r="G28" s="4">
        <f t="shared" si="0"/>
        <v>0.23800000000000002</v>
      </c>
      <c r="H28" s="5">
        <f t="shared" si="4"/>
        <v>5057.0428333816126</v>
      </c>
      <c r="I28" s="5">
        <f t="shared" si="4"/>
        <v>185.1277538547659</v>
      </c>
      <c r="J28" s="2">
        <f t="shared" si="2"/>
        <v>1.5370999999999999</v>
      </c>
      <c r="K28" s="4">
        <f>(H28/100)^(1/(A28-1927+1))-(I28/100)^(1/(A28-1927+1))</f>
        <v>0.22269779912572241</v>
      </c>
      <c r="L28" s="2">
        <f>($H$109/H27)^(1/(2024-A28+1))-($I$109/I27)^(1/(2024-A28+1))</f>
        <v>4.6682097609275885E-2</v>
      </c>
      <c r="M28" s="5">
        <f t="shared" si="5"/>
        <v>2234.1905252639208</v>
      </c>
      <c r="N28" s="5">
        <f t="shared" si="5"/>
        <v>192.39852547161198</v>
      </c>
      <c r="O28" s="2">
        <f t="shared" si="3"/>
        <v>1.0902000000000001</v>
      </c>
      <c r="P28" s="4">
        <f t="shared" si="6"/>
        <v>0.16124951558364553</v>
      </c>
      <c r="Q28" s="2">
        <f t="shared" si="7"/>
        <v>3.1805697636601682E-2</v>
      </c>
    </row>
    <row r="29" spans="1:17" x14ac:dyDescent="0.2">
      <c r="A29">
        <v>1944</v>
      </c>
      <c r="B29" s="4">
        <f>'French Raw data Equally Weight'!F20/100</f>
        <v>0.69730000000000003</v>
      </c>
      <c r="C29" s="4">
        <f>'French Raw data Equally Weight'!J20/100</f>
        <v>0.22109999999999999</v>
      </c>
      <c r="D29">
        <f>'French Raw data Equally Weight'!K20</f>
        <v>78.47</v>
      </c>
      <c r="E29">
        <f>'French Raw data Equally Weight'!T20</f>
        <v>18.940000000000001</v>
      </c>
      <c r="F29" s="4">
        <f t="shared" si="1"/>
        <v>0.78469999999999995</v>
      </c>
      <c r="G29" s="4">
        <f t="shared" si="0"/>
        <v>0.18940000000000001</v>
      </c>
      <c r="H29" s="5">
        <f t="shared" si="4"/>
        <v>9025.3043447361633</v>
      </c>
      <c r="I29" s="5">
        <f t="shared" si="4"/>
        <v>220.19095043485856</v>
      </c>
      <c r="J29" s="2">
        <f t="shared" si="2"/>
        <v>0.59529999999999994</v>
      </c>
      <c r="K29" s="4">
        <f>(H29/100)^(1/(A29-1927+1))-(I29/100)^(1/(A29-1927+1))</f>
        <v>0.23938506907014512</v>
      </c>
      <c r="L29" s="2">
        <f>($H$109/H28)^(1/(2024-A29+1))-($I$109/I28)^(1/(2024-A29+1))</f>
        <v>3.575474391411082E-2</v>
      </c>
      <c r="M29" s="5">
        <f t="shared" si="5"/>
        <v>3792.0915785304528</v>
      </c>
      <c r="N29" s="5">
        <f t="shared" si="5"/>
        <v>234.93783945338541</v>
      </c>
      <c r="O29" s="2">
        <f t="shared" si="3"/>
        <v>0.47620000000000007</v>
      </c>
      <c r="P29" s="4">
        <f t="shared" si="6"/>
        <v>0.17521747671232557</v>
      </c>
      <c r="Q29" s="2">
        <f t="shared" si="7"/>
        <v>2.3534602399231552E-2</v>
      </c>
    </row>
    <row r="30" spans="1:17" x14ac:dyDescent="0.2">
      <c r="A30">
        <v>1945</v>
      </c>
      <c r="B30" s="4">
        <f>'French Raw data Equally Weight'!F21/100</f>
        <v>0.85840000000000005</v>
      </c>
      <c r="C30" s="4">
        <f>'French Raw data Equally Weight'!J21/100</f>
        <v>0.40789999999999998</v>
      </c>
      <c r="D30">
        <f>'French Raw data Equally Weight'!K21</f>
        <v>96.75</v>
      </c>
      <c r="E30">
        <f>'French Raw data Equally Weight'!T21</f>
        <v>35.65</v>
      </c>
      <c r="F30" s="4">
        <f t="shared" si="1"/>
        <v>0.96750000000000003</v>
      </c>
      <c r="G30" s="4">
        <f t="shared" si="0"/>
        <v>0.35649999999999998</v>
      </c>
      <c r="H30" s="5">
        <f t="shared" ref="H30:I45" si="8">H29*(1+F30)</f>
        <v>17757.286298268402</v>
      </c>
      <c r="I30" s="5">
        <f t="shared" si="8"/>
        <v>298.68902426488563</v>
      </c>
      <c r="J30" s="2">
        <f t="shared" si="2"/>
        <v>0.61099999999999999</v>
      </c>
      <c r="K30" s="4">
        <f>(H30/100)^(1/(A30-1927+1))-(I30/100)^(1/(A30-1927+1))</f>
        <v>0.25409160546159626</v>
      </c>
      <c r="L30" s="2">
        <f>($H$109/H29)^(1/(2024-A30+1))-($I$109/I29)^(1/(2024-A30+1))</f>
        <v>3.039411028356187E-2</v>
      </c>
      <c r="M30" s="5">
        <f t="shared" si="5"/>
        <v>7047.2229895409937</v>
      </c>
      <c r="N30" s="5">
        <f t="shared" si="5"/>
        <v>330.76898416642132</v>
      </c>
      <c r="O30" s="2">
        <f t="shared" si="3"/>
        <v>0.45050000000000007</v>
      </c>
      <c r="P30" s="4">
        <f t="shared" si="6"/>
        <v>0.18603477686671521</v>
      </c>
      <c r="Q30" s="2">
        <f t="shared" si="7"/>
        <v>1.913618446325116E-2</v>
      </c>
    </row>
    <row r="31" spans="1:17" x14ac:dyDescent="0.2">
      <c r="A31">
        <v>1946</v>
      </c>
      <c r="B31" s="4">
        <f>'French Raw data Equally Weight'!F22/100</f>
        <v>-0.1411</v>
      </c>
      <c r="C31" s="4">
        <f>'French Raw data Equally Weight'!J22/100</f>
        <v>-6.3700000000000007E-2</v>
      </c>
      <c r="D31">
        <f>'French Raw data Equally Weight'!K22</f>
        <v>-15.15</v>
      </c>
      <c r="E31">
        <f>'French Raw data Equally Weight'!T22</f>
        <v>-3.73</v>
      </c>
      <c r="F31" s="4">
        <f t="shared" si="1"/>
        <v>-0.1515</v>
      </c>
      <c r="G31" s="4">
        <f t="shared" si="0"/>
        <v>-3.73E-2</v>
      </c>
      <c r="H31" s="5">
        <f t="shared" si="8"/>
        <v>15067.05742408074</v>
      </c>
      <c r="I31" s="5">
        <f t="shared" si="8"/>
        <v>287.54792365980541</v>
      </c>
      <c r="J31" s="2">
        <f t="shared" si="2"/>
        <v>-0.1142</v>
      </c>
      <c r="K31" s="4">
        <f>(H31/100)^(1/(A31-1927+1))-(I31/100)^(1/(A31-1927+1))</f>
        <v>0.23076461120129421</v>
      </c>
      <c r="L31" s="2">
        <f>($H$109/H30)^(1/(2024-A31+1))-($I$109/I30)^(1/(2024-A31+1))</f>
        <v>2.5377077801722159E-2</v>
      </c>
      <c r="M31" s="5">
        <f t="shared" si="5"/>
        <v>6052.8598257167596</v>
      </c>
      <c r="N31" s="5">
        <f t="shared" si="5"/>
        <v>309.69899987502026</v>
      </c>
      <c r="O31" s="2">
        <f t="shared" si="3"/>
        <v>-7.7399999999999997E-2</v>
      </c>
      <c r="P31" s="4">
        <f t="shared" si="6"/>
        <v>0.16956692500712367</v>
      </c>
      <c r="Q31" s="2">
        <f t="shared" si="7"/>
        <v>1.5363332100405414E-2</v>
      </c>
    </row>
    <row r="32" spans="1:17" x14ac:dyDescent="0.2">
      <c r="A32">
        <v>1947</v>
      </c>
      <c r="B32" s="4">
        <f>'French Raw data Equally Weight'!F23/100</f>
        <v>-3.4000000000000002E-3</v>
      </c>
      <c r="C32" s="4">
        <f>'French Raw data Equally Weight'!J23/100</f>
        <v>1.7399999999999999E-2</v>
      </c>
      <c r="D32">
        <f>'French Raw data Equally Weight'!K23</f>
        <v>-0.23</v>
      </c>
      <c r="E32">
        <f>'French Raw data Equally Weight'!T23</f>
        <v>3.17</v>
      </c>
      <c r="F32" s="4">
        <f t="shared" si="1"/>
        <v>-2.3E-3</v>
      </c>
      <c r="G32" s="4">
        <f t="shared" si="0"/>
        <v>3.1699999999999999E-2</v>
      </c>
      <c r="H32" s="5">
        <f t="shared" si="8"/>
        <v>15032.403192005355</v>
      </c>
      <c r="I32" s="5">
        <f t="shared" si="8"/>
        <v>296.66319283982125</v>
      </c>
      <c r="J32" s="2">
        <f t="shared" si="2"/>
        <v>-3.4000000000000002E-2</v>
      </c>
      <c r="K32" s="4">
        <f>(H32/100)^(1/(A32-1927+1))-(I32/100)^(1/(A32-1927+1))</f>
        <v>0.21645683703826912</v>
      </c>
      <c r="L32" s="2">
        <f>($H$109/H31)^(1/(2024-A32+1))-($I$109/I31)^(1/(2024-A32+1))</f>
        <v>2.7584620807126869E-2</v>
      </c>
      <c r="M32" s="5">
        <f t="shared" si="5"/>
        <v>6032.2801023093225</v>
      </c>
      <c r="N32" s="5">
        <f t="shared" si="5"/>
        <v>315.08776247284567</v>
      </c>
      <c r="O32" s="2">
        <f t="shared" si="3"/>
        <v>-2.0799999999999999E-2</v>
      </c>
      <c r="P32" s="4">
        <f t="shared" si="6"/>
        <v>0.15941115260075378</v>
      </c>
      <c r="Q32" s="2">
        <f t="shared" si="7"/>
        <v>1.684339084009645E-2</v>
      </c>
    </row>
    <row r="33" spans="1:17" x14ac:dyDescent="0.2">
      <c r="A33">
        <v>1948</v>
      </c>
      <c r="B33" s="4">
        <f>'French Raw data Equally Weight'!F24/100</f>
        <v>-5.3699999999999998E-2</v>
      </c>
      <c r="C33" s="4">
        <f>'French Raw data Equally Weight'!J24/100</f>
        <v>1.37E-2</v>
      </c>
      <c r="D33">
        <f>'French Raw data Equally Weight'!K24</f>
        <v>-1.37</v>
      </c>
      <c r="E33">
        <f>'French Raw data Equally Weight'!T24</f>
        <v>1.72</v>
      </c>
      <c r="F33" s="4">
        <f t="shared" si="1"/>
        <v>-1.37E-2</v>
      </c>
      <c r="G33" s="4">
        <f t="shared" si="0"/>
        <v>1.72E-2</v>
      </c>
      <c r="H33" s="5">
        <f t="shared" si="8"/>
        <v>14826.459268274881</v>
      </c>
      <c r="I33" s="5">
        <f t="shared" si="8"/>
        <v>301.76579975666618</v>
      </c>
      <c r="J33" s="2">
        <f t="shared" si="2"/>
        <v>-3.09E-2</v>
      </c>
      <c r="K33" s="4">
        <f>(H33/100)^(1/(A33-1927+1))-(I33/100)^(1/(A33-1927+1))</f>
        <v>0.20362975686784157</v>
      </c>
      <c r="L33" s="2">
        <f>($H$109/H32)^(1/(2024-A33+1))-($I$109/I32)^(1/(2024-A33+1))</f>
        <v>2.8466494500289707E-2</v>
      </c>
      <c r="M33" s="5">
        <f t="shared" si="5"/>
        <v>5708.3466608153121</v>
      </c>
      <c r="N33" s="5">
        <f t="shared" si="5"/>
        <v>319.40446481872368</v>
      </c>
      <c r="O33" s="2">
        <f t="shared" si="3"/>
        <v>-6.7400000000000002E-2</v>
      </c>
      <c r="P33" s="4">
        <f t="shared" si="6"/>
        <v>0.14762157088852801</v>
      </c>
      <c r="Q33" s="2">
        <f t="shared" si="7"/>
        <v>1.7386711439466129E-2</v>
      </c>
    </row>
    <row r="34" spans="1:17" x14ac:dyDescent="0.2">
      <c r="A34">
        <v>1949</v>
      </c>
      <c r="B34" s="4">
        <f>'French Raw data Equally Weight'!F25/100</f>
        <v>0.22559999999999999</v>
      </c>
      <c r="C34" s="4">
        <f>'French Raw data Equally Weight'!J25/100</f>
        <v>0.222</v>
      </c>
      <c r="D34">
        <f>'French Raw data Equally Weight'!K25</f>
        <v>27.54</v>
      </c>
      <c r="E34">
        <f>'French Raw data Equally Weight'!T25</f>
        <v>20.36</v>
      </c>
      <c r="F34" s="4">
        <f t="shared" si="1"/>
        <v>0.27539999999999998</v>
      </c>
      <c r="G34" s="4">
        <f t="shared" si="0"/>
        <v>0.2036</v>
      </c>
      <c r="H34" s="5">
        <f t="shared" si="8"/>
        <v>18909.666150757781</v>
      </c>
      <c r="I34" s="5">
        <f t="shared" si="8"/>
        <v>363.20531658712343</v>
      </c>
      <c r="J34" s="2">
        <f t="shared" si="2"/>
        <v>7.1799999999999975E-2</v>
      </c>
      <c r="K34" s="4">
        <f>(H34/100)^(1/(A34-1927+1))-(I34/100)^(1/(A34-1927+1))</f>
        <v>0.19830984368511784</v>
      </c>
      <c r="L34" s="2">
        <f>($H$109/H33)^(1/(2024-A34+1))-($I$109/I33)^(1/(2024-A34+1))</f>
        <v>2.9339509855091261E-2</v>
      </c>
      <c r="M34" s="5">
        <f t="shared" si="5"/>
        <v>6996.1496674952468</v>
      </c>
      <c r="N34" s="5">
        <f t="shared" si="5"/>
        <v>390.31225600848035</v>
      </c>
      <c r="O34" s="2">
        <f t="shared" si="3"/>
        <v>3.5999999999999921E-3</v>
      </c>
      <c r="P34" s="4">
        <f t="shared" si="6"/>
        <v>0.14185384789261835</v>
      </c>
      <c r="Q34" s="2">
        <f t="shared" si="7"/>
        <v>1.8664346056469494E-2</v>
      </c>
    </row>
    <row r="35" spans="1:17" x14ac:dyDescent="0.2">
      <c r="A35">
        <v>1950</v>
      </c>
      <c r="B35" s="4">
        <f>'French Raw data Equally Weight'!F26/100</f>
        <v>0.51900000000000002</v>
      </c>
      <c r="C35" s="4">
        <f>'French Raw data Equally Weight'!J26/100</f>
        <v>0.2702</v>
      </c>
      <c r="D35">
        <f>'French Raw data Equally Weight'!K26</f>
        <v>59.99</v>
      </c>
      <c r="E35">
        <f>'French Raw data Equally Weight'!T26</f>
        <v>25.55</v>
      </c>
      <c r="F35" s="4">
        <f t="shared" si="1"/>
        <v>0.59989999999999999</v>
      </c>
      <c r="G35" s="4">
        <f t="shared" si="0"/>
        <v>0.2555</v>
      </c>
      <c r="H35" s="5">
        <f t="shared" si="8"/>
        <v>30253.574874597372</v>
      </c>
      <c r="I35" s="5">
        <f t="shared" si="8"/>
        <v>456.00427497513351</v>
      </c>
      <c r="J35" s="2">
        <f t="shared" si="2"/>
        <v>0.34439999999999998</v>
      </c>
      <c r="K35" s="4">
        <f>(H35/100)^(1/(A35-1927+1))-(I35/100)^(1/(A35-1927+1))</f>
        <v>0.20345625736346862</v>
      </c>
      <c r="L35" s="2">
        <f>($H$109/H34)^(1/(2024-A35+1))-($I$109/I34)^(1/(2024-A35+1))</f>
        <v>2.8825430903072879E-2</v>
      </c>
      <c r="M35" s="5">
        <f t="shared" si="5"/>
        <v>10627.151344925282</v>
      </c>
      <c r="N35" s="5">
        <f t="shared" si="5"/>
        <v>495.77462758197174</v>
      </c>
      <c r="O35" s="2">
        <f t="shared" si="3"/>
        <v>0.24880000000000002</v>
      </c>
      <c r="P35" s="4">
        <f t="shared" si="6"/>
        <v>0.14562064871876546</v>
      </c>
      <c r="Q35" s="2">
        <f t="shared" si="7"/>
        <v>1.8847690252293381E-2</v>
      </c>
    </row>
    <row r="36" spans="1:17" x14ac:dyDescent="0.2">
      <c r="A36">
        <v>1951</v>
      </c>
      <c r="B36" s="4">
        <f>'French Raw data Equally Weight'!F27/100</f>
        <v>5.9400000000000001E-2</v>
      </c>
      <c r="C36" s="4">
        <f>'French Raw data Equally Weight'!J27/100</f>
        <v>0.21530000000000002</v>
      </c>
      <c r="D36">
        <f>'French Raw data Equally Weight'!K27</f>
        <v>2.4900000000000002</v>
      </c>
      <c r="E36">
        <f>'French Raw data Equally Weight'!T27</f>
        <v>20.329999999999998</v>
      </c>
      <c r="F36" s="4">
        <f t="shared" si="1"/>
        <v>2.4900000000000002E-2</v>
      </c>
      <c r="G36" s="4">
        <f t="shared" si="0"/>
        <v>0.20329999999999998</v>
      </c>
      <c r="H36" s="5">
        <f t="shared" si="8"/>
        <v>31006.888888974845</v>
      </c>
      <c r="I36" s="5">
        <f t="shared" si="8"/>
        <v>548.70994407757814</v>
      </c>
      <c r="J36" s="2">
        <f t="shared" si="2"/>
        <v>-0.17839999999999998</v>
      </c>
      <c r="K36" s="4">
        <f>(H36/100)^(1/(A36-1927+1))-(I36/100)^(1/(A36-1927+1))</f>
        <v>0.18746730843679504</v>
      </c>
      <c r="L36" s="2">
        <f>($H$109/H35)^(1/(2024-A36+1))-($I$109/I35)^(1/(2024-A36+1))</f>
        <v>2.5461401703955833E-2</v>
      </c>
      <c r="M36" s="5">
        <f t="shared" si="5"/>
        <v>11258.404134813842</v>
      </c>
      <c r="N36" s="5">
        <f t="shared" si="5"/>
        <v>602.51490490037031</v>
      </c>
      <c r="O36" s="2">
        <f t="shared" si="3"/>
        <v>-0.15590000000000001</v>
      </c>
      <c r="P36" s="4">
        <f t="shared" si="6"/>
        <v>0.13349720536055121</v>
      </c>
      <c r="Q36" s="2">
        <f t="shared" si="7"/>
        <v>1.6341829636622229E-2</v>
      </c>
    </row>
    <row r="37" spans="1:17" x14ac:dyDescent="0.2">
      <c r="A37">
        <v>1952</v>
      </c>
      <c r="B37" s="4">
        <f>'French Raw data Equally Weight'!F28/100</f>
        <v>3.49E-2</v>
      </c>
      <c r="C37" s="4">
        <f>'French Raw data Equally Weight'!J28/100</f>
        <v>0.12920000000000001</v>
      </c>
      <c r="D37">
        <f>'French Raw data Equally Weight'!K28</f>
        <v>-0.2</v>
      </c>
      <c r="E37">
        <f>'French Raw data Equally Weight'!T28</f>
        <v>13.03</v>
      </c>
      <c r="F37" s="4">
        <f t="shared" si="1"/>
        <v>-2E-3</v>
      </c>
      <c r="G37" s="4">
        <f t="shared" si="0"/>
        <v>0.1303</v>
      </c>
      <c r="H37" s="5">
        <f t="shared" si="8"/>
        <v>30944.875111196896</v>
      </c>
      <c r="I37" s="5">
        <f t="shared" si="8"/>
        <v>620.20684979088662</v>
      </c>
      <c r="J37" s="2">
        <f t="shared" si="2"/>
        <v>-0.1323</v>
      </c>
      <c r="K37" s="4">
        <f>(H37/100)^(1/(A37-1927+1))-(I37/100)^(1/(A37-1927+1))</f>
        <v>0.17407625781289426</v>
      </c>
      <c r="L37" s="2">
        <f>($H$109/H36)^(1/(2024-A37+1))-($I$109/I36)^(1/(2024-A37+1))</f>
        <v>2.8269543089033178E-2</v>
      </c>
      <c r="M37" s="5">
        <f t="shared" si="5"/>
        <v>11651.322439118843</v>
      </c>
      <c r="N37" s="5">
        <f t="shared" si="5"/>
        <v>680.35983061349816</v>
      </c>
      <c r="O37" s="2">
        <f t="shared" si="3"/>
        <v>-9.4300000000000009E-2</v>
      </c>
      <c r="P37" s="4">
        <f t="shared" si="6"/>
        <v>0.12427899400342279</v>
      </c>
      <c r="Q37" s="2">
        <f t="shared" si="7"/>
        <v>1.8667216588933E-2</v>
      </c>
    </row>
    <row r="38" spans="1:17" x14ac:dyDescent="0.2">
      <c r="A38">
        <v>1953</v>
      </c>
      <c r="B38" s="4">
        <f>'French Raw data Equally Weight'!F29/100</f>
        <v>-6.8099999999999994E-2</v>
      </c>
      <c r="C38" s="4">
        <f>'French Raw data Equally Weight'!J29/100</f>
        <v>6.0999999999999995E-3</v>
      </c>
      <c r="D38">
        <f>'French Raw data Equally Weight'!K29</f>
        <v>-7.27</v>
      </c>
      <c r="E38">
        <f>'French Raw data Equally Weight'!T29</f>
        <v>-1.1000000000000001</v>
      </c>
      <c r="F38" s="4">
        <f t="shared" si="1"/>
        <v>-7.2700000000000001E-2</v>
      </c>
      <c r="G38" s="4">
        <f t="shared" si="0"/>
        <v>-1.1000000000000001E-2</v>
      </c>
      <c r="H38" s="5">
        <f t="shared" si="8"/>
        <v>28695.182690612881</v>
      </c>
      <c r="I38" s="5">
        <f t="shared" si="8"/>
        <v>613.38457444318681</v>
      </c>
      <c r="J38" s="2">
        <f t="shared" si="2"/>
        <v>-6.1699999999999998E-2</v>
      </c>
      <c r="K38" s="4">
        <f>(H38/100)^(1/(A38-1927+1))-(I38/100)^(1/(A38-1927+1))</f>
        <v>0.16370345002196363</v>
      </c>
      <c r="L38" s="2">
        <f>($H$109/H37)^(1/(2024-A38+1))-($I$109/I37)^(1/(2024-A38+1))</f>
        <v>3.0616451673313838E-2</v>
      </c>
      <c r="M38" s="5">
        <f t="shared" si="5"/>
        <v>10857.86738101485</v>
      </c>
      <c r="N38" s="5">
        <f t="shared" si="5"/>
        <v>684.51002558024049</v>
      </c>
      <c r="O38" s="2">
        <f t="shared" si="3"/>
        <v>-7.4199999999999988E-2</v>
      </c>
      <c r="P38" s="4">
        <f t="shared" si="6"/>
        <v>0.11575072719694002</v>
      </c>
      <c r="Q38" s="2">
        <f t="shared" si="7"/>
        <v>2.0291653642039886E-2</v>
      </c>
    </row>
    <row r="39" spans="1:17" x14ac:dyDescent="0.2">
      <c r="A39">
        <v>1954</v>
      </c>
      <c r="B39" s="4">
        <f>'French Raw data Equally Weight'!F30/100</f>
        <v>0.66439999999999999</v>
      </c>
      <c r="C39" s="4">
        <f>'French Raw data Equally Weight'!J30/100</f>
        <v>0.4783</v>
      </c>
      <c r="D39">
        <f>'French Raw data Equally Weight'!K30</f>
        <v>68.680000000000007</v>
      </c>
      <c r="E39">
        <f>'French Raw data Equally Weight'!T30</f>
        <v>45.63</v>
      </c>
      <c r="F39" s="4">
        <f t="shared" si="1"/>
        <v>0.68680000000000008</v>
      </c>
      <c r="G39" s="4">
        <f t="shared" si="0"/>
        <v>0.45630000000000004</v>
      </c>
      <c r="H39" s="5">
        <f t="shared" si="8"/>
        <v>48403.034162525808</v>
      </c>
      <c r="I39" s="5">
        <f t="shared" si="8"/>
        <v>893.27195576161307</v>
      </c>
      <c r="J39" s="2">
        <f t="shared" si="2"/>
        <v>0.23050000000000004</v>
      </c>
      <c r="K39" s="4">
        <f>(H39/100)^(1/(A39-1927+1))-(I39/100)^(1/(A39-1927+1))</f>
        <v>0.16571917560139648</v>
      </c>
      <c r="L39" s="2">
        <f>($H$109/H38)^(1/(2024-A39+1))-($I$109/I38)^(1/(2024-A39+1))</f>
        <v>3.213273287539864E-2</v>
      </c>
      <c r="M39" s="5">
        <f t="shared" si="5"/>
        <v>18071.834468961119</v>
      </c>
      <c r="N39" s="5">
        <f t="shared" si="5"/>
        <v>1011.9111708152695</v>
      </c>
      <c r="O39" s="2">
        <f t="shared" si="3"/>
        <v>0.18609999999999999</v>
      </c>
      <c r="P39" s="4">
        <f t="shared" si="6"/>
        <v>0.1177762472996986</v>
      </c>
      <c r="Q39" s="2">
        <f t="shared" si="7"/>
        <v>2.1830182426636036E-2</v>
      </c>
    </row>
    <row r="40" spans="1:17" x14ac:dyDescent="0.2">
      <c r="A40">
        <v>1955</v>
      </c>
      <c r="B40" s="4">
        <f>'French Raw data Equally Weight'!F31/100</f>
        <v>0.22020000000000001</v>
      </c>
      <c r="C40" s="4">
        <f>'French Raw data Equally Weight'!J31/100</f>
        <v>0.2029</v>
      </c>
      <c r="D40">
        <f>'French Raw data Equally Weight'!K31</f>
        <v>20.2</v>
      </c>
      <c r="E40">
        <f>'French Raw data Equally Weight'!T31</f>
        <v>22.56</v>
      </c>
      <c r="F40" s="4">
        <f t="shared" si="1"/>
        <v>0.20199999999999999</v>
      </c>
      <c r="G40" s="4">
        <f t="shared" si="0"/>
        <v>0.22559999999999999</v>
      </c>
      <c r="H40" s="5">
        <f t="shared" si="8"/>
        <v>58180.447063356019</v>
      </c>
      <c r="I40" s="5">
        <f t="shared" si="8"/>
        <v>1094.7941089814331</v>
      </c>
      <c r="J40" s="2">
        <f t="shared" si="2"/>
        <v>-2.360000000000001E-2</v>
      </c>
      <c r="K40" s="4">
        <f>(H40/100)^(1/(A40-1927+1))-(I40/100)^(1/(A40-1927+1))</f>
        <v>0.1594580270520034</v>
      </c>
      <c r="L40" s="2">
        <f>($H$109/H39)^(1/(2024-A40+1))-($I$109/I39)^(1/(2024-A40+1))</f>
        <v>3.0094251782846859E-2</v>
      </c>
      <c r="M40" s="5">
        <f t="shared" si="5"/>
        <v>22051.252419026358</v>
      </c>
      <c r="N40" s="5">
        <f t="shared" si="5"/>
        <v>1217.2279473736878</v>
      </c>
      <c r="O40" s="2">
        <f t="shared" si="3"/>
        <v>1.730000000000001E-2</v>
      </c>
      <c r="P40" s="4">
        <f t="shared" si="6"/>
        <v>0.11450313596811412</v>
      </c>
      <c r="Q40" s="2">
        <f t="shared" si="7"/>
        <v>2.0144939217685343E-2</v>
      </c>
    </row>
    <row r="41" spans="1:17" x14ac:dyDescent="0.2">
      <c r="A41">
        <v>1956</v>
      </c>
      <c r="B41" s="4">
        <f>'French Raw data Equally Weight'!F32/100</f>
        <v>2.8799999999999999E-2</v>
      </c>
      <c r="C41" s="4">
        <f>'French Raw data Equally Weight'!J32/100</f>
        <v>9.5100000000000004E-2</v>
      </c>
      <c r="D41">
        <f>'French Raw data Equally Weight'!K32</f>
        <v>-1.74</v>
      </c>
      <c r="E41">
        <f>'French Raw data Equally Weight'!T32</f>
        <v>8.08</v>
      </c>
      <c r="F41" s="4">
        <f t="shared" si="1"/>
        <v>-1.7399999999999999E-2</v>
      </c>
      <c r="G41" s="4">
        <f t="shared" si="0"/>
        <v>8.0799999999999997E-2</v>
      </c>
      <c r="H41" s="5">
        <f t="shared" si="8"/>
        <v>57168.107284453625</v>
      </c>
      <c r="I41" s="5">
        <f t="shared" si="8"/>
        <v>1183.2534729871329</v>
      </c>
      <c r="J41" s="2">
        <f t="shared" si="2"/>
        <v>-9.8199999999999996E-2</v>
      </c>
      <c r="K41" s="4">
        <f>(H41/100)^(1/(A41-1927+1))-(I41/100)^(1/(A41-1927+1))</f>
        <v>0.14982890705707064</v>
      </c>
      <c r="L41" s="2">
        <f>($H$109/H40)^(1/(2024-A41+1))-($I$109/I40)^(1/(2024-A41+1))</f>
        <v>3.0807124566726518E-2</v>
      </c>
      <c r="M41" s="5">
        <f t="shared" si="5"/>
        <v>22686.328488694315</v>
      </c>
      <c r="N41" s="5">
        <f t="shared" si="5"/>
        <v>1332.9863251689255</v>
      </c>
      <c r="O41" s="2">
        <f t="shared" si="3"/>
        <v>-6.6299999999999998E-2</v>
      </c>
      <c r="P41" s="4">
        <f t="shared" si="6"/>
        <v>0.10801949436011316</v>
      </c>
      <c r="Q41" s="2">
        <f t="shared" si="7"/>
        <v>2.0181932520603185E-2</v>
      </c>
    </row>
    <row r="42" spans="1:17" x14ac:dyDescent="0.2">
      <c r="A42">
        <v>1957</v>
      </c>
      <c r="B42" s="4">
        <f>'French Raw data Equally Weight'!F33/100</f>
        <v>-0.15179999999999999</v>
      </c>
      <c r="C42" s="4">
        <f>'French Raw data Equally Weight'!J33/100</f>
        <v>-9.64E-2</v>
      </c>
      <c r="D42">
        <f>'French Raw data Equally Weight'!K33</f>
        <v>-15.57</v>
      </c>
      <c r="E42">
        <f>'French Raw data Equally Weight'!T33</f>
        <v>-9.2200000000000006</v>
      </c>
      <c r="F42" s="4">
        <f t="shared" si="1"/>
        <v>-0.15570000000000001</v>
      </c>
      <c r="G42" s="4">
        <f t="shared" si="0"/>
        <v>-9.2200000000000004E-2</v>
      </c>
      <c r="H42" s="5">
        <f t="shared" si="8"/>
        <v>48267.032980264201</v>
      </c>
      <c r="I42" s="5">
        <f t="shared" si="8"/>
        <v>1074.1575027777192</v>
      </c>
      <c r="J42" s="2">
        <f t="shared" si="2"/>
        <v>-6.3500000000000001E-2</v>
      </c>
      <c r="K42" s="4">
        <f>(H42/100)^(1/(A42-1927+1))-(I42/100)^(1/(A42-1927+1))</f>
        <v>0.14099529253921061</v>
      </c>
      <c r="L42" s="2">
        <f>($H$109/H41)^(1/(2024-A42+1))-($I$109/I41)^(1/(2024-A42+1))</f>
        <v>3.2858819214705459E-2</v>
      </c>
      <c r="M42" s="5">
        <f t="shared" si="5"/>
        <v>19242.543824110518</v>
      </c>
      <c r="N42" s="5">
        <f t="shared" si="5"/>
        <v>1204.4864434226411</v>
      </c>
      <c r="O42" s="2">
        <f t="shared" si="3"/>
        <v>-5.5399999999999991E-2</v>
      </c>
      <c r="P42" s="4">
        <f t="shared" si="6"/>
        <v>0.10132244814534297</v>
      </c>
      <c r="Q42" s="2">
        <f t="shared" si="7"/>
        <v>2.1518637659317053E-2</v>
      </c>
    </row>
    <row r="43" spans="1:17" x14ac:dyDescent="0.2">
      <c r="A43">
        <v>1958</v>
      </c>
      <c r="B43" s="4">
        <f>'French Raw data Equally Weight'!F34/100</f>
        <v>0.71230000000000004</v>
      </c>
      <c r="C43" s="4">
        <f>'French Raw data Equally Weight'!J34/100</f>
        <v>0.4617</v>
      </c>
      <c r="D43">
        <f>'French Raw data Equally Weight'!K34</f>
        <v>75.55</v>
      </c>
      <c r="E43">
        <f>'French Raw data Equally Weight'!T34</f>
        <v>43.26</v>
      </c>
      <c r="F43" s="4">
        <f t="shared" si="1"/>
        <v>0.75549999999999995</v>
      </c>
      <c r="G43" s="4">
        <f t="shared" si="0"/>
        <v>0.43259999999999998</v>
      </c>
      <c r="H43" s="5">
        <f t="shared" si="8"/>
        <v>84732.776396853806</v>
      </c>
      <c r="I43" s="5">
        <f t="shared" si="8"/>
        <v>1538.8380384793604</v>
      </c>
      <c r="J43" s="2">
        <f t="shared" si="2"/>
        <v>0.32289999999999996</v>
      </c>
      <c r="K43" s="4">
        <f>(H43/100)^(1/(A43-1927+1))-(I43/100)^(1/(A43-1927+1))</f>
        <v>0.14534958218691374</v>
      </c>
      <c r="L43" s="2">
        <f>($H$109/H42)^(1/(2024-A43+1))-($I$109/I42)^(1/(2024-A43+1))</f>
        <v>3.4681913740451265E-2</v>
      </c>
      <c r="M43" s="5">
        <f t="shared" si="5"/>
        <v>32949.007790024436</v>
      </c>
      <c r="N43" s="5">
        <f t="shared" si="5"/>
        <v>1760.5978343508743</v>
      </c>
      <c r="O43" s="2">
        <f t="shared" si="3"/>
        <v>0.25060000000000004</v>
      </c>
      <c r="P43" s="4">
        <f t="shared" si="6"/>
        <v>0.10485070859757895</v>
      </c>
      <c r="Q43" s="2">
        <f t="shared" si="7"/>
        <v>2.2976867202249451E-2</v>
      </c>
    </row>
    <row r="44" spans="1:17" x14ac:dyDescent="0.2">
      <c r="A44">
        <v>1959</v>
      </c>
      <c r="B44" s="4">
        <f>'French Raw data Equally Weight'!F35/100</f>
        <v>0.17920000000000003</v>
      </c>
      <c r="C44" s="4">
        <f>'French Raw data Equally Weight'!J35/100</f>
        <v>9.7599999999999992E-2</v>
      </c>
      <c r="D44">
        <f>'French Raw data Equally Weight'!K35</f>
        <v>12.48</v>
      </c>
      <c r="E44">
        <f>'French Raw data Equally Weight'!T35</f>
        <v>11.64</v>
      </c>
      <c r="F44" s="4">
        <f t="shared" si="1"/>
        <v>0.12480000000000001</v>
      </c>
      <c r="G44" s="4">
        <f t="shared" si="0"/>
        <v>0.1164</v>
      </c>
      <c r="H44" s="5">
        <f t="shared" si="8"/>
        <v>95307.426891181167</v>
      </c>
      <c r="I44" s="5">
        <f t="shared" si="8"/>
        <v>1717.958786158358</v>
      </c>
      <c r="J44" s="2">
        <f t="shared" si="2"/>
        <v>8.4000000000000047E-3</v>
      </c>
      <c r="K44" s="4">
        <f>(H44/100)^(1/(A44-1927+1))-(I44/100)^(1/(A44-1927+1))</f>
        <v>0.14105717372142879</v>
      </c>
      <c r="L44" s="2">
        <f>($H$109/H43)^(1/(2024-A44+1))-($I$109/I43)^(1/(2024-A44+1))</f>
        <v>3.1592126163315415E-2</v>
      </c>
      <c r="M44" s="5">
        <f t="shared" si="5"/>
        <v>38853.469985996817</v>
      </c>
      <c r="N44" s="5">
        <f t="shared" si="5"/>
        <v>1932.4321829835196</v>
      </c>
      <c r="O44" s="2">
        <f t="shared" si="3"/>
        <v>8.1600000000000034E-2</v>
      </c>
      <c r="P44" s="4">
        <f t="shared" si="6"/>
        <v>0.10414166402483271</v>
      </c>
      <c r="Q44" s="2">
        <f t="shared" si="7"/>
        <v>2.0531778307972148E-2</v>
      </c>
    </row>
    <row r="45" spans="1:17" x14ac:dyDescent="0.2">
      <c r="A45">
        <v>1960</v>
      </c>
      <c r="B45" s="4">
        <f>'French Raw data Equally Weight'!F36/100</f>
        <v>-6.4399999999999999E-2</v>
      </c>
      <c r="C45" s="4">
        <f>'French Raw data Equally Weight'!J36/100</f>
        <v>2.8900000000000002E-2</v>
      </c>
      <c r="D45">
        <f>'French Raw data Equally Weight'!K36</f>
        <v>-6.6</v>
      </c>
      <c r="E45">
        <f>'French Raw data Equally Weight'!T36</f>
        <v>0.56999999999999995</v>
      </c>
      <c r="F45" s="4">
        <f t="shared" si="1"/>
        <v>-6.6000000000000003E-2</v>
      </c>
      <c r="G45" s="4">
        <f t="shared" si="0"/>
        <v>5.6999999999999993E-3</v>
      </c>
      <c r="H45" s="5">
        <f t="shared" si="8"/>
        <v>89017.136716363209</v>
      </c>
      <c r="I45" s="5">
        <f t="shared" si="8"/>
        <v>1727.7511512394606</v>
      </c>
      <c r="J45" s="2">
        <f t="shared" si="2"/>
        <v>-7.17E-2</v>
      </c>
      <c r="K45" s="4">
        <f>(H45/100)^(1/(A45-1927+1))-(I45/100)^(1/(A45-1927+1))</f>
        <v>0.13367638665399428</v>
      </c>
      <c r="L45" s="2">
        <f>($H$109/H44)^(1/(2024-A45+1))-($I$109/I44)^(1/(2024-A45+1))</f>
        <v>3.1946684775767897E-2</v>
      </c>
      <c r="M45" s="5">
        <f t="shared" si="5"/>
        <v>36351.306518898622</v>
      </c>
      <c r="N45" s="5">
        <f t="shared" si="5"/>
        <v>1988.2794730717433</v>
      </c>
      <c r="O45" s="2">
        <f t="shared" si="3"/>
        <v>-9.3299999999999994E-2</v>
      </c>
      <c r="P45" s="4">
        <f t="shared" si="6"/>
        <v>9.7430050617425046E-2</v>
      </c>
      <c r="Q45" s="2">
        <f t="shared" si="7"/>
        <v>1.9612079100690627E-2</v>
      </c>
    </row>
    <row r="46" spans="1:17" x14ac:dyDescent="0.2">
      <c r="A46">
        <v>1961</v>
      </c>
      <c r="B46" s="4">
        <f>'French Raw data Equally Weight'!F37/100</f>
        <v>0.32520000000000004</v>
      </c>
      <c r="C46" s="4">
        <f>'French Raw data Equally Weight'!J37/100</f>
        <v>0.2482</v>
      </c>
      <c r="D46">
        <f>'French Raw data Equally Weight'!K37</f>
        <v>33.840000000000003</v>
      </c>
      <c r="E46">
        <f>'French Raw data Equally Weight'!T37</f>
        <v>23.44</v>
      </c>
      <c r="F46" s="4">
        <f t="shared" si="1"/>
        <v>0.33840000000000003</v>
      </c>
      <c r="G46" s="4">
        <f t="shared" si="0"/>
        <v>0.23440000000000003</v>
      </c>
      <c r="H46" s="5">
        <f t="shared" ref="H46:I61" si="9">H45*(1+F46)</f>
        <v>119140.53578118053</v>
      </c>
      <c r="I46" s="5">
        <f t="shared" si="9"/>
        <v>2132.7360210899901</v>
      </c>
      <c r="J46" s="2">
        <f t="shared" si="2"/>
        <v>0.10400000000000001</v>
      </c>
      <c r="K46" s="4">
        <f>(H46/100)^(1/(A46-1927+1))-(I46/100)^(1/(A46-1927+1))</f>
        <v>0.13293475794626453</v>
      </c>
      <c r="L46" s="2">
        <f>($H$109/H45)^(1/(2024-A46+1))-($I$109/I45)^(1/(2024-A46+1))</f>
        <v>3.3806124813842153E-2</v>
      </c>
      <c r="M46" s="5">
        <f t="shared" si="5"/>
        <v>48172.751398844463</v>
      </c>
      <c r="N46" s="5">
        <f t="shared" si="5"/>
        <v>2481.7704382881498</v>
      </c>
      <c r="O46" s="2">
        <f t="shared" si="3"/>
        <v>7.7000000000000041E-2</v>
      </c>
      <c r="P46" s="4">
        <f t="shared" si="6"/>
        <v>9.6929901302405419E-2</v>
      </c>
      <c r="Q46" s="2">
        <f t="shared" si="7"/>
        <v>2.1615797562747341E-2</v>
      </c>
    </row>
    <row r="47" spans="1:17" x14ac:dyDescent="0.2">
      <c r="A47">
        <v>1962</v>
      </c>
      <c r="B47" s="4">
        <f>'French Raw data Equally Weight'!F38/100</f>
        <v>-0.105</v>
      </c>
      <c r="C47" s="4">
        <f>'French Raw data Equally Weight'!J38/100</f>
        <v>-0.1011</v>
      </c>
      <c r="D47">
        <f>'French Raw data Equally Weight'!K38</f>
        <v>-8.69</v>
      </c>
      <c r="E47">
        <f>'French Raw data Equally Weight'!T38</f>
        <v>-13.06</v>
      </c>
      <c r="F47" s="4">
        <f t="shared" si="1"/>
        <v>-8.6899999999999991E-2</v>
      </c>
      <c r="G47" s="4">
        <f t="shared" si="0"/>
        <v>-0.13059999999999999</v>
      </c>
      <c r="H47" s="5">
        <f t="shared" si="9"/>
        <v>108787.22322179594</v>
      </c>
      <c r="I47" s="5">
        <f t="shared" si="9"/>
        <v>1854.2006967356374</v>
      </c>
      <c r="J47" s="2">
        <f t="shared" si="2"/>
        <v>4.3700000000000003E-2</v>
      </c>
      <c r="K47" s="4">
        <f>(H47/100)^(1/(A47-1927+1))-(I47/100)^(1/(A47-1927+1))</f>
        <v>0.12987284538194221</v>
      </c>
      <c r="L47" s="2">
        <f>($H$109/H46)^(1/(2024-A47+1))-($I$109/I46)^(1/(2024-A47+1))</f>
        <v>3.2836041828788964E-2</v>
      </c>
      <c r="M47" s="5">
        <f t="shared" si="5"/>
        <v>43114.612501965792</v>
      </c>
      <c r="N47" s="5">
        <f t="shared" si="5"/>
        <v>2230.8634469772178</v>
      </c>
      <c r="O47" s="2">
        <f t="shared" si="3"/>
        <v>-3.9000000000000007E-3</v>
      </c>
      <c r="P47" s="4">
        <f t="shared" si="6"/>
        <v>9.3464904110870384E-2</v>
      </c>
      <c r="Q47" s="2">
        <f t="shared" si="7"/>
        <v>2.085141466573992E-2</v>
      </c>
    </row>
    <row r="48" spans="1:17" x14ac:dyDescent="0.2">
      <c r="A48">
        <v>1963</v>
      </c>
      <c r="B48" s="4">
        <f>'French Raw data Equally Weight'!F39/100</f>
        <v>0.1772</v>
      </c>
      <c r="C48" s="4">
        <f>'French Raw data Equally Weight'!J39/100</f>
        <v>0.20910000000000001</v>
      </c>
      <c r="D48">
        <f>'French Raw data Equally Weight'!K39</f>
        <v>19.27</v>
      </c>
      <c r="E48">
        <f>'French Raw data Equally Weight'!T39</f>
        <v>20.36</v>
      </c>
      <c r="F48" s="4">
        <f t="shared" si="1"/>
        <v>0.19269999999999998</v>
      </c>
      <c r="G48" s="4">
        <f t="shared" si="0"/>
        <v>0.2036</v>
      </c>
      <c r="H48" s="5">
        <f t="shared" si="9"/>
        <v>129750.521136636</v>
      </c>
      <c r="I48" s="5">
        <f t="shared" si="9"/>
        <v>2231.7159585910131</v>
      </c>
      <c r="J48" s="2">
        <f t="shared" si="2"/>
        <v>-1.0900000000000021E-2</v>
      </c>
      <c r="K48" s="4">
        <f>(H48/100)^(1/(A48-1927+1))-(I48/100)^(1/(A48-1927+1))</f>
        <v>0.12622353778486395</v>
      </c>
      <c r="L48" s="2">
        <f>($H$109/H47)^(1/(2024-A48+1))-($I$109/I47)^(1/(2024-A48+1))</f>
        <v>3.2601859933429234E-2</v>
      </c>
      <c r="M48" s="5">
        <f t="shared" si="5"/>
        <v>50754.521837314132</v>
      </c>
      <c r="N48" s="5">
        <f t="shared" si="5"/>
        <v>2697.336993740154</v>
      </c>
      <c r="O48" s="2">
        <f t="shared" si="3"/>
        <v>-3.1900000000000012E-2</v>
      </c>
      <c r="P48" s="4">
        <f t="shared" si="6"/>
        <v>9.0235731663207863E-2</v>
      </c>
      <c r="Q48" s="2">
        <f t="shared" si="7"/>
        <v>2.1340163749524743E-2</v>
      </c>
    </row>
    <row r="49" spans="1:17" x14ac:dyDescent="0.2">
      <c r="A49">
        <v>1964</v>
      </c>
      <c r="B49" s="4">
        <f>'French Raw data Equally Weight'!F40/100</f>
        <v>0.20949999999999999</v>
      </c>
      <c r="C49" s="4">
        <f>'French Raw data Equally Weight'!J40/100</f>
        <v>0.1469</v>
      </c>
      <c r="D49">
        <f>'French Raw data Equally Weight'!K40</f>
        <v>22.56</v>
      </c>
      <c r="E49">
        <f>'French Raw data Equally Weight'!T40</f>
        <v>15.18</v>
      </c>
      <c r="F49" s="4">
        <f t="shared" si="1"/>
        <v>0.22559999999999999</v>
      </c>
      <c r="G49" s="4">
        <f t="shared" si="0"/>
        <v>0.15179999999999999</v>
      </c>
      <c r="H49" s="5">
        <f t="shared" si="9"/>
        <v>159022.23870506109</v>
      </c>
      <c r="I49" s="5">
        <f t="shared" si="9"/>
        <v>2570.4904411051289</v>
      </c>
      <c r="J49" s="2">
        <f t="shared" si="2"/>
        <v>7.3800000000000004E-2</v>
      </c>
      <c r="K49" s="4">
        <f>(H49/100)^(1/(A49-1927+1))-(I49/100)^(1/(A49-1927+1))</f>
        <v>0.12488932156292698</v>
      </c>
      <c r="L49" s="2">
        <f>($H$109/H48)^(1/(2024-A49+1))-($I$109/I48)^(1/(2024-A49+1))</f>
        <v>3.3264980076602724E-2</v>
      </c>
      <c r="M49" s="5">
        <f t="shared" si="5"/>
        <v>61387.594162231442</v>
      </c>
      <c r="N49" s="5">
        <f t="shared" si="5"/>
        <v>3093.5757981205825</v>
      </c>
      <c r="O49" s="2">
        <f t="shared" si="3"/>
        <v>6.2599999999999989E-2</v>
      </c>
      <c r="P49" s="4">
        <f t="shared" si="6"/>
        <v>8.9534010681646681E-2</v>
      </c>
      <c r="Q49" s="2">
        <f t="shared" si="7"/>
        <v>2.2156054533517544E-2</v>
      </c>
    </row>
    <row r="50" spans="1:17" x14ac:dyDescent="0.2">
      <c r="A50">
        <v>1965</v>
      </c>
      <c r="B50" s="4">
        <f>'French Raw data Equally Weight'!F41/100</f>
        <v>0.4677</v>
      </c>
      <c r="C50" s="4">
        <f>'French Raw data Equally Weight'!J41/100</f>
        <v>0.15179999999999999</v>
      </c>
      <c r="D50">
        <f>'French Raw data Equally Weight'!K41</f>
        <v>51.11</v>
      </c>
      <c r="E50">
        <f>'French Raw data Equally Weight'!T41</f>
        <v>11.06</v>
      </c>
      <c r="F50" s="4">
        <f t="shared" si="1"/>
        <v>0.5111</v>
      </c>
      <c r="G50" s="4">
        <f t="shared" si="0"/>
        <v>0.1106</v>
      </c>
      <c r="H50" s="5">
        <f t="shared" si="9"/>
        <v>240298.50490721778</v>
      </c>
      <c r="I50" s="5">
        <f t="shared" si="9"/>
        <v>2854.786683891356</v>
      </c>
      <c r="J50" s="2">
        <f t="shared" si="2"/>
        <v>0.40049999999999997</v>
      </c>
      <c r="K50" s="4">
        <f>(H50/100)^(1/(A50-1927+1))-(I50/100)^(1/(A50-1927+1))</f>
        <v>0.13117762420192225</v>
      </c>
      <c r="L50" s="2">
        <f>($H$109/H49)^(1/(2024-A50+1))-($I$109/I49)^(1/(2024-A50+1))</f>
        <v>3.2629999333816384E-2</v>
      </c>
      <c r="M50" s="5">
        <f t="shared" si="5"/>
        <v>90098.571951907084</v>
      </c>
      <c r="N50" s="5">
        <f t="shared" si="5"/>
        <v>3563.1806042752869</v>
      </c>
      <c r="O50" s="2">
        <f t="shared" si="3"/>
        <v>0.31590000000000001</v>
      </c>
      <c r="P50" s="4">
        <f t="shared" si="6"/>
        <v>9.4639430366094013E-2</v>
      </c>
      <c r="Q50" s="2">
        <f t="shared" si="7"/>
        <v>2.1517322580491216E-2</v>
      </c>
    </row>
    <row r="51" spans="1:17" x14ac:dyDescent="0.2">
      <c r="A51">
        <v>1966</v>
      </c>
      <c r="B51" s="4">
        <f>'French Raw data Equally Weight'!F42/100</f>
        <v>-6.7400000000000002E-2</v>
      </c>
      <c r="C51" s="4">
        <f>'French Raw data Equally Weight'!J42/100</f>
        <v>-6.88E-2</v>
      </c>
      <c r="D51">
        <f>'French Raw data Equally Weight'!K42</f>
        <v>-7.7</v>
      </c>
      <c r="E51">
        <f>'French Raw data Equally Weight'!T42</f>
        <v>-8.83</v>
      </c>
      <c r="F51" s="4">
        <f t="shared" si="1"/>
        <v>-7.6999999999999999E-2</v>
      </c>
      <c r="G51" s="4">
        <f t="shared" si="0"/>
        <v>-8.8300000000000003E-2</v>
      </c>
      <c r="H51" s="5">
        <f t="shared" si="9"/>
        <v>221795.52002936203</v>
      </c>
      <c r="I51" s="5">
        <f t="shared" si="9"/>
        <v>2602.7090197037492</v>
      </c>
      <c r="J51" s="2">
        <f t="shared" si="2"/>
        <v>1.1300000000000004E-2</v>
      </c>
      <c r="K51" s="4">
        <f>(H51/100)^(1/(A51-1927+1))-(I51/100)^(1/(A51-1927+1))</f>
        <v>0.12751823627290482</v>
      </c>
      <c r="L51" s="2">
        <f>($H$109/H50)^(1/(2024-A51+1))-($I$109/I50)^(1/(2024-A51+1))</f>
        <v>2.7293565644522122E-2</v>
      </c>
      <c r="M51" s="5">
        <f t="shared" si="5"/>
        <v>84025.928202348543</v>
      </c>
      <c r="N51" s="5">
        <f t="shared" si="5"/>
        <v>3318.0337787011472</v>
      </c>
      <c r="O51" s="2">
        <f t="shared" si="3"/>
        <v>1.3999999999999985E-3</v>
      </c>
      <c r="P51" s="4">
        <f t="shared" si="6"/>
        <v>9.1846469593299229E-2</v>
      </c>
      <c r="Q51" s="2">
        <f t="shared" si="7"/>
        <v>1.7255466384593632E-2</v>
      </c>
    </row>
    <row r="52" spans="1:17" x14ac:dyDescent="0.2">
      <c r="A52">
        <v>1967</v>
      </c>
      <c r="B52" s="4">
        <f>'French Raw data Equally Weight'!F43/100</f>
        <v>1.2333000000000001</v>
      </c>
      <c r="C52" s="4">
        <f>'French Raw data Equally Weight'!J43/100</f>
        <v>0.21210000000000001</v>
      </c>
      <c r="D52">
        <f>'French Raw data Equally Weight'!K43</f>
        <v>133.78</v>
      </c>
      <c r="E52">
        <f>'French Raw data Equally Weight'!T43</f>
        <v>20.149999999999999</v>
      </c>
      <c r="F52" s="4">
        <f t="shared" si="1"/>
        <v>1.3378000000000001</v>
      </c>
      <c r="G52" s="4">
        <f t="shared" si="0"/>
        <v>0.20149999999999998</v>
      </c>
      <c r="H52" s="5">
        <f t="shared" si="9"/>
        <v>518513.56672464259</v>
      </c>
      <c r="I52" s="5">
        <f t="shared" si="9"/>
        <v>3127.1548871740547</v>
      </c>
      <c r="J52" s="2">
        <f t="shared" si="2"/>
        <v>1.1363000000000001</v>
      </c>
      <c r="K52" s="4">
        <f>(H52/100)^(1/(A52-1927+1))-(I52/100)^(1/(A52-1927+1))</f>
        <v>0.14438606389946274</v>
      </c>
      <c r="L52" s="2">
        <f>($H$109/H51)^(1/(2024-A52+1))-($I$109/I51)^(1/(2024-A52+1))</f>
        <v>2.7619506545546679E-2</v>
      </c>
      <c r="M52" s="5">
        <f t="shared" si="5"/>
        <v>187655.10545430498</v>
      </c>
      <c r="N52" s="5">
        <f t="shared" si="5"/>
        <v>4021.7887431636605</v>
      </c>
      <c r="O52" s="2">
        <f t="shared" si="3"/>
        <v>1.0212000000000001</v>
      </c>
      <c r="P52" s="4">
        <f t="shared" si="6"/>
        <v>0.10752685091087111</v>
      </c>
      <c r="Q52" s="2">
        <f t="shared" si="7"/>
        <v>1.7577733149266361E-2</v>
      </c>
    </row>
    <row r="53" spans="1:17" x14ac:dyDescent="0.2">
      <c r="A53">
        <v>1968</v>
      </c>
      <c r="B53" s="4">
        <f>'French Raw data Equally Weight'!F44/100</f>
        <v>0.63109999999999999</v>
      </c>
      <c r="C53" s="4">
        <f>'French Raw data Equally Weight'!J44/100</f>
        <v>0.14910000000000001</v>
      </c>
      <c r="D53">
        <f>'French Raw data Equally Weight'!K44</f>
        <v>71.319999999999993</v>
      </c>
      <c r="E53">
        <f>'French Raw data Equally Weight'!T44</f>
        <v>10.7</v>
      </c>
      <c r="F53" s="4">
        <f t="shared" si="1"/>
        <v>0.71319999999999995</v>
      </c>
      <c r="G53" s="4">
        <f t="shared" si="0"/>
        <v>0.107</v>
      </c>
      <c r="H53" s="5">
        <f t="shared" si="9"/>
        <v>888317.44251265773</v>
      </c>
      <c r="I53" s="5">
        <f t="shared" si="9"/>
        <v>3461.7604601016783</v>
      </c>
      <c r="J53" s="2">
        <f t="shared" si="2"/>
        <v>0.60619999999999996</v>
      </c>
      <c r="K53" s="4">
        <f>(H53/100)^(1/(A53-1927+1))-(I53/100)^(1/(A53-1927+1))</f>
        <v>0.15363829109930283</v>
      </c>
      <c r="L53" s="2">
        <f>($H$109/H52)^(1/(2024-A53+1))-($I$109/I52)^(1/(2024-A53+1))</f>
        <v>1.4965288682789124E-2</v>
      </c>
      <c r="M53" s="5">
        <f t="shared" si="5"/>
        <v>306084.24250651686</v>
      </c>
      <c r="N53" s="5">
        <f t="shared" si="5"/>
        <v>4621.4374447693626</v>
      </c>
      <c r="O53" s="2">
        <f t="shared" si="3"/>
        <v>0.48199999999999998</v>
      </c>
      <c r="P53" s="4">
        <f t="shared" si="6"/>
        <v>0.11502409240355682</v>
      </c>
      <c r="Q53" s="2">
        <f t="shared" si="7"/>
        <v>5.8830469909476601E-3</v>
      </c>
    </row>
    <row r="54" spans="1:17" x14ac:dyDescent="0.2">
      <c r="A54">
        <v>1969</v>
      </c>
      <c r="B54" s="4">
        <f>'French Raw data Equally Weight'!F45/100</f>
        <v>-0.33610000000000001</v>
      </c>
      <c r="C54" s="4">
        <f>'French Raw data Equally Weight'!J45/100</f>
        <v>-0.1142</v>
      </c>
      <c r="D54">
        <f>'French Raw data Equally Weight'!K45</f>
        <v>-34.450000000000003</v>
      </c>
      <c r="E54">
        <f>'French Raw data Equally Weight'!T45</f>
        <v>-9.77</v>
      </c>
      <c r="F54" s="4">
        <f t="shared" si="1"/>
        <v>-0.34450000000000003</v>
      </c>
      <c r="G54" s="4">
        <f t="shared" si="0"/>
        <v>-9.7699999999999995E-2</v>
      </c>
      <c r="H54" s="5">
        <f t="shared" si="9"/>
        <v>582292.08356704714</v>
      </c>
      <c r="I54" s="5">
        <f t="shared" si="9"/>
        <v>3123.5464631497443</v>
      </c>
      <c r="J54" s="2">
        <f t="shared" si="2"/>
        <v>-0.24680000000000002</v>
      </c>
      <c r="K54" s="4">
        <f>(H54/100)^(1/(A54-1927+1))-(I54/100)^(1/(A54-1927+1))</f>
        <v>0.14005389035961868</v>
      </c>
      <c r="L54" s="2">
        <f>($H$109/H53)^(1/(2024-A54+1))-($I$109/I53)^(1/(2024-A54+1))</f>
        <v>6.5667696501592321E-3</v>
      </c>
      <c r="M54" s="5">
        <f t="shared" si="5"/>
        <v>203209.32860007652</v>
      </c>
      <c r="N54" s="5">
        <f t="shared" si="5"/>
        <v>4093.6692885767015</v>
      </c>
      <c r="O54" s="2">
        <f t="shared" si="3"/>
        <v>-0.22190000000000001</v>
      </c>
      <c r="P54" s="4">
        <f t="shared" si="6"/>
        <v>0.10363082216270203</v>
      </c>
      <c r="Q54" s="2">
        <f t="shared" si="7"/>
        <v>-9.3997343710916503E-4</v>
      </c>
    </row>
    <row r="55" spans="1:17" x14ac:dyDescent="0.2">
      <c r="A55">
        <v>1970</v>
      </c>
      <c r="B55" s="4">
        <f>'French Raw data Equally Weight'!F46/100</f>
        <v>-0.17480000000000001</v>
      </c>
      <c r="C55" s="4">
        <f>'French Raw data Equally Weight'!J46/100</f>
        <v>1.61E-2</v>
      </c>
      <c r="D55">
        <f>'French Raw data Equally Weight'!K46</f>
        <v>-18.399999999999999</v>
      </c>
      <c r="E55">
        <f>'French Raw data Equally Weight'!T46</f>
        <v>-1.36</v>
      </c>
      <c r="F55" s="4">
        <f t="shared" si="1"/>
        <v>-0.184</v>
      </c>
      <c r="G55" s="4">
        <f t="shared" si="0"/>
        <v>-1.3600000000000001E-2</v>
      </c>
      <c r="H55" s="5">
        <f t="shared" si="9"/>
        <v>475150.3401907105</v>
      </c>
      <c r="I55" s="5">
        <f t="shared" si="9"/>
        <v>3081.0662312509075</v>
      </c>
      <c r="J55" s="2">
        <f t="shared" si="2"/>
        <v>-0.1704</v>
      </c>
      <c r="K55" s="4">
        <f>(H55/100)^(1/(A55-1927+1))-(I55/100)^(1/(A55-1927+1))</f>
        <v>0.1311513026062634</v>
      </c>
      <c r="L55" s="2">
        <f>($H$109/H54)^(1/(2024-A55+1))-($I$109/I54)^(1/(2024-A55+1))</f>
        <v>1.3184655228673403E-2</v>
      </c>
      <c r="M55" s="5">
        <f t="shared" si="5"/>
        <v>167688.33796078313</v>
      </c>
      <c r="N55" s="5">
        <f t="shared" si="5"/>
        <v>4159.5773641227861</v>
      </c>
      <c r="O55" s="2">
        <f t="shared" si="3"/>
        <v>-0.19090000000000001</v>
      </c>
      <c r="P55" s="4">
        <f t="shared" si="6"/>
        <v>9.5395716125337371E-2</v>
      </c>
      <c r="Q55" s="2">
        <f t="shared" si="7"/>
        <v>4.8632802618133741E-3</v>
      </c>
    </row>
    <row r="56" spans="1:17" x14ac:dyDescent="0.2">
      <c r="A56">
        <v>1971</v>
      </c>
      <c r="B56" s="4">
        <f>'French Raw data Equally Weight'!F47/100</f>
        <v>0.20039999999999999</v>
      </c>
      <c r="C56" s="4">
        <f>'French Raw data Equally Weight'!J47/100</f>
        <v>0.1366</v>
      </c>
      <c r="D56">
        <f>'French Raw data Equally Weight'!K47</f>
        <v>19.91</v>
      </c>
      <c r="E56">
        <f>'French Raw data Equally Weight'!T47</f>
        <v>14.29</v>
      </c>
      <c r="F56" s="4">
        <f t="shared" si="1"/>
        <v>0.1991</v>
      </c>
      <c r="G56" s="4">
        <f t="shared" si="0"/>
        <v>0.1429</v>
      </c>
      <c r="H56" s="5">
        <f t="shared" si="9"/>
        <v>569752.77292268095</v>
      </c>
      <c r="I56" s="5">
        <f t="shared" si="9"/>
        <v>3521.3505956966624</v>
      </c>
      <c r="J56" s="2">
        <f t="shared" si="2"/>
        <v>5.62E-2</v>
      </c>
      <c r="K56" s="4">
        <f>(H56/100)^(1/(A56-1927+1))-(I56/100)^(1/(A56-1927+1))</f>
        <v>0.12952126397230157</v>
      </c>
      <c r="L56" s="2">
        <f>($H$109/H55)^(1/(2024-A56+1))-($I$109/I55)^(1/(2024-A56+1))</f>
        <v>1.7399142637897214E-2</v>
      </c>
      <c r="M56" s="5">
        <f t="shared" si="5"/>
        <v>201293.08088812407</v>
      </c>
      <c r="N56" s="5">
        <f t="shared" si="5"/>
        <v>4727.7756320619592</v>
      </c>
      <c r="O56" s="2">
        <f t="shared" si="3"/>
        <v>6.3799999999999996E-2</v>
      </c>
      <c r="P56" s="4">
        <f t="shared" si="6"/>
        <v>9.4713603785184564E-2</v>
      </c>
      <c r="Q56" s="2">
        <f t="shared" si="7"/>
        <v>9.2693871923894555E-3</v>
      </c>
    </row>
    <row r="57" spans="1:17" x14ac:dyDescent="0.2">
      <c r="A57">
        <v>1972</v>
      </c>
      <c r="B57" s="4">
        <f>'French Raw data Equally Weight'!F48/100</f>
        <v>1.03E-2</v>
      </c>
      <c r="C57" s="4">
        <f>'French Raw data Equally Weight'!J48/100</f>
        <v>0.1449</v>
      </c>
      <c r="D57">
        <f>'French Raw data Equally Weight'!K48</f>
        <v>1.49</v>
      </c>
      <c r="E57">
        <f>'French Raw data Equally Weight'!T48</f>
        <v>18.43</v>
      </c>
      <c r="F57" s="4">
        <f t="shared" si="1"/>
        <v>1.49E-2</v>
      </c>
      <c r="G57" s="4">
        <f t="shared" si="0"/>
        <v>0.18429999999999999</v>
      </c>
      <c r="H57" s="5">
        <f t="shared" si="9"/>
        <v>578242.08923922887</v>
      </c>
      <c r="I57" s="5">
        <f t="shared" si="9"/>
        <v>4170.3355104835573</v>
      </c>
      <c r="J57" s="2">
        <f t="shared" si="2"/>
        <v>-0.1694</v>
      </c>
      <c r="K57" s="4">
        <f>(H57/100)^(1/(A57-1927+1))-(I57/100)^(1/(A57-1927+1))</f>
        <v>0.1227371248198057</v>
      </c>
      <c r="L57" s="2">
        <f>($H$109/H56)^(1/(2024-A57+1))-($I$109/I56)^(1/(2024-A57+1))</f>
        <v>1.6701987808414698E-2</v>
      </c>
      <c r="M57" s="5">
        <f t="shared" si="5"/>
        <v>203366.39962127173</v>
      </c>
      <c r="N57" s="5">
        <f t="shared" si="5"/>
        <v>5412.8303211477369</v>
      </c>
      <c r="O57" s="2">
        <f t="shared" si="3"/>
        <v>-0.1346</v>
      </c>
      <c r="P57" s="4">
        <f t="shared" si="6"/>
        <v>8.9456508772468579E-2</v>
      </c>
      <c r="Q57" s="2">
        <f t="shared" si="7"/>
        <v>8.2877502601570452E-3</v>
      </c>
    </row>
    <row r="58" spans="1:17" x14ac:dyDescent="0.2">
      <c r="A58">
        <v>1973</v>
      </c>
      <c r="B58" s="4">
        <f>'French Raw data Equally Weight'!F49/100</f>
        <v>-0.40240000000000004</v>
      </c>
      <c r="C58" s="4">
        <f>'French Raw data Equally Weight'!J49/100</f>
        <v>-0.18820000000000001</v>
      </c>
      <c r="D58">
        <f>'French Raw data Equally Weight'!K49</f>
        <v>-39.909999999999997</v>
      </c>
      <c r="E58">
        <f>'French Raw data Equally Weight'!T49</f>
        <v>-14.32</v>
      </c>
      <c r="F58" s="4">
        <f t="shared" si="1"/>
        <v>-0.39909999999999995</v>
      </c>
      <c r="G58" s="4">
        <f t="shared" si="0"/>
        <v>-0.14319999999999999</v>
      </c>
      <c r="H58" s="5">
        <f t="shared" si="9"/>
        <v>347465.67142385262</v>
      </c>
      <c r="I58" s="5">
        <f t="shared" si="9"/>
        <v>3573.1434653823121</v>
      </c>
      <c r="J58" s="2">
        <f t="shared" si="2"/>
        <v>-0.25589999999999996</v>
      </c>
      <c r="K58" s="4">
        <f>(H58/100)^(1/(A58-1927+1))-(I58/100)^(1/(A58-1927+1))</f>
        <v>0.11037396470008876</v>
      </c>
      <c r="L58" s="2">
        <f>($H$109/H57)^(1/(2024-A58+1))-($I$109/I57)^(1/(2024-A58+1))</f>
        <v>2.033744560848616E-2</v>
      </c>
      <c r="M58" s="5">
        <f t="shared" si="5"/>
        <v>121531.76041367197</v>
      </c>
      <c r="N58" s="5">
        <f t="shared" si="5"/>
        <v>4394.135654707733</v>
      </c>
      <c r="O58" s="2">
        <f t="shared" si="3"/>
        <v>-0.21420000000000003</v>
      </c>
      <c r="P58" s="4">
        <f t="shared" si="6"/>
        <v>7.9325219109556366E-2</v>
      </c>
      <c r="Q58" s="2">
        <f t="shared" si="7"/>
        <v>1.1135035285992467E-2</v>
      </c>
    </row>
    <row r="59" spans="1:17" x14ac:dyDescent="0.2">
      <c r="A59">
        <v>1974</v>
      </c>
      <c r="B59" s="4">
        <f>'French Raw data Equally Weight'!F50/100</f>
        <v>-0.2366</v>
      </c>
      <c r="C59" s="4">
        <f>'French Raw data Equally Weight'!J50/100</f>
        <v>-0.2621</v>
      </c>
      <c r="D59">
        <f>'French Raw data Equally Weight'!K50</f>
        <v>-23.33</v>
      </c>
      <c r="E59">
        <f>'French Raw data Equally Weight'!T50</f>
        <v>-27.02</v>
      </c>
      <c r="F59" s="4">
        <f t="shared" si="1"/>
        <v>-0.23329999999999998</v>
      </c>
      <c r="G59" s="4">
        <f t="shared" si="0"/>
        <v>-0.2702</v>
      </c>
      <c r="H59" s="5">
        <f t="shared" si="9"/>
        <v>266401.93028066785</v>
      </c>
      <c r="I59" s="5">
        <f t="shared" si="9"/>
        <v>2607.6801010360114</v>
      </c>
      <c r="J59" s="2">
        <f t="shared" si="2"/>
        <v>3.6900000000000016E-2</v>
      </c>
      <c r="K59" s="4">
        <f>(H59/100)^(1/(A59-1927+1))-(I59/100)^(1/(A59-1927+1))</f>
        <v>0.10829764282470999</v>
      </c>
      <c r="L59" s="2">
        <f>($H$109/H58)^(1/(2024-A59+1))-($I$109/I58)^(1/(2024-A59+1))</f>
        <v>2.8737752037877318E-2</v>
      </c>
      <c r="M59" s="5">
        <f t="shared" si="5"/>
        <v>92777.345899797176</v>
      </c>
      <c r="N59" s="5">
        <f t="shared" si="5"/>
        <v>3242.4326996088362</v>
      </c>
      <c r="O59" s="2">
        <f t="shared" si="3"/>
        <v>2.5499999999999995E-2</v>
      </c>
      <c r="P59" s="4">
        <f t="shared" si="6"/>
        <v>7.7811455211500347E-2</v>
      </c>
      <c r="Q59" s="2">
        <f t="shared" si="7"/>
        <v>1.8218938806056073E-2</v>
      </c>
    </row>
    <row r="60" spans="1:17" x14ac:dyDescent="0.2">
      <c r="A60">
        <v>1975</v>
      </c>
      <c r="B60" s="4">
        <f>'French Raw data Equally Weight'!F51/100</f>
        <v>0.73260000000000003</v>
      </c>
      <c r="C60" s="4">
        <f>'French Raw data Equally Weight'!J51/100</f>
        <v>0.42399999999999999</v>
      </c>
      <c r="D60">
        <f>'French Raw data Equally Weight'!K51</f>
        <v>74.58</v>
      </c>
      <c r="E60">
        <f>'French Raw data Equally Weight'!T51</f>
        <v>37.840000000000003</v>
      </c>
      <c r="F60" s="4">
        <f t="shared" si="1"/>
        <v>0.74580000000000002</v>
      </c>
      <c r="G60" s="4">
        <f t="shared" si="0"/>
        <v>0.37840000000000001</v>
      </c>
      <c r="H60" s="5">
        <f t="shared" si="9"/>
        <v>465084.48988398991</v>
      </c>
      <c r="I60" s="5">
        <f t="shared" si="9"/>
        <v>3594.4262512680384</v>
      </c>
      <c r="J60" s="2">
        <f t="shared" si="2"/>
        <v>0.3674</v>
      </c>
      <c r="K60" s="4">
        <f>(H60/100)^(1/(A60-1927+1))-(I60/100)^(1/(A60-1927+1))</f>
        <v>0.1122455674902243</v>
      </c>
      <c r="L60" s="2">
        <f>($H$109/H59)^(1/(2024-A60+1))-($I$109/I59)^(1/(2024-A60+1))</f>
        <v>2.8434104700367557E-2</v>
      </c>
      <c r="M60" s="5">
        <f t="shared" si="5"/>
        <v>160746.02950598861</v>
      </c>
      <c r="N60" s="5">
        <f t="shared" si="5"/>
        <v>4617.2241642429826</v>
      </c>
      <c r="O60" s="2">
        <f t="shared" si="3"/>
        <v>0.30860000000000004</v>
      </c>
      <c r="P60" s="4">
        <f t="shared" si="6"/>
        <v>8.1251307569045084E-2</v>
      </c>
      <c r="Q60" s="2">
        <f t="shared" si="7"/>
        <v>1.796354422429336E-2</v>
      </c>
    </row>
    <row r="61" spans="1:17" x14ac:dyDescent="0.2">
      <c r="A61">
        <v>1976</v>
      </c>
      <c r="B61" s="4">
        <f>'French Raw data Equally Weight'!F52/100</f>
        <v>0.55720000000000003</v>
      </c>
      <c r="C61" s="4">
        <f>'French Raw data Equally Weight'!J52/100</f>
        <v>0.2492</v>
      </c>
      <c r="D61">
        <f>'French Raw data Equally Weight'!K52</f>
        <v>56.71</v>
      </c>
      <c r="E61">
        <f>'French Raw data Equally Weight'!T52</f>
        <v>19.829999999999998</v>
      </c>
      <c r="F61" s="4">
        <f t="shared" si="1"/>
        <v>0.56710000000000005</v>
      </c>
      <c r="G61" s="4">
        <f t="shared" si="0"/>
        <v>0.19829999999999998</v>
      </c>
      <c r="H61" s="5">
        <f t="shared" si="9"/>
        <v>728833.9040972006</v>
      </c>
      <c r="I61" s="5">
        <f t="shared" si="9"/>
        <v>4307.2009768944899</v>
      </c>
      <c r="J61" s="2">
        <f t="shared" si="2"/>
        <v>0.36880000000000007</v>
      </c>
      <c r="K61" s="4">
        <f>(H61/100)^(1/(A61-1927+1))-(I61/100)^(1/(A61-1927+1))</f>
        <v>0.11652098405937528</v>
      </c>
      <c r="L61" s="2">
        <f>($H$109/H60)^(1/(2024-A61+1))-($I$109/I60)^(1/(2024-A61+1))</f>
        <v>2.3397685715057071E-2</v>
      </c>
      <c r="M61" s="5">
        <f t="shared" si="5"/>
        <v>250313.71714672545</v>
      </c>
      <c r="N61" s="5">
        <f t="shared" si="5"/>
        <v>5767.8364259723339</v>
      </c>
      <c r="O61" s="2">
        <f t="shared" si="3"/>
        <v>0.30800000000000005</v>
      </c>
      <c r="P61" s="4">
        <f t="shared" si="6"/>
        <v>8.4940998364046116E-2</v>
      </c>
      <c r="Q61" s="2">
        <f t="shared" si="7"/>
        <v>1.3696761191760443E-2</v>
      </c>
    </row>
    <row r="62" spans="1:17" x14ac:dyDescent="0.2">
      <c r="A62">
        <v>1977</v>
      </c>
      <c r="B62" s="4">
        <f>'French Raw data Equally Weight'!F53/100</f>
        <v>0.3337</v>
      </c>
      <c r="C62" s="4">
        <f>'French Raw data Equally Weight'!J53/100</f>
        <v>-7.2999999999999995E-2</v>
      </c>
      <c r="D62">
        <f>'French Raw data Equally Weight'!K53</f>
        <v>35.549999999999997</v>
      </c>
      <c r="E62">
        <f>'French Raw data Equally Weight'!T53</f>
        <v>-10.130000000000001</v>
      </c>
      <c r="F62" s="4">
        <f t="shared" si="1"/>
        <v>0.35549999999999998</v>
      </c>
      <c r="G62" s="4">
        <f t="shared" si="0"/>
        <v>-0.1013</v>
      </c>
      <c r="H62" s="5">
        <f t="shared" ref="H62:I77" si="10">H61*(1+F62)</f>
        <v>987934.3570037554</v>
      </c>
      <c r="I62" s="5">
        <f t="shared" si="10"/>
        <v>3870.8815179350781</v>
      </c>
      <c r="J62" s="2">
        <f t="shared" si="2"/>
        <v>0.45679999999999998</v>
      </c>
      <c r="K62" s="4">
        <f>(H62/100)^(1/(A62-1927+1))-(I62/100)^(1/(A62-1927+1))</f>
        <v>0.1233250442608258</v>
      </c>
      <c r="L62" s="2">
        <f>($H$109/H61)^(1/(2024-A62+1))-($I$109/I61)^(1/(2024-A62+1))</f>
        <v>1.7517184748099712E-2</v>
      </c>
      <c r="M62" s="5">
        <f t="shared" si="5"/>
        <v>333843.4045585877</v>
      </c>
      <c r="N62" s="5">
        <f t="shared" si="5"/>
        <v>5346.7843668763535</v>
      </c>
      <c r="O62" s="2">
        <f t="shared" si="3"/>
        <v>0.40670000000000001</v>
      </c>
      <c r="P62" s="4">
        <f t="shared" si="6"/>
        <v>9.1290247247575396E-2</v>
      </c>
      <c r="Q62" s="2">
        <f t="shared" si="7"/>
        <v>8.768007963049218E-3</v>
      </c>
    </row>
    <row r="63" spans="1:17" x14ac:dyDescent="0.2">
      <c r="A63">
        <v>1978</v>
      </c>
      <c r="B63" s="4">
        <f>'French Raw data Equally Weight'!F54/100</f>
        <v>0.34110000000000001</v>
      </c>
      <c r="C63" s="4">
        <f>'French Raw data Equally Weight'!J54/100</f>
        <v>5.79E-2</v>
      </c>
      <c r="D63">
        <f>'French Raw data Equally Weight'!K54</f>
        <v>36.71</v>
      </c>
      <c r="E63">
        <f>'French Raw data Equally Weight'!T54</f>
        <v>5.94</v>
      </c>
      <c r="F63" s="4">
        <f t="shared" si="1"/>
        <v>0.36709999999999998</v>
      </c>
      <c r="G63" s="4">
        <f t="shared" si="0"/>
        <v>5.9400000000000001E-2</v>
      </c>
      <c r="H63" s="5">
        <f t="shared" si="10"/>
        <v>1350605.0594598339</v>
      </c>
      <c r="I63" s="5">
        <f t="shared" si="10"/>
        <v>4100.8118801004211</v>
      </c>
      <c r="J63" s="2">
        <f t="shared" si="2"/>
        <v>0.30769999999999997</v>
      </c>
      <c r="K63" s="4">
        <f>(H63/100)^(1/(A63-1927+1))-(I63/100)^(1/(A63-1927+1))</f>
        <v>0.12666570108830322</v>
      </c>
      <c r="L63" s="2">
        <f>($H$109/H62)^(1/(2024-A63+1))-($I$109/I62)^(1/(2024-A63+1))</f>
        <v>8.0842709824382464E-3</v>
      </c>
      <c r="M63" s="5">
        <f t="shared" si="5"/>
        <v>447717.38985352195</v>
      </c>
      <c r="N63" s="5">
        <f t="shared" si="5"/>
        <v>5656.3631817184951</v>
      </c>
      <c r="O63" s="2">
        <f t="shared" si="3"/>
        <v>0.28320000000000001</v>
      </c>
      <c r="P63" s="4">
        <f t="shared" si="6"/>
        <v>9.4776425166348321E-2</v>
      </c>
      <c r="Q63" s="2">
        <f t="shared" si="7"/>
        <v>2.6980701092993442E-4</v>
      </c>
    </row>
    <row r="64" spans="1:17" x14ac:dyDescent="0.2">
      <c r="A64">
        <v>1979</v>
      </c>
      <c r="B64" s="4">
        <f>'French Raw data Equally Weight'!F55/100</f>
        <v>0.43509999999999999</v>
      </c>
      <c r="C64" s="4">
        <f>'French Raw data Equally Weight'!J55/100</f>
        <v>0.23980000000000001</v>
      </c>
      <c r="D64">
        <f>'French Raw data Equally Weight'!K55</f>
        <v>43.94</v>
      </c>
      <c r="E64">
        <f>'French Raw data Equally Weight'!T55</f>
        <v>19.23</v>
      </c>
      <c r="F64" s="4">
        <f t="shared" si="1"/>
        <v>0.43939999999999996</v>
      </c>
      <c r="G64" s="4">
        <f t="shared" si="0"/>
        <v>0.1923</v>
      </c>
      <c r="H64" s="5">
        <f t="shared" si="10"/>
        <v>1944060.9225864848</v>
      </c>
      <c r="I64" s="5">
        <f t="shared" si="10"/>
        <v>4889.3980046437318</v>
      </c>
      <c r="J64" s="2">
        <f t="shared" si="2"/>
        <v>0.24709999999999996</v>
      </c>
      <c r="K64" s="4">
        <f>(H64/100)^(1/(A64-1927+1))-(I64/100)^(1/(A64-1927+1))</f>
        <v>0.12866152658239427</v>
      </c>
      <c r="L64" s="2">
        <f>($H$109/H63)^(1/(2024-A64+1))-($I$109/I63)^(1/(2024-A64+1))</f>
        <v>2.0369779616160599E-3</v>
      </c>
      <c r="M64" s="5">
        <f t="shared" si="5"/>
        <v>642519.22617878939</v>
      </c>
      <c r="N64" s="5">
        <f t="shared" si="5"/>
        <v>7012.75907269459</v>
      </c>
      <c r="O64" s="2">
        <f t="shared" si="3"/>
        <v>0.19529999999999997</v>
      </c>
      <c r="P64" s="4">
        <f t="shared" si="6"/>
        <v>9.6406690341809931E-2</v>
      </c>
      <c r="Q64" s="2">
        <f t="shared" si="7"/>
        <v>-5.5047370577614441E-3</v>
      </c>
    </row>
    <row r="65" spans="1:17" x14ac:dyDescent="0.2">
      <c r="A65">
        <v>1980</v>
      </c>
      <c r="B65" s="4">
        <f>'French Raw data Equally Weight'!F56/100</f>
        <v>0.46200000000000002</v>
      </c>
      <c r="C65" s="4">
        <f>'French Raw data Equally Weight'!J56/100</f>
        <v>0.33679999999999999</v>
      </c>
      <c r="D65">
        <f>'French Raw data Equally Weight'!K56</f>
        <v>48.01</v>
      </c>
      <c r="E65">
        <f>'French Raw data Equally Weight'!T56</f>
        <v>33.200000000000003</v>
      </c>
      <c r="F65" s="4">
        <f t="shared" si="1"/>
        <v>0.48009999999999997</v>
      </c>
      <c r="G65" s="4">
        <f t="shared" si="0"/>
        <v>0.33200000000000002</v>
      </c>
      <c r="H65" s="5">
        <f t="shared" si="10"/>
        <v>2877404.5715202563</v>
      </c>
      <c r="I65" s="5">
        <f t="shared" si="10"/>
        <v>6512.6781421854512</v>
      </c>
      <c r="J65" s="2">
        <f t="shared" si="2"/>
        <v>0.14809999999999995</v>
      </c>
      <c r="K65" s="4">
        <f>(H65/100)^(1/(A65-1927+1))-(I65/100)^(1/(A65-1927+1))</f>
        <v>0.12900262271752849</v>
      </c>
      <c r="L65" s="2">
        <f>($H$109/H64)^(1/(2024-A65+1))-($I$109/I64)^(1/(2024-A65+1))</f>
        <v>-2.5978708316574117E-3</v>
      </c>
      <c r="M65" s="5">
        <f t="shared" si="5"/>
        <v>939363.10867339012</v>
      </c>
      <c r="N65" s="5">
        <f t="shared" si="5"/>
        <v>9374.656328378127</v>
      </c>
      <c r="O65" s="2">
        <f t="shared" si="3"/>
        <v>0.12520000000000003</v>
      </c>
      <c r="P65" s="4">
        <f t="shared" si="6"/>
        <v>9.6876541176613928E-2</v>
      </c>
      <c r="Q65" s="2">
        <f t="shared" si="7"/>
        <v>-9.2350961196321357E-3</v>
      </c>
    </row>
    <row r="66" spans="1:17" x14ac:dyDescent="0.2">
      <c r="A66">
        <v>1981</v>
      </c>
      <c r="B66" s="4">
        <f>'French Raw data Equally Weight'!F57/100</f>
        <v>-3.9000000000000003E-3</v>
      </c>
      <c r="C66" s="4">
        <f>'French Raw data Equally Weight'!J57/100</f>
        <v>-8.3999999999999995E-3</v>
      </c>
      <c r="D66">
        <f>'French Raw data Equally Weight'!K57</f>
        <v>-0.71</v>
      </c>
      <c r="E66">
        <f>'French Raw data Equally Weight'!T57</f>
        <v>-3.07</v>
      </c>
      <c r="F66" s="4">
        <f t="shared" si="1"/>
        <v>-7.0999999999999995E-3</v>
      </c>
      <c r="G66" s="4">
        <f t="shared" si="0"/>
        <v>-3.0699999999999998E-2</v>
      </c>
      <c r="H66" s="5">
        <f t="shared" si="10"/>
        <v>2856974.9990624627</v>
      </c>
      <c r="I66" s="5">
        <f t="shared" si="10"/>
        <v>6312.7389232203577</v>
      </c>
      <c r="J66" s="2">
        <f t="shared" si="2"/>
        <v>2.3599999999999999E-2</v>
      </c>
      <c r="K66" s="4">
        <f>(H66/100)^(1/(A66-1927+1))-(I66/100)^(1/(A66-1927+1))</f>
        <v>0.1268024566346293</v>
      </c>
      <c r="L66" s="2">
        <f>($H$109/H65)^(1/(2024-A66+1))-($I$109/I65)^(1/(2024-A66+1))</f>
        <v>-5.3043997966655265E-3</v>
      </c>
      <c r="M66" s="5">
        <f t="shared" si="5"/>
        <v>935699.59254956385</v>
      </c>
      <c r="N66" s="5">
        <f t="shared" si="5"/>
        <v>9295.9092152197518</v>
      </c>
      <c r="O66" s="2">
        <f t="shared" si="3"/>
        <v>4.4999999999999988E-3</v>
      </c>
      <c r="P66" s="4">
        <f t="shared" si="6"/>
        <v>9.4977835183794657E-2</v>
      </c>
      <c r="Q66" s="2">
        <f t="shared" si="7"/>
        <v>-1.1657198261474377E-2</v>
      </c>
    </row>
    <row r="67" spans="1:17" x14ac:dyDescent="0.2">
      <c r="A67">
        <v>1982</v>
      </c>
      <c r="B67" s="4">
        <f>'French Raw data Equally Weight'!F58/100</f>
        <v>0.2656</v>
      </c>
      <c r="C67" s="4">
        <f>'French Raw data Equally Weight'!J58/100</f>
        <v>0.16600000000000001</v>
      </c>
      <c r="D67">
        <f>'French Raw data Equally Weight'!K58</f>
        <v>27.04</v>
      </c>
      <c r="E67">
        <f>'French Raw data Equally Weight'!T58</f>
        <v>19.059999999999999</v>
      </c>
      <c r="F67" s="4">
        <f t="shared" si="1"/>
        <v>0.27039999999999997</v>
      </c>
      <c r="G67" s="4">
        <f t="shared" si="0"/>
        <v>0.19059999999999999</v>
      </c>
      <c r="H67" s="5">
        <f t="shared" si="10"/>
        <v>3629501.0388089526</v>
      </c>
      <c r="I67" s="5">
        <f t="shared" si="10"/>
        <v>7515.9469619861575</v>
      </c>
      <c r="J67" s="2">
        <f t="shared" si="2"/>
        <v>7.9799999999999982E-2</v>
      </c>
      <c r="K67" s="4">
        <f>(H67/100)^(1/(A67-1927+1))-(I67/100)^(1/(A67-1927+1))</f>
        <v>0.12602919423496473</v>
      </c>
      <c r="L67" s="2">
        <f>($H$109/H66)^(1/(2024-A67+1))-($I$109/I66)^(1/(2024-A67+1))</f>
        <v>-6.0666011405858811E-3</v>
      </c>
      <c r="M67" s="5">
        <f t="shared" si="5"/>
        <v>1184221.4043307281</v>
      </c>
      <c r="N67" s="5">
        <f t="shared" si="5"/>
        <v>10839.030144946229</v>
      </c>
      <c r="O67" s="2">
        <f t="shared" si="3"/>
        <v>9.9599999999999994E-2</v>
      </c>
      <c r="P67" s="4">
        <f t="shared" si="6"/>
        <v>9.5058888816012654E-2</v>
      </c>
      <c r="Q67" s="2">
        <f t="shared" si="7"/>
        <v>-1.2076501205531054E-2</v>
      </c>
    </row>
    <row r="68" spans="1:17" x14ac:dyDescent="0.2">
      <c r="A68">
        <v>1983</v>
      </c>
      <c r="B68" s="4">
        <f>'French Raw data Equally Weight'!F59/100</f>
        <v>0.441</v>
      </c>
      <c r="C68" s="4">
        <f>'French Raw data Equally Weight'!J59/100</f>
        <v>0.21109999999999998</v>
      </c>
      <c r="D68">
        <f>'French Raw data Equally Weight'!K59</f>
        <v>46.39</v>
      </c>
      <c r="E68">
        <f>'French Raw data Equally Weight'!T59</f>
        <v>21.15</v>
      </c>
      <c r="F68" s="4">
        <f t="shared" si="1"/>
        <v>0.46389999999999998</v>
      </c>
      <c r="G68" s="4">
        <f t="shared" si="0"/>
        <v>0.21149999999999999</v>
      </c>
      <c r="H68" s="5">
        <f t="shared" si="10"/>
        <v>5313226.5707124257</v>
      </c>
      <c r="I68" s="5">
        <f t="shared" si="10"/>
        <v>9105.5697444462294</v>
      </c>
      <c r="J68" s="2">
        <f t="shared" si="2"/>
        <v>0.25239999999999996</v>
      </c>
      <c r="K68" s="4">
        <f>(H68/100)^(1/(A68-1927+1))-(I68/100)^(1/(A68-1927+1))</f>
        <v>0.12795709532541011</v>
      </c>
      <c r="L68" s="2">
        <f>($H$109/H67)^(1/(2024-A68+1))-($I$109/I67)^(1/(2024-A68+1))</f>
        <v>-7.9129169787353071E-3</v>
      </c>
      <c r="M68" s="5">
        <f t="shared" si="5"/>
        <v>1706463.0436405793</v>
      </c>
      <c r="N68" s="5">
        <f t="shared" si="5"/>
        <v>13127.149408544379</v>
      </c>
      <c r="O68" s="2">
        <f t="shared" si="3"/>
        <v>0.22990000000000002</v>
      </c>
      <c r="P68" s="4">
        <f t="shared" si="6"/>
        <v>9.7110626636244479E-2</v>
      </c>
      <c r="Q68" s="2">
        <f t="shared" si="7"/>
        <v>-1.4507684370768326E-2</v>
      </c>
    </row>
    <row r="69" spans="1:17" x14ac:dyDescent="0.2">
      <c r="A69">
        <v>1984</v>
      </c>
      <c r="B69" s="4">
        <f>'French Raw data Equally Weight'!F60/100</f>
        <v>-0.1522</v>
      </c>
      <c r="C69" s="4">
        <f>'French Raw data Equally Weight'!J60/100</f>
        <v>6.4100000000000004E-2</v>
      </c>
      <c r="D69">
        <f>'French Raw data Equally Weight'!K60</f>
        <v>-16.78</v>
      </c>
      <c r="E69">
        <f>'French Raw data Equally Weight'!T60</f>
        <v>6.45</v>
      </c>
      <c r="F69" s="4">
        <f t="shared" si="1"/>
        <v>-0.1678</v>
      </c>
      <c r="G69" s="4">
        <f t="shared" si="0"/>
        <v>6.4500000000000002E-2</v>
      </c>
      <c r="H69" s="5">
        <f t="shared" si="10"/>
        <v>4421667.1521468805</v>
      </c>
      <c r="I69" s="5">
        <f t="shared" si="10"/>
        <v>9692.8789929630111</v>
      </c>
      <c r="J69" s="2">
        <f t="shared" si="2"/>
        <v>-0.23230000000000001</v>
      </c>
      <c r="K69" s="4">
        <f>(H69/100)^(1/(A69-1927+1))-(I69/100)^(1/(A69-1927+1))</f>
        <v>0.12047645796457362</v>
      </c>
      <c r="L69" s="2">
        <f>($H$109/H68)^(1/(2024-A69+1))-($I$109/I68)^(1/(2024-A69+1))</f>
        <v>-1.3176978595317523E-2</v>
      </c>
      <c r="M69" s="5">
        <f t="shared" si="5"/>
        <v>1446739.3683984831</v>
      </c>
      <c r="N69" s="5">
        <f t="shared" si="5"/>
        <v>13968.599685632074</v>
      </c>
      <c r="O69" s="2">
        <f t="shared" si="3"/>
        <v>-0.21629999999999999</v>
      </c>
      <c r="P69" s="4">
        <f t="shared" si="6"/>
        <v>9.0695943878514207E-2</v>
      </c>
      <c r="Q69" s="2">
        <f t="shared" si="7"/>
        <v>-1.9491129633232296E-2</v>
      </c>
    </row>
    <row r="70" spans="1:17" x14ac:dyDescent="0.2">
      <c r="A70">
        <v>1985</v>
      </c>
      <c r="B70" s="4">
        <f>'French Raw data Equally Weight'!F61/100</f>
        <v>0.2165</v>
      </c>
      <c r="C70" s="4">
        <f>'French Raw data Equally Weight'!J61/100</f>
        <v>0.3518</v>
      </c>
      <c r="D70">
        <f>'French Raw data Equally Weight'!K61</f>
        <v>19.739999999999998</v>
      </c>
      <c r="E70">
        <f>'French Raw data Equally Weight'!T61</f>
        <v>35.28</v>
      </c>
      <c r="F70" s="4">
        <f t="shared" si="1"/>
        <v>0.19739999999999999</v>
      </c>
      <c r="G70" s="4">
        <f t="shared" si="0"/>
        <v>0.3528</v>
      </c>
      <c r="H70" s="5">
        <f t="shared" si="10"/>
        <v>5294504.2479806747</v>
      </c>
      <c r="I70" s="5">
        <f t="shared" si="10"/>
        <v>13112.526701680361</v>
      </c>
      <c r="J70" s="2">
        <f t="shared" si="2"/>
        <v>-0.15540000000000001</v>
      </c>
      <c r="K70" s="4">
        <f>(H70/100)^(1/(A70-1927+1))-(I70/100)^(1/(A70-1927+1))</f>
        <v>0.11628597280123087</v>
      </c>
      <c r="L70" s="2">
        <f>($H$109/H69)^(1/(2024-A70+1))-($I$109/I69)^(1/(2024-A70+1))</f>
        <v>-6.7240864742288409E-3</v>
      </c>
      <c r="M70" s="5">
        <f t="shared" si="5"/>
        <v>1759958.4416567546</v>
      </c>
      <c r="N70" s="5">
        <f t="shared" si="5"/>
        <v>18882.753055037436</v>
      </c>
      <c r="O70" s="2">
        <f t="shared" si="3"/>
        <v>-0.1353</v>
      </c>
      <c r="P70" s="4">
        <f t="shared" si="6"/>
        <v>8.7313261526648978E-2</v>
      </c>
      <c r="Q70" s="2">
        <f t="shared" si="7"/>
        <v>-1.3743008434159654E-2</v>
      </c>
    </row>
    <row r="71" spans="1:17" x14ac:dyDescent="0.2">
      <c r="A71">
        <v>1986</v>
      </c>
      <c r="B71" s="4">
        <f>'French Raw data Equally Weight'!F62/100</f>
        <v>3.5799999999999998E-2</v>
      </c>
      <c r="C71" s="4">
        <f>'French Raw data Equally Weight'!J62/100</f>
        <v>0.1973</v>
      </c>
      <c r="D71">
        <f>'French Raw data Equally Weight'!K62</f>
        <v>3.58</v>
      </c>
      <c r="E71">
        <f>'French Raw data Equally Weight'!T62</f>
        <v>20.21</v>
      </c>
      <c r="F71" s="4">
        <f t="shared" si="1"/>
        <v>3.5799999999999998E-2</v>
      </c>
      <c r="G71" s="4">
        <f t="shared" si="0"/>
        <v>0.2021</v>
      </c>
      <c r="H71" s="5">
        <f t="shared" si="10"/>
        <v>5484047.5000583827</v>
      </c>
      <c r="I71" s="5">
        <f t="shared" si="10"/>
        <v>15762.568348089961</v>
      </c>
      <c r="J71" s="2">
        <f t="shared" si="2"/>
        <v>-0.1663</v>
      </c>
      <c r="K71" s="4">
        <f>(H71/100)^(1/(A71-1927+1))-(I71/100)^(1/(A71-1927+1))</f>
        <v>0.11146238694381516</v>
      </c>
      <c r="L71" s="2">
        <f>($H$109/H70)^(1/(2024-A71+1))-($I$109/I70)^(1/(2024-A71+1))</f>
        <v>-3.4089244176755962E-3</v>
      </c>
      <c r="M71" s="5">
        <f t="shared" si="5"/>
        <v>1822964.9538680664</v>
      </c>
      <c r="N71" s="5">
        <f t="shared" si="5"/>
        <v>22608.320232796323</v>
      </c>
      <c r="O71" s="2">
        <f t="shared" si="3"/>
        <v>-0.1615</v>
      </c>
      <c r="P71" s="4">
        <f t="shared" si="6"/>
        <v>8.3085604375165545E-2</v>
      </c>
      <c r="Q71" s="2">
        <f t="shared" si="7"/>
        <v>-1.1050318032724604E-2</v>
      </c>
    </row>
    <row r="72" spans="1:17" x14ac:dyDescent="0.2">
      <c r="A72">
        <v>1987</v>
      </c>
      <c r="B72" s="4">
        <f>'French Raw data Equally Weight'!F63/100</f>
        <v>-0.11609999999999999</v>
      </c>
      <c r="C72" s="4">
        <f>'French Raw data Equally Weight'!J63/100</f>
        <v>3.4300000000000004E-2</v>
      </c>
      <c r="D72">
        <f>'French Raw data Equally Weight'!K63</f>
        <v>-10.86</v>
      </c>
      <c r="E72">
        <f>'French Raw data Equally Weight'!T63</f>
        <v>5.0199999999999996</v>
      </c>
      <c r="F72" s="4">
        <f t="shared" si="1"/>
        <v>-0.10859999999999999</v>
      </c>
      <c r="G72" s="4">
        <f t="shared" si="0"/>
        <v>5.0199999999999995E-2</v>
      </c>
      <c r="H72" s="5">
        <f t="shared" si="10"/>
        <v>4888479.941552042</v>
      </c>
      <c r="I72" s="5">
        <f t="shared" si="10"/>
        <v>16553.849279164078</v>
      </c>
      <c r="J72" s="2">
        <f t="shared" si="2"/>
        <v>-0.1588</v>
      </c>
      <c r="K72" s="4">
        <f>(H72/100)^(1/(A72-1927+1))-(I72/100)^(1/(A72-1927+1))</f>
        <v>0.10627032382120327</v>
      </c>
      <c r="L72" s="2">
        <f>($H$109/H71)^(1/(2024-A72+1))-($I$109/I71)^(1/(2024-A72+1))</f>
        <v>8.3870073133729406E-4</v>
      </c>
      <c r="M72" s="5">
        <f t="shared" si="5"/>
        <v>1611318.7227239839</v>
      </c>
      <c r="N72" s="5">
        <f t="shared" si="5"/>
        <v>23383.785616781235</v>
      </c>
      <c r="O72" s="2">
        <f t="shared" si="3"/>
        <v>-0.15040000000000001</v>
      </c>
      <c r="P72" s="4">
        <f t="shared" si="6"/>
        <v>7.8574913509630306E-2</v>
      </c>
      <c r="Q72" s="2">
        <f t="shared" si="7"/>
        <v>-7.1191127872571869E-3</v>
      </c>
    </row>
    <row r="73" spans="1:17" x14ac:dyDescent="0.2">
      <c r="A73">
        <v>1988</v>
      </c>
      <c r="B73" s="4">
        <f>'French Raw data Equally Weight'!F64/100</f>
        <v>0.18510000000000001</v>
      </c>
      <c r="C73" s="4">
        <f>'French Raw data Equally Weight'!J64/100</f>
        <v>0.185</v>
      </c>
      <c r="D73">
        <f>'French Raw data Equally Weight'!K64</f>
        <v>18.13</v>
      </c>
      <c r="E73">
        <f>'French Raw data Equally Weight'!T64</f>
        <v>18.45</v>
      </c>
      <c r="F73" s="4">
        <f t="shared" si="1"/>
        <v>0.18129999999999999</v>
      </c>
      <c r="G73" s="4">
        <f t="shared" si="0"/>
        <v>0.1845</v>
      </c>
      <c r="H73" s="5">
        <f t="shared" si="10"/>
        <v>5774761.3549554273</v>
      </c>
      <c r="I73" s="5">
        <f t="shared" si="10"/>
        <v>19608.034471169849</v>
      </c>
      <c r="J73" s="2">
        <f t="shared" si="2"/>
        <v>-3.2000000000000084E-3</v>
      </c>
      <c r="K73" s="4">
        <f>(H73/100)^(1/(A73-1927+1))-(I73/100)^(1/(A73-1927+1))</f>
        <v>0.10456868901233052</v>
      </c>
      <c r="L73" s="2">
        <f>($H$109/H72)^(1/(2024-A73+1))-($I$109/I72)^(1/(2024-A73+1))</f>
        <v>5.7862397120556075E-3</v>
      </c>
      <c r="M73" s="5">
        <f t="shared" si="5"/>
        <v>1909573.8183001934</v>
      </c>
      <c r="N73" s="5">
        <f t="shared" si="5"/>
        <v>27709.785955885764</v>
      </c>
      <c r="O73" s="2">
        <f t="shared" si="3"/>
        <v>1.0000000000001674E-4</v>
      </c>
      <c r="P73" s="4">
        <f t="shared" si="6"/>
        <v>7.736558931391313E-2</v>
      </c>
      <c r="Q73" s="2">
        <f t="shared" si="7"/>
        <v>-2.6214480123636363E-3</v>
      </c>
    </row>
    <row r="74" spans="1:17" x14ac:dyDescent="0.2">
      <c r="A74">
        <v>1989</v>
      </c>
      <c r="B74" s="4">
        <f>'French Raw data Equally Weight'!F65/100</f>
        <v>5.8700000000000002E-2</v>
      </c>
      <c r="C74" s="4">
        <f>'French Raw data Equally Weight'!J65/100</f>
        <v>0.30990000000000001</v>
      </c>
      <c r="D74">
        <f>'French Raw data Equally Weight'!K65</f>
        <v>5.38</v>
      </c>
      <c r="E74">
        <f>'French Raw data Equally Weight'!T65</f>
        <v>33.18</v>
      </c>
      <c r="F74" s="4">
        <f t="shared" si="1"/>
        <v>5.3800000000000001E-2</v>
      </c>
      <c r="G74" s="4">
        <f t="shared" si="0"/>
        <v>0.33179999999999998</v>
      </c>
      <c r="H74" s="5">
        <f t="shared" si="10"/>
        <v>6085443.5158520294</v>
      </c>
      <c r="I74" s="5">
        <f t="shared" si="10"/>
        <v>26113.980308704002</v>
      </c>
      <c r="J74" s="2">
        <f t="shared" si="2"/>
        <v>-0.27799999999999997</v>
      </c>
      <c r="K74" s="4">
        <f>(H74/100)^(1/(A74-1927+1))-(I74/100)^(1/(A74-1927+1))</f>
        <v>9.8727439721540966E-2</v>
      </c>
      <c r="L74" s="2">
        <f>($H$109/H73)^(1/(2024-A74+1))-($I$109/I73)^(1/(2024-A74+1))</f>
        <v>6.0199102243119196E-3</v>
      </c>
      <c r="M74" s="5">
        <f t="shared" si="5"/>
        <v>2021665.8014344147</v>
      </c>
      <c r="N74" s="5">
        <f t="shared" si="5"/>
        <v>36297.048623614763</v>
      </c>
      <c r="O74" s="2">
        <f t="shared" si="3"/>
        <v>-0.25119999999999998</v>
      </c>
      <c r="P74" s="4">
        <f t="shared" si="6"/>
        <v>7.2350494552305689E-2</v>
      </c>
      <c r="Q74" s="2">
        <f t="shared" si="7"/>
        <v>-2.6920522482505316E-3</v>
      </c>
    </row>
    <row r="75" spans="1:17" x14ac:dyDescent="0.2">
      <c r="A75">
        <v>1990</v>
      </c>
      <c r="B75" s="4">
        <f>'French Raw data Equally Weight'!F66/100</f>
        <v>-0.26289999999999997</v>
      </c>
      <c r="C75" s="4">
        <f>'French Raw data Equally Weight'!J66/100</f>
        <v>-6.6100000000000006E-2</v>
      </c>
      <c r="D75">
        <f>'French Raw data Equally Weight'!K66</f>
        <v>-25.53</v>
      </c>
      <c r="E75">
        <f>'French Raw data Equally Weight'!T66</f>
        <v>-3.14</v>
      </c>
      <c r="F75" s="4">
        <f t="shared" si="1"/>
        <v>-0.25530000000000003</v>
      </c>
      <c r="G75" s="4">
        <f t="shared" si="0"/>
        <v>-3.1400000000000004E-2</v>
      </c>
      <c r="H75" s="5">
        <f t="shared" si="10"/>
        <v>4531829.7862550057</v>
      </c>
      <c r="I75" s="5">
        <f t="shared" si="10"/>
        <v>25294.001327010697</v>
      </c>
      <c r="J75" s="2">
        <f t="shared" si="2"/>
        <v>-0.22390000000000002</v>
      </c>
      <c r="K75" s="4">
        <f>(H75/100)^(1/(A75-1927+1))-(I75/100)^(1/(A75-1927+1))</f>
        <v>9.2069522202430143E-2</v>
      </c>
      <c r="L75" s="2">
        <f>($H$109/H74)^(1/(2024-A75+1))-($I$109/I74)^(1/(2024-A75+1))</f>
        <v>1.3583749050099625E-2</v>
      </c>
      <c r="M75" s="5">
        <f t="shared" si="5"/>
        <v>1490169.8622373072</v>
      </c>
      <c r="N75" s="5">
        <f t="shared" si="5"/>
        <v>33897.813709593822</v>
      </c>
      <c r="O75" s="2">
        <f t="shared" si="3"/>
        <v>-0.19679999999999997</v>
      </c>
      <c r="P75" s="4">
        <f t="shared" si="6"/>
        <v>6.669969091142014E-2</v>
      </c>
      <c r="Q75" s="2">
        <f t="shared" si="7"/>
        <v>3.9714947870979067E-3</v>
      </c>
    </row>
    <row r="76" spans="1:17" x14ac:dyDescent="0.2">
      <c r="A76">
        <v>1991</v>
      </c>
      <c r="B76" s="4">
        <f>'French Raw data Equally Weight'!F67/100</f>
        <v>0.58939999999999992</v>
      </c>
      <c r="C76" s="4">
        <f>'French Raw data Equally Weight'!J67/100</f>
        <v>0.34360000000000002</v>
      </c>
      <c r="D76">
        <f>'French Raw data Equally Weight'!K67</f>
        <v>60.31</v>
      </c>
      <c r="E76">
        <f>'French Raw data Equally Weight'!T67</f>
        <v>29.72</v>
      </c>
      <c r="F76" s="4">
        <f t="shared" si="1"/>
        <v>0.60309999999999997</v>
      </c>
      <c r="G76" s="4">
        <f t="shared" si="1"/>
        <v>0.29719999999999996</v>
      </c>
      <c r="H76" s="5">
        <f t="shared" si="10"/>
        <v>7264976.3303453997</v>
      </c>
      <c r="I76" s="5">
        <f t="shared" si="10"/>
        <v>32811.378521398277</v>
      </c>
      <c r="J76" s="2">
        <f t="shared" si="2"/>
        <v>0.30590000000000001</v>
      </c>
      <c r="K76" s="4">
        <f>(H76/100)^(1/(A76-1927+1))-(I76/100)^(1/(A76-1927+1))</f>
        <v>9.4701541697447489E-2</v>
      </c>
      <c r="L76" s="2">
        <f>($H$109/H75)^(1/(2024-A76+1))-($I$109/I75)^(1/(2024-A76+1))</f>
        <v>2.271656332279548E-2</v>
      </c>
      <c r="M76" s="5">
        <f t="shared" si="5"/>
        <v>2368475.9790399759</v>
      </c>
      <c r="N76" s="5">
        <f t="shared" si="5"/>
        <v>45545.102500210254</v>
      </c>
      <c r="O76" s="2">
        <f t="shared" si="3"/>
        <v>0.24579999999999991</v>
      </c>
      <c r="P76" s="4">
        <f t="shared" si="6"/>
        <v>6.8864072873225934E-2</v>
      </c>
      <c r="Q76" s="2">
        <f t="shared" si="7"/>
        <v>1.1895784054976932E-2</v>
      </c>
    </row>
    <row r="77" spans="1:17" x14ac:dyDescent="0.2">
      <c r="A77">
        <v>1992</v>
      </c>
      <c r="B77" s="4">
        <f>'French Raw data Equally Weight'!F68/100</f>
        <v>0.37829999999999997</v>
      </c>
      <c r="C77" s="4">
        <f>'French Raw data Equally Weight'!J68/100</f>
        <v>0.1192</v>
      </c>
      <c r="D77">
        <f>'French Raw data Equally Weight'!K68</f>
        <v>41.73</v>
      </c>
      <c r="E77">
        <f>'French Raw data Equally Weight'!T68</f>
        <v>8.8000000000000007</v>
      </c>
      <c r="F77" s="4">
        <f t="shared" ref="F77:G108" si="11">D77/100</f>
        <v>0.41729999999999995</v>
      </c>
      <c r="G77" s="4">
        <f t="shared" si="11"/>
        <v>8.8000000000000009E-2</v>
      </c>
      <c r="H77" s="5">
        <f t="shared" si="10"/>
        <v>10296650.952998536</v>
      </c>
      <c r="I77" s="5">
        <f t="shared" si="10"/>
        <v>35698.779831281325</v>
      </c>
      <c r="J77" s="2">
        <f t="shared" ref="J77:J109" si="12">F77-G77</f>
        <v>0.32929999999999993</v>
      </c>
      <c r="K77" s="4">
        <f>(H77/100)^(1/(A77-1927+1))-(I77/100)^(1/(A77-1927+1))</f>
        <v>9.7962739161116863E-2</v>
      </c>
      <c r="L77" s="2">
        <f>($H$109/H76)^(1/(2024-A77+1))-($I$109/I76)^(1/(2024-A77+1))</f>
        <v>1.6122204579862798E-2</v>
      </c>
      <c r="M77" s="5">
        <f t="shared" si="5"/>
        <v>3264470.4419107987</v>
      </c>
      <c r="N77" s="5">
        <f t="shared" si="5"/>
        <v>50974.078718235316</v>
      </c>
      <c r="O77" s="2">
        <f t="shared" ref="O77:O109" si="13">B77-C77</f>
        <v>0.2591</v>
      </c>
      <c r="P77" s="4">
        <f t="shared" si="6"/>
        <v>7.1495474886457133E-2</v>
      </c>
      <c r="Q77" s="2">
        <f t="shared" si="7"/>
        <v>6.5176120231384971E-3</v>
      </c>
    </row>
    <row r="78" spans="1:17" x14ac:dyDescent="0.2">
      <c r="A78">
        <v>1993</v>
      </c>
      <c r="B78" s="4">
        <f>'French Raw data Equally Weight'!F69/100</f>
        <v>0.30570000000000003</v>
      </c>
      <c r="C78" s="4">
        <f>'French Raw data Equally Weight'!J69/100</f>
        <v>0.10580000000000001</v>
      </c>
      <c r="D78">
        <f>'French Raw data Equally Weight'!K69</f>
        <v>36.61</v>
      </c>
      <c r="E78">
        <f>'French Raw data Equally Weight'!T69</f>
        <v>8.86</v>
      </c>
      <c r="F78" s="4">
        <f t="shared" si="11"/>
        <v>0.36609999999999998</v>
      </c>
      <c r="G78" s="4">
        <f t="shared" si="11"/>
        <v>8.8599999999999998E-2</v>
      </c>
      <c r="H78" s="5">
        <f t="shared" ref="H78:I93" si="14">H77*(1+F78)</f>
        <v>14066254.866891298</v>
      </c>
      <c r="I78" s="5">
        <f t="shared" si="14"/>
        <v>38861.69172433285</v>
      </c>
      <c r="J78" s="2">
        <f t="shared" si="12"/>
        <v>0.27749999999999997</v>
      </c>
      <c r="K78" s="4">
        <f>(H78/100)^(1/(A78-1927+1))-(I78/100)^(1/(A78-1927+1))</f>
        <v>0.1004701061532387</v>
      </c>
      <c r="L78" s="2">
        <f>($H$109/H77)^(1/(2024-A78+1))-($I$109/I77)^(1/(2024-A78+1))</f>
        <v>7.4540766316453233E-3</v>
      </c>
      <c r="M78" s="5">
        <f t="shared" ref="M78:N109" si="15">M77*(1+B78)</f>
        <v>4262419.0560029298</v>
      </c>
      <c r="N78" s="5">
        <f t="shared" si="15"/>
        <v>56367.136246624606</v>
      </c>
      <c r="O78" s="2">
        <f t="shared" si="13"/>
        <v>0.19990000000000002</v>
      </c>
      <c r="P78" s="4">
        <f t="shared" ref="P78:P109" si="16">(M78/100)^(1/(A78-1927+1))-(N78/100)^(1/(A78-1927+1))</f>
        <v>7.3305628741024087E-2</v>
      </c>
      <c r="Q78" s="2">
        <f t="shared" ref="Q78:Q109" si="17">($M$109/M77)^(1/(2024-A78+1))-($N$109/N77)^(1/(2024-A78+1))</f>
        <v>-4.8495011582794234E-4</v>
      </c>
    </row>
    <row r="79" spans="1:17" x14ac:dyDescent="0.2">
      <c r="A79">
        <v>1994</v>
      </c>
      <c r="B79" s="4">
        <f>'French Raw data Equally Weight'!F70/100</f>
        <v>-5.3800000000000001E-2</v>
      </c>
      <c r="C79" s="4">
        <f>'French Raw data Equally Weight'!J70/100</f>
        <v>-7.4000000000000003E-3</v>
      </c>
      <c r="D79">
        <f>'French Raw data Equally Weight'!K70</f>
        <v>-4.9400000000000004</v>
      </c>
      <c r="E79">
        <f>'French Raw data Equally Weight'!T70</f>
        <v>0.04</v>
      </c>
      <c r="F79" s="4">
        <f t="shared" si="11"/>
        <v>-4.9400000000000006E-2</v>
      </c>
      <c r="G79" s="4">
        <f t="shared" si="11"/>
        <v>4.0000000000000002E-4</v>
      </c>
      <c r="H79" s="5">
        <f t="shared" si="14"/>
        <v>13371381.876466868</v>
      </c>
      <c r="I79" s="5">
        <f t="shared" si="14"/>
        <v>38877.236401022579</v>
      </c>
      <c r="J79" s="2">
        <f t="shared" si="12"/>
        <v>-4.9800000000000004E-2</v>
      </c>
      <c r="K79" s="4">
        <f>(H79/100)^(1/(A79-1927+1))-(I79/100)^(1/(A79-1927+1))</f>
        <v>9.7905300834425724E-2</v>
      </c>
      <c r="L79" s="2">
        <f>($H$109/H78)^(1/(2024-A79+1))-($I$109/I78)^(1/(2024-A79+1))</f>
        <v>-3.8180336388538016E-4</v>
      </c>
      <c r="M79" s="5">
        <f t="shared" si="15"/>
        <v>4033100.9107899722</v>
      </c>
      <c r="N79" s="5">
        <f t="shared" si="15"/>
        <v>55950.019438399584</v>
      </c>
      <c r="O79" s="2">
        <f t="shared" si="13"/>
        <v>-4.6399999999999997E-2</v>
      </c>
      <c r="P79" s="4">
        <f t="shared" si="16"/>
        <v>7.1261643600522451E-2</v>
      </c>
      <c r="Q79" s="2">
        <f t="shared" si="17"/>
        <v>-6.3992403182151492E-3</v>
      </c>
    </row>
    <row r="80" spans="1:17" x14ac:dyDescent="0.2">
      <c r="A80">
        <v>1995</v>
      </c>
      <c r="B80" s="4">
        <f>'French Raw data Equally Weight'!F71/100</f>
        <v>0.32189999999999996</v>
      </c>
      <c r="C80" s="4">
        <f>'French Raw data Equally Weight'!J71/100</f>
        <v>0.37340000000000001</v>
      </c>
      <c r="D80">
        <f>'French Raw data Equally Weight'!K71</f>
        <v>31.58</v>
      </c>
      <c r="E80">
        <f>'French Raw data Equally Weight'!T71</f>
        <v>37.47</v>
      </c>
      <c r="F80" s="4">
        <f t="shared" si="11"/>
        <v>0.31579999999999997</v>
      </c>
      <c r="G80" s="4">
        <f t="shared" si="11"/>
        <v>0.37469999999999998</v>
      </c>
      <c r="H80" s="5">
        <f t="shared" si="14"/>
        <v>17594064.273055103</v>
      </c>
      <c r="I80" s="5">
        <f t="shared" si="14"/>
        <v>53444.536880485743</v>
      </c>
      <c r="J80" s="2">
        <f t="shared" si="12"/>
        <v>-5.8900000000000008E-2</v>
      </c>
      <c r="K80" s="4">
        <f>(H80/100)^(1/(A80-1927+1))-(I80/100)^(1/(A80-1927+1))</f>
        <v>9.599192241159149E-2</v>
      </c>
      <c r="L80" s="2">
        <f>($H$109/H79)^(1/(2024-A80+1))-($I$109/I79)^(1/(2024-A80+1))</f>
        <v>1.4822828127099008E-3</v>
      </c>
      <c r="M80" s="5">
        <f t="shared" si="15"/>
        <v>5331356.0939732632</v>
      </c>
      <c r="N80" s="5">
        <f t="shared" si="15"/>
        <v>76841.756696697979</v>
      </c>
      <c r="O80" s="2">
        <f t="shared" si="13"/>
        <v>-5.1500000000000046E-2</v>
      </c>
      <c r="P80" s="4">
        <f t="shared" si="16"/>
        <v>6.9776307273659688E-2</v>
      </c>
      <c r="Q80" s="2">
        <f t="shared" si="17"/>
        <v>-4.8767337917265952E-3</v>
      </c>
    </row>
    <row r="81" spans="1:17" x14ac:dyDescent="0.2">
      <c r="A81">
        <v>1996</v>
      </c>
      <c r="B81" s="4">
        <f>'French Raw data Equally Weight'!F72/100</f>
        <v>0.17710000000000001</v>
      </c>
      <c r="C81" s="4">
        <f>'French Raw data Equally Weight'!J72/100</f>
        <v>0.2084</v>
      </c>
      <c r="D81">
        <f>'French Raw data Equally Weight'!K72</f>
        <v>18.03</v>
      </c>
      <c r="E81">
        <f>'French Raw data Equally Weight'!T72</f>
        <v>22.69</v>
      </c>
      <c r="F81" s="4">
        <f t="shared" si="11"/>
        <v>0.18030000000000002</v>
      </c>
      <c r="G81" s="4">
        <f t="shared" si="11"/>
        <v>0.22690000000000002</v>
      </c>
      <c r="H81" s="5">
        <f t="shared" si="14"/>
        <v>20766274.061486937</v>
      </c>
      <c r="I81" s="5">
        <f t="shared" si="14"/>
        <v>65571.10229866796</v>
      </c>
      <c r="J81" s="2">
        <f t="shared" si="12"/>
        <v>-4.6600000000000003E-2</v>
      </c>
      <c r="K81" s="4">
        <f>(H81/100)^(1/(A81-1927+1))-(I81/100)^(1/(A81-1927+1))</f>
        <v>9.4057367428072025E-2</v>
      </c>
      <c r="L81" s="2">
        <f>($H$109/H80)^(1/(2024-A81+1))-($I$109/I80)^(1/(2024-A81+1))</f>
        <v>3.1781079385773126E-3</v>
      </c>
      <c r="M81" s="5">
        <f t="shared" si="15"/>
        <v>6275539.2582159285</v>
      </c>
      <c r="N81" s="5">
        <f t="shared" si="15"/>
        <v>92855.578792289831</v>
      </c>
      <c r="O81" s="2">
        <f t="shared" si="13"/>
        <v>-3.1299999999999994E-2</v>
      </c>
      <c r="P81" s="4">
        <f t="shared" si="16"/>
        <v>6.8401340296572855E-2</v>
      </c>
      <c r="Q81" s="2">
        <f t="shared" si="17"/>
        <v>-3.5637160373565013E-3</v>
      </c>
    </row>
    <row r="82" spans="1:17" x14ac:dyDescent="0.2">
      <c r="A82">
        <v>1997</v>
      </c>
      <c r="B82" s="4">
        <f>'French Raw data Equally Weight'!F73/100</f>
        <v>0.1946</v>
      </c>
      <c r="C82" s="4">
        <f>'French Raw data Equally Weight'!J73/100</f>
        <v>0.33100000000000002</v>
      </c>
      <c r="D82">
        <f>'French Raw data Equally Weight'!K73</f>
        <v>18.510000000000002</v>
      </c>
      <c r="E82">
        <f>'French Raw data Equally Weight'!T73</f>
        <v>34.54</v>
      </c>
      <c r="F82" s="4">
        <f t="shared" si="11"/>
        <v>0.18510000000000001</v>
      </c>
      <c r="G82" s="4">
        <f t="shared" si="11"/>
        <v>0.34539999999999998</v>
      </c>
      <c r="H82" s="5">
        <f t="shared" si="14"/>
        <v>24610111.390268169</v>
      </c>
      <c r="I82" s="5">
        <f t="shared" si="14"/>
        <v>88219.361032627872</v>
      </c>
      <c r="J82" s="2">
        <f t="shared" si="12"/>
        <v>-0.16029999999999997</v>
      </c>
      <c r="K82" s="4">
        <f>(H82/100)^(1/(A82-1927+1))-(I82/100)^(1/(A82-1927+1))</f>
        <v>9.0814802836268749E-2</v>
      </c>
      <c r="L82" s="2">
        <f>($H$109/H81)^(1/(2024-A82+1))-($I$109/I81)^(1/(2024-A82+1))</f>
        <v>4.7914341916790448E-3</v>
      </c>
      <c r="M82" s="5">
        <f t="shared" si="15"/>
        <v>7496759.1978647476</v>
      </c>
      <c r="N82" s="5">
        <f t="shared" si="15"/>
        <v>123590.77537253776</v>
      </c>
      <c r="O82" s="2">
        <f t="shared" si="13"/>
        <v>-0.13640000000000002</v>
      </c>
      <c r="P82" s="4">
        <f t="shared" si="16"/>
        <v>6.5803110315233226E-2</v>
      </c>
      <c r="Q82" s="2">
        <f t="shared" si="17"/>
        <v>-2.6541629546257273E-3</v>
      </c>
    </row>
    <row r="83" spans="1:17" x14ac:dyDescent="0.2">
      <c r="A83">
        <v>1998</v>
      </c>
      <c r="B83" s="4">
        <f>'French Raw data Equally Weight'!F74/100</f>
        <v>-7.5999999999999998E-2</v>
      </c>
      <c r="C83" s="4">
        <f>'French Raw data Equally Weight'!J74/100</f>
        <v>0.20269999999999999</v>
      </c>
      <c r="D83">
        <f>'French Raw data Equally Weight'!K74</f>
        <v>-8.5299999999999994</v>
      </c>
      <c r="E83">
        <f>'French Raw data Equally Weight'!T74</f>
        <v>26.98</v>
      </c>
      <c r="F83" s="4">
        <f t="shared" si="11"/>
        <v>-8.5299999999999987E-2</v>
      </c>
      <c r="G83" s="4">
        <f t="shared" si="11"/>
        <v>0.26979999999999998</v>
      </c>
      <c r="H83" s="5">
        <f t="shared" si="14"/>
        <v>22510868.888678297</v>
      </c>
      <c r="I83" s="5">
        <f t="shared" si="14"/>
        <v>112020.94463923087</v>
      </c>
      <c r="J83" s="2">
        <f t="shared" si="12"/>
        <v>-0.35509999999999997</v>
      </c>
      <c r="K83" s="4">
        <f>(H83/100)^(1/(A83-1927+1))-(I83/100)^(1/(A83-1927+1))</f>
        <v>8.4263193506095124E-2</v>
      </c>
      <c r="L83" s="2">
        <f>($H$109/H82)^(1/(2024-A83+1))-($I$109/I82)^(1/(2024-A83+1))</f>
        <v>1.00479380652716E-2</v>
      </c>
      <c r="M83" s="5">
        <f t="shared" si="15"/>
        <v>6927005.4988270272</v>
      </c>
      <c r="N83" s="5">
        <f t="shared" si="15"/>
        <v>148642.62554055118</v>
      </c>
      <c r="O83" s="2">
        <f t="shared" si="13"/>
        <v>-0.2787</v>
      </c>
      <c r="P83" s="4">
        <f t="shared" si="16"/>
        <v>6.0656748242996494E-2</v>
      </c>
      <c r="Q83" s="2">
        <f t="shared" si="17"/>
        <v>1.6222249759620944E-3</v>
      </c>
    </row>
    <row r="84" spans="1:17" x14ac:dyDescent="0.2">
      <c r="A84">
        <v>1999</v>
      </c>
      <c r="B84" s="4">
        <f>'French Raw data Equally Weight'!F75/100</f>
        <v>0.40899999999999997</v>
      </c>
      <c r="C84" s="4">
        <f>'French Raw data Equally Weight'!J75/100</f>
        <v>0.15410000000000001</v>
      </c>
      <c r="D84">
        <f>'French Raw data Equally Weight'!K75</f>
        <v>43.66</v>
      </c>
      <c r="E84">
        <f>'French Raw data Equally Weight'!T75</f>
        <v>15.36</v>
      </c>
      <c r="F84" s="4">
        <f t="shared" si="11"/>
        <v>0.43659999999999999</v>
      </c>
      <c r="G84" s="4">
        <f t="shared" si="11"/>
        <v>0.15359999999999999</v>
      </c>
      <c r="H84" s="5">
        <f t="shared" si="14"/>
        <v>32339114.24547524</v>
      </c>
      <c r="I84" s="5">
        <f t="shared" si="14"/>
        <v>129227.36173581674</v>
      </c>
      <c r="J84" s="2">
        <f t="shared" si="12"/>
        <v>0.28300000000000003</v>
      </c>
      <c r="K84" s="4">
        <f>(H84/100)^(1/(A84-1927+1))-(I84/100)^(1/(A84-1927+1))</f>
        <v>8.6688549735902676E-2</v>
      </c>
      <c r="L84" s="2">
        <f>($H$109/H83)^(1/(2024-A84+1))-($I$109/I83)^(1/(2024-A84+1))</f>
        <v>2.415117230460484E-2</v>
      </c>
      <c r="M84" s="5">
        <f t="shared" si="15"/>
        <v>9760150.7478472814</v>
      </c>
      <c r="N84" s="5">
        <f t="shared" si="15"/>
        <v>171548.45413635013</v>
      </c>
      <c r="O84" s="2">
        <f t="shared" si="13"/>
        <v>0.25489999999999996</v>
      </c>
      <c r="P84" s="4">
        <f t="shared" si="16"/>
        <v>6.3033344304837202E-2</v>
      </c>
      <c r="Q84" s="2">
        <f t="shared" si="17"/>
        <v>1.274057560622488E-2</v>
      </c>
    </row>
    <row r="85" spans="1:17" x14ac:dyDescent="0.2">
      <c r="A85">
        <v>2000</v>
      </c>
      <c r="B85" s="4">
        <f>'French Raw data Equally Weight'!F76/100</f>
        <v>-0.13570000000000002</v>
      </c>
      <c r="C85" s="4">
        <f>'French Raw data Equally Weight'!J76/100</f>
        <v>-4.1299999999999996E-2</v>
      </c>
      <c r="D85">
        <f>'French Raw data Equally Weight'!K76</f>
        <v>-13.45</v>
      </c>
      <c r="E85">
        <f>'French Raw data Equally Weight'!T76</f>
        <v>-7.34</v>
      </c>
      <c r="F85" s="4">
        <f t="shared" si="11"/>
        <v>-0.13449999999999998</v>
      </c>
      <c r="G85" s="4">
        <f t="shared" si="11"/>
        <v>-7.3399999999999993E-2</v>
      </c>
      <c r="H85" s="5">
        <f t="shared" si="14"/>
        <v>27989503.379458822</v>
      </c>
      <c r="I85" s="5">
        <f t="shared" si="14"/>
        <v>119742.07338440779</v>
      </c>
      <c r="J85" s="2">
        <f t="shared" si="12"/>
        <v>-6.1099999999999988E-2</v>
      </c>
      <c r="K85" s="4">
        <f>(H85/100)^(1/(A85-1927+1))-(I85/100)^(1/(A85-1927+1))</f>
        <v>8.4179083674538191E-2</v>
      </c>
      <c r="L85" s="2">
        <f>($H$109/H84)^(1/(2024-A85+1))-($I$109/I84)^(1/(2024-A85+1))</f>
        <v>1.5473070718710735E-2</v>
      </c>
      <c r="M85" s="5">
        <f t="shared" si="15"/>
        <v>8435698.2913644053</v>
      </c>
      <c r="N85" s="5">
        <f t="shared" si="15"/>
        <v>164463.50298051888</v>
      </c>
      <c r="O85" s="2">
        <f t="shared" si="13"/>
        <v>-9.4400000000000012E-2</v>
      </c>
      <c r="P85" s="4">
        <f t="shared" si="16"/>
        <v>6.0403095197582246E-2</v>
      </c>
      <c r="Q85" s="2">
        <f t="shared" si="17"/>
        <v>4.5190699758002051E-3</v>
      </c>
    </row>
    <row r="86" spans="1:17" x14ac:dyDescent="0.2">
      <c r="A86">
        <v>2001</v>
      </c>
      <c r="B86" s="4">
        <f>'French Raw data Equally Weight'!F77/100</f>
        <v>0.39979999999999999</v>
      </c>
      <c r="C86" s="4">
        <f>'French Raw data Equally Weight'!J77/100</f>
        <v>-9.3699999999999992E-2</v>
      </c>
      <c r="D86">
        <f>'French Raw data Equally Weight'!K77</f>
        <v>40.36</v>
      </c>
      <c r="E86">
        <f>'French Raw data Equally Weight'!T77</f>
        <v>-16.489999999999998</v>
      </c>
      <c r="F86" s="4">
        <f t="shared" si="11"/>
        <v>0.40360000000000001</v>
      </c>
      <c r="G86" s="4">
        <f t="shared" si="11"/>
        <v>-0.16489999999999999</v>
      </c>
      <c r="H86" s="5">
        <f t="shared" si="14"/>
        <v>39286066.9434084</v>
      </c>
      <c r="I86" s="5">
        <f t="shared" si="14"/>
        <v>99996.605483318941</v>
      </c>
      <c r="J86" s="2">
        <f t="shared" si="12"/>
        <v>0.56850000000000001</v>
      </c>
      <c r="K86" s="4">
        <f>(H86/100)^(1/(A86-1927+1))-(I86/100)^(1/(A86-1927+1))</f>
        <v>9.0902622437959435E-2</v>
      </c>
      <c r="L86" s="2">
        <f>($H$109/H85)^(1/(2024-A86+1))-($I$109/I85)^(1/(2024-A86+1))</f>
        <v>1.933649068466603E-2</v>
      </c>
      <c r="M86" s="5">
        <f t="shared" si="15"/>
        <v>11808290.468251893</v>
      </c>
      <c r="N86" s="5">
        <f t="shared" si="15"/>
        <v>149053.27275124425</v>
      </c>
      <c r="O86" s="2">
        <f t="shared" si="13"/>
        <v>0.49349999999999999</v>
      </c>
      <c r="P86" s="4">
        <f t="shared" si="16"/>
        <v>6.617222598033945E-2</v>
      </c>
      <c r="Q86" s="2">
        <f t="shared" si="17"/>
        <v>9.4551318905873316E-3</v>
      </c>
    </row>
    <row r="87" spans="1:17" x14ac:dyDescent="0.2">
      <c r="A87">
        <v>2002</v>
      </c>
      <c r="B87" s="4">
        <f>'French Raw data Equally Weight'!F78/100</f>
        <v>-7.2999999999999995E-2</v>
      </c>
      <c r="C87" s="4">
        <f>'French Raw data Equally Weight'!J78/100</f>
        <v>-0.21420000000000003</v>
      </c>
      <c r="D87">
        <f>'French Raw data Equally Weight'!K78</f>
        <v>-3.48</v>
      </c>
      <c r="E87">
        <f>'French Raw data Equally Weight'!T78</f>
        <v>-24.12</v>
      </c>
      <c r="F87" s="4">
        <f t="shared" si="11"/>
        <v>-3.4799999999999998E-2</v>
      </c>
      <c r="G87" s="4">
        <f t="shared" si="11"/>
        <v>-0.2412</v>
      </c>
      <c r="H87" s="5">
        <f t="shared" si="14"/>
        <v>37918911.813777789</v>
      </c>
      <c r="I87" s="5">
        <f t="shared" si="14"/>
        <v>75877.424240742417</v>
      </c>
      <c r="J87" s="2">
        <f t="shared" si="12"/>
        <v>0.2064</v>
      </c>
      <c r="K87" s="4">
        <f>(H87/100)^(1/(A87-1927+1))-(I87/100)^(1/(A87-1927+1))</f>
        <v>9.2968483982977856E-2</v>
      </c>
      <c r="L87" s="2">
        <f>($H$109/H86)^(1/(2024-A87+1))-($I$109/I86)^(1/(2024-A87+1))</f>
        <v>-4.3877939334633353E-3</v>
      </c>
      <c r="M87" s="5">
        <f t="shared" si="15"/>
        <v>10946285.264069505</v>
      </c>
      <c r="N87" s="5">
        <f t="shared" si="15"/>
        <v>117126.06172792772</v>
      </c>
      <c r="O87" s="2">
        <f t="shared" si="13"/>
        <v>0.14120000000000005</v>
      </c>
      <c r="P87" s="4">
        <f t="shared" si="16"/>
        <v>6.7516445577429751E-2</v>
      </c>
      <c r="Q87" s="2">
        <f t="shared" si="17"/>
        <v>-1.0745481596092565E-2</v>
      </c>
    </row>
    <row r="88" spans="1:17" x14ac:dyDescent="0.2">
      <c r="A88">
        <v>2003</v>
      </c>
      <c r="B88" s="4">
        <f>'French Raw data Equally Weight'!F79/100</f>
        <v>0.98019999999999996</v>
      </c>
      <c r="C88" s="4">
        <f>'French Raw data Equally Weight'!J79/100</f>
        <v>0.34570000000000001</v>
      </c>
      <c r="D88">
        <f>'French Raw data Equally Weight'!K79</f>
        <v>107.36</v>
      </c>
      <c r="E88">
        <f>'French Raw data Equally Weight'!T79</f>
        <v>31.3</v>
      </c>
      <c r="F88" s="4">
        <f t="shared" si="11"/>
        <v>1.0735999999999999</v>
      </c>
      <c r="G88" s="4">
        <f t="shared" si="11"/>
        <v>0.313</v>
      </c>
      <c r="H88" s="5">
        <f t="shared" si="14"/>
        <v>78628655.537049621</v>
      </c>
      <c r="I88" s="5">
        <f t="shared" si="14"/>
        <v>99627.058028094791</v>
      </c>
      <c r="J88" s="2">
        <f t="shared" si="12"/>
        <v>0.76059999999999994</v>
      </c>
      <c r="K88" s="4">
        <f>(H88/100)^(1/(A88-1927+1))-(I88/100)^(1/(A88-1927+1))</f>
        <v>9.8990327993522476E-2</v>
      </c>
      <c r="L88" s="2">
        <f>($H$109/H87)^(1/(2024-A88+1))-($I$109/I87)^(1/(2024-A88+1))</f>
        <v>-1.6670322175072805E-2</v>
      </c>
      <c r="M88" s="5">
        <f t="shared" si="15"/>
        <v>21675834.079910435</v>
      </c>
      <c r="N88" s="5">
        <f t="shared" si="15"/>
        <v>157616.54126727232</v>
      </c>
      <c r="O88" s="2">
        <f t="shared" si="13"/>
        <v>0.63449999999999995</v>
      </c>
      <c r="P88" s="4">
        <f t="shared" si="16"/>
        <v>7.266001211345241E-2</v>
      </c>
      <c r="Q88" s="2">
        <f t="shared" si="17"/>
        <v>-1.9637117129775561E-2</v>
      </c>
    </row>
    <row r="89" spans="1:17" x14ac:dyDescent="0.2">
      <c r="A89">
        <v>2004</v>
      </c>
      <c r="B89" s="4">
        <f>'French Raw data Equally Weight'!F80/100</f>
        <v>0.2281</v>
      </c>
      <c r="C89" s="4">
        <f>'French Raw data Equally Weight'!J80/100</f>
        <v>0.15990000000000001</v>
      </c>
      <c r="D89">
        <f>'French Raw data Equally Weight'!K80</f>
        <v>25.24</v>
      </c>
      <c r="E89">
        <f>'French Raw data Equally Weight'!T80</f>
        <v>10.67</v>
      </c>
      <c r="F89" s="4">
        <f t="shared" si="11"/>
        <v>0.25239999999999996</v>
      </c>
      <c r="G89" s="4">
        <f t="shared" si="11"/>
        <v>0.1067</v>
      </c>
      <c r="H89" s="5">
        <f t="shared" si="14"/>
        <v>98474528.19460094</v>
      </c>
      <c r="I89" s="5">
        <f t="shared" si="14"/>
        <v>110257.2651196925</v>
      </c>
      <c r="J89" s="2">
        <f t="shared" si="12"/>
        <v>0.14569999999999994</v>
      </c>
      <c r="K89" s="4">
        <f>(H89/100)^(1/(A89-1927+1))-(I89/100)^(1/(A89-1927+1))</f>
        <v>9.9571878007931769E-2</v>
      </c>
      <c r="L89" s="2">
        <f>($H$109/H88)^(1/(2024-A89+1))-($I$109/I88)^(1/(2024-A89+1))</f>
        <v>-4.061692274460893E-2</v>
      </c>
      <c r="M89" s="5">
        <f t="shared" si="15"/>
        <v>26620091.833538003</v>
      </c>
      <c r="N89" s="5">
        <f t="shared" si="15"/>
        <v>182819.42621590916</v>
      </c>
      <c r="O89" s="2">
        <f t="shared" si="13"/>
        <v>6.8199999999999983E-2</v>
      </c>
      <c r="P89" s="4">
        <f t="shared" si="16"/>
        <v>7.2606644175681412E-2</v>
      </c>
      <c r="Q89" s="2">
        <f t="shared" si="17"/>
        <v>-4.0087552416731009E-2</v>
      </c>
    </row>
    <row r="90" spans="1:17" x14ac:dyDescent="0.2">
      <c r="A90">
        <v>2005</v>
      </c>
      <c r="B90" s="4">
        <f>'French Raw data Equally Weight'!F81/100</f>
        <v>1.1699999999999999E-2</v>
      </c>
      <c r="C90" s="4">
        <f>'French Raw data Equally Weight'!J81/100</f>
        <v>9.01E-2</v>
      </c>
      <c r="D90">
        <f>'French Raw data Equally Weight'!K81</f>
        <v>1.24</v>
      </c>
      <c r="E90">
        <f>'French Raw data Equally Weight'!T81</f>
        <v>5.22</v>
      </c>
      <c r="F90" s="4">
        <f t="shared" si="11"/>
        <v>1.24E-2</v>
      </c>
      <c r="G90" s="4">
        <f t="shared" si="11"/>
        <v>5.2199999999999996E-2</v>
      </c>
      <c r="H90" s="5">
        <f t="shared" si="14"/>
        <v>99695612.344213992</v>
      </c>
      <c r="I90" s="5">
        <f t="shared" si="14"/>
        <v>116012.69435894045</v>
      </c>
      <c r="J90" s="2">
        <f t="shared" si="12"/>
        <v>-3.9799999999999995E-2</v>
      </c>
      <c r="K90" s="4">
        <f>(H90/100)^(1/(A90-1927+1))-(I90/100)^(1/(A90-1927+1))</f>
        <v>9.7626607548708666E-2</v>
      </c>
      <c r="L90" s="2">
        <f>($H$109/H89)^(1/(2024-A90+1))-($I$109/I89)^(1/(2024-A90+1))</f>
        <v>-4.910930905809896E-2</v>
      </c>
      <c r="M90" s="5">
        <f t="shared" si="15"/>
        <v>26931546.9079904</v>
      </c>
      <c r="N90" s="5">
        <f t="shared" si="15"/>
        <v>199291.45651796259</v>
      </c>
      <c r="O90" s="2">
        <f t="shared" si="13"/>
        <v>-7.8399999999999997E-2</v>
      </c>
      <c r="P90" s="4">
        <f t="shared" si="16"/>
        <v>7.0541888077062076E-2</v>
      </c>
      <c r="Q90" s="2">
        <f t="shared" si="17"/>
        <v>-4.4960543766062067E-2</v>
      </c>
    </row>
    <row r="91" spans="1:17" x14ac:dyDescent="0.2">
      <c r="A91">
        <v>2006</v>
      </c>
      <c r="B91" s="4">
        <f>'French Raw data Equally Weight'!F82/100</f>
        <v>0.1739</v>
      </c>
      <c r="C91" s="4">
        <f>'French Raw data Equally Weight'!J82/100</f>
        <v>0.15049999999999999</v>
      </c>
      <c r="D91">
        <f>'French Raw data Equally Weight'!K82</f>
        <v>17.600000000000001</v>
      </c>
      <c r="E91">
        <f>'French Raw data Equally Weight'!T82</f>
        <v>15.94</v>
      </c>
      <c r="F91" s="4">
        <f t="shared" si="11"/>
        <v>0.17600000000000002</v>
      </c>
      <c r="G91" s="4">
        <f t="shared" si="11"/>
        <v>0.15939999999999999</v>
      </c>
      <c r="H91" s="5">
        <f t="shared" si="14"/>
        <v>117242040.11679564</v>
      </c>
      <c r="I91" s="5">
        <f t="shared" si="14"/>
        <v>134505.11783975555</v>
      </c>
      <c r="J91" s="2">
        <f t="shared" si="12"/>
        <v>1.6600000000000031E-2</v>
      </c>
      <c r="K91" s="4">
        <f>(H91/100)^(1/(A91-1927+1))-(I91/100)^(1/(A91-1927+1))</f>
        <v>9.6636215258845359E-2</v>
      </c>
      <c r="L91" s="2">
        <f>($H$109/H90)^(1/(2024-A91+1))-($I$109/I90)^(1/(2024-A91+1))</f>
        <v>-4.9618271035238415E-2</v>
      </c>
      <c r="M91" s="5">
        <f t="shared" si="15"/>
        <v>31614942.915289927</v>
      </c>
      <c r="N91" s="5">
        <f t="shared" si="15"/>
        <v>229284.82072391597</v>
      </c>
      <c r="O91" s="2">
        <f t="shared" si="13"/>
        <v>2.3400000000000004E-2</v>
      </c>
      <c r="P91" s="4">
        <f t="shared" si="16"/>
        <v>6.9965953161609029E-2</v>
      </c>
      <c r="Q91" s="2">
        <f t="shared" si="17"/>
        <v>-4.3154206798133199E-2</v>
      </c>
    </row>
    <row r="92" spans="1:17" x14ac:dyDescent="0.2">
      <c r="A92">
        <v>2007</v>
      </c>
      <c r="B92" s="4">
        <f>'French Raw data Equally Weight'!F83/100</f>
        <v>-0.1186</v>
      </c>
      <c r="C92" s="4">
        <f>'French Raw data Equally Weight'!J83/100</f>
        <v>7.0499999999999993E-2</v>
      </c>
      <c r="D92">
        <f>'French Raw data Equally Weight'!K83</f>
        <v>-12.35</v>
      </c>
      <c r="E92">
        <f>'French Raw data Equally Weight'!T83</f>
        <v>7.04</v>
      </c>
      <c r="F92" s="4">
        <f t="shared" si="11"/>
        <v>-0.1235</v>
      </c>
      <c r="G92" s="4">
        <f t="shared" si="11"/>
        <v>7.0400000000000004E-2</v>
      </c>
      <c r="H92" s="5">
        <f t="shared" si="14"/>
        <v>102762648.16237138</v>
      </c>
      <c r="I92" s="5">
        <f t="shared" si="14"/>
        <v>143974.27813567434</v>
      </c>
      <c r="J92" s="2">
        <f t="shared" si="12"/>
        <v>-0.19390000000000002</v>
      </c>
      <c r="K92" s="4">
        <f>(H92/100)^(1/(A92-1927+1))-(I92/100)^(1/(A92-1927+1))</f>
        <v>9.2435960544559048E-2</v>
      </c>
      <c r="L92" s="2">
        <f>($H$109/H91)^(1/(2024-A92+1))-($I$109/I91)^(1/(2024-A92+1))</f>
        <v>-5.2987088545517924E-2</v>
      </c>
      <c r="M92" s="5">
        <f t="shared" si="15"/>
        <v>27865410.685536541</v>
      </c>
      <c r="N92" s="5">
        <f t="shared" si="15"/>
        <v>245449.40058495203</v>
      </c>
      <c r="O92" s="2">
        <f t="shared" si="13"/>
        <v>-0.18909999999999999</v>
      </c>
      <c r="P92" s="4">
        <f t="shared" si="16"/>
        <v>6.624655926057299E-2</v>
      </c>
      <c r="Q92" s="2">
        <f t="shared" si="17"/>
        <v>-4.6562034393936802E-2</v>
      </c>
    </row>
    <row r="93" spans="1:17" x14ac:dyDescent="0.2">
      <c r="A93">
        <v>2008</v>
      </c>
      <c r="B93" s="4">
        <f>'French Raw data Equally Weight'!F84/100</f>
        <v>-0.49</v>
      </c>
      <c r="C93" s="4">
        <f>'French Raw data Equally Weight'!J84/100</f>
        <v>-0.43140000000000001</v>
      </c>
      <c r="D93">
        <f>'French Raw data Equally Weight'!K84</f>
        <v>-51.32</v>
      </c>
      <c r="E93">
        <f>'French Raw data Equally Weight'!T84</f>
        <v>-39.28</v>
      </c>
      <c r="F93" s="4">
        <f t="shared" si="11"/>
        <v>-0.51319999999999999</v>
      </c>
      <c r="G93" s="4">
        <f t="shared" si="11"/>
        <v>-0.39280000000000004</v>
      </c>
      <c r="H93" s="5">
        <f t="shared" si="14"/>
        <v>50024857.125442393</v>
      </c>
      <c r="I93" s="5">
        <f t="shared" si="14"/>
        <v>87421.181683981456</v>
      </c>
      <c r="J93" s="2">
        <f t="shared" si="12"/>
        <v>-0.12039999999999995</v>
      </c>
      <c r="K93" s="4">
        <f>(H93/100)^(1/(A93-1927+1))-(I93/100)^(1/(A93-1927+1))</f>
        <v>8.744290322722037E-2</v>
      </c>
      <c r="L93" s="2">
        <f>($H$109/H92)^(1/(2024-A93+1))-($I$109/I92)^(1/(2024-A93+1))</f>
        <v>-4.3759372317597078E-2</v>
      </c>
      <c r="M93" s="5">
        <f t="shared" si="15"/>
        <v>14211359.449623637</v>
      </c>
      <c r="N93" s="5">
        <f t="shared" si="15"/>
        <v>139562.52917260371</v>
      </c>
      <c r="O93" s="2">
        <f t="shared" si="13"/>
        <v>-5.8599999999999985E-2</v>
      </c>
      <c r="P93" s="4">
        <f t="shared" si="16"/>
        <v>6.3356063482925995E-2</v>
      </c>
      <c r="Q93" s="2">
        <f t="shared" si="17"/>
        <v>-3.7247036803716327E-2</v>
      </c>
    </row>
    <row r="94" spans="1:17" x14ac:dyDescent="0.2">
      <c r="A94">
        <v>2009</v>
      </c>
      <c r="B94" s="4">
        <f>'French Raw data Equally Weight'!F85/100</f>
        <v>0.78180000000000005</v>
      </c>
      <c r="C94" s="4">
        <f>'French Raw data Equally Weight'!J85/100</f>
        <v>0.43569999999999998</v>
      </c>
      <c r="D94">
        <f>'French Raw data Equally Weight'!K85</f>
        <v>86.35</v>
      </c>
      <c r="E94">
        <f>'French Raw data Equally Weight'!T85</f>
        <v>36.729999999999997</v>
      </c>
      <c r="F94" s="4">
        <f t="shared" si="11"/>
        <v>0.86349999999999993</v>
      </c>
      <c r="G94" s="4">
        <f t="shared" si="11"/>
        <v>0.36729999999999996</v>
      </c>
      <c r="H94" s="5">
        <f t="shared" ref="H94:I109" si="18">H93*(1+F94)</f>
        <v>93221321.253261894</v>
      </c>
      <c r="I94" s="5">
        <f t="shared" si="18"/>
        <v>119530.98171650784</v>
      </c>
      <c r="J94" s="2">
        <f t="shared" si="12"/>
        <v>0.49619999999999997</v>
      </c>
      <c r="K94" s="4">
        <f>(H94/100)^(1/(A94-1927+1))-(I94/100)^(1/(A94-1927+1))</f>
        <v>9.0982434852315608E-2</v>
      </c>
      <c r="L94" s="2">
        <f>($H$109/H93)^(1/(2024-A94+1))-($I$109/I93)^(1/(2024-A94+1))</f>
        <v>-3.297850831773208E-2</v>
      </c>
      <c r="M94" s="5">
        <f t="shared" si="15"/>
        <v>25321800.267339397</v>
      </c>
      <c r="N94" s="5">
        <f t="shared" si="15"/>
        <v>200369.92313310714</v>
      </c>
      <c r="O94" s="2">
        <f t="shared" si="13"/>
        <v>0.34610000000000007</v>
      </c>
      <c r="P94" s="4">
        <f t="shared" si="16"/>
        <v>6.5796640527922889E-2</v>
      </c>
      <c r="Q94" s="2">
        <f t="shared" si="17"/>
        <v>-3.3668292392822208E-2</v>
      </c>
    </row>
    <row r="95" spans="1:17" x14ac:dyDescent="0.2">
      <c r="A95">
        <v>2010</v>
      </c>
      <c r="B95" s="4">
        <f>'French Raw data Equally Weight'!F86/100</f>
        <v>0.29010000000000002</v>
      </c>
      <c r="C95" s="4">
        <f>'French Raw data Equally Weight'!J86/100</f>
        <v>0.1885</v>
      </c>
      <c r="D95">
        <f>'French Raw data Equally Weight'!K86</f>
        <v>28.54</v>
      </c>
      <c r="E95">
        <f>'French Raw data Equally Weight'!T86</f>
        <v>15.44</v>
      </c>
      <c r="F95" s="4">
        <f t="shared" si="11"/>
        <v>0.28539999999999999</v>
      </c>
      <c r="G95" s="4">
        <f t="shared" si="11"/>
        <v>0.15439999999999998</v>
      </c>
      <c r="H95" s="5">
        <f t="shared" si="18"/>
        <v>119826686.33894284</v>
      </c>
      <c r="I95" s="5">
        <f t="shared" si="18"/>
        <v>137986.56529353664</v>
      </c>
      <c r="J95" s="2">
        <f t="shared" si="12"/>
        <v>0.13100000000000001</v>
      </c>
      <c r="K95" s="4">
        <f>(H95/100)^(1/(A95-1927+1))-(I95/100)^(1/(A95-1927+1))</f>
        <v>9.1428779068458255E-2</v>
      </c>
      <c r="L95" s="2">
        <f>($H$109/H94)^(1/(2024-A95+1))-($I$109/I94)^(1/(2024-A95+1))</f>
        <v>-5.7070314700625957E-2</v>
      </c>
      <c r="M95" s="5">
        <f t="shared" si="15"/>
        <v>32667654.524894558</v>
      </c>
      <c r="N95" s="5">
        <f t="shared" si="15"/>
        <v>238139.65364369782</v>
      </c>
      <c r="O95" s="2">
        <f t="shared" si="13"/>
        <v>0.10160000000000002</v>
      </c>
      <c r="P95" s="4">
        <f t="shared" si="16"/>
        <v>6.6188649626573337E-2</v>
      </c>
      <c r="Q95" s="2">
        <f t="shared" si="17"/>
        <v>-5.0946479301437142E-2</v>
      </c>
    </row>
    <row r="96" spans="1:17" x14ac:dyDescent="0.2">
      <c r="A96">
        <v>2011</v>
      </c>
      <c r="B96" s="4">
        <f>'French Raw data Equally Weight'!F87/100</f>
        <v>-0.1512</v>
      </c>
      <c r="C96" s="4">
        <f>'French Raw data Equally Weight'!J87/100</f>
        <v>8.9999999999999998E-4</v>
      </c>
      <c r="D96">
        <f>'French Raw data Equally Weight'!K87</f>
        <v>-15.77</v>
      </c>
      <c r="E96">
        <f>'French Raw data Equally Weight'!T87</f>
        <v>1.67</v>
      </c>
      <c r="F96" s="4">
        <f t="shared" si="11"/>
        <v>-0.15770000000000001</v>
      </c>
      <c r="G96" s="4">
        <f t="shared" si="11"/>
        <v>1.67E-2</v>
      </c>
      <c r="H96" s="5">
        <f t="shared" si="18"/>
        <v>100930017.90329155</v>
      </c>
      <c r="I96" s="5">
        <f t="shared" si="18"/>
        <v>140290.94093393869</v>
      </c>
      <c r="J96" s="2">
        <f t="shared" si="12"/>
        <v>-0.1744</v>
      </c>
      <c r="K96" s="4">
        <f>(H96/100)^(1/(A96-1927+1))-(I96/100)^(1/(A96-1927+1))</f>
        <v>8.76281579016982E-2</v>
      </c>
      <c r="L96" s="2">
        <f>($H$109/H95)^(1/(2024-A96+1))-($I$109/I95)^(1/(2024-A96+1))</f>
        <v>-6.9087442463388715E-2</v>
      </c>
      <c r="M96" s="5">
        <f t="shared" si="15"/>
        <v>27728305.1607305</v>
      </c>
      <c r="N96" s="5">
        <f t="shared" si="15"/>
        <v>238353.97933197711</v>
      </c>
      <c r="O96" s="2">
        <f t="shared" si="13"/>
        <v>-0.15210000000000001</v>
      </c>
      <c r="P96" s="4">
        <f t="shared" si="16"/>
        <v>6.3067276597327471E-2</v>
      </c>
      <c r="Q96" s="2">
        <f t="shared" si="17"/>
        <v>-6.053314303444135E-2</v>
      </c>
    </row>
    <row r="97" spans="1:17" x14ac:dyDescent="0.2">
      <c r="A97">
        <v>2012</v>
      </c>
      <c r="B97" s="4">
        <f>'French Raw data Equally Weight'!F88/100</f>
        <v>0.19620000000000001</v>
      </c>
      <c r="C97" s="4">
        <f>'French Raw data Equally Weight'!J88/100</f>
        <v>0.1691</v>
      </c>
      <c r="D97">
        <f>'French Raw data Equally Weight'!K88</f>
        <v>20.72</v>
      </c>
      <c r="E97">
        <f>'French Raw data Equally Weight'!T88</f>
        <v>16.7</v>
      </c>
      <c r="F97" s="4">
        <f t="shared" si="11"/>
        <v>0.2072</v>
      </c>
      <c r="G97" s="4">
        <f t="shared" si="11"/>
        <v>0.16699999999999998</v>
      </c>
      <c r="H97" s="5">
        <f t="shared" si="18"/>
        <v>121842717.61285357</v>
      </c>
      <c r="I97" s="5">
        <f t="shared" si="18"/>
        <v>163719.52806990646</v>
      </c>
      <c r="J97" s="2">
        <f t="shared" si="12"/>
        <v>4.0200000000000014E-2</v>
      </c>
      <c r="K97" s="4">
        <f>(H97/100)^(1/(A97-1927+1))-(I97/100)^(1/(A97-1927+1))</f>
        <v>8.710284198344409E-2</v>
      </c>
      <c r="L97" s="2">
        <f>($H$109/H96)^(1/(2024-A97+1))-($I$109/I96)^(1/(2024-A97+1))</f>
        <v>-5.9343969649419348E-2</v>
      </c>
      <c r="M97" s="5">
        <f t="shared" si="15"/>
        <v>33168598.633265823</v>
      </c>
      <c r="N97" s="5">
        <f t="shared" si="15"/>
        <v>278659.63723701442</v>
      </c>
      <c r="O97" s="2">
        <f t="shared" si="13"/>
        <v>2.7100000000000013E-2</v>
      </c>
      <c r="P97" s="4">
        <f t="shared" si="16"/>
        <v>6.2669270317735393E-2</v>
      </c>
      <c r="Q97" s="2">
        <f t="shared" si="17"/>
        <v>-5.2011932943351713E-2</v>
      </c>
    </row>
    <row r="98" spans="1:17" x14ac:dyDescent="0.2">
      <c r="A98">
        <v>2013</v>
      </c>
      <c r="B98" s="4">
        <f>'French Raw data Equally Weight'!F89/100</f>
        <v>0.48700000000000004</v>
      </c>
      <c r="C98" s="4">
        <f>'French Raw data Equally Weight'!J89/100</f>
        <v>0.36990000000000001</v>
      </c>
      <c r="D98">
        <f>'French Raw data Equally Weight'!K89</f>
        <v>49.91</v>
      </c>
      <c r="E98">
        <f>'French Raw data Equally Weight'!T89</f>
        <v>37.43</v>
      </c>
      <c r="F98" s="4">
        <f t="shared" si="11"/>
        <v>0.49909999999999999</v>
      </c>
      <c r="G98" s="4">
        <f t="shared" si="11"/>
        <v>0.37430000000000002</v>
      </c>
      <c r="H98" s="5">
        <f t="shared" si="18"/>
        <v>182654417.97342879</v>
      </c>
      <c r="I98" s="5">
        <f t="shared" si="18"/>
        <v>224999.74742647246</v>
      </c>
      <c r="J98" s="2">
        <f t="shared" si="12"/>
        <v>0.12479999999999997</v>
      </c>
      <c r="K98" s="4">
        <f>(H98/100)^(1/(A98-1927+1))-(I98/100)^(1/(A98-1927+1))</f>
        <v>8.7471413385743713E-2</v>
      </c>
      <c r="L98" s="2">
        <f>($H$109/H97)^(1/(2024-A98+1))-($I$109/I97)^(1/(2024-A98+1))</f>
        <v>-6.7014685618706382E-2</v>
      </c>
      <c r="M98" s="5">
        <f t="shared" si="15"/>
        <v>49321706.167666279</v>
      </c>
      <c r="N98" s="5">
        <f t="shared" si="15"/>
        <v>381735.83705098601</v>
      </c>
      <c r="O98" s="2">
        <f t="shared" si="13"/>
        <v>0.11710000000000004</v>
      </c>
      <c r="P98" s="4">
        <f t="shared" si="16"/>
        <v>6.3183143248687568E-2</v>
      </c>
      <c r="Q98" s="2">
        <f t="shared" si="17"/>
        <v>-5.8138340815319101E-2</v>
      </c>
    </row>
    <row r="99" spans="1:17" x14ac:dyDescent="0.2">
      <c r="A99">
        <v>2014</v>
      </c>
      <c r="B99" s="4">
        <f>'French Raw data Equally Weight'!F90/100</f>
        <v>4.5000000000000005E-3</v>
      </c>
      <c r="C99" s="4">
        <f>'French Raw data Equally Weight'!J90/100</f>
        <v>0.1346</v>
      </c>
      <c r="D99">
        <f>'French Raw data Equally Weight'!K90</f>
        <v>0.5</v>
      </c>
      <c r="E99">
        <f>'French Raw data Equally Weight'!T90</f>
        <v>12.89</v>
      </c>
      <c r="F99" s="4">
        <f t="shared" si="11"/>
        <v>5.0000000000000001E-3</v>
      </c>
      <c r="G99" s="4">
        <f t="shared" si="11"/>
        <v>0.12890000000000001</v>
      </c>
      <c r="H99" s="5">
        <f t="shared" si="18"/>
        <v>183567690.0632959</v>
      </c>
      <c r="I99" s="5">
        <f t="shared" si="18"/>
        <v>254002.21486974476</v>
      </c>
      <c r="J99" s="2">
        <f t="shared" si="12"/>
        <v>-0.12390000000000001</v>
      </c>
      <c r="K99" s="4">
        <f>(H99/100)^(1/(A99-1927+1))-(I99/100)^(1/(A99-1927+1))</f>
        <v>8.4913664287309176E-2</v>
      </c>
      <c r="L99" s="2">
        <f>($H$109/H98)^(1/(2024-A99+1))-($I$109/I98)^(1/(2024-A99+1))</f>
        <v>-7.9838023818574966E-2</v>
      </c>
      <c r="M99" s="5">
        <f t="shared" si="15"/>
        <v>49543653.845420778</v>
      </c>
      <c r="N99" s="5">
        <f t="shared" si="15"/>
        <v>433117.48071804876</v>
      </c>
      <c r="O99" s="2">
        <f t="shared" si="13"/>
        <v>-0.13009999999999999</v>
      </c>
      <c r="P99" s="4">
        <f t="shared" si="16"/>
        <v>6.0860002949931324E-2</v>
      </c>
      <c r="Q99" s="2">
        <f t="shared" si="17"/>
        <v>-6.9961288865991289E-2</v>
      </c>
    </row>
    <row r="100" spans="1:17" x14ac:dyDescent="0.2">
      <c r="A100">
        <v>2015</v>
      </c>
      <c r="B100" s="4">
        <f>'French Raw data Equally Weight'!F91/100</f>
        <v>-0.1009</v>
      </c>
      <c r="C100" s="4">
        <f>'French Raw data Equally Weight'!J91/100</f>
        <v>-1.9799999999999998E-2</v>
      </c>
      <c r="D100">
        <f>'French Raw data Equally Weight'!K91</f>
        <v>-10.44</v>
      </c>
      <c r="E100">
        <f>'French Raw data Equally Weight'!T91</f>
        <v>-0.26</v>
      </c>
      <c r="F100" s="4">
        <f t="shared" si="11"/>
        <v>-0.10439999999999999</v>
      </c>
      <c r="G100" s="4">
        <f t="shared" si="11"/>
        <v>-2.5999999999999999E-3</v>
      </c>
      <c r="H100" s="5">
        <f t="shared" si="18"/>
        <v>164403223.22068781</v>
      </c>
      <c r="I100" s="5">
        <f t="shared" si="18"/>
        <v>253341.80911108342</v>
      </c>
      <c r="J100" s="2">
        <f t="shared" si="12"/>
        <v>-0.10179999999999999</v>
      </c>
      <c r="K100" s="4">
        <f>(H100/100)^(1/(A100-1927+1))-(I100/100)^(1/(A100-1927+1))</f>
        <v>8.2415898724111036E-2</v>
      </c>
      <c r="L100" s="2">
        <f>($H$109/H99)^(1/(2024-A100+1))-($I$109/I99)^(1/(2024-A100+1))</f>
        <v>-7.5399395132202063E-2</v>
      </c>
      <c r="M100" s="5">
        <f t="shared" si="15"/>
        <v>44544699.172417819</v>
      </c>
      <c r="N100" s="5">
        <f t="shared" si="15"/>
        <v>424541.75459983136</v>
      </c>
      <c r="O100" s="2">
        <f t="shared" si="13"/>
        <v>-8.1100000000000005E-2</v>
      </c>
      <c r="P100" s="4">
        <f t="shared" si="16"/>
        <v>5.8956421564779316E-2</v>
      </c>
      <c r="Q100" s="2">
        <f t="shared" si="17"/>
        <v>-6.3906571257124067E-2</v>
      </c>
    </row>
    <row r="101" spans="1:17" x14ac:dyDescent="0.2">
      <c r="A101">
        <v>2016</v>
      </c>
      <c r="B101" s="4">
        <f>'French Raw data Equally Weight'!F92/100</f>
        <v>0.17069999999999999</v>
      </c>
      <c r="C101" s="4">
        <f>'French Raw data Equally Weight'!J92/100</f>
        <v>0.14230000000000001</v>
      </c>
      <c r="D101">
        <f>'French Raw data Equally Weight'!K92</f>
        <v>14.45</v>
      </c>
      <c r="E101">
        <f>'French Raw data Equally Weight'!T92</f>
        <v>11.81</v>
      </c>
      <c r="F101" s="4">
        <f t="shared" si="11"/>
        <v>0.14449999999999999</v>
      </c>
      <c r="G101" s="4">
        <f t="shared" si="11"/>
        <v>0.11810000000000001</v>
      </c>
      <c r="H101" s="5">
        <f t="shared" si="18"/>
        <v>188159488.9760772</v>
      </c>
      <c r="I101" s="5">
        <f t="shared" si="18"/>
        <v>283261.47676710237</v>
      </c>
      <c r="J101" s="2">
        <f t="shared" si="12"/>
        <v>2.6399999999999979E-2</v>
      </c>
      <c r="K101" s="4">
        <f>(H101/100)^(1/(A101-1927+1))-(I101/100)^(1/(A101-1927+1))</f>
        <v>8.1792585987338295E-2</v>
      </c>
      <c r="L101" s="2">
        <f>($H$109/H100)^(1/(2024-A101+1))-($I$109/I100)^(1/(2024-A101+1))</f>
        <v>-7.194254770207098E-2</v>
      </c>
      <c r="M101" s="5">
        <f t="shared" si="15"/>
        <v>52148479.321149543</v>
      </c>
      <c r="N101" s="5">
        <f t="shared" si="15"/>
        <v>484954.04627938737</v>
      </c>
      <c r="O101" s="2">
        <f t="shared" si="13"/>
        <v>2.8399999999999981E-2</v>
      </c>
      <c r="P101" s="4">
        <f t="shared" si="16"/>
        <v>5.8625456202869186E-2</v>
      </c>
      <c r="Q101" s="2">
        <f t="shared" si="17"/>
        <v>-6.1608398814524179E-2</v>
      </c>
    </row>
    <row r="102" spans="1:17" x14ac:dyDescent="0.2">
      <c r="A102">
        <v>2017</v>
      </c>
      <c r="B102" s="4">
        <f>'French Raw data Equally Weight'!F93/100</f>
        <v>0.1452</v>
      </c>
      <c r="C102" s="4">
        <f>'French Raw data Equally Weight'!J93/100</f>
        <v>0.21719999999999998</v>
      </c>
      <c r="D102">
        <f>'French Raw data Equally Weight'!K93</f>
        <v>14.57</v>
      </c>
      <c r="E102">
        <f>'French Raw data Equally Weight'!T93</f>
        <v>23.12</v>
      </c>
      <c r="F102" s="4">
        <f t="shared" si="11"/>
        <v>0.1457</v>
      </c>
      <c r="G102" s="4">
        <f t="shared" si="11"/>
        <v>0.23120000000000002</v>
      </c>
      <c r="H102" s="5">
        <f t="shared" si="18"/>
        <v>215574326.51989165</v>
      </c>
      <c r="I102" s="5">
        <f t="shared" si="18"/>
        <v>348751.53019565647</v>
      </c>
      <c r="J102" s="2">
        <f t="shared" si="12"/>
        <v>-8.550000000000002E-2</v>
      </c>
      <c r="K102" s="4">
        <f>(H102/100)^(1/(A102-1927+1))-(I102/100)^(1/(A102-1927+1))</f>
        <v>8.00389406550992E-2</v>
      </c>
      <c r="L102" s="2">
        <f>($H$109/H101)^(1/(2024-A102+1))-($I$109/I101)^(1/(2024-A102+1))</f>
        <v>-8.371648422643152E-2</v>
      </c>
      <c r="M102" s="5">
        <f t="shared" si="15"/>
        <v>59720438.518580459</v>
      </c>
      <c r="N102" s="5">
        <f t="shared" si="15"/>
        <v>590286.06513127033</v>
      </c>
      <c r="O102" s="2">
        <f t="shared" si="13"/>
        <v>-7.1999999999999981E-2</v>
      </c>
      <c r="P102" s="4">
        <f t="shared" si="16"/>
        <v>5.7253943925275275E-2</v>
      </c>
      <c r="Q102" s="2">
        <f t="shared" si="17"/>
        <v>-7.2145454162936717E-2</v>
      </c>
    </row>
    <row r="103" spans="1:17" x14ac:dyDescent="0.2">
      <c r="A103">
        <v>2018</v>
      </c>
      <c r="B103" s="4">
        <f>'French Raw data Equally Weight'!F94/100</f>
        <v>-0.20960000000000001</v>
      </c>
      <c r="C103" s="4">
        <f>'French Raw data Equally Weight'!J94/100</f>
        <v>-6.54E-2</v>
      </c>
      <c r="D103">
        <f>'French Raw data Equally Weight'!K94</f>
        <v>-24.18</v>
      </c>
      <c r="E103">
        <f>'French Raw data Equally Weight'!T94</f>
        <v>-4.38</v>
      </c>
      <c r="F103" s="4">
        <f t="shared" si="11"/>
        <v>-0.24179999999999999</v>
      </c>
      <c r="G103" s="4">
        <f t="shared" si="11"/>
        <v>-4.3799999999999999E-2</v>
      </c>
      <c r="H103" s="5">
        <f t="shared" si="18"/>
        <v>163448454.36738184</v>
      </c>
      <c r="I103" s="5">
        <f t="shared" si="18"/>
        <v>333476.21317308675</v>
      </c>
      <c r="J103" s="2">
        <f t="shared" si="12"/>
        <v>-0.19799999999999998</v>
      </c>
      <c r="K103" s="4">
        <f>(H103/100)^(1/(A103-1927+1))-(I103/100)^(1/(A103-1927+1))</f>
        <v>7.6072668928298892E-2</v>
      </c>
      <c r="L103" s="2">
        <f>($H$109/H102)^(1/(2024-A103+1))-($I$109/I102)^(1/(2024-A103+1))</f>
        <v>-8.3431799220371916E-2</v>
      </c>
      <c r="M103" s="5">
        <f t="shared" si="15"/>
        <v>47203034.605085991</v>
      </c>
      <c r="N103" s="5">
        <f t="shared" si="15"/>
        <v>551681.35647168523</v>
      </c>
      <c r="O103" s="2">
        <f t="shared" si="13"/>
        <v>-0.14419999999999999</v>
      </c>
      <c r="P103" s="4">
        <f t="shared" si="16"/>
        <v>5.4414251490209287E-2</v>
      </c>
      <c r="Q103" s="2">
        <f t="shared" si="17"/>
        <v>-7.2122954379489679E-2</v>
      </c>
    </row>
    <row r="104" spans="1:17" x14ac:dyDescent="0.2">
      <c r="A104">
        <v>2019</v>
      </c>
      <c r="B104" s="4">
        <f>'French Raw data Equally Weight'!F95/100</f>
        <v>0.16760000000000003</v>
      </c>
      <c r="C104" s="4">
        <f>'French Raw data Equally Weight'!J95/100</f>
        <v>0.30859999999999999</v>
      </c>
      <c r="D104">
        <f>'French Raw data Equally Weight'!K95</f>
        <v>13.87</v>
      </c>
      <c r="E104">
        <f>'French Raw data Equally Weight'!T95</f>
        <v>30.81</v>
      </c>
      <c r="F104" s="4">
        <f t="shared" si="11"/>
        <v>0.13869999999999999</v>
      </c>
      <c r="G104" s="4">
        <f t="shared" si="11"/>
        <v>0.30809999999999998</v>
      </c>
      <c r="H104" s="5">
        <f t="shared" si="18"/>
        <v>186118754.98813772</v>
      </c>
      <c r="I104" s="5">
        <f t="shared" si="18"/>
        <v>436220.23445171479</v>
      </c>
      <c r="J104" s="2">
        <f t="shared" si="12"/>
        <v>-0.1694</v>
      </c>
      <c r="K104" s="4">
        <f>(H104/100)^(1/(A104-1927+1))-(I104/100)^(1/(A104-1927+1))</f>
        <v>7.3630203989764942E-2</v>
      </c>
      <c r="L104" s="2">
        <f>($H$109/H103)^(1/(2024-A104+1))-($I$109/I103)^(1/(2024-A104+1))</f>
        <v>-5.8129333387005655E-2</v>
      </c>
      <c r="M104" s="5">
        <f t="shared" si="15"/>
        <v>55114263.204898402</v>
      </c>
      <c r="N104" s="5">
        <f t="shared" si="15"/>
        <v>721930.22307884728</v>
      </c>
      <c r="O104" s="2">
        <f t="shared" si="13"/>
        <v>-0.14099999999999996</v>
      </c>
      <c r="P104" s="4">
        <f t="shared" si="16"/>
        <v>5.2502581612133614E-2</v>
      </c>
      <c r="Q104" s="2">
        <f t="shared" si="17"/>
        <v>-5.6247596788618237E-2</v>
      </c>
    </row>
    <row r="105" spans="1:17" x14ac:dyDescent="0.2">
      <c r="A105">
        <v>2020</v>
      </c>
      <c r="B105" s="4">
        <f>'French Raw data Equally Weight'!F96/100</f>
        <v>0.55289999999999995</v>
      </c>
      <c r="C105" s="4">
        <f>'French Raw data Equally Weight'!J96/100</f>
        <v>0.18600000000000003</v>
      </c>
      <c r="D105">
        <f>'French Raw data Equally Weight'!K96</f>
        <v>67.36</v>
      </c>
      <c r="E105">
        <f>'French Raw data Equally Weight'!T96</f>
        <v>15.15</v>
      </c>
      <c r="F105" s="4">
        <f t="shared" si="11"/>
        <v>0.67359999999999998</v>
      </c>
      <c r="G105" s="4">
        <f t="shared" si="11"/>
        <v>0.1515</v>
      </c>
      <c r="H105" s="5">
        <f t="shared" si="18"/>
        <v>311488348.34814727</v>
      </c>
      <c r="I105" s="5">
        <f t="shared" si="18"/>
        <v>502307.59997114958</v>
      </c>
      <c r="J105" s="2">
        <f t="shared" si="12"/>
        <v>0.52210000000000001</v>
      </c>
      <c r="K105" s="4">
        <f>(H105/100)^(1/(A105-1927+1))-(I105/100)^(1/(A105-1927+1))</f>
        <v>7.7515210466260642E-2</v>
      </c>
      <c r="L105" s="2">
        <f>($H$109/H104)^(1/(2024-A105+1))-($I$109/I104)^(1/(2024-A105+1))</f>
        <v>-3.8209963744156861E-2</v>
      </c>
      <c r="M105" s="5">
        <f t="shared" si="15"/>
        <v>85586939.330886722</v>
      </c>
      <c r="N105" s="5">
        <f t="shared" si="15"/>
        <v>856209.2445715128</v>
      </c>
      <c r="O105" s="2">
        <f t="shared" si="13"/>
        <v>0.36689999999999989</v>
      </c>
      <c r="P105" s="4">
        <f t="shared" si="16"/>
        <v>5.5283706180717873E-2</v>
      </c>
      <c r="Q105" s="2">
        <f t="shared" si="17"/>
        <v>-4.1271637706647324E-2</v>
      </c>
    </row>
    <row r="106" spans="1:17" x14ac:dyDescent="0.2">
      <c r="A106">
        <v>2021</v>
      </c>
      <c r="B106" s="4">
        <f>'French Raw data Equally Weight'!F97/100</f>
        <v>0.27160000000000001</v>
      </c>
      <c r="C106" s="4">
        <f>'French Raw data Equally Weight'!J97/100</f>
        <v>0.23699999999999999</v>
      </c>
      <c r="D106">
        <f>'French Raw data Equally Weight'!K97</f>
        <v>29.23</v>
      </c>
      <c r="E106">
        <f>'French Raw data Equally Weight'!T97</f>
        <v>21.65</v>
      </c>
      <c r="F106" s="4">
        <f t="shared" si="11"/>
        <v>0.2923</v>
      </c>
      <c r="G106" s="4">
        <f t="shared" si="11"/>
        <v>0.2165</v>
      </c>
      <c r="H106" s="5">
        <f t="shared" si="18"/>
        <v>402536392.57031071</v>
      </c>
      <c r="I106" s="5">
        <f t="shared" si="18"/>
        <v>611057.19536490343</v>
      </c>
      <c r="J106" s="2">
        <f t="shared" si="12"/>
        <v>7.5800000000000006E-2</v>
      </c>
      <c r="K106" s="4">
        <f>(H106/100)^(1/(A106-1927+1))-(I106/100)^(1/(A106-1927+1))</f>
        <v>7.7502884230530089E-2</v>
      </c>
      <c r="L106" s="2">
        <f>($H$109/H105)^(1/(2024-A106+1))-($I$109/I105)^(1/(2024-A106+1))</f>
        <v>-0.14100436659768278</v>
      </c>
      <c r="M106" s="5">
        <f t="shared" si="15"/>
        <v>108832352.05315556</v>
      </c>
      <c r="N106" s="5">
        <f t="shared" si="15"/>
        <v>1059130.8355349614</v>
      </c>
      <c r="O106" s="2">
        <f t="shared" si="13"/>
        <v>3.460000000000002E-2</v>
      </c>
      <c r="P106" s="4">
        <f t="shared" si="16"/>
        <v>5.5090673553008784E-2</v>
      </c>
      <c r="Q106" s="2">
        <f t="shared" si="17"/>
        <v>-0.11819743365922664</v>
      </c>
    </row>
    <row r="107" spans="1:17" x14ac:dyDescent="0.2">
      <c r="A107">
        <v>2022</v>
      </c>
      <c r="B107" s="4">
        <f>'French Raw data Equally Weight'!F98/100</f>
        <v>-0.33409999999999995</v>
      </c>
      <c r="C107" s="4">
        <f>'French Raw data Equally Weight'!J98/100</f>
        <v>-0.16449999999999998</v>
      </c>
      <c r="D107">
        <f>'French Raw data Equally Weight'!K98</f>
        <v>-35.89</v>
      </c>
      <c r="E107">
        <f>'French Raw data Equally Weight'!T98</f>
        <v>-15.7</v>
      </c>
      <c r="F107" s="4">
        <f t="shared" si="11"/>
        <v>-0.3589</v>
      </c>
      <c r="G107" s="4">
        <f t="shared" si="11"/>
        <v>-0.157</v>
      </c>
      <c r="H107" s="5">
        <f t="shared" si="18"/>
        <v>258066081.2768262</v>
      </c>
      <c r="I107" s="5">
        <f t="shared" si="18"/>
        <v>515121.21569261356</v>
      </c>
      <c r="J107" s="2">
        <f t="shared" si="12"/>
        <v>-0.2019</v>
      </c>
      <c r="K107" s="4">
        <f>(H107/100)^(1/(A107-1927+1))-(I107/100)^(1/(A107-1927+1))</f>
        <v>7.312782848398891E-2</v>
      </c>
      <c r="L107" s="2">
        <f>($H$109/H106)^(1/(2024-A107+1))-($I$109/I106)^(1/(2024-A107+1))</f>
        <v>-0.19540543009085276</v>
      </c>
      <c r="M107" s="5">
        <f t="shared" si="15"/>
        <v>72471463.232196286</v>
      </c>
      <c r="N107" s="5">
        <f t="shared" si="15"/>
        <v>884903.81308946025</v>
      </c>
      <c r="O107" s="2">
        <f t="shared" si="13"/>
        <v>-0.16959999999999997</v>
      </c>
      <c r="P107" s="4">
        <f t="shared" si="16"/>
        <v>5.1622317436933907E-2</v>
      </c>
      <c r="Q107" s="2">
        <f t="shared" si="17"/>
        <v>-0.15647373013569588</v>
      </c>
    </row>
    <row r="108" spans="1:17" x14ac:dyDescent="0.2">
      <c r="A108">
        <v>2023</v>
      </c>
      <c r="B108" s="4">
        <f>'French Raw data Equally Weight'!F99/100</f>
        <v>-2.0999999999999999E-3</v>
      </c>
      <c r="C108" s="4">
        <f>'French Raw data Equally Weight'!J99/100</f>
        <v>0.1807</v>
      </c>
      <c r="D108">
        <f>'French Raw data Equally Weight'!K99</f>
        <v>-2.13</v>
      </c>
      <c r="E108">
        <f>'French Raw data Equally Weight'!T99</f>
        <v>20.83</v>
      </c>
      <c r="F108" s="4">
        <f t="shared" si="11"/>
        <v>-2.1299999999999999E-2</v>
      </c>
      <c r="G108" s="4">
        <f t="shared" si="11"/>
        <v>0.20829999999999999</v>
      </c>
      <c r="H108" s="5">
        <f t="shared" si="18"/>
        <v>252569273.74562982</v>
      </c>
      <c r="I108" s="5">
        <f t="shared" si="18"/>
        <v>622420.96492138493</v>
      </c>
      <c r="J108" s="2">
        <f t="shared" si="12"/>
        <v>-0.22959999999999997</v>
      </c>
      <c r="K108" s="4">
        <f>(H108/100)^(1/(A108-1927+1))-(I108/100)^(1/(A108-1927+1))</f>
        <v>6.9892302039721521E-2</v>
      </c>
      <c r="L108" s="2">
        <f>($H$109/H107)^(1/(2024-A108+1))-($I$109/I107)^(1/(2024-A108+1))</f>
        <v>-0.18441395295708629</v>
      </c>
      <c r="M108" s="5">
        <f t="shared" si="15"/>
        <v>72319273.159408674</v>
      </c>
      <c r="N108" s="5">
        <f t="shared" si="15"/>
        <v>1044805.9321147258</v>
      </c>
      <c r="O108" s="2">
        <f t="shared" si="13"/>
        <v>-0.18279999999999999</v>
      </c>
      <c r="P108" s="4">
        <f t="shared" si="16"/>
        <v>4.912096355679707E-2</v>
      </c>
      <c r="Q108" s="2">
        <f t="shared" si="17"/>
        <v>-0.14236068422919335</v>
      </c>
    </row>
    <row r="109" spans="1:17" x14ac:dyDescent="0.2">
      <c r="A109">
        <v>2024</v>
      </c>
      <c r="B109" s="4">
        <f>'French Raw data Equally Weight'!F100/100</f>
        <v>5.3800000000000001E-2</v>
      </c>
      <c r="C109" s="4">
        <f>'French Raw data Equally Weight'!J100/100</f>
        <v>0.15509999999999999</v>
      </c>
      <c r="D109">
        <f>'French Raw data Equally Weight'!K100</f>
        <v>3.96</v>
      </c>
      <c r="E109">
        <f>'French Raw data Equally Weight'!T100</f>
        <v>17.809999999999999</v>
      </c>
      <c r="F109" s="4">
        <f t="shared" ref="F109:G109" si="19">D109/100</f>
        <v>3.9599999999999996E-2</v>
      </c>
      <c r="G109" s="4">
        <f t="shared" si="19"/>
        <v>0.17809999999999998</v>
      </c>
      <c r="H109" s="5">
        <f t="shared" si="18"/>
        <v>262571016.98595679</v>
      </c>
      <c r="I109" s="5">
        <f t="shared" si="18"/>
        <v>733274.13877388358</v>
      </c>
      <c r="J109" s="2">
        <f t="shared" si="12"/>
        <v>-0.13849999999999998</v>
      </c>
      <c r="K109" s="4">
        <f>(H109/100)^(1/(A109-1927+1))-(I109/100)^(1/(A109-1927+1))</f>
        <v>6.7724271322970653E-2</v>
      </c>
      <c r="L109" s="2">
        <f>($H$109/H108)^(1/(2024-A109+1))-($I$109/I108)^(1/(2024-A109+1))</f>
        <v>-0.13849999999999985</v>
      </c>
      <c r="M109" s="5">
        <f t="shared" si="15"/>
        <v>76210050.055384859</v>
      </c>
      <c r="N109" s="5">
        <f t="shared" si="15"/>
        <v>1206855.3321857199</v>
      </c>
      <c r="O109" s="2">
        <f t="shared" si="13"/>
        <v>-0.10129999999999999</v>
      </c>
      <c r="P109" s="4">
        <f t="shared" si="16"/>
        <v>4.7557133501799242E-2</v>
      </c>
      <c r="Q109" s="2">
        <f t="shared" si="17"/>
        <v>-0.10129999999999995</v>
      </c>
    </row>
  </sheetData>
  <mergeCells count="12">
    <mergeCell ref="F5:H5"/>
    <mergeCell ref="F6:H6"/>
    <mergeCell ref="F7:H7"/>
    <mergeCell ref="F8:H8"/>
    <mergeCell ref="F9:H9"/>
    <mergeCell ref="A9:C9"/>
    <mergeCell ref="A1:C1"/>
    <mergeCell ref="A2:C2"/>
    <mergeCell ref="A5:C5"/>
    <mergeCell ref="A6:C6"/>
    <mergeCell ref="A7:C7"/>
    <mergeCell ref="A8:C8"/>
  </mergeCells>
  <dataValidations count="1">
    <dataValidation type="whole" allowBlank="1" showInputMessage="1" showErrorMessage="1" sqref="D1" xr:uid="{D75CB152-9306-E84C-8001-0B778B1BFAF1}">
      <formula1>1927</formula1>
      <formula2>2024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B348A-867C-4343-8997-747A3D54079C}">
  <dimension ref="A1:T100"/>
  <sheetViews>
    <sheetView topLeftCell="A73" workbookViewId="0">
      <selection activeCell="A100" sqref="A100:XFD100"/>
    </sheetView>
  </sheetViews>
  <sheetFormatPr baseColWidth="10" defaultRowHeight="16" x14ac:dyDescent="0.2"/>
  <sheetData>
    <row r="1" spans="1:20" x14ac:dyDescent="0.2">
      <c r="A1" t="s">
        <v>19</v>
      </c>
    </row>
    <row r="2" spans="1:2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45628</v>
      </c>
      <c r="M2" s="1">
        <v>45629</v>
      </c>
      <c r="N2" s="1">
        <v>45630</v>
      </c>
      <c r="O2" s="1">
        <v>45631</v>
      </c>
      <c r="P2" s="1">
        <v>45632</v>
      </c>
      <c r="Q2" s="1">
        <v>45633</v>
      </c>
      <c r="R2" s="1">
        <v>45634</v>
      </c>
      <c r="S2" s="1">
        <v>45635</v>
      </c>
      <c r="T2" t="s">
        <v>10</v>
      </c>
    </row>
    <row r="3" spans="1:20" x14ac:dyDescent="0.2">
      <c r="A3">
        <v>1927</v>
      </c>
      <c r="B3">
        <v>-99.99</v>
      </c>
      <c r="C3">
        <v>36.369999999999997</v>
      </c>
      <c r="D3">
        <v>35.29</v>
      </c>
      <c r="E3">
        <v>33.36</v>
      </c>
      <c r="F3">
        <v>33.75</v>
      </c>
      <c r="G3">
        <v>36.9</v>
      </c>
      <c r="H3">
        <v>33.799999999999997</v>
      </c>
      <c r="I3">
        <v>32.44</v>
      </c>
      <c r="J3">
        <v>33.729999999999997</v>
      </c>
      <c r="K3">
        <v>34.380000000000003</v>
      </c>
      <c r="L3">
        <v>33.340000000000003</v>
      </c>
      <c r="M3">
        <v>38.049999999999997</v>
      </c>
      <c r="N3">
        <v>36.24</v>
      </c>
      <c r="O3">
        <v>17.98</v>
      </c>
      <c r="P3">
        <v>45.62</v>
      </c>
      <c r="Q3">
        <v>36.61</v>
      </c>
      <c r="R3">
        <v>30.14</v>
      </c>
      <c r="S3">
        <v>32.049999999999997</v>
      </c>
      <c r="T3">
        <v>34.19</v>
      </c>
    </row>
    <row r="4" spans="1:20" x14ac:dyDescent="0.2">
      <c r="A4">
        <v>1928</v>
      </c>
      <c r="B4">
        <v>-99.99</v>
      </c>
      <c r="C4">
        <v>43.1</v>
      </c>
      <c r="D4">
        <v>41.82</v>
      </c>
      <c r="E4">
        <v>37.74</v>
      </c>
      <c r="F4">
        <v>48.52</v>
      </c>
      <c r="G4">
        <v>35.74</v>
      </c>
      <c r="H4">
        <v>44.22</v>
      </c>
      <c r="I4">
        <v>40.32</v>
      </c>
      <c r="J4">
        <v>37.549999999999997</v>
      </c>
      <c r="K4">
        <v>59.91</v>
      </c>
      <c r="L4">
        <v>44.49</v>
      </c>
      <c r="M4">
        <v>38.36</v>
      </c>
      <c r="N4">
        <v>33.299999999999997</v>
      </c>
      <c r="O4">
        <v>39.18</v>
      </c>
      <c r="P4">
        <v>47.78</v>
      </c>
      <c r="Q4">
        <v>41.72</v>
      </c>
      <c r="R4">
        <v>39.5</v>
      </c>
      <c r="S4">
        <v>37.26</v>
      </c>
      <c r="T4">
        <v>37.619999999999997</v>
      </c>
    </row>
    <row r="5" spans="1:20" x14ac:dyDescent="0.2">
      <c r="A5">
        <v>1929</v>
      </c>
      <c r="B5">
        <v>-99.99</v>
      </c>
      <c r="C5">
        <v>-47.83</v>
      </c>
      <c r="D5">
        <v>-27.75</v>
      </c>
      <c r="E5">
        <v>-10.29</v>
      </c>
      <c r="F5">
        <v>-48.33</v>
      </c>
      <c r="G5">
        <v>-37.46</v>
      </c>
      <c r="H5">
        <v>-30.16</v>
      </c>
      <c r="I5">
        <v>-23.73</v>
      </c>
      <c r="J5">
        <v>-8.8699999999999992</v>
      </c>
      <c r="K5">
        <v>-46.61</v>
      </c>
      <c r="L5">
        <v>-48.87</v>
      </c>
      <c r="M5">
        <v>-47.93</v>
      </c>
      <c r="N5">
        <v>-30.7</v>
      </c>
      <c r="O5">
        <v>-34.159999999999997</v>
      </c>
      <c r="P5">
        <v>-27.41</v>
      </c>
      <c r="Q5">
        <v>-24.35</v>
      </c>
      <c r="R5">
        <v>-23.47</v>
      </c>
      <c r="S5">
        <v>-7.46</v>
      </c>
      <c r="T5">
        <v>-9.2100000000000009</v>
      </c>
    </row>
    <row r="6" spans="1:20" x14ac:dyDescent="0.2">
      <c r="A6">
        <v>1930</v>
      </c>
      <c r="B6">
        <v>-99.99</v>
      </c>
      <c r="C6">
        <v>-45.46</v>
      </c>
      <c r="D6">
        <v>-36.44</v>
      </c>
      <c r="E6">
        <v>-27.33</v>
      </c>
      <c r="F6">
        <v>-50.18</v>
      </c>
      <c r="G6">
        <v>-41.4</v>
      </c>
      <c r="H6">
        <v>-33.35</v>
      </c>
      <c r="I6">
        <v>-36</v>
      </c>
      <c r="J6">
        <v>-26.69</v>
      </c>
      <c r="K6">
        <v>-50.03</v>
      </c>
      <c r="L6">
        <v>-50.23</v>
      </c>
      <c r="M6">
        <v>-42.08</v>
      </c>
      <c r="N6">
        <v>-40.97</v>
      </c>
      <c r="O6">
        <v>-31.84</v>
      </c>
      <c r="P6">
        <v>-34.33</v>
      </c>
      <c r="Q6">
        <v>-38.5</v>
      </c>
      <c r="R6">
        <v>-34.630000000000003</v>
      </c>
      <c r="S6">
        <v>-37.659999999999997</v>
      </c>
      <c r="T6">
        <v>-24.02</v>
      </c>
    </row>
    <row r="7" spans="1:20" x14ac:dyDescent="0.2">
      <c r="A7">
        <v>1931</v>
      </c>
      <c r="B7">
        <v>-99.99</v>
      </c>
      <c r="C7">
        <v>-47.86</v>
      </c>
      <c r="D7">
        <v>-45.94</v>
      </c>
      <c r="E7">
        <v>-43.87</v>
      </c>
      <c r="F7">
        <v>-52.32</v>
      </c>
      <c r="G7">
        <v>-45.13</v>
      </c>
      <c r="H7">
        <v>-48.78</v>
      </c>
      <c r="I7">
        <v>-45.8</v>
      </c>
      <c r="J7">
        <v>-43.64</v>
      </c>
      <c r="K7">
        <v>-44.66</v>
      </c>
      <c r="L7">
        <v>-54.87</v>
      </c>
      <c r="M7">
        <v>-44.77</v>
      </c>
      <c r="N7">
        <v>-45.37</v>
      </c>
      <c r="O7">
        <v>-48.5</v>
      </c>
      <c r="P7">
        <v>-48.96</v>
      </c>
      <c r="Q7">
        <v>-43.62</v>
      </c>
      <c r="R7">
        <v>-46.98</v>
      </c>
      <c r="S7">
        <v>-51.08</v>
      </c>
      <c r="T7">
        <v>-42.18</v>
      </c>
    </row>
    <row r="8" spans="1:20" x14ac:dyDescent="0.2">
      <c r="A8">
        <v>1932</v>
      </c>
      <c r="B8">
        <v>-99.99</v>
      </c>
      <c r="C8">
        <v>-1.59</v>
      </c>
      <c r="D8">
        <v>-6.84</v>
      </c>
      <c r="E8">
        <v>-8.6300000000000008</v>
      </c>
      <c r="F8">
        <v>3.46</v>
      </c>
      <c r="G8">
        <v>-1.3</v>
      </c>
      <c r="H8">
        <v>-8.3000000000000007</v>
      </c>
      <c r="I8">
        <v>-0.16</v>
      </c>
      <c r="J8">
        <v>-9.4</v>
      </c>
      <c r="K8">
        <v>20.49</v>
      </c>
      <c r="L8">
        <v>-2.09</v>
      </c>
      <c r="M8">
        <v>-4.53</v>
      </c>
      <c r="N8">
        <v>0.19</v>
      </c>
      <c r="O8">
        <v>-11.44</v>
      </c>
      <c r="P8">
        <v>-6.38</v>
      </c>
      <c r="Q8">
        <v>-7.79</v>
      </c>
      <c r="R8">
        <v>3.86</v>
      </c>
      <c r="S8">
        <v>-2.5499999999999998</v>
      </c>
      <c r="T8">
        <v>-10.52</v>
      </c>
    </row>
    <row r="9" spans="1:20" x14ac:dyDescent="0.2">
      <c r="A9">
        <v>1933</v>
      </c>
      <c r="B9">
        <v>-99.99</v>
      </c>
      <c r="C9">
        <v>151.30000000000001</v>
      </c>
      <c r="D9">
        <v>109.07</v>
      </c>
      <c r="E9">
        <v>52.74</v>
      </c>
      <c r="F9">
        <v>175.08</v>
      </c>
      <c r="G9">
        <v>128.55000000000001</v>
      </c>
      <c r="H9">
        <v>102.57</v>
      </c>
      <c r="I9">
        <v>102.03</v>
      </c>
      <c r="J9">
        <v>49.72</v>
      </c>
      <c r="K9">
        <v>148.34</v>
      </c>
      <c r="L9">
        <v>186.77</v>
      </c>
      <c r="M9">
        <v>135.75</v>
      </c>
      <c r="N9">
        <v>124.18</v>
      </c>
      <c r="O9">
        <v>104.37</v>
      </c>
      <c r="P9">
        <v>101.23</v>
      </c>
      <c r="Q9">
        <v>109.25</v>
      </c>
      <c r="R9">
        <v>98.62</v>
      </c>
      <c r="S9">
        <v>71.5</v>
      </c>
      <c r="T9">
        <v>45.85</v>
      </c>
    </row>
    <row r="10" spans="1:20" x14ac:dyDescent="0.2">
      <c r="A10">
        <v>1934</v>
      </c>
      <c r="B10">
        <v>-99.99</v>
      </c>
      <c r="C10">
        <v>25.27</v>
      </c>
      <c r="D10">
        <v>12.29</v>
      </c>
      <c r="E10">
        <v>2.2999999999999998</v>
      </c>
      <c r="F10">
        <v>29.46</v>
      </c>
      <c r="G10">
        <v>15.99</v>
      </c>
      <c r="H10">
        <v>16.690000000000001</v>
      </c>
      <c r="I10">
        <v>10.42</v>
      </c>
      <c r="J10">
        <v>1.57</v>
      </c>
      <c r="K10">
        <v>20.010000000000002</v>
      </c>
      <c r="L10">
        <v>33.14</v>
      </c>
      <c r="M10">
        <v>21.66</v>
      </c>
      <c r="N10">
        <v>12.6</v>
      </c>
      <c r="O10">
        <v>14.66</v>
      </c>
      <c r="P10">
        <v>17.93</v>
      </c>
      <c r="Q10">
        <v>8.5399999999999991</v>
      </c>
      <c r="R10">
        <v>11.45</v>
      </c>
      <c r="S10">
        <v>2.4300000000000002</v>
      </c>
      <c r="T10">
        <v>1.38</v>
      </c>
    </row>
    <row r="11" spans="1:20" x14ac:dyDescent="0.2">
      <c r="A11">
        <v>1935</v>
      </c>
      <c r="B11">
        <v>-99.99</v>
      </c>
      <c r="C11">
        <v>68.510000000000005</v>
      </c>
      <c r="D11">
        <v>50.8</v>
      </c>
      <c r="E11">
        <v>44.15</v>
      </c>
      <c r="F11">
        <v>72.23</v>
      </c>
      <c r="G11">
        <v>67.930000000000007</v>
      </c>
      <c r="H11">
        <v>59.59</v>
      </c>
      <c r="I11">
        <v>39.18</v>
      </c>
      <c r="J11">
        <v>44.59</v>
      </c>
      <c r="K11">
        <v>53.18</v>
      </c>
      <c r="L11">
        <v>78.069999999999993</v>
      </c>
      <c r="M11">
        <v>66.23</v>
      </c>
      <c r="N11">
        <v>68.989999999999995</v>
      </c>
      <c r="O11">
        <v>57.4</v>
      </c>
      <c r="P11">
        <v>60.77</v>
      </c>
      <c r="Q11">
        <v>39.08</v>
      </c>
      <c r="R11">
        <v>39.24</v>
      </c>
      <c r="S11">
        <v>50.63</v>
      </c>
      <c r="T11">
        <v>43.38</v>
      </c>
    </row>
    <row r="12" spans="1:20" x14ac:dyDescent="0.2">
      <c r="A12">
        <v>1936</v>
      </c>
      <c r="B12">
        <v>-99.99</v>
      </c>
      <c r="C12">
        <v>57.57</v>
      </c>
      <c r="D12">
        <v>48.99</v>
      </c>
      <c r="E12">
        <v>30.81</v>
      </c>
      <c r="F12">
        <v>75.48</v>
      </c>
      <c r="G12">
        <v>55.47</v>
      </c>
      <c r="H12">
        <v>55.02</v>
      </c>
      <c r="I12">
        <v>34.25</v>
      </c>
      <c r="J12">
        <v>30.78</v>
      </c>
      <c r="K12">
        <v>92.82</v>
      </c>
      <c r="L12">
        <v>68.98</v>
      </c>
      <c r="M12">
        <v>45.16</v>
      </c>
      <c r="N12">
        <v>62.18</v>
      </c>
      <c r="O12">
        <v>53.41</v>
      </c>
      <c r="P12">
        <v>55.79</v>
      </c>
      <c r="Q12">
        <v>39.08</v>
      </c>
      <c r="R12">
        <v>31.4</v>
      </c>
      <c r="S12">
        <v>31.98</v>
      </c>
      <c r="T12">
        <v>30.54</v>
      </c>
    </row>
    <row r="13" spans="1:20" x14ac:dyDescent="0.2">
      <c r="A13">
        <v>1937</v>
      </c>
      <c r="B13">
        <v>-99.99</v>
      </c>
      <c r="C13">
        <v>-53.27</v>
      </c>
      <c r="D13">
        <v>-46.14</v>
      </c>
      <c r="E13">
        <v>-33.049999999999997</v>
      </c>
      <c r="F13">
        <v>-53.36</v>
      </c>
      <c r="G13">
        <v>-51.51</v>
      </c>
      <c r="H13">
        <v>-46.47</v>
      </c>
      <c r="I13">
        <v>-40.380000000000003</v>
      </c>
      <c r="J13">
        <v>-32.64</v>
      </c>
      <c r="K13">
        <v>-53.28</v>
      </c>
      <c r="L13">
        <v>-53.35</v>
      </c>
      <c r="M13">
        <v>-53.13</v>
      </c>
      <c r="N13">
        <v>-50.55</v>
      </c>
      <c r="O13">
        <v>-46.78</v>
      </c>
      <c r="P13">
        <v>-46.28</v>
      </c>
      <c r="Q13">
        <v>-44.31</v>
      </c>
      <c r="R13">
        <v>-38.08</v>
      </c>
      <c r="S13">
        <v>-37.6</v>
      </c>
      <c r="T13">
        <v>-31.6</v>
      </c>
    </row>
    <row r="14" spans="1:20" x14ac:dyDescent="0.2">
      <c r="A14">
        <v>1938</v>
      </c>
      <c r="B14">
        <v>-99.99</v>
      </c>
      <c r="C14">
        <v>28.94</v>
      </c>
      <c r="D14">
        <v>38.450000000000003</v>
      </c>
      <c r="E14">
        <v>27.52</v>
      </c>
      <c r="F14">
        <v>16.77</v>
      </c>
      <c r="G14">
        <v>37.86</v>
      </c>
      <c r="H14">
        <v>42.03</v>
      </c>
      <c r="I14">
        <v>37.68</v>
      </c>
      <c r="J14">
        <v>26.7</v>
      </c>
      <c r="K14">
        <v>1.6</v>
      </c>
      <c r="L14">
        <v>22.39</v>
      </c>
      <c r="M14">
        <v>38.47</v>
      </c>
      <c r="N14">
        <v>37.49</v>
      </c>
      <c r="O14">
        <v>41.04</v>
      </c>
      <c r="P14">
        <v>42.79</v>
      </c>
      <c r="Q14">
        <v>34.75</v>
      </c>
      <c r="R14">
        <v>39.229999999999997</v>
      </c>
      <c r="S14">
        <v>33.659999999999997</v>
      </c>
      <c r="T14">
        <v>25.36</v>
      </c>
    </row>
    <row r="15" spans="1:20" x14ac:dyDescent="0.2">
      <c r="A15">
        <v>1939</v>
      </c>
      <c r="B15">
        <v>-99.99</v>
      </c>
      <c r="C15">
        <v>-6.07</v>
      </c>
      <c r="D15">
        <v>0.01</v>
      </c>
      <c r="E15">
        <v>2.99</v>
      </c>
      <c r="F15">
        <v>-4.16</v>
      </c>
      <c r="G15">
        <v>-2.36</v>
      </c>
      <c r="H15">
        <v>4.05</v>
      </c>
      <c r="I15">
        <v>-3.47</v>
      </c>
      <c r="J15">
        <v>3.42</v>
      </c>
      <c r="K15">
        <v>-5.73</v>
      </c>
      <c r="L15">
        <v>-3.84</v>
      </c>
      <c r="M15">
        <v>-7.47</v>
      </c>
      <c r="N15">
        <v>0.85</v>
      </c>
      <c r="O15">
        <v>6.23</v>
      </c>
      <c r="P15">
        <v>2.5099999999999998</v>
      </c>
      <c r="Q15">
        <v>-4.76</v>
      </c>
      <c r="R15">
        <v>-2.75</v>
      </c>
      <c r="S15">
        <v>-6.33</v>
      </c>
      <c r="T15">
        <v>5.43</v>
      </c>
    </row>
    <row r="16" spans="1:20" x14ac:dyDescent="0.2">
      <c r="A16">
        <v>1940</v>
      </c>
      <c r="B16">
        <v>-99.99</v>
      </c>
      <c r="C16">
        <v>-7.5</v>
      </c>
      <c r="D16">
        <v>-3.69</v>
      </c>
      <c r="E16">
        <v>-7.39</v>
      </c>
      <c r="F16">
        <v>-14.22</v>
      </c>
      <c r="G16">
        <v>-4.9800000000000004</v>
      </c>
      <c r="H16">
        <v>-0.19</v>
      </c>
      <c r="I16">
        <v>-7.27</v>
      </c>
      <c r="J16">
        <v>-7.39</v>
      </c>
      <c r="K16">
        <v>-31.81</v>
      </c>
      <c r="L16">
        <v>-7.74</v>
      </c>
      <c r="M16">
        <v>-2.65</v>
      </c>
      <c r="N16">
        <v>-6.31</v>
      </c>
      <c r="O16">
        <v>-2.5</v>
      </c>
      <c r="P16">
        <v>1.51</v>
      </c>
      <c r="Q16">
        <v>-6.94</v>
      </c>
      <c r="R16">
        <v>-7.47</v>
      </c>
      <c r="S16">
        <v>-9.15</v>
      </c>
      <c r="T16">
        <v>-7.07</v>
      </c>
    </row>
    <row r="17" spans="1:20" x14ac:dyDescent="0.2">
      <c r="A17">
        <v>1941</v>
      </c>
      <c r="B17">
        <v>-99.99</v>
      </c>
      <c r="C17">
        <v>-8.1300000000000008</v>
      </c>
      <c r="D17">
        <v>-9.6</v>
      </c>
      <c r="E17">
        <v>-10.58</v>
      </c>
      <c r="F17">
        <v>-11.75</v>
      </c>
      <c r="G17">
        <v>-9.9499999999999993</v>
      </c>
      <c r="H17">
        <v>-10.210000000000001</v>
      </c>
      <c r="I17">
        <v>-7.17</v>
      </c>
      <c r="J17">
        <v>-10.86</v>
      </c>
      <c r="K17">
        <v>-5.54</v>
      </c>
      <c r="L17">
        <v>-13.44</v>
      </c>
      <c r="M17">
        <v>-5.64</v>
      </c>
      <c r="N17">
        <v>-12.6</v>
      </c>
      <c r="O17">
        <v>-13.67</v>
      </c>
      <c r="P17">
        <v>-7.71</v>
      </c>
      <c r="Q17">
        <v>-7.93</v>
      </c>
      <c r="R17">
        <v>-6.71</v>
      </c>
      <c r="S17">
        <v>-8.6300000000000008</v>
      </c>
      <c r="T17">
        <v>-11.25</v>
      </c>
    </row>
    <row r="18" spans="1:20" x14ac:dyDescent="0.2">
      <c r="A18">
        <v>1942</v>
      </c>
      <c r="B18">
        <v>-99.99</v>
      </c>
      <c r="C18">
        <v>33.83</v>
      </c>
      <c r="D18">
        <v>22.91</v>
      </c>
      <c r="E18">
        <v>15.66</v>
      </c>
      <c r="F18">
        <v>39.1</v>
      </c>
      <c r="G18">
        <v>29.78</v>
      </c>
      <c r="H18">
        <v>22.53</v>
      </c>
      <c r="I18">
        <v>20.52</v>
      </c>
      <c r="J18">
        <v>15.33</v>
      </c>
      <c r="K18">
        <v>61.79</v>
      </c>
      <c r="L18">
        <v>32</v>
      </c>
      <c r="M18">
        <v>30.44</v>
      </c>
      <c r="N18">
        <v>29.37</v>
      </c>
      <c r="O18">
        <v>23.53</v>
      </c>
      <c r="P18">
        <v>21.83</v>
      </c>
      <c r="Q18">
        <v>21.33</v>
      </c>
      <c r="R18">
        <v>20.05</v>
      </c>
      <c r="S18">
        <v>23.61</v>
      </c>
      <c r="T18">
        <v>13.9</v>
      </c>
    </row>
    <row r="19" spans="1:20" x14ac:dyDescent="0.2">
      <c r="A19">
        <v>1943</v>
      </c>
      <c r="B19">
        <v>-99.99</v>
      </c>
      <c r="C19">
        <v>87.8</v>
      </c>
      <c r="D19">
        <v>49.21</v>
      </c>
      <c r="E19">
        <v>25.33</v>
      </c>
      <c r="F19">
        <v>109.48</v>
      </c>
      <c r="G19">
        <v>76.89</v>
      </c>
      <c r="H19">
        <v>48.65</v>
      </c>
      <c r="I19">
        <v>34.18</v>
      </c>
      <c r="J19">
        <v>24.91</v>
      </c>
      <c r="K19">
        <v>137.97</v>
      </c>
      <c r="L19">
        <v>98.77</v>
      </c>
      <c r="M19">
        <v>72.19</v>
      </c>
      <c r="N19">
        <v>79.86</v>
      </c>
      <c r="O19">
        <v>46.22</v>
      </c>
      <c r="P19">
        <v>50.45</v>
      </c>
      <c r="Q19">
        <v>40.03</v>
      </c>
      <c r="R19">
        <v>30.82</v>
      </c>
      <c r="S19">
        <v>35.47</v>
      </c>
      <c r="T19">
        <v>22.96</v>
      </c>
    </row>
    <row r="20" spans="1:20" x14ac:dyDescent="0.2">
      <c r="A20">
        <v>1944</v>
      </c>
      <c r="B20">
        <v>-99.99</v>
      </c>
      <c r="C20">
        <v>52.49</v>
      </c>
      <c r="D20">
        <v>36.21</v>
      </c>
      <c r="E20">
        <v>19</v>
      </c>
      <c r="F20">
        <v>60.75</v>
      </c>
      <c r="G20">
        <v>39.06</v>
      </c>
      <c r="H20">
        <v>38.46</v>
      </c>
      <c r="I20">
        <v>30.17</v>
      </c>
      <c r="J20">
        <v>18.28</v>
      </c>
      <c r="K20">
        <v>69.73</v>
      </c>
      <c r="L20">
        <v>57.17</v>
      </c>
      <c r="M20">
        <v>44.97</v>
      </c>
      <c r="N20">
        <v>35.4</v>
      </c>
      <c r="O20">
        <v>41.07</v>
      </c>
      <c r="P20">
        <v>36.54</v>
      </c>
      <c r="Q20">
        <v>33.880000000000003</v>
      </c>
      <c r="R20">
        <v>27.92</v>
      </c>
      <c r="S20">
        <v>25.56</v>
      </c>
      <c r="T20">
        <v>16.829999999999998</v>
      </c>
    </row>
    <row r="21" spans="1:20" x14ac:dyDescent="0.2">
      <c r="A21">
        <v>1945</v>
      </c>
      <c r="B21">
        <v>-99.99</v>
      </c>
      <c r="C21">
        <v>75.010000000000005</v>
      </c>
      <c r="D21">
        <v>61.9</v>
      </c>
      <c r="E21">
        <v>34.64</v>
      </c>
      <c r="F21">
        <v>78.760000000000005</v>
      </c>
      <c r="G21">
        <v>69.33</v>
      </c>
      <c r="H21">
        <v>55.06</v>
      </c>
      <c r="I21">
        <v>58.97</v>
      </c>
      <c r="J21">
        <v>33</v>
      </c>
      <c r="K21">
        <v>91.09</v>
      </c>
      <c r="L21">
        <v>73.17</v>
      </c>
      <c r="M21">
        <v>71.069999999999993</v>
      </c>
      <c r="N21">
        <v>68.16</v>
      </c>
      <c r="O21">
        <v>55</v>
      </c>
      <c r="P21">
        <v>55.1</v>
      </c>
      <c r="Q21">
        <v>67.98</v>
      </c>
      <c r="R21">
        <v>53.26</v>
      </c>
      <c r="S21">
        <v>45.94</v>
      </c>
      <c r="T21">
        <v>30.23</v>
      </c>
    </row>
    <row r="22" spans="1:20" x14ac:dyDescent="0.2">
      <c r="A22">
        <v>1946</v>
      </c>
      <c r="B22">
        <v>-99.99</v>
      </c>
      <c r="C22">
        <v>-14.16</v>
      </c>
      <c r="D22">
        <v>-7.43</v>
      </c>
      <c r="E22">
        <v>-5.8</v>
      </c>
      <c r="F22">
        <v>-13.57</v>
      </c>
      <c r="G22">
        <v>-10.23</v>
      </c>
      <c r="H22">
        <v>-8.35</v>
      </c>
      <c r="I22">
        <v>-6.24</v>
      </c>
      <c r="J22">
        <v>-5.77</v>
      </c>
      <c r="K22">
        <v>-15.32</v>
      </c>
      <c r="L22">
        <v>-12.67</v>
      </c>
      <c r="M22">
        <v>-14.85</v>
      </c>
      <c r="N22">
        <v>-6.71</v>
      </c>
      <c r="O22">
        <v>-8.06</v>
      </c>
      <c r="P22">
        <v>-8.56</v>
      </c>
      <c r="Q22">
        <v>-6.66</v>
      </c>
      <c r="R22">
        <v>-6.04</v>
      </c>
      <c r="S22">
        <v>-8.32</v>
      </c>
      <c r="T22">
        <v>-5.15</v>
      </c>
    </row>
    <row r="23" spans="1:20" x14ac:dyDescent="0.2">
      <c r="A23">
        <v>1947</v>
      </c>
      <c r="B23">
        <v>-99.99</v>
      </c>
      <c r="C23">
        <v>-0.11</v>
      </c>
      <c r="D23">
        <v>0.74</v>
      </c>
      <c r="E23">
        <v>4.05</v>
      </c>
      <c r="F23">
        <v>-0.9</v>
      </c>
      <c r="G23">
        <v>-0.66</v>
      </c>
      <c r="H23">
        <v>0.44</v>
      </c>
      <c r="I23">
        <v>-0.42</v>
      </c>
      <c r="J23">
        <v>4.67</v>
      </c>
      <c r="K23">
        <v>-0.96</v>
      </c>
      <c r="L23">
        <v>-0.87</v>
      </c>
      <c r="M23">
        <v>0.69</v>
      </c>
      <c r="N23">
        <v>-1.62</v>
      </c>
      <c r="O23">
        <v>-2.84</v>
      </c>
      <c r="P23">
        <v>2.91</v>
      </c>
      <c r="Q23">
        <v>1.94</v>
      </c>
      <c r="R23">
        <v>-2.0099999999999998</v>
      </c>
      <c r="S23">
        <v>0.83</v>
      </c>
      <c r="T23">
        <v>5.58</v>
      </c>
    </row>
    <row r="24" spans="1:20" x14ac:dyDescent="0.2">
      <c r="A24">
        <v>1948</v>
      </c>
      <c r="B24">
        <v>-99.99</v>
      </c>
      <c r="C24">
        <v>-5.42</v>
      </c>
      <c r="D24">
        <v>-2.77</v>
      </c>
      <c r="E24">
        <v>2.79</v>
      </c>
      <c r="F24">
        <v>-5.87</v>
      </c>
      <c r="G24">
        <v>-3.76</v>
      </c>
      <c r="H24">
        <v>-3.77</v>
      </c>
      <c r="I24">
        <v>0.64</v>
      </c>
      <c r="J24">
        <v>2.86</v>
      </c>
      <c r="K24">
        <v>-0.71</v>
      </c>
      <c r="L24">
        <v>-8.4700000000000006</v>
      </c>
      <c r="M24">
        <v>-5.04</v>
      </c>
      <c r="N24">
        <v>-2.85</v>
      </c>
      <c r="O24">
        <v>-6.56</v>
      </c>
      <c r="P24">
        <v>-1.74</v>
      </c>
      <c r="Q24">
        <v>-1.59</v>
      </c>
      <c r="R24">
        <v>2.09</v>
      </c>
      <c r="S24">
        <v>1.6</v>
      </c>
      <c r="T24">
        <v>3.1</v>
      </c>
    </row>
    <row r="25" spans="1:20" x14ac:dyDescent="0.2">
      <c r="A25">
        <v>1949</v>
      </c>
      <c r="B25">
        <v>-99.99</v>
      </c>
      <c r="C25">
        <v>20.82</v>
      </c>
      <c r="D25">
        <v>21.67</v>
      </c>
      <c r="E25">
        <v>20.04</v>
      </c>
      <c r="F25">
        <v>21.11</v>
      </c>
      <c r="G25">
        <v>19.7</v>
      </c>
      <c r="H25">
        <v>22.07</v>
      </c>
      <c r="I25">
        <v>23.15</v>
      </c>
      <c r="J25">
        <v>19.690000000000001</v>
      </c>
      <c r="K25">
        <v>27.22</v>
      </c>
      <c r="L25">
        <v>18.12</v>
      </c>
      <c r="M25">
        <v>20.5</v>
      </c>
      <c r="N25">
        <v>19.14</v>
      </c>
      <c r="O25">
        <v>26.73</v>
      </c>
      <c r="P25">
        <v>18.829999999999998</v>
      </c>
      <c r="Q25">
        <v>22.09</v>
      </c>
      <c r="R25">
        <v>23.83</v>
      </c>
      <c r="S25">
        <v>24.52</v>
      </c>
      <c r="T25">
        <v>18.68</v>
      </c>
    </row>
    <row r="26" spans="1:20" x14ac:dyDescent="0.2">
      <c r="A26">
        <v>1950</v>
      </c>
      <c r="B26">
        <v>-99.99</v>
      </c>
      <c r="C26">
        <v>43.83</v>
      </c>
      <c r="D26">
        <v>35.39</v>
      </c>
      <c r="E26">
        <v>29.19</v>
      </c>
      <c r="F26">
        <v>46.42</v>
      </c>
      <c r="G26">
        <v>43.31</v>
      </c>
      <c r="H26">
        <v>35.409999999999997</v>
      </c>
      <c r="I26">
        <v>29.84</v>
      </c>
      <c r="J26">
        <v>29.28</v>
      </c>
      <c r="K26">
        <v>52.78</v>
      </c>
      <c r="L26">
        <v>43.15</v>
      </c>
      <c r="M26">
        <v>41.29</v>
      </c>
      <c r="N26">
        <v>44.71</v>
      </c>
      <c r="O26">
        <v>32.409999999999997</v>
      </c>
      <c r="P26">
        <v>37.49</v>
      </c>
      <c r="Q26">
        <v>32.31</v>
      </c>
      <c r="R26">
        <v>28.28</v>
      </c>
      <c r="S26">
        <v>29.44</v>
      </c>
      <c r="T26">
        <v>29.23</v>
      </c>
    </row>
    <row r="27" spans="1:20" x14ac:dyDescent="0.2">
      <c r="A27">
        <v>1951</v>
      </c>
      <c r="B27">
        <v>-99.99</v>
      </c>
      <c r="C27">
        <v>9.4600000000000009</v>
      </c>
      <c r="D27">
        <v>15.53</v>
      </c>
      <c r="E27">
        <v>21.75</v>
      </c>
      <c r="F27">
        <v>6.29</v>
      </c>
      <c r="G27">
        <v>13.55</v>
      </c>
      <c r="H27">
        <v>13.8</v>
      </c>
      <c r="I27">
        <v>19.91</v>
      </c>
      <c r="J27">
        <v>21.8</v>
      </c>
      <c r="K27">
        <v>3.92</v>
      </c>
      <c r="L27">
        <v>7.59</v>
      </c>
      <c r="M27">
        <v>12.67</v>
      </c>
      <c r="N27">
        <v>14.19</v>
      </c>
      <c r="O27">
        <v>18.53</v>
      </c>
      <c r="P27">
        <v>10.65</v>
      </c>
      <c r="Q27">
        <v>17.96</v>
      </c>
      <c r="R27">
        <v>21.18</v>
      </c>
      <c r="S27">
        <v>21.35</v>
      </c>
      <c r="T27">
        <v>21.91</v>
      </c>
    </row>
    <row r="28" spans="1:20" x14ac:dyDescent="0.2">
      <c r="A28">
        <v>1952</v>
      </c>
      <c r="B28">
        <v>-99.99</v>
      </c>
      <c r="C28">
        <v>7.56</v>
      </c>
      <c r="D28">
        <v>11.14</v>
      </c>
      <c r="E28">
        <v>14</v>
      </c>
      <c r="F28">
        <v>5.0599999999999996</v>
      </c>
      <c r="G28">
        <v>9.17</v>
      </c>
      <c r="H28">
        <v>10.82</v>
      </c>
      <c r="I28">
        <v>12.14</v>
      </c>
      <c r="J28">
        <v>14.18</v>
      </c>
      <c r="K28">
        <v>1.19</v>
      </c>
      <c r="L28">
        <v>7.09</v>
      </c>
      <c r="M28">
        <v>10</v>
      </c>
      <c r="N28">
        <v>8.6</v>
      </c>
      <c r="O28">
        <v>11.15</v>
      </c>
      <c r="P28">
        <v>10.61</v>
      </c>
      <c r="Q28">
        <v>12.31</v>
      </c>
      <c r="R28">
        <v>12.02</v>
      </c>
      <c r="S28">
        <v>13.11</v>
      </c>
      <c r="T28">
        <v>14.42</v>
      </c>
    </row>
    <row r="29" spans="1:20" x14ac:dyDescent="0.2">
      <c r="A29">
        <v>1953</v>
      </c>
      <c r="B29">
        <v>-99.99</v>
      </c>
      <c r="C29">
        <v>-5.89</v>
      </c>
      <c r="D29">
        <v>-1.49</v>
      </c>
      <c r="E29">
        <v>1.1299999999999999</v>
      </c>
      <c r="F29">
        <v>-5.71</v>
      </c>
      <c r="G29">
        <v>-3.99</v>
      </c>
      <c r="H29">
        <v>-1.95</v>
      </c>
      <c r="I29">
        <v>-0.35</v>
      </c>
      <c r="J29">
        <v>1.26</v>
      </c>
      <c r="K29">
        <v>-5.8</v>
      </c>
      <c r="L29">
        <v>-5.69</v>
      </c>
      <c r="M29">
        <v>-6.05</v>
      </c>
      <c r="N29">
        <v>-2.59</v>
      </c>
      <c r="O29">
        <v>-1.1000000000000001</v>
      </c>
      <c r="P29">
        <v>-2.52</v>
      </c>
      <c r="Q29">
        <v>-0.6</v>
      </c>
      <c r="R29">
        <v>-0.23</v>
      </c>
      <c r="S29">
        <v>2.0699999999999998</v>
      </c>
      <c r="T29">
        <v>1.0900000000000001</v>
      </c>
    </row>
    <row r="30" spans="1:20" x14ac:dyDescent="0.2">
      <c r="A30">
        <v>1954</v>
      </c>
      <c r="B30">
        <v>-99.99</v>
      </c>
      <c r="C30">
        <v>60.21</v>
      </c>
      <c r="D30">
        <v>55.05</v>
      </c>
      <c r="E30">
        <v>49.59</v>
      </c>
      <c r="F30">
        <v>63.64</v>
      </c>
      <c r="G30">
        <v>58.15</v>
      </c>
      <c r="H30">
        <v>58.65</v>
      </c>
      <c r="I30">
        <v>54.67</v>
      </c>
      <c r="J30">
        <v>48.85</v>
      </c>
      <c r="K30">
        <v>63.9</v>
      </c>
      <c r="L30">
        <v>63.56</v>
      </c>
      <c r="M30">
        <v>56.99</v>
      </c>
      <c r="N30">
        <v>58.92</v>
      </c>
      <c r="O30">
        <v>60.19</v>
      </c>
      <c r="P30">
        <v>57.58</v>
      </c>
      <c r="Q30">
        <v>49.91</v>
      </c>
      <c r="R30">
        <v>57.51</v>
      </c>
      <c r="S30">
        <v>49.98</v>
      </c>
      <c r="T30">
        <v>48.61</v>
      </c>
    </row>
    <row r="31" spans="1:20" x14ac:dyDescent="0.2">
      <c r="A31">
        <v>1955</v>
      </c>
      <c r="B31">
        <v>-99.99</v>
      </c>
      <c r="C31">
        <v>22.64</v>
      </c>
      <c r="D31">
        <v>20.420000000000002</v>
      </c>
      <c r="E31">
        <v>26.23</v>
      </c>
      <c r="F31">
        <v>24.1</v>
      </c>
      <c r="G31">
        <v>17.14</v>
      </c>
      <c r="H31">
        <v>22.35</v>
      </c>
      <c r="I31">
        <v>19.68</v>
      </c>
      <c r="J31">
        <v>26.89</v>
      </c>
      <c r="K31">
        <v>27.09</v>
      </c>
      <c r="L31">
        <v>22.74</v>
      </c>
      <c r="M31">
        <v>21.18</v>
      </c>
      <c r="N31">
        <v>14.55</v>
      </c>
      <c r="O31">
        <v>23.08</v>
      </c>
      <c r="P31">
        <v>21.85</v>
      </c>
      <c r="Q31">
        <v>20.07</v>
      </c>
      <c r="R31">
        <v>19.440000000000001</v>
      </c>
      <c r="S31">
        <v>18.260000000000002</v>
      </c>
      <c r="T31">
        <v>28.71</v>
      </c>
    </row>
    <row r="32" spans="1:20" x14ac:dyDescent="0.2">
      <c r="A32">
        <v>1956</v>
      </c>
      <c r="B32">
        <v>-99.99</v>
      </c>
      <c r="C32">
        <v>6.94</v>
      </c>
      <c r="D32">
        <v>8.9</v>
      </c>
      <c r="E32">
        <v>8.48</v>
      </c>
      <c r="F32">
        <v>5.3</v>
      </c>
      <c r="G32">
        <v>8.7100000000000009</v>
      </c>
      <c r="H32">
        <v>8.68</v>
      </c>
      <c r="I32">
        <v>7.86</v>
      </c>
      <c r="J32">
        <v>8.6</v>
      </c>
      <c r="K32">
        <v>-0.99</v>
      </c>
      <c r="L32">
        <v>8.24</v>
      </c>
      <c r="M32">
        <v>8.44</v>
      </c>
      <c r="N32">
        <v>8.9</v>
      </c>
      <c r="O32">
        <v>5.78</v>
      </c>
      <c r="P32">
        <v>10.71</v>
      </c>
      <c r="Q32">
        <v>9.15</v>
      </c>
      <c r="R32">
        <v>7.06</v>
      </c>
      <c r="S32">
        <v>11.12</v>
      </c>
      <c r="T32">
        <v>8.1199999999999992</v>
      </c>
    </row>
    <row r="33" spans="1:20" x14ac:dyDescent="0.2">
      <c r="A33">
        <v>1957</v>
      </c>
      <c r="B33">
        <v>-99.99</v>
      </c>
      <c r="C33">
        <v>-14.55</v>
      </c>
      <c r="D33">
        <v>-13.6</v>
      </c>
      <c r="E33">
        <v>-9.57</v>
      </c>
      <c r="F33">
        <v>-14.62</v>
      </c>
      <c r="G33">
        <v>-15.21</v>
      </c>
      <c r="H33">
        <v>-14.68</v>
      </c>
      <c r="I33">
        <v>-12.47</v>
      </c>
      <c r="J33">
        <v>-9.2899999999999991</v>
      </c>
      <c r="K33">
        <v>-15.25</v>
      </c>
      <c r="L33">
        <v>-14.29</v>
      </c>
      <c r="M33">
        <v>-14.47</v>
      </c>
      <c r="N33">
        <v>-15.71</v>
      </c>
      <c r="O33">
        <v>-17.7</v>
      </c>
      <c r="P33">
        <v>-12.6</v>
      </c>
      <c r="Q33">
        <v>-11.82</v>
      </c>
      <c r="R33">
        <v>-12.88</v>
      </c>
      <c r="S33">
        <v>-9.6</v>
      </c>
      <c r="T33">
        <v>-9.2200000000000006</v>
      </c>
    </row>
    <row r="34" spans="1:20" x14ac:dyDescent="0.2">
      <c r="A34">
        <v>1958</v>
      </c>
      <c r="B34">
        <v>-99.99</v>
      </c>
      <c r="C34">
        <v>66.040000000000006</v>
      </c>
      <c r="D34">
        <v>59.35</v>
      </c>
      <c r="E34">
        <v>43.01</v>
      </c>
      <c r="F34">
        <v>65.47</v>
      </c>
      <c r="G34">
        <v>67.400000000000006</v>
      </c>
      <c r="H34">
        <v>59.44</v>
      </c>
      <c r="I34">
        <v>55.05</v>
      </c>
      <c r="J34">
        <v>42.12</v>
      </c>
      <c r="K34">
        <v>69.349999999999994</v>
      </c>
      <c r="L34">
        <v>63.67</v>
      </c>
      <c r="M34">
        <v>66.56</v>
      </c>
      <c r="N34">
        <v>67.91</v>
      </c>
      <c r="O34">
        <v>61.19</v>
      </c>
      <c r="P34">
        <v>58.29</v>
      </c>
      <c r="Q34">
        <v>56.93</v>
      </c>
      <c r="R34">
        <v>53.89</v>
      </c>
      <c r="S34">
        <v>48.73</v>
      </c>
      <c r="T34">
        <v>40.840000000000003</v>
      </c>
    </row>
    <row r="35" spans="1:20" x14ac:dyDescent="0.2">
      <c r="A35">
        <v>1959</v>
      </c>
      <c r="B35">
        <v>-99.99</v>
      </c>
      <c r="C35">
        <v>19.59</v>
      </c>
      <c r="D35">
        <v>18.71</v>
      </c>
      <c r="E35">
        <v>12.06</v>
      </c>
      <c r="F35">
        <v>21.77</v>
      </c>
      <c r="G35">
        <v>20.170000000000002</v>
      </c>
      <c r="H35">
        <v>20.13</v>
      </c>
      <c r="I35">
        <v>14.75</v>
      </c>
      <c r="J35">
        <v>11.9</v>
      </c>
      <c r="K35">
        <v>12.74</v>
      </c>
      <c r="L35">
        <v>26.12</v>
      </c>
      <c r="M35">
        <v>17.62</v>
      </c>
      <c r="N35">
        <v>21.91</v>
      </c>
      <c r="O35">
        <v>17.23</v>
      </c>
      <c r="P35">
        <v>22.09</v>
      </c>
      <c r="Q35">
        <v>16.2</v>
      </c>
      <c r="R35">
        <v>13.83</v>
      </c>
      <c r="S35">
        <v>9.16</v>
      </c>
      <c r="T35">
        <v>12.47</v>
      </c>
    </row>
    <row r="36" spans="1:20" x14ac:dyDescent="0.2">
      <c r="A36">
        <v>1960</v>
      </c>
      <c r="B36">
        <v>-99.99</v>
      </c>
      <c r="C36">
        <v>-3.44</v>
      </c>
      <c r="D36">
        <v>-1.44</v>
      </c>
      <c r="E36">
        <v>1.4</v>
      </c>
      <c r="F36">
        <v>-4.82</v>
      </c>
      <c r="G36">
        <v>-2.14</v>
      </c>
      <c r="H36">
        <v>-1.81</v>
      </c>
      <c r="I36">
        <v>2.84</v>
      </c>
      <c r="J36">
        <v>1.07</v>
      </c>
      <c r="K36">
        <v>-3.49</v>
      </c>
      <c r="L36">
        <v>-5.38</v>
      </c>
      <c r="M36">
        <v>-2.17</v>
      </c>
      <c r="N36">
        <v>-2.12</v>
      </c>
      <c r="O36">
        <v>-2.97</v>
      </c>
      <c r="P36">
        <v>-1</v>
      </c>
      <c r="Q36">
        <v>-0.86</v>
      </c>
      <c r="R36">
        <v>5.15</v>
      </c>
      <c r="S36">
        <v>7.29</v>
      </c>
      <c r="T36">
        <v>-0.18</v>
      </c>
    </row>
    <row r="37" spans="1:20" x14ac:dyDescent="0.2">
      <c r="A37">
        <v>1961</v>
      </c>
      <c r="B37">
        <v>-99.99</v>
      </c>
      <c r="C37">
        <v>32.47</v>
      </c>
      <c r="D37">
        <v>29.67</v>
      </c>
      <c r="E37">
        <v>26.58</v>
      </c>
      <c r="F37">
        <v>29.28</v>
      </c>
      <c r="G37">
        <v>32.22</v>
      </c>
      <c r="H37">
        <v>28.44</v>
      </c>
      <c r="I37">
        <v>29.74</v>
      </c>
      <c r="J37">
        <v>26.35</v>
      </c>
      <c r="K37">
        <v>29.83</v>
      </c>
      <c r="L37">
        <v>29.09</v>
      </c>
      <c r="M37">
        <v>35.19</v>
      </c>
      <c r="N37">
        <v>30.12</v>
      </c>
      <c r="O37">
        <v>26.69</v>
      </c>
      <c r="P37">
        <v>29.64</v>
      </c>
      <c r="Q37">
        <v>30.93</v>
      </c>
      <c r="R37">
        <v>29.05</v>
      </c>
      <c r="S37">
        <v>25.54</v>
      </c>
      <c r="T37">
        <v>26.52</v>
      </c>
    </row>
    <row r="38" spans="1:20" x14ac:dyDescent="0.2">
      <c r="A38">
        <v>1962</v>
      </c>
      <c r="B38">
        <v>-99.99</v>
      </c>
      <c r="C38">
        <v>-11.61</v>
      </c>
      <c r="D38">
        <v>-13.49</v>
      </c>
      <c r="E38">
        <v>-9.14</v>
      </c>
      <c r="F38">
        <v>-11.47</v>
      </c>
      <c r="G38">
        <v>-13.8</v>
      </c>
      <c r="H38">
        <v>-14.95</v>
      </c>
      <c r="I38">
        <v>-12.7</v>
      </c>
      <c r="J38">
        <v>-8.75</v>
      </c>
      <c r="K38">
        <v>-9.76</v>
      </c>
      <c r="L38">
        <v>-12.27</v>
      </c>
      <c r="M38">
        <v>-11.76</v>
      </c>
      <c r="N38">
        <v>-15.19</v>
      </c>
      <c r="O38">
        <v>-16.760000000000002</v>
      </c>
      <c r="P38">
        <v>-13.67</v>
      </c>
      <c r="Q38">
        <v>-11.38</v>
      </c>
      <c r="R38">
        <v>-13.49</v>
      </c>
      <c r="S38">
        <v>-7.85</v>
      </c>
      <c r="T38">
        <v>-8.93</v>
      </c>
    </row>
    <row r="39" spans="1:20" x14ac:dyDescent="0.2">
      <c r="A39">
        <v>1963</v>
      </c>
      <c r="B39">
        <v>-99.99</v>
      </c>
      <c r="C39">
        <v>19.66</v>
      </c>
      <c r="D39">
        <v>16.489999999999998</v>
      </c>
      <c r="E39">
        <v>21.82</v>
      </c>
      <c r="F39">
        <v>18.41</v>
      </c>
      <c r="G39">
        <v>18.72</v>
      </c>
      <c r="H39">
        <v>16.829999999999998</v>
      </c>
      <c r="I39">
        <v>16.98</v>
      </c>
      <c r="J39">
        <v>22.25</v>
      </c>
      <c r="K39">
        <v>19.93</v>
      </c>
      <c r="L39">
        <v>17.61</v>
      </c>
      <c r="M39">
        <v>22.48</v>
      </c>
      <c r="N39">
        <v>16.079999999999998</v>
      </c>
      <c r="O39">
        <v>21.32</v>
      </c>
      <c r="P39">
        <v>13.7</v>
      </c>
      <c r="Q39">
        <v>16.34</v>
      </c>
      <c r="R39">
        <v>17.38</v>
      </c>
      <c r="S39">
        <v>21.4</v>
      </c>
      <c r="T39">
        <v>22.41</v>
      </c>
    </row>
    <row r="40" spans="1:20" x14ac:dyDescent="0.2">
      <c r="A40">
        <v>1964</v>
      </c>
      <c r="B40">
        <v>-99.99</v>
      </c>
      <c r="C40">
        <v>19.510000000000002</v>
      </c>
      <c r="D40">
        <v>17.3</v>
      </c>
      <c r="E40">
        <v>15.89</v>
      </c>
      <c r="F40">
        <v>19.28</v>
      </c>
      <c r="G40">
        <v>17.079999999999998</v>
      </c>
      <c r="H40">
        <v>17.559999999999999</v>
      </c>
      <c r="I40">
        <v>18.149999999999999</v>
      </c>
      <c r="J40">
        <v>15.68</v>
      </c>
      <c r="K40">
        <v>23.15</v>
      </c>
      <c r="L40">
        <v>14.87</v>
      </c>
      <c r="M40">
        <v>19.829999999999998</v>
      </c>
      <c r="N40">
        <v>14.89</v>
      </c>
      <c r="O40">
        <v>17.07</v>
      </c>
      <c r="P40">
        <v>17.86</v>
      </c>
      <c r="Q40">
        <v>17.829999999999998</v>
      </c>
      <c r="R40">
        <v>18.329999999999998</v>
      </c>
      <c r="S40">
        <v>13.8</v>
      </c>
      <c r="T40">
        <v>16.05</v>
      </c>
    </row>
    <row r="41" spans="1:20" x14ac:dyDescent="0.2">
      <c r="A41">
        <v>1965</v>
      </c>
      <c r="B41">
        <v>-99.99</v>
      </c>
      <c r="C41">
        <v>37.19</v>
      </c>
      <c r="D41">
        <v>31.51</v>
      </c>
      <c r="E41">
        <v>11.72</v>
      </c>
      <c r="F41">
        <v>39.72</v>
      </c>
      <c r="G41">
        <v>37.81</v>
      </c>
      <c r="H41">
        <v>34.68</v>
      </c>
      <c r="I41">
        <v>25.05</v>
      </c>
      <c r="J41">
        <v>10.51</v>
      </c>
      <c r="K41">
        <v>45.66</v>
      </c>
      <c r="L41">
        <v>31.91</v>
      </c>
      <c r="M41">
        <v>32.44</v>
      </c>
      <c r="N41">
        <v>41.85</v>
      </c>
      <c r="O41">
        <v>38.869999999999997</v>
      </c>
      <c r="P41">
        <v>31.88</v>
      </c>
      <c r="Q41">
        <v>24.47</v>
      </c>
      <c r="R41">
        <v>25.38</v>
      </c>
      <c r="S41">
        <v>19.79</v>
      </c>
      <c r="T41">
        <v>8.68</v>
      </c>
    </row>
    <row r="42" spans="1:20" x14ac:dyDescent="0.2">
      <c r="A42">
        <v>1966</v>
      </c>
      <c r="B42">
        <v>-99.99</v>
      </c>
      <c r="C42">
        <v>-6</v>
      </c>
      <c r="D42">
        <v>-6.73</v>
      </c>
      <c r="E42">
        <v>-9.17</v>
      </c>
      <c r="F42">
        <v>-6.74</v>
      </c>
      <c r="G42">
        <v>-7.01</v>
      </c>
      <c r="H42">
        <v>-5.15</v>
      </c>
      <c r="I42">
        <v>-4.7</v>
      </c>
      <c r="J42">
        <v>-9.81</v>
      </c>
      <c r="K42">
        <v>-9.49</v>
      </c>
      <c r="L42">
        <v>-3.56</v>
      </c>
      <c r="M42">
        <v>-4.3899999999999997</v>
      </c>
      <c r="N42">
        <v>-8.89</v>
      </c>
      <c r="O42">
        <v>-5.23</v>
      </c>
      <c r="P42">
        <v>-5.07</v>
      </c>
      <c r="Q42">
        <v>-7.88</v>
      </c>
      <c r="R42">
        <v>-2.79</v>
      </c>
      <c r="S42">
        <v>-4.4000000000000004</v>
      </c>
      <c r="T42">
        <v>-10.97</v>
      </c>
    </row>
    <row r="43" spans="1:20" x14ac:dyDescent="0.2">
      <c r="A43">
        <v>1967</v>
      </c>
      <c r="B43">
        <v>-99.99</v>
      </c>
      <c r="C43">
        <v>94.94</v>
      </c>
      <c r="D43">
        <v>51.94</v>
      </c>
      <c r="E43">
        <v>22.37</v>
      </c>
      <c r="F43">
        <v>104.62</v>
      </c>
      <c r="G43">
        <v>74.37</v>
      </c>
      <c r="H43">
        <v>52.63</v>
      </c>
      <c r="I43">
        <v>34.020000000000003</v>
      </c>
      <c r="J43">
        <v>21.79</v>
      </c>
      <c r="K43">
        <v>116.79</v>
      </c>
      <c r="L43">
        <v>90.87</v>
      </c>
      <c r="M43">
        <v>75.92</v>
      </c>
      <c r="N43">
        <v>73.06</v>
      </c>
      <c r="O43">
        <v>52.35</v>
      </c>
      <c r="P43">
        <v>52.79</v>
      </c>
      <c r="Q43">
        <v>43.95</v>
      </c>
      <c r="R43">
        <v>28.16</v>
      </c>
      <c r="S43">
        <v>21.24</v>
      </c>
      <c r="T43">
        <v>21.9</v>
      </c>
    </row>
    <row r="44" spans="1:20" x14ac:dyDescent="0.2">
      <c r="A44">
        <v>1968</v>
      </c>
      <c r="B44">
        <v>-99.99</v>
      </c>
      <c r="C44">
        <v>46.66</v>
      </c>
      <c r="D44">
        <v>24.52</v>
      </c>
      <c r="E44">
        <v>10.44</v>
      </c>
      <c r="F44">
        <v>50.39</v>
      </c>
      <c r="G44">
        <v>32.44</v>
      </c>
      <c r="H44">
        <v>27.24</v>
      </c>
      <c r="I44">
        <v>19.48</v>
      </c>
      <c r="J44">
        <v>9.4700000000000006</v>
      </c>
      <c r="K44">
        <v>60.7</v>
      </c>
      <c r="L44">
        <v>38.380000000000003</v>
      </c>
      <c r="M44">
        <v>39.08</v>
      </c>
      <c r="N44">
        <v>27.17</v>
      </c>
      <c r="O44">
        <v>34.24</v>
      </c>
      <c r="P44">
        <v>21.7</v>
      </c>
      <c r="Q44">
        <v>19.97</v>
      </c>
      <c r="R44">
        <v>19.100000000000001</v>
      </c>
      <c r="S44">
        <v>17.77</v>
      </c>
      <c r="T44">
        <v>7.64</v>
      </c>
    </row>
    <row r="45" spans="1:20" x14ac:dyDescent="0.2">
      <c r="A45">
        <v>1969</v>
      </c>
      <c r="B45">
        <v>-99.99</v>
      </c>
      <c r="C45">
        <v>-28.81</v>
      </c>
      <c r="D45">
        <v>-18.73</v>
      </c>
      <c r="E45">
        <v>-7.54</v>
      </c>
      <c r="F45">
        <v>-31.5</v>
      </c>
      <c r="G45">
        <v>-22.25</v>
      </c>
      <c r="H45">
        <v>-19.27</v>
      </c>
      <c r="I45">
        <v>-13.91</v>
      </c>
      <c r="J45">
        <v>-6.99</v>
      </c>
      <c r="K45">
        <v>-33.049999999999997</v>
      </c>
      <c r="L45">
        <v>-29.37</v>
      </c>
      <c r="M45">
        <v>-23.02</v>
      </c>
      <c r="N45">
        <v>-21.66</v>
      </c>
      <c r="O45">
        <v>-17.98</v>
      </c>
      <c r="P45">
        <v>-20.34</v>
      </c>
      <c r="Q45">
        <v>-16.8</v>
      </c>
      <c r="R45">
        <v>-12.07</v>
      </c>
      <c r="S45">
        <v>-12.69</v>
      </c>
      <c r="T45">
        <v>-5.64</v>
      </c>
    </row>
    <row r="46" spans="1:20" x14ac:dyDescent="0.2">
      <c r="A46">
        <v>1970</v>
      </c>
      <c r="B46">
        <v>-99.99</v>
      </c>
      <c r="C46">
        <v>-14.65</v>
      </c>
      <c r="D46">
        <v>-5.86</v>
      </c>
      <c r="E46">
        <v>2.81</v>
      </c>
      <c r="F46">
        <v>-17.78</v>
      </c>
      <c r="G46">
        <v>-9.8800000000000008</v>
      </c>
      <c r="H46">
        <v>-6.83</v>
      </c>
      <c r="I46">
        <v>0.7</v>
      </c>
      <c r="J46">
        <v>2.81</v>
      </c>
      <c r="K46">
        <v>-19</v>
      </c>
      <c r="L46">
        <v>-16.16</v>
      </c>
      <c r="M46">
        <v>-8.52</v>
      </c>
      <c r="N46">
        <v>-10.95</v>
      </c>
      <c r="O46">
        <v>-6.77</v>
      </c>
      <c r="P46">
        <v>-6.9</v>
      </c>
      <c r="Q46">
        <v>-2.63</v>
      </c>
      <c r="R46">
        <v>2.87</v>
      </c>
      <c r="S46">
        <v>4.1100000000000003</v>
      </c>
      <c r="T46">
        <v>2.52</v>
      </c>
    </row>
    <row r="47" spans="1:20" x14ac:dyDescent="0.2">
      <c r="A47">
        <v>1971</v>
      </c>
      <c r="B47">
        <v>-99.99</v>
      </c>
      <c r="C47">
        <v>18</v>
      </c>
      <c r="D47">
        <v>22.86</v>
      </c>
      <c r="E47">
        <v>14.91</v>
      </c>
      <c r="F47">
        <v>17.66</v>
      </c>
      <c r="G47">
        <v>23.22</v>
      </c>
      <c r="H47">
        <v>20.78</v>
      </c>
      <c r="I47">
        <v>22.11</v>
      </c>
      <c r="J47">
        <v>14.21</v>
      </c>
      <c r="K47">
        <v>16.489999999999998</v>
      </c>
      <c r="L47">
        <v>19.02</v>
      </c>
      <c r="M47">
        <v>18.63</v>
      </c>
      <c r="N47">
        <v>26.86</v>
      </c>
      <c r="O47">
        <v>22.13</v>
      </c>
      <c r="P47">
        <v>19.79</v>
      </c>
      <c r="Q47">
        <v>23.58</v>
      </c>
      <c r="R47">
        <v>21.07</v>
      </c>
      <c r="S47">
        <v>13.57</v>
      </c>
      <c r="T47">
        <v>14.35</v>
      </c>
    </row>
    <row r="48" spans="1:20" x14ac:dyDescent="0.2">
      <c r="A48">
        <v>1972</v>
      </c>
      <c r="B48">
        <v>-99.99</v>
      </c>
      <c r="C48">
        <v>1.47</v>
      </c>
      <c r="D48">
        <v>9.1199999999999992</v>
      </c>
      <c r="E48">
        <v>18.8</v>
      </c>
      <c r="F48">
        <v>0.23</v>
      </c>
      <c r="G48">
        <v>5.84</v>
      </c>
      <c r="H48">
        <v>9.25</v>
      </c>
      <c r="I48">
        <v>8.65</v>
      </c>
      <c r="J48">
        <v>20.079999999999998</v>
      </c>
      <c r="K48">
        <v>0.26</v>
      </c>
      <c r="L48">
        <v>0.14000000000000001</v>
      </c>
      <c r="M48">
        <v>3.96</v>
      </c>
      <c r="N48">
        <v>7.33</v>
      </c>
      <c r="O48">
        <v>8.0399999999999991</v>
      </c>
      <c r="P48">
        <v>10.130000000000001</v>
      </c>
      <c r="Q48">
        <v>9.42</v>
      </c>
      <c r="R48">
        <v>7.8</v>
      </c>
      <c r="S48">
        <v>12.01</v>
      </c>
      <c r="T48">
        <v>21.92</v>
      </c>
    </row>
    <row r="49" spans="1:20" x14ac:dyDescent="0.2">
      <c r="A49">
        <v>1973</v>
      </c>
      <c r="B49">
        <v>-99.99</v>
      </c>
      <c r="C49">
        <v>-36.94</v>
      </c>
      <c r="D49">
        <v>-30.26</v>
      </c>
      <c r="E49">
        <v>-14.89</v>
      </c>
      <c r="F49">
        <v>-38.47</v>
      </c>
      <c r="G49">
        <v>-34.4</v>
      </c>
      <c r="H49">
        <v>-30.49</v>
      </c>
      <c r="I49">
        <v>-24.62</v>
      </c>
      <c r="J49">
        <v>-14.14</v>
      </c>
      <c r="K49">
        <v>-38.630000000000003</v>
      </c>
      <c r="L49">
        <v>-37.5</v>
      </c>
      <c r="M49">
        <v>-33.24</v>
      </c>
      <c r="N49">
        <v>-35.31</v>
      </c>
      <c r="O49">
        <v>-32.299999999999997</v>
      </c>
      <c r="P49">
        <v>-29.11</v>
      </c>
      <c r="Q49">
        <v>-28.2</v>
      </c>
      <c r="R49">
        <v>-22.35</v>
      </c>
      <c r="S49">
        <v>-19.829999999999998</v>
      </c>
      <c r="T49">
        <v>-13.02</v>
      </c>
    </row>
    <row r="50" spans="1:20" x14ac:dyDescent="0.2">
      <c r="A50">
        <v>1974</v>
      </c>
      <c r="B50">
        <v>-99.99</v>
      </c>
      <c r="C50">
        <v>-27.53</v>
      </c>
      <c r="D50">
        <v>-29.17</v>
      </c>
      <c r="E50">
        <v>-27.49</v>
      </c>
      <c r="F50">
        <v>-27.2</v>
      </c>
      <c r="G50">
        <v>-27.59</v>
      </c>
      <c r="H50">
        <v>-28.1</v>
      </c>
      <c r="I50">
        <v>-28.44</v>
      </c>
      <c r="J50">
        <v>-27.57</v>
      </c>
      <c r="K50">
        <v>-26.81</v>
      </c>
      <c r="L50">
        <v>-27.98</v>
      </c>
      <c r="M50">
        <v>-28.57</v>
      </c>
      <c r="N50">
        <v>-26.7</v>
      </c>
      <c r="O50">
        <v>-29.15</v>
      </c>
      <c r="P50">
        <v>-27.27</v>
      </c>
      <c r="Q50">
        <v>-31.24</v>
      </c>
      <c r="R50">
        <v>-26.75</v>
      </c>
      <c r="S50">
        <v>-25.84</v>
      </c>
      <c r="T50">
        <v>-27.87</v>
      </c>
    </row>
    <row r="51" spans="1:20" x14ac:dyDescent="0.2">
      <c r="A51">
        <v>1975</v>
      </c>
      <c r="B51">
        <v>-99.99</v>
      </c>
      <c r="C51">
        <v>58.06</v>
      </c>
      <c r="D51">
        <v>50.49</v>
      </c>
      <c r="E51">
        <v>35.409999999999997</v>
      </c>
      <c r="F51">
        <v>59.82</v>
      </c>
      <c r="G51">
        <v>52.08</v>
      </c>
      <c r="H51">
        <v>47.49</v>
      </c>
      <c r="I51">
        <v>49.49</v>
      </c>
      <c r="J51">
        <v>34.21</v>
      </c>
      <c r="K51">
        <v>59.35</v>
      </c>
      <c r="L51">
        <v>60.64</v>
      </c>
      <c r="M51">
        <v>54.21</v>
      </c>
      <c r="N51">
        <v>50.09</v>
      </c>
      <c r="O51">
        <v>48.21</v>
      </c>
      <c r="P51">
        <v>47.13</v>
      </c>
      <c r="Q51">
        <v>54.5</v>
      </c>
      <c r="R51">
        <v>46.67</v>
      </c>
      <c r="S51">
        <v>39.61</v>
      </c>
      <c r="T51">
        <v>33.119999999999997</v>
      </c>
    </row>
    <row r="52" spans="1:20" x14ac:dyDescent="0.2">
      <c r="A52">
        <v>1976</v>
      </c>
      <c r="B52">
        <v>-99.99</v>
      </c>
      <c r="C52">
        <v>48.04</v>
      </c>
      <c r="D52">
        <v>42.2</v>
      </c>
      <c r="E52">
        <v>23.4</v>
      </c>
      <c r="F52">
        <v>48.91</v>
      </c>
      <c r="G52">
        <v>46.09</v>
      </c>
      <c r="H52">
        <v>44.33</v>
      </c>
      <c r="I52">
        <v>36.07</v>
      </c>
      <c r="J52">
        <v>22.1</v>
      </c>
      <c r="K52">
        <v>48.51</v>
      </c>
      <c r="L52">
        <v>49.71</v>
      </c>
      <c r="M52">
        <v>45.77</v>
      </c>
      <c r="N52">
        <v>46.34</v>
      </c>
      <c r="O52">
        <v>48.41</v>
      </c>
      <c r="P52">
        <v>41.11</v>
      </c>
      <c r="Q52">
        <v>38.04</v>
      </c>
      <c r="R52">
        <v>34.880000000000003</v>
      </c>
      <c r="S52">
        <v>29.47</v>
      </c>
      <c r="T52">
        <v>20.49</v>
      </c>
    </row>
    <row r="53" spans="1:20" x14ac:dyDescent="0.2">
      <c r="A53">
        <v>1977</v>
      </c>
      <c r="B53">
        <v>-99.99</v>
      </c>
      <c r="C53">
        <v>24.63</v>
      </c>
      <c r="D53">
        <v>9.85</v>
      </c>
      <c r="E53">
        <v>-7.25</v>
      </c>
      <c r="F53">
        <v>27.49</v>
      </c>
      <c r="G53">
        <v>16.91</v>
      </c>
      <c r="H53">
        <v>12.56</v>
      </c>
      <c r="I53">
        <v>2.02</v>
      </c>
      <c r="J53">
        <v>-8.23</v>
      </c>
      <c r="K53">
        <v>30.67</v>
      </c>
      <c r="L53">
        <v>22.66</v>
      </c>
      <c r="M53">
        <v>18.14</v>
      </c>
      <c r="N53">
        <v>15.95</v>
      </c>
      <c r="O53">
        <v>16.059999999999999</v>
      </c>
      <c r="P53">
        <v>9.82</v>
      </c>
      <c r="Q53">
        <v>3.92</v>
      </c>
      <c r="R53">
        <v>0.83</v>
      </c>
      <c r="S53">
        <v>-4.01</v>
      </c>
      <c r="T53">
        <v>-9.2200000000000006</v>
      </c>
    </row>
    <row r="54" spans="1:20" x14ac:dyDescent="0.2">
      <c r="A54">
        <v>1978</v>
      </c>
      <c r="B54">
        <v>-99.99</v>
      </c>
      <c r="C54">
        <v>23.17</v>
      </c>
      <c r="D54">
        <v>13.01</v>
      </c>
      <c r="E54">
        <v>6.1</v>
      </c>
      <c r="F54">
        <v>25.28</v>
      </c>
      <c r="G54">
        <v>18.77</v>
      </c>
      <c r="H54">
        <v>13.41</v>
      </c>
      <c r="I54">
        <v>8.2899999999999991</v>
      </c>
      <c r="J54">
        <v>5.94</v>
      </c>
      <c r="K54">
        <v>29.32</v>
      </c>
      <c r="L54">
        <v>19.329999999999998</v>
      </c>
      <c r="M54">
        <v>18.079999999999998</v>
      </c>
      <c r="N54">
        <v>19.27</v>
      </c>
      <c r="O54">
        <v>15.59</v>
      </c>
      <c r="P54">
        <v>11.57</v>
      </c>
      <c r="Q54">
        <v>9.64</v>
      </c>
      <c r="R54">
        <v>7.4</v>
      </c>
      <c r="S54">
        <v>5.04</v>
      </c>
      <c r="T54">
        <v>6.18</v>
      </c>
    </row>
    <row r="55" spans="1:20" x14ac:dyDescent="0.2">
      <c r="A55">
        <v>1979</v>
      </c>
      <c r="B55">
        <v>-99.99</v>
      </c>
      <c r="C55">
        <v>40.99</v>
      </c>
      <c r="D55">
        <v>37.85</v>
      </c>
      <c r="E55">
        <v>19.02</v>
      </c>
      <c r="F55">
        <v>41.3</v>
      </c>
      <c r="G55">
        <v>41.35</v>
      </c>
      <c r="H55">
        <v>37.46</v>
      </c>
      <c r="I55">
        <v>32.369999999999997</v>
      </c>
      <c r="J55">
        <v>17.63</v>
      </c>
      <c r="K55">
        <v>41.97</v>
      </c>
      <c r="L55">
        <v>40.31</v>
      </c>
      <c r="M55">
        <v>40.33</v>
      </c>
      <c r="N55">
        <v>42.29</v>
      </c>
      <c r="O55">
        <v>44.07</v>
      </c>
      <c r="P55">
        <v>31.69</v>
      </c>
      <c r="Q55">
        <v>36.229999999999997</v>
      </c>
      <c r="R55">
        <v>29.94</v>
      </c>
      <c r="S55">
        <v>29.87</v>
      </c>
      <c r="T55">
        <v>14.69</v>
      </c>
    </row>
    <row r="56" spans="1:20" x14ac:dyDescent="0.2">
      <c r="A56">
        <v>1980</v>
      </c>
      <c r="B56">
        <v>-99.99</v>
      </c>
      <c r="C56">
        <v>39.51</v>
      </c>
      <c r="D56">
        <v>34.69</v>
      </c>
      <c r="E56">
        <v>32.630000000000003</v>
      </c>
      <c r="F56">
        <v>40.43</v>
      </c>
      <c r="G56">
        <v>38.450000000000003</v>
      </c>
      <c r="H56">
        <v>31.7</v>
      </c>
      <c r="I56">
        <v>32.409999999999997</v>
      </c>
      <c r="J56">
        <v>33.049999999999997</v>
      </c>
      <c r="K56">
        <v>42.41</v>
      </c>
      <c r="L56">
        <v>37.85</v>
      </c>
      <c r="M56">
        <v>37.770000000000003</v>
      </c>
      <c r="N56">
        <v>39</v>
      </c>
      <c r="O56">
        <v>30.8</v>
      </c>
      <c r="P56">
        <v>32.58</v>
      </c>
      <c r="Q56">
        <v>36.58</v>
      </c>
      <c r="R56">
        <v>29.41</v>
      </c>
      <c r="S56">
        <v>33.020000000000003</v>
      </c>
      <c r="T56">
        <v>33.03</v>
      </c>
    </row>
    <row r="57" spans="1:20" x14ac:dyDescent="0.2">
      <c r="A57">
        <v>1981</v>
      </c>
      <c r="B57">
        <v>-99.99</v>
      </c>
      <c r="C57">
        <v>-0.49</v>
      </c>
      <c r="D57">
        <v>3.53</v>
      </c>
      <c r="E57">
        <v>-5.16</v>
      </c>
      <c r="F57">
        <v>-1.87</v>
      </c>
      <c r="G57">
        <v>4.58</v>
      </c>
      <c r="H57">
        <v>4.09</v>
      </c>
      <c r="I57">
        <v>2.76</v>
      </c>
      <c r="J57">
        <v>-6.27</v>
      </c>
      <c r="K57">
        <v>-4.1399999999999997</v>
      </c>
      <c r="L57">
        <v>1.1200000000000001</v>
      </c>
      <c r="M57">
        <v>2.4900000000000002</v>
      </c>
      <c r="N57">
        <v>6.19</v>
      </c>
      <c r="O57">
        <v>5.25</v>
      </c>
      <c r="P57">
        <v>3.16</v>
      </c>
      <c r="Q57">
        <v>1.53</v>
      </c>
      <c r="R57">
        <v>3.67</v>
      </c>
      <c r="S57">
        <v>-1.26</v>
      </c>
      <c r="T57">
        <v>-7.61</v>
      </c>
    </row>
    <row r="58" spans="1:20" x14ac:dyDescent="0.2">
      <c r="A58">
        <v>1982</v>
      </c>
      <c r="B58">
        <v>-99.99</v>
      </c>
      <c r="C58">
        <v>26.92</v>
      </c>
      <c r="D58">
        <v>27.99</v>
      </c>
      <c r="E58">
        <v>19.38</v>
      </c>
      <c r="F58">
        <v>27.4</v>
      </c>
      <c r="G58">
        <v>27.37</v>
      </c>
      <c r="H58">
        <v>29.5</v>
      </c>
      <c r="I58">
        <v>25.58</v>
      </c>
      <c r="J58">
        <v>18.57</v>
      </c>
      <c r="K58">
        <v>27.11</v>
      </c>
      <c r="L58">
        <v>27.85</v>
      </c>
      <c r="M58">
        <v>25.92</v>
      </c>
      <c r="N58">
        <v>28.47</v>
      </c>
      <c r="O58">
        <v>29.73</v>
      </c>
      <c r="P58">
        <v>29.47</v>
      </c>
      <c r="Q58">
        <v>25.82</v>
      </c>
      <c r="R58">
        <v>25.47</v>
      </c>
      <c r="S58">
        <v>16.239999999999998</v>
      </c>
      <c r="T58">
        <v>19.260000000000002</v>
      </c>
    </row>
    <row r="59" spans="1:20" x14ac:dyDescent="0.2">
      <c r="A59">
        <v>1983</v>
      </c>
      <c r="B59">
        <v>-99.99</v>
      </c>
      <c r="C59">
        <v>34.32</v>
      </c>
      <c r="D59">
        <v>27.01</v>
      </c>
      <c r="E59">
        <v>20.309999999999999</v>
      </c>
      <c r="F59">
        <v>34.96</v>
      </c>
      <c r="G59">
        <v>31.17</v>
      </c>
      <c r="H59">
        <v>27.05</v>
      </c>
      <c r="I59">
        <v>22.93</v>
      </c>
      <c r="J59">
        <v>20.170000000000002</v>
      </c>
      <c r="K59">
        <v>35.86</v>
      </c>
      <c r="L59">
        <v>33.36</v>
      </c>
      <c r="M59">
        <v>32.44</v>
      </c>
      <c r="N59">
        <v>30.16</v>
      </c>
      <c r="O59">
        <v>27.07</v>
      </c>
      <c r="P59">
        <v>27.04</v>
      </c>
      <c r="Q59">
        <v>25.06</v>
      </c>
      <c r="R59">
        <v>21.41</v>
      </c>
      <c r="S59">
        <v>20.09</v>
      </c>
      <c r="T59">
        <v>20.21</v>
      </c>
    </row>
    <row r="60" spans="1:20" x14ac:dyDescent="0.2">
      <c r="A60">
        <v>1984</v>
      </c>
      <c r="B60">
        <v>-99.99</v>
      </c>
      <c r="C60">
        <v>-8.1999999999999993</v>
      </c>
      <c r="D60">
        <v>-1.18</v>
      </c>
      <c r="E60">
        <v>7.55</v>
      </c>
      <c r="F60">
        <v>-10.3</v>
      </c>
      <c r="G60">
        <v>-2.41</v>
      </c>
      <c r="H60">
        <v>0.27</v>
      </c>
      <c r="I60">
        <v>0.01</v>
      </c>
      <c r="J60">
        <v>8.33</v>
      </c>
      <c r="K60">
        <v>-14.52</v>
      </c>
      <c r="L60">
        <v>-4.76</v>
      </c>
      <c r="M60">
        <v>-3.54</v>
      </c>
      <c r="N60">
        <v>-1.5</v>
      </c>
      <c r="O60">
        <v>2.52</v>
      </c>
      <c r="P60">
        <v>-1.51</v>
      </c>
      <c r="Q60">
        <v>-2.97</v>
      </c>
      <c r="R60">
        <v>2.17</v>
      </c>
      <c r="S60">
        <v>6.84</v>
      </c>
      <c r="T60">
        <v>8.65</v>
      </c>
    </row>
    <row r="61" spans="1:20" x14ac:dyDescent="0.2">
      <c r="A61">
        <v>1985</v>
      </c>
      <c r="B61">
        <v>-99.99</v>
      </c>
      <c r="C61">
        <v>31.22</v>
      </c>
      <c r="D61">
        <v>32.83</v>
      </c>
      <c r="E61">
        <v>32.86</v>
      </c>
      <c r="F61">
        <v>29.41</v>
      </c>
      <c r="G61">
        <v>35.94</v>
      </c>
      <c r="H61">
        <v>31.58</v>
      </c>
      <c r="I61">
        <v>32.56</v>
      </c>
      <c r="J61">
        <v>32.9</v>
      </c>
      <c r="K61">
        <v>25.14</v>
      </c>
      <c r="L61">
        <v>34.67</v>
      </c>
      <c r="M61">
        <v>35.020000000000003</v>
      </c>
      <c r="N61">
        <v>36.71</v>
      </c>
      <c r="O61">
        <v>34.75</v>
      </c>
      <c r="P61">
        <v>28.98</v>
      </c>
      <c r="Q61">
        <v>32.520000000000003</v>
      </c>
      <c r="R61">
        <v>32.54</v>
      </c>
      <c r="S61">
        <v>35.19</v>
      </c>
      <c r="T61">
        <v>32.26</v>
      </c>
    </row>
    <row r="62" spans="1:20" x14ac:dyDescent="0.2">
      <c r="A62">
        <v>1986</v>
      </c>
      <c r="B62">
        <v>-99.99</v>
      </c>
      <c r="C62">
        <v>4.4800000000000004</v>
      </c>
      <c r="D62">
        <v>14.73</v>
      </c>
      <c r="E62">
        <v>18.13</v>
      </c>
      <c r="F62">
        <v>3.57</v>
      </c>
      <c r="G62">
        <v>8.68</v>
      </c>
      <c r="H62">
        <v>14.25</v>
      </c>
      <c r="I62">
        <v>16.8</v>
      </c>
      <c r="J62">
        <v>18.41</v>
      </c>
      <c r="K62">
        <v>2.16</v>
      </c>
      <c r="L62">
        <v>5.15</v>
      </c>
      <c r="M62">
        <v>6.17</v>
      </c>
      <c r="N62">
        <v>10.46</v>
      </c>
      <c r="O62">
        <v>10.61</v>
      </c>
      <c r="P62">
        <v>17.09</v>
      </c>
      <c r="Q62">
        <v>17.71</v>
      </c>
      <c r="R62">
        <v>16.16</v>
      </c>
      <c r="S62">
        <v>18.559999999999999</v>
      </c>
      <c r="T62">
        <v>18.350000000000001</v>
      </c>
    </row>
    <row r="63" spans="1:20" x14ac:dyDescent="0.2">
      <c r="A63">
        <v>1987</v>
      </c>
      <c r="B63">
        <v>-99.99</v>
      </c>
      <c r="C63">
        <v>-11.94</v>
      </c>
      <c r="D63">
        <v>-1.1299999999999999</v>
      </c>
      <c r="E63">
        <v>3.82</v>
      </c>
      <c r="F63">
        <v>-14.3</v>
      </c>
      <c r="G63">
        <v>-7.35</v>
      </c>
      <c r="H63">
        <v>-2.29</v>
      </c>
      <c r="I63">
        <v>1.27</v>
      </c>
      <c r="J63">
        <v>4.3899999999999997</v>
      </c>
      <c r="K63">
        <v>-14.03</v>
      </c>
      <c r="L63">
        <v>-14.55</v>
      </c>
      <c r="M63">
        <v>-6.82</v>
      </c>
      <c r="N63">
        <v>-7.68</v>
      </c>
      <c r="O63">
        <v>-3.48</v>
      </c>
      <c r="P63">
        <v>-1.34</v>
      </c>
      <c r="Q63">
        <v>3.57</v>
      </c>
      <c r="R63">
        <v>-0.34</v>
      </c>
      <c r="S63">
        <v>1.93</v>
      </c>
      <c r="T63">
        <v>5.16</v>
      </c>
    </row>
    <row r="64" spans="1:20" x14ac:dyDescent="0.2">
      <c r="A64">
        <v>1988</v>
      </c>
      <c r="B64">
        <v>-99.99</v>
      </c>
      <c r="C64">
        <v>21.38</v>
      </c>
      <c r="D64">
        <v>21.47</v>
      </c>
      <c r="E64">
        <v>16.809999999999999</v>
      </c>
      <c r="F64">
        <v>18.93</v>
      </c>
      <c r="G64">
        <v>25.35</v>
      </c>
      <c r="H64">
        <v>21.1</v>
      </c>
      <c r="I64">
        <v>20.170000000000002</v>
      </c>
      <c r="J64">
        <v>16.489999999999998</v>
      </c>
      <c r="K64">
        <v>17.37</v>
      </c>
      <c r="L64">
        <v>21.02</v>
      </c>
      <c r="M64">
        <v>25.81</v>
      </c>
      <c r="N64">
        <v>24.73</v>
      </c>
      <c r="O64">
        <v>21.14</v>
      </c>
      <c r="P64">
        <v>21.02</v>
      </c>
      <c r="Q64">
        <v>20.51</v>
      </c>
      <c r="R64">
        <v>20.010000000000002</v>
      </c>
      <c r="S64">
        <v>16.77</v>
      </c>
      <c r="T64">
        <v>16.350000000000001</v>
      </c>
    </row>
    <row r="65" spans="1:20" x14ac:dyDescent="0.2">
      <c r="A65">
        <v>1989</v>
      </c>
      <c r="B65">
        <v>-99.99</v>
      </c>
      <c r="C65">
        <v>12.94</v>
      </c>
      <c r="D65">
        <v>22.84</v>
      </c>
      <c r="E65">
        <v>31.68</v>
      </c>
      <c r="F65">
        <v>8.8699999999999992</v>
      </c>
      <c r="G65">
        <v>18.09</v>
      </c>
      <c r="H65">
        <v>22.47</v>
      </c>
      <c r="I65">
        <v>27.11</v>
      </c>
      <c r="J65">
        <v>32.200000000000003</v>
      </c>
      <c r="K65">
        <v>6.95</v>
      </c>
      <c r="L65">
        <v>11.33</v>
      </c>
      <c r="M65">
        <v>19.850000000000001</v>
      </c>
      <c r="N65">
        <v>16.670000000000002</v>
      </c>
      <c r="O65">
        <v>21.6</v>
      </c>
      <c r="P65">
        <v>23.16</v>
      </c>
      <c r="Q65">
        <v>25.84</v>
      </c>
      <c r="R65">
        <v>28</v>
      </c>
      <c r="S65">
        <v>29.67</v>
      </c>
      <c r="T65">
        <v>32.93</v>
      </c>
    </row>
    <row r="66" spans="1:20" x14ac:dyDescent="0.2">
      <c r="A66">
        <v>1990</v>
      </c>
      <c r="B66">
        <v>-99.99</v>
      </c>
      <c r="C66">
        <v>-23.45</v>
      </c>
      <c r="D66">
        <v>-13.33</v>
      </c>
      <c r="E66">
        <v>-3.56</v>
      </c>
      <c r="F66">
        <v>-27.45</v>
      </c>
      <c r="G66">
        <v>-19.079999999999998</v>
      </c>
      <c r="H66">
        <v>-14.33</v>
      </c>
      <c r="I66">
        <v>-10.66</v>
      </c>
      <c r="J66">
        <v>-2.4300000000000002</v>
      </c>
      <c r="K66">
        <v>-27.92</v>
      </c>
      <c r="L66">
        <v>-27.08</v>
      </c>
      <c r="M66">
        <v>-17.399999999999999</v>
      </c>
      <c r="N66">
        <v>-20.56</v>
      </c>
      <c r="O66">
        <v>-16.55</v>
      </c>
      <c r="P66">
        <v>-12.66</v>
      </c>
      <c r="Q66">
        <v>-8.66</v>
      </c>
      <c r="R66">
        <v>-11.96</v>
      </c>
      <c r="S66">
        <v>-8.9</v>
      </c>
      <c r="T66">
        <v>-0.63</v>
      </c>
    </row>
    <row r="67" spans="1:20" x14ac:dyDescent="0.2">
      <c r="A67">
        <v>1991</v>
      </c>
      <c r="B67">
        <v>-99.99</v>
      </c>
      <c r="C67">
        <v>47.21</v>
      </c>
      <c r="D67">
        <v>44.31</v>
      </c>
      <c r="E67">
        <v>32.520000000000003</v>
      </c>
      <c r="F67">
        <v>49.38</v>
      </c>
      <c r="G67">
        <v>45.24</v>
      </c>
      <c r="H67">
        <v>47.62</v>
      </c>
      <c r="I67">
        <v>40.17</v>
      </c>
      <c r="J67">
        <v>31.54</v>
      </c>
      <c r="K67">
        <v>46.27</v>
      </c>
      <c r="L67">
        <v>50.95</v>
      </c>
      <c r="M67">
        <v>44.39</v>
      </c>
      <c r="N67">
        <v>46.03</v>
      </c>
      <c r="O67">
        <v>52.22</v>
      </c>
      <c r="P67">
        <v>44.41</v>
      </c>
      <c r="Q67">
        <v>39.380000000000003</v>
      </c>
      <c r="R67">
        <v>40.58</v>
      </c>
      <c r="S67">
        <v>38.36</v>
      </c>
      <c r="T67">
        <v>29.82</v>
      </c>
    </row>
    <row r="68" spans="1:20" x14ac:dyDescent="0.2">
      <c r="A68">
        <v>1992</v>
      </c>
      <c r="B68">
        <v>-99.99</v>
      </c>
      <c r="C68">
        <v>19.78</v>
      </c>
      <c r="D68">
        <v>16.8</v>
      </c>
      <c r="E68">
        <v>7.97</v>
      </c>
      <c r="F68">
        <v>21.38</v>
      </c>
      <c r="G68">
        <v>18.09</v>
      </c>
      <c r="H68">
        <v>21.28</v>
      </c>
      <c r="I68">
        <v>14.47</v>
      </c>
      <c r="J68">
        <v>6.86</v>
      </c>
      <c r="K68">
        <v>25.51</v>
      </c>
      <c r="L68">
        <v>18.25</v>
      </c>
      <c r="M68">
        <v>17.89</v>
      </c>
      <c r="N68">
        <v>18.29</v>
      </c>
      <c r="O68">
        <v>19.52</v>
      </c>
      <c r="P68">
        <v>22.56</v>
      </c>
      <c r="Q68">
        <v>10.220000000000001</v>
      </c>
      <c r="R68">
        <v>17.04</v>
      </c>
      <c r="S68">
        <v>12.93</v>
      </c>
      <c r="T68">
        <v>5.33</v>
      </c>
    </row>
    <row r="69" spans="1:20" x14ac:dyDescent="0.2">
      <c r="A69">
        <v>1993</v>
      </c>
      <c r="B69">
        <v>-99.99</v>
      </c>
      <c r="C69">
        <v>19.170000000000002</v>
      </c>
      <c r="D69">
        <v>16.28</v>
      </c>
      <c r="E69">
        <v>9.35</v>
      </c>
      <c r="F69">
        <v>19.16</v>
      </c>
      <c r="G69">
        <v>17.760000000000002</v>
      </c>
      <c r="H69">
        <v>17.62</v>
      </c>
      <c r="I69">
        <v>16.52</v>
      </c>
      <c r="J69">
        <v>8.26</v>
      </c>
      <c r="K69">
        <v>25.73</v>
      </c>
      <c r="L69">
        <v>14.24</v>
      </c>
      <c r="M69">
        <v>19.260000000000002</v>
      </c>
      <c r="N69">
        <v>16.489999999999998</v>
      </c>
      <c r="O69">
        <v>20.99</v>
      </c>
      <c r="P69">
        <v>15.28</v>
      </c>
      <c r="Q69">
        <v>14.32</v>
      </c>
      <c r="R69">
        <v>17.88</v>
      </c>
      <c r="S69">
        <v>12.13</v>
      </c>
      <c r="T69">
        <v>7.22</v>
      </c>
    </row>
    <row r="70" spans="1:20" x14ac:dyDescent="0.2">
      <c r="A70">
        <v>1994</v>
      </c>
      <c r="B70">
        <v>-99.99</v>
      </c>
      <c r="C70">
        <v>-4.38</v>
      </c>
      <c r="D70">
        <v>-1.1200000000000001</v>
      </c>
      <c r="E70">
        <v>0.72</v>
      </c>
      <c r="F70">
        <v>-5.32</v>
      </c>
      <c r="G70">
        <v>-2.46</v>
      </c>
      <c r="H70">
        <v>0.39</v>
      </c>
      <c r="I70">
        <v>-2.59</v>
      </c>
      <c r="J70">
        <v>1.2</v>
      </c>
      <c r="K70">
        <v>-5.01</v>
      </c>
      <c r="L70">
        <v>-5.48</v>
      </c>
      <c r="M70">
        <v>-2.4900000000000002</v>
      </c>
      <c r="N70">
        <v>-2.4900000000000002</v>
      </c>
      <c r="O70">
        <v>-0.11</v>
      </c>
      <c r="P70">
        <v>0.69</v>
      </c>
      <c r="Q70">
        <v>-2.2799999999999998</v>
      </c>
      <c r="R70">
        <v>-2.79</v>
      </c>
      <c r="S70">
        <v>-1.28</v>
      </c>
      <c r="T70">
        <v>1.87</v>
      </c>
    </row>
    <row r="71" spans="1:20" x14ac:dyDescent="0.2">
      <c r="A71">
        <v>1995</v>
      </c>
      <c r="B71">
        <v>-99.99</v>
      </c>
      <c r="C71">
        <v>33.130000000000003</v>
      </c>
      <c r="D71">
        <v>33.299999999999997</v>
      </c>
      <c r="E71">
        <v>37.97</v>
      </c>
      <c r="F71">
        <v>33.94</v>
      </c>
      <c r="G71">
        <v>30.17</v>
      </c>
      <c r="H71">
        <v>30.36</v>
      </c>
      <c r="I71">
        <v>32.619999999999997</v>
      </c>
      <c r="J71">
        <v>39.18</v>
      </c>
      <c r="K71">
        <v>32.270000000000003</v>
      </c>
      <c r="L71">
        <v>35.72</v>
      </c>
      <c r="M71">
        <v>31.9</v>
      </c>
      <c r="N71">
        <v>28.76</v>
      </c>
      <c r="O71">
        <v>25.19</v>
      </c>
      <c r="P71">
        <v>34.630000000000003</v>
      </c>
      <c r="Q71">
        <v>38.869999999999997</v>
      </c>
      <c r="R71">
        <v>28.28</v>
      </c>
      <c r="S71">
        <v>37.22</v>
      </c>
      <c r="T71">
        <v>39.659999999999997</v>
      </c>
    </row>
    <row r="72" spans="1:20" x14ac:dyDescent="0.2">
      <c r="A72">
        <v>1996</v>
      </c>
      <c r="B72">
        <v>-99.99</v>
      </c>
      <c r="C72">
        <v>17.11</v>
      </c>
      <c r="D72">
        <v>17.04</v>
      </c>
      <c r="E72">
        <v>22.61</v>
      </c>
      <c r="F72">
        <v>16.62</v>
      </c>
      <c r="G72">
        <v>17.809999999999999</v>
      </c>
      <c r="H72">
        <v>13.71</v>
      </c>
      <c r="I72">
        <v>18.690000000000001</v>
      </c>
      <c r="J72">
        <v>23.29</v>
      </c>
      <c r="K72">
        <v>14.63</v>
      </c>
      <c r="L72">
        <v>18.3</v>
      </c>
      <c r="M72">
        <v>17.8</v>
      </c>
      <c r="N72">
        <v>17.68</v>
      </c>
      <c r="O72">
        <v>14.18</v>
      </c>
      <c r="P72">
        <v>13.31</v>
      </c>
      <c r="Q72">
        <v>21.56</v>
      </c>
      <c r="R72">
        <v>16.84</v>
      </c>
      <c r="S72">
        <v>18.399999999999999</v>
      </c>
      <c r="T72">
        <v>24.5</v>
      </c>
    </row>
    <row r="73" spans="1:20" x14ac:dyDescent="0.2">
      <c r="A73">
        <v>1997</v>
      </c>
      <c r="B73">
        <v>-99.99</v>
      </c>
      <c r="C73">
        <v>22.35</v>
      </c>
      <c r="D73">
        <v>26.04</v>
      </c>
      <c r="E73">
        <v>33.270000000000003</v>
      </c>
      <c r="F73">
        <v>23.87</v>
      </c>
      <c r="G73">
        <v>21.96</v>
      </c>
      <c r="H73">
        <v>25.18</v>
      </c>
      <c r="I73">
        <v>24.46</v>
      </c>
      <c r="J73">
        <v>34.49</v>
      </c>
      <c r="K73">
        <v>22.17</v>
      </c>
      <c r="L73">
        <v>25.5</v>
      </c>
      <c r="M73">
        <v>19.7</v>
      </c>
      <c r="N73">
        <v>23.98</v>
      </c>
      <c r="O73">
        <v>26.99</v>
      </c>
      <c r="P73">
        <v>23.85</v>
      </c>
      <c r="Q73">
        <v>28.1</v>
      </c>
      <c r="R73">
        <v>22.09</v>
      </c>
      <c r="S73">
        <v>32.630000000000003</v>
      </c>
      <c r="T73">
        <v>34.92</v>
      </c>
    </row>
    <row r="74" spans="1:20" x14ac:dyDescent="0.2">
      <c r="A74">
        <v>1998</v>
      </c>
      <c r="B74">
        <v>-99.99</v>
      </c>
      <c r="C74">
        <v>-5.73</v>
      </c>
      <c r="D74">
        <v>2.16</v>
      </c>
      <c r="E74">
        <v>30.07</v>
      </c>
      <c r="F74">
        <v>-7.62</v>
      </c>
      <c r="G74">
        <v>-0.19</v>
      </c>
      <c r="H74">
        <v>0.54</v>
      </c>
      <c r="I74">
        <v>5.89</v>
      </c>
      <c r="J74">
        <v>32.32</v>
      </c>
      <c r="K74">
        <v>-13.46</v>
      </c>
      <c r="L74">
        <v>-1.75</v>
      </c>
      <c r="M74">
        <v>-2.87</v>
      </c>
      <c r="N74">
        <v>2.27</v>
      </c>
      <c r="O74">
        <v>1.57</v>
      </c>
      <c r="P74">
        <v>-0.22</v>
      </c>
      <c r="Q74">
        <v>4.28</v>
      </c>
      <c r="R74">
        <v>6.61</v>
      </c>
      <c r="S74">
        <v>15.35</v>
      </c>
      <c r="T74">
        <v>35.950000000000003</v>
      </c>
    </row>
    <row r="75" spans="1:20" x14ac:dyDescent="0.2">
      <c r="A75">
        <v>1999</v>
      </c>
      <c r="B75">
        <v>-99.99</v>
      </c>
      <c r="C75">
        <v>34.15</v>
      </c>
      <c r="D75">
        <v>26.68</v>
      </c>
      <c r="E75">
        <v>22.19</v>
      </c>
      <c r="F75">
        <v>40.36</v>
      </c>
      <c r="G75">
        <v>23.27</v>
      </c>
      <c r="H75">
        <v>23.86</v>
      </c>
      <c r="I75">
        <v>32.54</v>
      </c>
      <c r="J75">
        <v>21.46</v>
      </c>
      <c r="K75">
        <v>38.24</v>
      </c>
      <c r="L75">
        <v>42.33</v>
      </c>
      <c r="M75">
        <v>25.43</v>
      </c>
      <c r="N75">
        <v>21.04</v>
      </c>
      <c r="O75">
        <v>36.630000000000003</v>
      </c>
      <c r="P75">
        <v>14.83</v>
      </c>
      <c r="Q75">
        <v>32.159999999999997</v>
      </c>
      <c r="R75">
        <v>32.53</v>
      </c>
      <c r="S75">
        <v>17.690000000000001</v>
      </c>
      <c r="T75">
        <v>22.08</v>
      </c>
    </row>
    <row r="76" spans="1:20" x14ac:dyDescent="0.2">
      <c r="A76">
        <v>2000</v>
      </c>
      <c r="B76">
        <v>-99.99</v>
      </c>
      <c r="C76">
        <v>-5.69</v>
      </c>
      <c r="D76">
        <v>-3.6</v>
      </c>
      <c r="E76">
        <v>-9.48</v>
      </c>
      <c r="F76">
        <v>-6.01</v>
      </c>
      <c r="G76">
        <v>-6.94</v>
      </c>
      <c r="H76">
        <v>-5.31</v>
      </c>
      <c r="I76">
        <v>4.0599999999999996</v>
      </c>
      <c r="J76">
        <v>-10.55</v>
      </c>
      <c r="K76">
        <v>-9.2899999999999991</v>
      </c>
      <c r="L76">
        <v>-3.29</v>
      </c>
      <c r="M76">
        <v>-6.11</v>
      </c>
      <c r="N76">
        <v>-7.5</v>
      </c>
      <c r="O76">
        <v>-7.47</v>
      </c>
      <c r="P76">
        <v>-3.53</v>
      </c>
      <c r="Q76">
        <v>-0.09</v>
      </c>
      <c r="R76">
        <v>6.69</v>
      </c>
      <c r="S76">
        <v>4.9000000000000004</v>
      </c>
      <c r="T76">
        <v>-12.72</v>
      </c>
    </row>
    <row r="77" spans="1:20" x14ac:dyDescent="0.2">
      <c r="A77">
        <v>2001</v>
      </c>
      <c r="B77">
        <v>-99.99</v>
      </c>
      <c r="C77">
        <v>23.1</v>
      </c>
      <c r="D77">
        <v>1.57</v>
      </c>
      <c r="E77">
        <v>-13.07</v>
      </c>
      <c r="F77">
        <v>29.04</v>
      </c>
      <c r="G77">
        <v>11.49</v>
      </c>
      <c r="H77">
        <v>0.19</v>
      </c>
      <c r="I77">
        <v>-1.45</v>
      </c>
      <c r="J77">
        <v>-13.76</v>
      </c>
      <c r="K77">
        <v>32.14</v>
      </c>
      <c r="L77">
        <v>26.63</v>
      </c>
      <c r="M77">
        <v>15.9</v>
      </c>
      <c r="N77">
        <v>8.32</v>
      </c>
      <c r="O77">
        <v>1.8</v>
      </c>
      <c r="P77">
        <v>-1.18</v>
      </c>
      <c r="Q77">
        <v>1.1100000000000001</v>
      </c>
      <c r="R77">
        <v>-2.84</v>
      </c>
      <c r="S77">
        <v>-6.44</v>
      </c>
      <c r="T77">
        <v>-14.95</v>
      </c>
    </row>
    <row r="78" spans="1:20" x14ac:dyDescent="0.2">
      <c r="A78">
        <v>2002</v>
      </c>
      <c r="B78">
        <v>-99.99</v>
      </c>
      <c r="C78">
        <v>-15.26</v>
      </c>
      <c r="D78">
        <v>-17.809999999999999</v>
      </c>
      <c r="E78">
        <v>-21.59</v>
      </c>
      <c r="F78">
        <v>-11.78</v>
      </c>
      <c r="G78">
        <v>-20.39</v>
      </c>
      <c r="H78">
        <v>-18.36</v>
      </c>
      <c r="I78">
        <v>-17.84</v>
      </c>
      <c r="J78">
        <v>-21.76</v>
      </c>
      <c r="K78">
        <v>-3.58</v>
      </c>
      <c r="L78">
        <v>-17.690000000000001</v>
      </c>
      <c r="M78">
        <v>-19.66</v>
      </c>
      <c r="N78">
        <v>-21.05</v>
      </c>
      <c r="O78">
        <v>-19.63</v>
      </c>
      <c r="P78">
        <v>-17.37</v>
      </c>
      <c r="Q78">
        <v>-15.21</v>
      </c>
      <c r="R78">
        <v>-19.37</v>
      </c>
      <c r="S78">
        <v>-16.05</v>
      </c>
      <c r="T78">
        <v>-22.77</v>
      </c>
    </row>
    <row r="79" spans="1:20" x14ac:dyDescent="0.2">
      <c r="A79">
        <v>2003</v>
      </c>
      <c r="B79">
        <v>-99.99</v>
      </c>
      <c r="C79">
        <v>66.36</v>
      </c>
      <c r="D79">
        <v>45.71</v>
      </c>
      <c r="E79">
        <v>28.01</v>
      </c>
      <c r="F79">
        <v>75.81</v>
      </c>
      <c r="G79">
        <v>50.18</v>
      </c>
      <c r="H79">
        <v>44.5</v>
      </c>
      <c r="I79">
        <v>41.86</v>
      </c>
      <c r="J79">
        <v>27.1</v>
      </c>
      <c r="K79">
        <v>91.91</v>
      </c>
      <c r="L79">
        <v>62.81</v>
      </c>
      <c r="M79">
        <v>51.21</v>
      </c>
      <c r="N79">
        <v>49.4</v>
      </c>
      <c r="O79">
        <v>45.12</v>
      </c>
      <c r="P79">
        <v>44.04</v>
      </c>
      <c r="Q79">
        <v>45.55</v>
      </c>
      <c r="R79">
        <v>39.630000000000003</v>
      </c>
      <c r="S79">
        <v>35.5</v>
      </c>
      <c r="T79">
        <v>25.48</v>
      </c>
    </row>
    <row r="80" spans="1:20" x14ac:dyDescent="0.2">
      <c r="A80">
        <v>2004</v>
      </c>
      <c r="B80">
        <v>-99.99</v>
      </c>
      <c r="C80">
        <v>17.7</v>
      </c>
      <c r="D80">
        <v>19.559999999999999</v>
      </c>
      <c r="E80">
        <v>10.34</v>
      </c>
      <c r="F80">
        <v>14.77</v>
      </c>
      <c r="G80">
        <v>21.97</v>
      </c>
      <c r="H80">
        <v>17.77</v>
      </c>
      <c r="I80">
        <v>18.22</v>
      </c>
      <c r="J80">
        <v>9.81</v>
      </c>
      <c r="K80">
        <v>17.489999999999998</v>
      </c>
      <c r="L80">
        <v>12.24</v>
      </c>
      <c r="M80">
        <v>23.65</v>
      </c>
      <c r="N80">
        <v>20.63</v>
      </c>
      <c r="O80">
        <v>18.62</v>
      </c>
      <c r="P80">
        <v>17.079999999999998</v>
      </c>
      <c r="Q80">
        <v>21.32</v>
      </c>
      <c r="R80">
        <v>16.329999999999998</v>
      </c>
      <c r="S80">
        <v>21.2</v>
      </c>
      <c r="T80">
        <v>7.57</v>
      </c>
    </row>
    <row r="81" spans="1:20" x14ac:dyDescent="0.2">
      <c r="A81">
        <v>2005</v>
      </c>
      <c r="B81">
        <v>-99.99</v>
      </c>
      <c r="C81">
        <v>5.01</v>
      </c>
      <c r="D81">
        <v>10.38</v>
      </c>
      <c r="E81">
        <v>5.6</v>
      </c>
      <c r="F81">
        <v>3.27</v>
      </c>
      <c r="G81">
        <v>8.4700000000000006</v>
      </c>
      <c r="H81">
        <v>8.42</v>
      </c>
      <c r="I81">
        <v>12.11</v>
      </c>
      <c r="J81">
        <v>5.09</v>
      </c>
      <c r="K81">
        <v>3.93</v>
      </c>
      <c r="L81">
        <v>2.66</v>
      </c>
      <c r="M81">
        <v>8.52</v>
      </c>
      <c r="N81">
        <v>8.35</v>
      </c>
      <c r="O81">
        <v>5.15</v>
      </c>
      <c r="P81">
        <v>11.05</v>
      </c>
      <c r="Q81">
        <v>13.79</v>
      </c>
      <c r="R81">
        <v>10.98</v>
      </c>
      <c r="S81">
        <v>13.15</v>
      </c>
      <c r="T81">
        <v>3.36</v>
      </c>
    </row>
    <row r="82" spans="1:20" x14ac:dyDescent="0.2">
      <c r="A82">
        <v>2006</v>
      </c>
      <c r="B82">
        <v>-99.99</v>
      </c>
      <c r="C82">
        <v>18.760000000000002</v>
      </c>
      <c r="D82">
        <v>14.26</v>
      </c>
      <c r="E82">
        <v>15.46</v>
      </c>
      <c r="F82">
        <v>17.54</v>
      </c>
      <c r="G82">
        <v>17.690000000000001</v>
      </c>
      <c r="H82">
        <v>14.59</v>
      </c>
      <c r="I82">
        <v>13.97</v>
      </c>
      <c r="J82">
        <v>15.59</v>
      </c>
      <c r="K82">
        <v>18.47</v>
      </c>
      <c r="L82">
        <v>16.7</v>
      </c>
      <c r="M82">
        <v>21.16</v>
      </c>
      <c r="N82">
        <v>14.85</v>
      </c>
      <c r="O82">
        <v>15.59</v>
      </c>
      <c r="P82">
        <v>13.81</v>
      </c>
      <c r="Q82">
        <v>13.47</v>
      </c>
      <c r="R82">
        <v>14.19</v>
      </c>
      <c r="S82">
        <v>14.42</v>
      </c>
      <c r="T82">
        <v>15.85</v>
      </c>
    </row>
    <row r="83" spans="1:20" x14ac:dyDescent="0.2">
      <c r="A83">
        <v>2007</v>
      </c>
      <c r="B83">
        <v>-99.99</v>
      </c>
      <c r="C83">
        <v>-6.71</v>
      </c>
      <c r="D83">
        <v>4.1900000000000004</v>
      </c>
      <c r="E83">
        <v>6.77</v>
      </c>
      <c r="F83">
        <v>-8.5500000000000007</v>
      </c>
      <c r="G83">
        <v>-2.72</v>
      </c>
      <c r="H83">
        <v>7.33</v>
      </c>
      <c r="I83">
        <v>4.07</v>
      </c>
      <c r="J83">
        <v>6.96</v>
      </c>
      <c r="K83">
        <v>-9.15</v>
      </c>
      <c r="L83">
        <v>-7.92</v>
      </c>
      <c r="M83">
        <v>-3.01</v>
      </c>
      <c r="N83">
        <v>-2.4500000000000002</v>
      </c>
      <c r="O83">
        <v>7.61</v>
      </c>
      <c r="P83">
        <v>7.11</v>
      </c>
      <c r="Q83">
        <v>3.09</v>
      </c>
      <c r="R83">
        <v>4.6399999999999997</v>
      </c>
      <c r="S83">
        <v>8.36</v>
      </c>
      <c r="T83">
        <v>6.65</v>
      </c>
    </row>
    <row r="84" spans="1:20" x14ac:dyDescent="0.2">
      <c r="A84">
        <v>2008</v>
      </c>
      <c r="B84">
        <v>-99.99</v>
      </c>
      <c r="C84">
        <v>-38.130000000000003</v>
      </c>
      <c r="D84">
        <v>-34.5</v>
      </c>
      <c r="E84">
        <v>-36.700000000000003</v>
      </c>
      <c r="F84">
        <v>-40.549999999999997</v>
      </c>
      <c r="G84">
        <v>-31.65</v>
      </c>
      <c r="H84">
        <v>-31.69</v>
      </c>
      <c r="I84">
        <v>-40.28</v>
      </c>
      <c r="J84">
        <v>-36.39</v>
      </c>
      <c r="K84">
        <v>-44.84</v>
      </c>
      <c r="L84">
        <v>-37.01</v>
      </c>
      <c r="M84">
        <v>-33.869999999999997</v>
      </c>
      <c r="N84">
        <v>-29.83</v>
      </c>
      <c r="O84">
        <v>-36.700000000000003</v>
      </c>
      <c r="P84">
        <v>-27.81</v>
      </c>
      <c r="Q84">
        <v>-40.479999999999997</v>
      </c>
      <c r="R84">
        <v>-40.14</v>
      </c>
      <c r="S84">
        <v>-42.02</v>
      </c>
      <c r="T84">
        <v>-35.24</v>
      </c>
    </row>
    <row r="85" spans="1:20" x14ac:dyDescent="0.2">
      <c r="A85">
        <v>2009</v>
      </c>
      <c r="B85">
        <v>-99.99</v>
      </c>
      <c r="C85">
        <v>37.19</v>
      </c>
      <c r="D85">
        <v>36.869999999999997</v>
      </c>
      <c r="E85">
        <v>27.18</v>
      </c>
      <c r="F85">
        <v>37.67</v>
      </c>
      <c r="G85">
        <v>33.57</v>
      </c>
      <c r="H85">
        <v>35.549999999999997</v>
      </c>
      <c r="I85">
        <v>40.51</v>
      </c>
      <c r="J85">
        <v>26.18</v>
      </c>
      <c r="K85">
        <v>47.48</v>
      </c>
      <c r="L85">
        <v>30.46</v>
      </c>
      <c r="M85">
        <v>36.130000000000003</v>
      </c>
      <c r="N85">
        <v>31.44</v>
      </c>
      <c r="O85">
        <v>36.43</v>
      </c>
      <c r="P85">
        <v>35.06</v>
      </c>
      <c r="Q85">
        <v>41.9</v>
      </c>
      <c r="R85">
        <v>39.76</v>
      </c>
      <c r="S85">
        <v>37.44</v>
      </c>
      <c r="T85">
        <v>24.05</v>
      </c>
    </row>
    <row r="86" spans="1:20" x14ac:dyDescent="0.2">
      <c r="A86">
        <v>2010</v>
      </c>
      <c r="B86">
        <v>-99.99</v>
      </c>
      <c r="C86">
        <v>28.69</v>
      </c>
      <c r="D86">
        <v>27.58</v>
      </c>
      <c r="E86">
        <v>15.29</v>
      </c>
      <c r="F86">
        <v>29.59</v>
      </c>
      <c r="G86">
        <v>27.59</v>
      </c>
      <c r="H86">
        <v>29.94</v>
      </c>
      <c r="I86">
        <v>27.83</v>
      </c>
      <c r="J86">
        <v>13.99</v>
      </c>
      <c r="K86">
        <v>28.24</v>
      </c>
      <c r="L86">
        <v>30.87</v>
      </c>
      <c r="M86">
        <v>27.79</v>
      </c>
      <c r="N86">
        <v>27.45</v>
      </c>
      <c r="O86">
        <v>30.32</v>
      </c>
      <c r="P86">
        <v>29.66</v>
      </c>
      <c r="Q86">
        <v>24.02</v>
      </c>
      <c r="R86">
        <v>29.95</v>
      </c>
      <c r="S86">
        <v>21.45</v>
      </c>
      <c r="T86">
        <v>12.44</v>
      </c>
    </row>
    <row r="87" spans="1:20" x14ac:dyDescent="0.2">
      <c r="A87">
        <v>2011</v>
      </c>
      <c r="B87">
        <v>-99.99</v>
      </c>
      <c r="C87">
        <v>-9.56</v>
      </c>
      <c r="D87">
        <v>-1.92</v>
      </c>
      <c r="E87">
        <v>1.93</v>
      </c>
      <c r="F87">
        <v>-11.76</v>
      </c>
      <c r="G87">
        <v>-3.61</v>
      </c>
      <c r="H87">
        <v>-1.38</v>
      </c>
      <c r="I87">
        <v>-1</v>
      </c>
      <c r="J87">
        <v>2.06</v>
      </c>
      <c r="K87">
        <v>-14.15</v>
      </c>
      <c r="L87">
        <v>-9.6300000000000008</v>
      </c>
      <c r="M87">
        <v>-6.41</v>
      </c>
      <c r="N87">
        <v>-1.36</v>
      </c>
      <c r="O87">
        <v>-4.53</v>
      </c>
      <c r="P87">
        <v>1</v>
      </c>
      <c r="Q87">
        <v>-3.28</v>
      </c>
      <c r="R87">
        <v>0.2</v>
      </c>
      <c r="S87">
        <v>-1.27</v>
      </c>
      <c r="T87">
        <v>2.89</v>
      </c>
    </row>
    <row r="88" spans="1:20" x14ac:dyDescent="0.2">
      <c r="A88">
        <v>2012</v>
      </c>
      <c r="B88">
        <v>-99.99</v>
      </c>
      <c r="C88">
        <v>17.72</v>
      </c>
      <c r="D88">
        <v>16.77</v>
      </c>
      <c r="E88">
        <v>16.23</v>
      </c>
      <c r="F88">
        <v>17.13</v>
      </c>
      <c r="G88">
        <v>16.84</v>
      </c>
      <c r="H88">
        <v>17.68</v>
      </c>
      <c r="I88">
        <v>16.809999999999999</v>
      </c>
      <c r="J88">
        <v>16.149999999999999</v>
      </c>
      <c r="K88">
        <v>18.73</v>
      </c>
      <c r="L88">
        <v>15.26</v>
      </c>
      <c r="M88">
        <v>18.77</v>
      </c>
      <c r="N88">
        <v>15.91</v>
      </c>
      <c r="O88">
        <v>18.05</v>
      </c>
      <c r="P88">
        <v>17.22</v>
      </c>
      <c r="Q88">
        <v>16.38</v>
      </c>
      <c r="R88">
        <v>17.059999999999999</v>
      </c>
      <c r="S88">
        <v>16.22</v>
      </c>
      <c r="T88">
        <v>16.149999999999999</v>
      </c>
    </row>
    <row r="89" spans="1:20" x14ac:dyDescent="0.2">
      <c r="A89">
        <v>2013</v>
      </c>
      <c r="B89">
        <v>-99.99</v>
      </c>
      <c r="C89">
        <v>47.55</v>
      </c>
      <c r="D89">
        <v>42.48</v>
      </c>
      <c r="E89">
        <v>33.479999999999997</v>
      </c>
      <c r="F89">
        <v>47.66</v>
      </c>
      <c r="G89">
        <v>43.13</v>
      </c>
      <c r="H89">
        <v>42.39</v>
      </c>
      <c r="I89">
        <v>38.99</v>
      </c>
      <c r="J89">
        <v>33.22</v>
      </c>
      <c r="K89">
        <v>50.68</v>
      </c>
      <c r="L89">
        <v>45.44</v>
      </c>
      <c r="M89">
        <v>47.42</v>
      </c>
      <c r="N89">
        <v>40.47</v>
      </c>
      <c r="O89">
        <v>42.14</v>
      </c>
      <c r="P89">
        <v>42.62</v>
      </c>
      <c r="Q89">
        <v>43.53</v>
      </c>
      <c r="R89">
        <v>36.26</v>
      </c>
      <c r="S89">
        <v>36.35</v>
      </c>
      <c r="T89">
        <v>32.54</v>
      </c>
    </row>
    <row r="90" spans="1:20" x14ac:dyDescent="0.2">
      <c r="A90">
        <v>2014</v>
      </c>
      <c r="B90">
        <v>-99.99</v>
      </c>
      <c r="C90">
        <v>3.79</v>
      </c>
      <c r="D90">
        <v>5.68</v>
      </c>
      <c r="E90">
        <v>13.23</v>
      </c>
      <c r="F90">
        <v>1.32</v>
      </c>
      <c r="G90">
        <v>5.35</v>
      </c>
      <c r="H90">
        <v>6.42</v>
      </c>
      <c r="I90">
        <v>10.84</v>
      </c>
      <c r="J90">
        <v>13.09</v>
      </c>
      <c r="K90">
        <v>1.59</v>
      </c>
      <c r="L90">
        <v>1.1000000000000001</v>
      </c>
      <c r="M90">
        <v>6.83</v>
      </c>
      <c r="N90">
        <v>4.22</v>
      </c>
      <c r="O90">
        <v>5.08</v>
      </c>
      <c r="P90">
        <v>7.5</v>
      </c>
      <c r="Q90">
        <v>5.47</v>
      </c>
      <c r="R90">
        <v>14.76</v>
      </c>
      <c r="S90">
        <v>15.4</v>
      </c>
      <c r="T90">
        <v>12.57</v>
      </c>
    </row>
    <row r="91" spans="1:20" x14ac:dyDescent="0.2">
      <c r="A91">
        <v>2015</v>
      </c>
      <c r="B91">
        <v>-99.99</v>
      </c>
      <c r="C91">
        <v>-5.52</v>
      </c>
      <c r="D91">
        <v>-4.2</v>
      </c>
      <c r="E91">
        <v>1.07</v>
      </c>
      <c r="F91">
        <v>-8.34</v>
      </c>
      <c r="G91">
        <v>-4.4800000000000004</v>
      </c>
      <c r="H91">
        <v>-4.88</v>
      </c>
      <c r="I91">
        <v>-1.37</v>
      </c>
      <c r="J91">
        <v>1.18</v>
      </c>
      <c r="K91">
        <v>-9.2100000000000009</v>
      </c>
      <c r="L91">
        <v>-7.38</v>
      </c>
      <c r="M91">
        <v>-2.46</v>
      </c>
      <c r="N91">
        <v>-6.09</v>
      </c>
      <c r="O91">
        <v>-6.03</v>
      </c>
      <c r="P91">
        <v>-4.0599999999999996</v>
      </c>
      <c r="Q91">
        <v>-2.82</v>
      </c>
      <c r="R91">
        <v>-0.33</v>
      </c>
      <c r="S91">
        <v>-2.98</v>
      </c>
      <c r="T91">
        <v>2.0499999999999998</v>
      </c>
    </row>
    <row r="92" spans="1:20" x14ac:dyDescent="0.2">
      <c r="A92">
        <v>2016</v>
      </c>
      <c r="B92">
        <v>-99.99</v>
      </c>
      <c r="C92">
        <v>23.27</v>
      </c>
      <c r="D92">
        <v>18.71</v>
      </c>
      <c r="E92">
        <v>12.31</v>
      </c>
      <c r="F92">
        <v>21.48</v>
      </c>
      <c r="G92">
        <v>21.85</v>
      </c>
      <c r="H92">
        <v>20.46</v>
      </c>
      <c r="I92">
        <v>16.28</v>
      </c>
      <c r="J92">
        <v>11.99</v>
      </c>
      <c r="K92">
        <v>17.5</v>
      </c>
      <c r="L92">
        <v>24.49</v>
      </c>
      <c r="M92">
        <v>24.94</v>
      </c>
      <c r="N92">
        <v>19.55</v>
      </c>
      <c r="O92">
        <v>22.92</v>
      </c>
      <c r="P92">
        <v>18.45</v>
      </c>
      <c r="Q92">
        <v>16.5</v>
      </c>
      <c r="R92">
        <v>16.149999999999999</v>
      </c>
      <c r="S92">
        <v>16.649999999999999</v>
      </c>
      <c r="T92">
        <v>11.08</v>
      </c>
    </row>
    <row r="93" spans="1:20" x14ac:dyDescent="0.2">
      <c r="A93">
        <v>2017</v>
      </c>
      <c r="B93">
        <v>-99.99</v>
      </c>
      <c r="C93">
        <v>15.95</v>
      </c>
      <c r="D93">
        <v>18.39</v>
      </c>
      <c r="E93">
        <v>23.22</v>
      </c>
      <c r="F93">
        <v>14.96</v>
      </c>
      <c r="G93">
        <v>16.149999999999999</v>
      </c>
      <c r="H93">
        <v>16.66</v>
      </c>
      <c r="I93">
        <v>23.3</v>
      </c>
      <c r="J93">
        <v>23.12</v>
      </c>
      <c r="K93">
        <v>15.47</v>
      </c>
      <c r="L93">
        <v>14.57</v>
      </c>
      <c r="M93">
        <v>17.079999999999998</v>
      </c>
      <c r="N93">
        <v>15.33</v>
      </c>
      <c r="O93">
        <v>14.69</v>
      </c>
      <c r="P93">
        <v>18.21</v>
      </c>
      <c r="Q93">
        <v>21.67</v>
      </c>
      <c r="R93">
        <v>24.31</v>
      </c>
      <c r="S93">
        <v>20.53</v>
      </c>
      <c r="T93">
        <v>23.61</v>
      </c>
    </row>
    <row r="94" spans="1:20" x14ac:dyDescent="0.2">
      <c r="A94">
        <v>2018</v>
      </c>
      <c r="B94">
        <v>-99.99</v>
      </c>
      <c r="C94">
        <v>-11.78</v>
      </c>
      <c r="D94">
        <v>-10.86</v>
      </c>
      <c r="E94">
        <v>-4.0999999999999996</v>
      </c>
      <c r="F94">
        <v>-13.24</v>
      </c>
      <c r="G94">
        <v>-9.15</v>
      </c>
      <c r="H94">
        <v>-12.3</v>
      </c>
      <c r="I94">
        <v>-8.9499999999999993</v>
      </c>
      <c r="J94">
        <v>-3.77</v>
      </c>
      <c r="K94">
        <v>-16.260000000000002</v>
      </c>
      <c r="L94">
        <v>-11.23</v>
      </c>
      <c r="M94">
        <v>-10.31</v>
      </c>
      <c r="N94">
        <v>-8.19</v>
      </c>
      <c r="O94">
        <v>-12.16</v>
      </c>
      <c r="P94">
        <v>-12.13</v>
      </c>
      <c r="Q94">
        <v>-10.23</v>
      </c>
      <c r="R94">
        <v>-8.1199999999999992</v>
      </c>
      <c r="S94">
        <v>-8.9</v>
      </c>
      <c r="T94">
        <v>-2.83</v>
      </c>
    </row>
    <row r="95" spans="1:20" x14ac:dyDescent="0.2">
      <c r="A95">
        <v>2019</v>
      </c>
      <c r="B95">
        <v>-99.99</v>
      </c>
      <c r="C95">
        <v>22.98</v>
      </c>
      <c r="D95">
        <v>28.05</v>
      </c>
      <c r="E95">
        <v>31.01</v>
      </c>
      <c r="F95">
        <v>19.739999999999998</v>
      </c>
      <c r="G95">
        <v>23.78</v>
      </c>
      <c r="H95">
        <v>29.23</v>
      </c>
      <c r="I95">
        <v>30.06</v>
      </c>
      <c r="J95">
        <v>31.04</v>
      </c>
      <c r="K95">
        <v>12.27</v>
      </c>
      <c r="L95">
        <v>24.34</v>
      </c>
      <c r="M95">
        <v>26.53</v>
      </c>
      <c r="N95">
        <v>21.61</v>
      </c>
      <c r="O95">
        <v>26.19</v>
      </c>
      <c r="P95">
        <v>31.68</v>
      </c>
      <c r="Q95">
        <v>29.09</v>
      </c>
      <c r="R95">
        <v>30.6</v>
      </c>
      <c r="S95">
        <v>29.89</v>
      </c>
      <c r="T95">
        <v>31.33</v>
      </c>
    </row>
    <row r="96" spans="1:20" x14ac:dyDescent="0.2">
      <c r="A96">
        <v>2020</v>
      </c>
      <c r="B96">
        <v>-99.99</v>
      </c>
      <c r="C96">
        <v>21.29</v>
      </c>
      <c r="D96">
        <v>22.25</v>
      </c>
      <c r="E96">
        <v>23.73</v>
      </c>
      <c r="F96">
        <v>28.66</v>
      </c>
      <c r="G96">
        <v>18.21</v>
      </c>
      <c r="H96">
        <v>24.41</v>
      </c>
      <c r="I96">
        <v>24.44</v>
      </c>
      <c r="J96">
        <v>23.52</v>
      </c>
      <c r="K96">
        <v>34.729999999999997</v>
      </c>
      <c r="L96">
        <v>25.29</v>
      </c>
      <c r="M96">
        <v>13.31</v>
      </c>
      <c r="N96">
        <v>21.41</v>
      </c>
      <c r="O96">
        <v>31</v>
      </c>
      <c r="P96">
        <v>19.64</v>
      </c>
      <c r="Q96">
        <v>20.260000000000002</v>
      </c>
      <c r="R96">
        <v>26.88</v>
      </c>
      <c r="S96">
        <v>22.46</v>
      </c>
      <c r="T96">
        <v>23.78</v>
      </c>
    </row>
    <row r="97" spans="1:20" x14ac:dyDescent="0.2">
      <c r="A97">
        <v>2021</v>
      </c>
      <c r="B97">
        <v>-99.99</v>
      </c>
      <c r="C97">
        <v>23.16</v>
      </c>
      <c r="D97">
        <v>15.55</v>
      </c>
      <c r="E97">
        <v>25.7</v>
      </c>
      <c r="F97">
        <v>27.17</v>
      </c>
      <c r="G97">
        <v>18.399999999999999</v>
      </c>
      <c r="H97">
        <v>13.97</v>
      </c>
      <c r="I97">
        <v>18.52</v>
      </c>
      <c r="J97">
        <v>26.18</v>
      </c>
      <c r="K97">
        <v>21.69</v>
      </c>
      <c r="L97">
        <v>31.63</v>
      </c>
      <c r="M97">
        <v>19.670000000000002</v>
      </c>
      <c r="N97">
        <v>17.98</v>
      </c>
      <c r="O97">
        <v>16.46</v>
      </c>
      <c r="P97">
        <v>12.14</v>
      </c>
      <c r="Q97">
        <v>16.54</v>
      </c>
      <c r="R97">
        <v>19.64</v>
      </c>
      <c r="S97">
        <v>25.86</v>
      </c>
      <c r="T97">
        <v>26.24</v>
      </c>
    </row>
    <row r="98" spans="1:20" x14ac:dyDescent="0.2">
      <c r="A98">
        <v>2022</v>
      </c>
      <c r="B98">
        <v>-99.99</v>
      </c>
      <c r="C98">
        <v>-19.64</v>
      </c>
      <c r="D98">
        <v>-17.78</v>
      </c>
      <c r="E98">
        <v>-19.45</v>
      </c>
      <c r="F98">
        <v>-22.37</v>
      </c>
      <c r="G98">
        <v>-19.579999999999998</v>
      </c>
      <c r="H98">
        <v>-17.91</v>
      </c>
      <c r="I98">
        <v>-17.11</v>
      </c>
      <c r="J98">
        <v>-19.579999999999998</v>
      </c>
      <c r="K98">
        <v>-23.38</v>
      </c>
      <c r="L98">
        <v>-21.62</v>
      </c>
      <c r="M98">
        <v>-16.52</v>
      </c>
      <c r="N98">
        <v>-21.93</v>
      </c>
      <c r="O98">
        <v>-17.64</v>
      </c>
      <c r="P98">
        <v>-18.14</v>
      </c>
      <c r="Q98">
        <v>-16</v>
      </c>
      <c r="R98">
        <v>-17.739999999999998</v>
      </c>
      <c r="S98">
        <v>-13.64</v>
      </c>
      <c r="T98">
        <v>-20.56</v>
      </c>
    </row>
    <row r="99" spans="1:20" x14ac:dyDescent="0.2">
      <c r="A99">
        <v>2023</v>
      </c>
      <c r="B99">
        <v>-99.99</v>
      </c>
      <c r="C99">
        <v>11.36</v>
      </c>
      <c r="D99">
        <v>21.68</v>
      </c>
      <c r="E99">
        <v>27.55</v>
      </c>
      <c r="F99">
        <v>6.8</v>
      </c>
      <c r="G99">
        <v>19.600000000000001</v>
      </c>
      <c r="H99">
        <v>20.13</v>
      </c>
      <c r="I99">
        <v>17.79</v>
      </c>
      <c r="J99">
        <v>28.47</v>
      </c>
      <c r="K99">
        <v>5.09</v>
      </c>
      <c r="L99">
        <v>7.94</v>
      </c>
      <c r="M99">
        <v>16.329999999999998</v>
      </c>
      <c r="N99">
        <v>22</v>
      </c>
      <c r="O99">
        <v>22.71</v>
      </c>
      <c r="P99">
        <v>18.13</v>
      </c>
      <c r="Q99">
        <v>23.25</v>
      </c>
      <c r="R99">
        <v>14.64</v>
      </c>
      <c r="S99">
        <v>15.01</v>
      </c>
      <c r="T99">
        <v>30.86</v>
      </c>
    </row>
    <row r="100" spans="1:20" x14ac:dyDescent="0.2">
      <c r="A100">
        <v>2024</v>
      </c>
      <c r="B100">
        <v>-99.99</v>
      </c>
      <c r="C100">
        <v>8.83</v>
      </c>
      <c r="D100">
        <v>14.11</v>
      </c>
      <c r="E100">
        <v>26.32</v>
      </c>
      <c r="F100">
        <v>10.199999999999999</v>
      </c>
      <c r="G100">
        <v>10.44</v>
      </c>
      <c r="H100">
        <v>11.12</v>
      </c>
      <c r="I100">
        <v>15.7</v>
      </c>
      <c r="J100">
        <v>27.15</v>
      </c>
      <c r="K100">
        <v>8.6199999999999992</v>
      </c>
      <c r="L100">
        <v>11.06</v>
      </c>
      <c r="M100">
        <v>7.35</v>
      </c>
      <c r="N100">
        <v>12.29</v>
      </c>
      <c r="O100">
        <v>10.84</v>
      </c>
      <c r="P100">
        <v>11.73</v>
      </c>
      <c r="Q100">
        <v>18.739999999999998</v>
      </c>
      <c r="R100">
        <v>14.15</v>
      </c>
      <c r="S100">
        <v>13.1</v>
      </c>
      <c r="T100">
        <v>29.25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7B882-9752-B94B-8745-D6154A1D2D0F}">
  <dimension ref="A1:T100"/>
  <sheetViews>
    <sheetView topLeftCell="A53" workbookViewId="0">
      <selection activeCell="A100" sqref="A100:XFD100"/>
    </sheetView>
  </sheetViews>
  <sheetFormatPr baseColWidth="10" defaultRowHeight="16" x14ac:dyDescent="0.2"/>
  <sheetData>
    <row r="1" spans="1:20" x14ac:dyDescent="0.2">
      <c r="A1" s="13" t="s">
        <v>18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x14ac:dyDescent="0.2">
      <c r="A2" s="13"/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13" t="s">
        <v>7</v>
      </c>
      <c r="J2" s="13" t="s">
        <v>8</v>
      </c>
      <c r="K2" s="13" t="s">
        <v>9</v>
      </c>
      <c r="L2" s="14">
        <v>45628</v>
      </c>
      <c r="M2" s="14">
        <v>45629</v>
      </c>
      <c r="N2" s="14">
        <v>45630</v>
      </c>
      <c r="O2" s="14">
        <v>45631</v>
      </c>
      <c r="P2" s="14">
        <v>45632</v>
      </c>
      <c r="Q2" s="14">
        <v>45633</v>
      </c>
      <c r="R2" s="14">
        <v>45634</v>
      </c>
      <c r="S2" s="14">
        <v>45635</v>
      </c>
      <c r="T2" s="13" t="s">
        <v>10</v>
      </c>
    </row>
    <row r="3" spans="1:20" x14ac:dyDescent="0.2">
      <c r="A3" s="13">
        <v>1927</v>
      </c>
      <c r="B3" s="13">
        <v>-99.99</v>
      </c>
      <c r="C3" s="13">
        <v>35.700000000000003</v>
      </c>
      <c r="D3" s="13">
        <v>30.65</v>
      </c>
      <c r="E3" s="13">
        <v>29.26</v>
      </c>
      <c r="F3" s="13">
        <v>37.69</v>
      </c>
      <c r="G3" s="13">
        <v>31.11</v>
      </c>
      <c r="H3" s="13">
        <v>28.06</v>
      </c>
      <c r="I3" s="13">
        <v>32.32</v>
      </c>
      <c r="J3" s="13">
        <v>29.62</v>
      </c>
      <c r="K3" s="13">
        <v>43.45</v>
      </c>
      <c r="L3" s="13">
        <v>31.7</v>
      </c>
      <c r="M3" s="13">
        <v>31.57</v>
      </c>
      <c r="N3" s="13">
        <v>30.43</v>
      </c>
      <c r="O3" s="13">
        <v>17.89</v>
      </c>
      <c r="P3" s="13">
        <v>39.18</v>
      </c>
      <c r="Q3" s="13">
        <v>36.14</v>
      </c>
      <c r="R3" s="13">
        <v>28.51</v>
      </c>
      <c r="S3" s="13">
        <v>29.98</v>
      </c>
      <c r="T3" s="13">
        <v>29.12</v>
      </c>
    </row>
    <row r="4" spans="1:20" x14ac:dyDescent="0.2">
      <c r="A4" s="13">
        <v>1928</v>
      </c>
      <c r="B4" s="13">
        <v>-99.99</v>
      </c>
      <c r="C4" s="13">
        <v>55.35</v>
      </c>
      <c r="D4" s="13">
        <v>37.19</v>
      </c>
      <c r="E4" s="13">
        <v>35.81</v>
      </c>
      <c r="F4" s="13">
        <v>65.81</v>
      </c>
      <c r="G4" s="13">
        <v>32.61</v>
      </c>
      <c r="H4" s="13">
        <v>40.79</v>
      </c>
      <c r="I4" s="13">
        <v>37.33</v>
      </c>
      <c r="J4" s="13">
        <v>35.630000000000003</v>
      </c>
      <c r="K4" s="13">
        <v>87.08</v>
      </c>
      <c r="L4" s="13">
        <v>46.51</v>
      </c>
      <c r="M4" s="13">
        <v>36.15</v>
      </c>
      <c r="N4" s="13">
        <v>28.8</v>
      </c>
      <c r="O4" s="13">
        <v>35.61</v>
      </c>
      <c r="P4" s="13">
        <v>46.18</v>
      </c>
      <c r="Q4" s="13">
        <v>38.57</v>
      </c>
      <c r="R4" s="13">
        <v>36.01</v>
      </c>
      <c r="S4" s="13">
        <v>34.61</v>
      </c>
      <c r="T4" s="13">
        <v>36.53</v>
      </c>
    </row>
    <row r="5" spans="1:20" x14ac:dyDescent="0.2">
      <c r="A5" s="13">
        <v>1929</v>
      </c>
      <c r="B5" s="13">
        <v>-99.99</v>
      </c>
      <c r="C5" s="13">
        <v>-46.5</v>
      </c>
      <c r="D5" s="13">
        <v>-31.01</v>
      </c>
      <c r="E5" s="13">
        <v>-14.24</v>
      </c>
      <c r="F5" s="13">
        <v>-46.13</v>
      </c>
      <c r="G5" s="13">
        <v>-40.1</v>
      </c>
      <c r="H5" s="13">
        <v>-32.72</v>
      </c>
      <c r="I5" s="13">
        <v>-25.97</v>
      </c>
      <c r="J5" s="13">
        <v>-8.1300000000000008</v>
      </c>
      <c r="K5" s="13">
        <v>-42.33</v>
      </c>
      <c r="L5" s="13">
        <v>-49.85</v>
      </c>
      <c r="M5" s="13">
        <v>-47.38</v>
      </c>
      <c r="N5" s="13">
        <v>-32.200000000000003</v>
      </c>
      <c r="O5" s="13">
        <v>-35.24</v>
      </c>
      <c r="P5" s="13">
        <v>-30.17</v>
      </c>
      <c r="Q5" s="13">
        <v>-26.4</v>
      </c>
      <c r="R5" s="13">
        <v>-25.59</v>
      </c>
      <c r="S5" s="13">
        <v>-7.09</v>
      </c>
      <c r="T5" s="13">
        <v>-9.16</v>
      </c>
    </row>
    <row r="6" spans="1:20" x14ac:dyDescent="0.2">
      <c r="A6" s="13">
        <v>1930</v>
      </c>
      <c r="B6" s="13">
        <v>-99.99</v>
      </c>
      <c r="C6" s="13">
        <v>-44.04</v>
      </c>
      <c r="D6" s="13">
        <v>-37.46</v>
      </c>
      <c r="E6" s="13">
        <v>-33.06</v>
      </c>
      <c r="F6" s="13">
        <v>-45.24</v>
      </c>
      <c r="G6" s="13">
        <v>-42.54</v>
      </c>
      <c r="H6" s="13">
        <v>-33.36</v>
      </c>
      <c r="I6" s="13">
        <v>-35.69</v>
      </c>
      <c r="J6" s="13">
        <v>-33.68</v>
      </c>
      <c r="K6" s="13">
        <v>-45.25</v>
      </c>
      <c r="L6" s="13">
        <v>-45.55</v>
      </c>
      <c r="M6" s="13">
        <v>-41.78</v>
      </c>
      <c r="N6" s="13">
        <v>-43.36</v>
      </c>
      <c r="O6" s="13">
        <v>-31.02</v>
      </c>
      <c r="P6" s="13">
        <v>-35.68</v>
      </c>
      <c r="Q6" s="13">
        <v>-39.33</v>
      </c>
      <c r="R6" s="13">
        <v>-31.93</v>
      </c>
      <c r="S6" s="13">
        <v>-39.28</v>
      </c>
      <c r="T6" s="13">
        <v>-27.82</v>
      </c>
    </row>
    <row r="7" spans="1:20" x14ac:dyDescent="0.2">
      <c r="A7" s="13">
        <v>1931</v>
      </c>
      <c r="B7" s="13">
        <v>-99.99</v>
      </c>
      <c r="C7" s="13">
        <v>-41.25</v>
      </c>
      <c r="D7" s="13">
        <v>-46.35</v>
      </c>
      <c r="E7" s="13">
        <v>-47.1</v>
      </c>
      <c r="F7" s="13">
        <v>-41.91</v>
      </c>
      <c r="G7" s="13">
        <v>-42.17</v>
      </c>
      <c r="H7" s="13">
        <v>-48.38</v>
      </c>
      <c r="I7" s="13">
        <v>-45.35</v>
      </c>
      <c r="J7" s="13">
        <v>-47.65</v>
      </c>
      <c r="K7" s="13">
        <v>-33.700000000000003</v>
      </c>
      <c r="L7" s="13">
        <v>-48.97</v>
      </c>
      <c r="M7" s="13">
        <v>-40.17</v>
      </c>
      <c r="N7" s="13">
        <v>-44.22</v>
      </c>
      <c r="O7" s="13">
        <v>-47.55</v>
      </c>
      <c r="P7" s="13">
        <v>-49.24</v>
      </c>
      <c r="Q7" s="13">
        <v>-44.77</v>
      </c>
      <c r="R7" s="13">
        <v>-46.03</v>
      </c>
      <c r="S7" s="13">
        <v>-50.47</v>
      </c>
      <c r="T7" s="13">
        <v>-44.77</v>
      </c>
    </row>
    <row r="8" spans="1:20" x14ac:dyDescent="0.2">
      <c r="A8" s="13">
        <v>1932</v>
      </c>
      <c r="B8" s="13">
        <v>-99.99</v>
      </c>
      <c r="C8" s="13">
        <v>41.94</v>
      </c>
      <c r="D8" s="13">
        <v>-0.55000000000000004</v>
      </c>
      <c r="E8" s="13">
        <v>-1.62</v>
      </c>
      <c r="F8" s="13">
        <v>59.82</v>
      </c>
      <c r="G8" s="13">
        <v>10.11</v>
      </c>
      <c r="H8" s="13">
        <v>-2.98</v>
      </c>
      <c r="I8" s="13">
        <v>-1.48</v>
      </c>
      <c r="J8" s="13">
        <v>-4.3499999999999996</v>
      </c>
      <c r="K8" s="13">
        <v>89.05</v>
      </c>
      <c r="L8" s="13">
        <v>33.96</v>
      </c>
      <c r="M8" s="13">
        <v>9.9700000000000006</v>
      </c>
      <c r="N8" s="13">
        <v>9.61</v>
      </c>
      <c r="O8" s="13">
        <v>-6.74</v>
      </c>
      <c r="P8" s="13">
        <v>0.65</v>
      </c>
      <c r="Q8" s="13">
        <v>-6.87</v>
      </c>
      <c r="R8" s="13">
        <v>3.86</v>
      </c>
      <c r="S8" s="13">
        <v>-1.06</v>
      </c>
      <c r="T8" s="13">
        <v>-7.71</v>
      </c>
    </row>
    <row r="9" spans="1:20" x14ac:dyDescent="0.2">
      <c r="A9" s="13">
        <v>1933</v>
      </c>
      <c r="B9" s="13">
        <v>-99.99</v>
      </c>
      <c r="C9" s="13">
        <v>227.86</v>
      </c>
      <c r="D9" s="13">
        <v>125.37</v>
      </c>
      <c r="E9" s="13">
        <v>74.900000000000006</v>
      </c>
      <c r="F9" s="13">
        <v>260.3</v>
      </c>
      <c r="G9" s="13">
        <v>166.92</v>
      </c>
      <c r="H9" s="13">
        <v>110.07</v>
      </c>
      <c r="I9" s="13">
        <v>109.46</v>
      </c>
      <c r="J9" s="13">
        <v>62.57</v>
      </c>
      <c r="K9" s="13">
        <v>254.49</v>
      </c>
      <c r="L9" s="13">
        <v>264.58</v>
      </c>
      <c r="M9" s="13">
        <v>168.06</v>
      </c>
      <c r="N9" s="13">
        <v>164.45</v>
      </c>
      <c r="O9" s="13">
        <v>107.78</v>
      </c>
      <c r="P9" s="13">
        <v>111.36</v>
      </c>
      <c r="Q9" s="13">
        <v>116.79</v>
      </c>
      <c r="R9" s="13">
        <v>101.5</v>
      </c>
      <c r="S9" s="13">
        <v>73.53</v>
      </c>
      <c r="T9" s="13">
        <v>51.91</v>
      </c>
    </row>
    <row r="10" spans="1:20" x14ac:dyDescent="0.2">
      <c r="A10" s="13">
        <v>1934</v>
      </c>
      <c r="B10" s="13">
        <v>-99.99</v>
      </c>
      <c r="C10" s="13">
        <v>34.17</v>
      </c>
      <c r="D10" s="13">
        <v>15.85</v>
      </c>
      <c r="E10" s="13">
        <v>6.94</v>
      </c>
      <c r="F10" s="13">
        <v>35.79</v>
      </c>
      <c r="G10" s="13">
        <v>22.42</v>
      </c>
      <c r="H10" s="13">
        <v>18.940000000000001</v>
      </c>
      <c r="I10" s="13">
        <v>11.55</v>
      </c>
      <c r="J10" s="13">
        <v>4.12</v>
      </c>
      <c r="K10" s="13">
        <v>35.409999999999997</v>
      </c>
      <c r="L10" s="13">
        <v>35.590000000000003</v>
      </c>
      <c r="M10" s="13">
        <v>30.35</v>
      </c>
      <c r="N10" s="13">
        <v>14.94</v>
      </c>
      <c r="O10" s="13">
        <v>19.440000000000001</v>
      </c>
      <c r="P10" s="13">
        <v>18.350000000000001</v>
      </c>
      <c r="Q10" s="13">
        <v>10.29</v>
      </c>
      <c r="R10" s="13">
        <v>12.69</v>
      </c>
      <c r="S10" s="13">
        <v>4.4400000000000004</v>
      </c>
      <c r="T10" s="13">
        <v>3.7</v>
      </c>
    </row>
    <row r="11" spans="1:20" x14ac:dyDescent="0.2">
      <c r="A11" s="13">
        <v>1935</v>
      </c>
      <c r="B11" s="13">
        <v>-99.99</v>
      </c>
      <c r="C11" s="13">
        <v>85.32</v>
      </c>
      <c r="D11" s="13">
        <v>55.43</v>
      </c>
      <c r="E11" s="13">
        <v>43.11</v>
      </c>
      <c r="F11" s="13">
        <v>94.85</v>
      </c>
      <c r="G11" s="13">
        <v>65.2</v>
      </c>
      <c r="H11" s="13">
        <v>59.29</v>
      </c>
      <c r="I11" s="13">
        <v>38.49</v>
      </c>
      <c r="J11" s="13">
        <v>45.9</v>
      </c>
      <c r="K11" s="13">
        <v>98.21</v>
      </c>
      <c r="L11" s="13">
        <v>89.57</v>
      </c>
      <c r="M11" s="13">
        <v>65.44</v>
      </c>
      <c r="N11" s="13">
        <v>64.53</v>
      </c>
      <c r="O11" s="13">
        <v>55.21</v>
      </c>
      <c r="P11" s="13">
        <v>63.11</v>
      </c>
      <c r="Q11" s="13">
        <v>39.4</v>
      </c>
      <c r="R11" s="13">
        <v>37.5</v>
      </c>
      <c r="S11" s="13">
        <v>47.6</v>
      </c>
      <c r="T11" s="13">
        <v>44.21</v>
      </c>
    </row>
    <row r="12" spans="1:20" x14ac:dyDescent="0.2">
      <c r="A12" s="13">
        <v>1936</v>
      </c>
      <c r="B12" s="13">
        <v>-99.99</v>
      </c>
      <c r="C12" s="13">
        <v>75.88</v>
      </c>
      <c r="D12" s="13">
        <v>51.8</v>
      </c>
      <c r="E12" s="13">
        <v>31.07</v>
      </c>
      <c r="F12" s="13">
        <v>89.45</v>
      </c>
      <c r="G12" s="13">
        <v>55.75</v>
      </c>
      <c r="H12" s="13">
        <v>53.94</v>
      </c>
      <c r="I12" s="13">
        <v>34.46</v>
      </c>
      <c r="J12" s="13">
        <v>31.5</v>
      </c>
      <c r="K12" s="13">
        <v>100.42</v>
      </c>
      <c r="L12" s="13">
        <v>75.790000000000006</v>
      </c>
      <c r="M12" s="13">
        <v>50.45</v>
      </c>
      <c r="N12" s="13">
        <v>61.01</v>
      </c>
      <c r="O12" s="13">
        <v>51.88</v>
      </c>
      <c r="P12" s="13">
        <v>55.86</v>
      </c>
      <c r="Q12" s="13">
        <v>38.65</v>
      </c>
      <c r="R12" s="13">
        <v>30.23</v>
      </c>
      <c r="S12" s="13">
        <v>31.58</v>
      </c>
      <c r="T12" s="13">
        <v>31.32</v>
      </c>
    </row>
    <row r="13" spans="1:20" x14ac:dyDescent="0.2">
      <c r="A13" s="13">
        <v>1937</v>
      </c>
      <c r="B13" s="13">
        <v>-99.99</v>
      </c>
      <c r="C13" s="13">
        <v>-52.87</v>
      </c>
      <c r="D13" s="13">
        <v>-47.53</v>
      </c>
      <c r="E13" s="13">
        <v>-36.659999999999997</v>
      </c>
      <c r="F13" s="13">
        <v>-52.85</v>
      </c>
      <c r="G13" s="13">
        <v>-52.09</v>
      </c>
      <c r="H13" s="13">
        <v>-46.8</v>
      </c>
      <c r="I13" s="13">
        <v>-42.16</v>
      </c>
      <c r="J13" s="13">
        <v>-35.5</v>
      </c>
      <c r="K13" s="13">
        <v>-53.41</v>
      </c>
      <c r="L13" s="13">
        <v>-52.47</v>
      </c>
      <c r="M13" s="13">
        <v>-53.08</v>
      </c>
      <c r="N13" s="13">
        <v>-51.1</v>
      </c>
      <c r="O13" s="13">
        <v>-47.39</v>
      </c>
      <c r="P13" s="13">
        <v>-46.24</v>
      </c>
      <c r="Q13" s="13">
        <v>-45.3</v>
      </c>
      <c r="R13" s="13">
        <v>-38.950000000000003</v>
      </c>
      <c r="S13" s="13">
        <v>-37.78</v>
      </c>
      <c r="T13" s="13">
        <v>-33.19</v>
      </c>
    </row>
    <row r="14" spans="1:20" x14ac:dyDescent="0.2">
      <c r="A14" s="13">
        <v>1938</v>
      </c>
      <c r="B14" s="13">
        <v>-99.99</v>
      </c>
      <c r="C14" s="13">
        <v>24.45</v>
      </c>
      <c r="D14" s="13">
        <v>43.89</v>
      </c>
      <c r="E14" s="13">
        <v>37.090000000000003</v>
      </c>
      <c r="F14" s="13">
        <v>15.62</v>
      </c>
      <c r="G14" s="13">
        <v>42.98</v>
      </c>
      <c r="H14" s="13">
        <v>46.56</v>
      </c>
      <c r="I14" s="13">
        <v>41.75</v>
      </c>
      <c r="J14" s="13">
        <v>33.75</v>
      </c>
      <c r="K14" s="13">
        <v>5.0599999999999996</v>
      </c>
      <c r="L14" s="13">
        <v>25.8</v>
      </c>
      <c r="M14" s="13">
        <v>43.03</v>
      </c>
      <c r="N14" s="13">
        <v>42.79</v>
      </c>
      <c r="O14" s="13">
        <v>45.85</v>
      </c>
      <c r="P14" s="13">
        <v>47.18</v>
      </c>
      <c r="Q14" s="13">
        <v>39.61</v>
      </c>
      <c r="R14" s="13">
        <v>43.76</v>
      </c>
      <c r="S14" s="13">
        <v>38.74</v>
      </c>
      <c r="T14" s="13">
        <v>28.72</v>
      </c>
    </row>
    <row r="15" spans="1:20" x14ac:dyDescent="0.2">
      <c r="A15" s="13">
        <v>1939</v>
      </c>
      <c r="B15" s="13">
        <v>-99.99</v>
      </c>
      <c r="C15" s="13">
        <v>4.38</v>
      </c>
      <c r="D15" s="13">
        <v>4.07</v>
      </c>
      <c r="E15" s="13">
        <v>-0.61</v>
      </c>
      <c r="F15" s="13">
        <v>9.14</v>
      </c>
      <c r="G15" s="13">
        <v>-1.39</v>
      </c>
      <c r="H15" s="13">
        <v>6.69</v>
      </c>
      <c r="I15" s="13">
        <v>-1.32</v>
      </c>
      <c r="J15" s="13">
        <v>-0.13</v>
      </c>
      <c r="K15" s="13">
        <v>13.76</v>
      </c>
      <c r="L15" s="13">
        <v>2.4900000000000002</v>
      </c>
      <c r="M15" s="13">
        <v>-6.61</v>
      </c>
      <c r="N15" s="13">
        <v>3.96</v>
      </c>
      <c r="O15" s="13">
        <v>9.14</v>
      </c>
      <c r="P15" s="13">
        <v>4.16</v>
      </c>
      <c r="Q15" s="13">
        <v>-1.27</v>
      </c>
      <c r="R15" s="13">
        <v>-1.64</v>
      </c>
      <c r="S15" s="13">
        <v>-4.8099999999999996</v>
      </c>
      <c r="T15" s="13">
        <v>4.5199999999999996</v>
      </c>
    </row>
    <row r="16" spans="1:20" x14ac:dyDescent="0.2">
      <c r="A16" s="13">
        <v>1940</v>
      </c>
      <c r="B16" s="13">
        <v>-99.99</v>
      </c>
      <c r="C16" s="13">
        <v>-12.06</v>
      </c>
      <c r="D16" s="13">
        <v>-3.39</v>
      </c>
      <c r="E16" s="13">
        <v>-7.74</v>
      </c>
      <c r="F16" s="13">
        <v>-17.420000000000002</v>
      </c>
      <c r="G16" s="13">
        <v>-3.08</v>
      </c>
      <c r="H16" s="13">
        <v>-0.61</v>
      </c>
      <c r="I16" s="13">
        <v>-7.05</v>
      </c>
      <c r="J16" s="13">
        <v>-8.08</v>
      </c>
      <c r="K16" s="13">
        <v>-29.38</v>
      </c>
      <c r="L16" s="13">
        <v>-4.9800000000000004</v>
      </c>
      <c r="M16" s="13">
        <v>-0.88</v>
      </c>
      <c r="N16" s="13">
        <v>-5.34</v>
      </c>
      <c r="O16" s="13">
        <v>-3.04</v>
      </c>
      <c r="P16" s="13">
        <v>1.85</v>
      </c>
      <c r="Q16" s="13">
        <v>-7.06</v>
      </c>
      <c r="R16" s="13">
        <v>-7.14</v>
      </c>
      <c r="S16" s="13">
        <v>-8.1300000000000008</v>
      </c>
      <c r="T16" s="13">
        <v>-8.1300000000000008</v>
      </c>
    </row>
    <row r="17" spans="1:20" x14ac:dyDescent="0.2">
      <c r="A17" s="13">
        <v>1941</v>
      </c>
      <c r="B17" s="13">
        <v>-99.99</v>
      </c>
      <c r="C17" s="13">
        <v>-4.1500000000000004</v>
      </c>
      <c r="D17" s="13">
        <v>-11.05</v>
      </c>
      <c r="E17" s="13">
        <v>-9.11</v>
      </c>
      <c r="F17" s="13">
        <v>-2.83</v>
      </c>
      <c r="G17" s="13">
        <v>-10.86</v>
      </c>
      <c r="H17" s="13">
        <v>-10.14</v>
      </c>
      <c r="I17" s="13">
        <v>-8.3699999999999992</v>
      </c>
      <c r="J17" s="13">
        <v>-10.27</v>
      </c>
      <c r="K17" s="13">
        <v>7.95</v>
      </c>
      <c r="L17" s="13">
        <v>-12.46</v>
      </c>
      <c r="M17" s="13">
        <v>-7.47</v>
      </c>
      <c r="N17" s="13">
        <v>-14.14</v>
      </c>
      <c r="O17" s="13">
        <v>-12.66</v>
      </c>
      <c r="P17" s="13">
        <v>-7.62</v>
      </c>
      <c r="Q17" s="13">
        <v>-9.92</v>
      </c>
      <c r="R17" s="13">
        <v>-6.82</v>
      </c>
      <c r="S17" s="13">
        <v>-10.73</v>
      </c>
      <c r="T17" s="13">
        <v>-9.8699999999999992</v>
      </c>
    </row>
    <row r="18" spans="1:20" x14ac:dyDescent="0.2">
      <c r="A18" s="13">
        <v>1942</v>
      </c>
      <c r="B18" s="13">
        <v>-99.99</v>
      </c>
      <c r="C18" s="13">
        <v>60.51</v>
      </c>
      <c r="D18" s="13">
        <v>26.08</v>
      </c>
      <c r="E18" s="13">
        <v>20.52</v>
      </c>
      <c r="F18" s="13">
        <v>73.75</v>
      </c>
      <c r="G18" s="13">
        <v>34.19</v>
      </c>
      <c r="H18" s="13">
        <v>24.29</v>
      </c>
      <c r="I18" s="13">
        <v>21.93</v>
      </c>
      <c r="J18" s="13">
        <v>20.04</v>
      </c>
      <c r="K18" s="13">
        <v>111.97</v>
      </c>
      <c r="L18" s="13">
        <v>39.99</v>
      </c>
      <c r="M18" s="13">
        <v>34.94</v>
      </c>
      <c r="N18" s="13">
        <v>33.39</v>
      </c>
      <c r="O18" s="13">
        <v>25.71</v>
      </c>
      <c r="P18" s="13">
        <v>22.76</v>
      </c>
      <c r="Q18" s="13">
        <v>22.37</v>
      </c>
      <c r="R18" s="13">
        <v>21.45</v>
      </c>
      <c r="S18" s="13">
        <v>25.96</v>
      </c>
      <c r="T18" s="13">
        <v>14.31</v>
      </c>
    </row>
    <row r="19" spans="1:20" x14ac:dyDescent="0.2">
      <c r="A19" s="13">
        <v>1943</v>
      </c>
      <c r="B19" s="13">
        <v>-99.99</v>
      </c>
      <c r="C19" s="13">
        <v>113.81</v>
      </c>
      <c r="D19" s="13">
        <v>51.03</v>
      </c>
      <c r="E19" s="13">
        <v>30.02</v>
      </c>
      <c r="F19" s="13">
        <v>138.51</v>
      </c>
      <c r="G19" s="13">
        <v>72.14</v>
      </c>
      <c r="H19" s="13">
        <v>47.25</v>
      </c>
      <c r="I19" s="13">
        <v>33.65</v>
      </c>
      <c r="J19" s="13">
        <v>29.49</v>
      </c>
      <c r="K19" s="13">
        <v>177.51</v>
      </c>
      <c r="L19" s="13">
        <v>101.84</v>
      </c>
      <c r="M19" s="13">
        <v>68.709999999999994</v>
      </c>
      <c r="N19" s="13">
        <v>75.48</v>
      </c>
      <c r="O19" s="13">
        <v>45.88</v>
      </c>
      <c r="P19" s="13">
        <v>48.59</v>
      </c>
      <c r="Q19" s="13">
        <v>36.24</v>
      </c>
      <c r="R19" s="13">
        <v>31.01</v>
      </c>
      <c r="S19" s="13">
        <v>35.29</v>
      </c>
      <c r="T19" s="13">
        <v>23.8</v>
      </c>
    </row>
    <row r="20" spans="1:20" x14ac:dyDescent="0.2">
      <c r="A20" s="13">
        <v>1944</v>
      </c>
      <c r="B20" s="13">
        <v>-99.99</v>
      </c>
      <c r="C20" s="13">
        <v>61.95</v>
      </c>
      <c r="D20" s="13">
        <v>38.97</v>
      </c>
      <c r="E20" s="13">
        <v>24.43</v>
      </c>
      <c r="F20" s="13">
        <v>69.73</v>
      </c>
      <c r="G20" s="13">
        <v>44</v>
      </c>
      <c r="H20" s="13">
        <v>39.590000000000003</v>
      </c>
      <c r="I20" s="13">
        <v>32.71</v>
      </c>
      <c r="J20" s="13">
        <v>22.11</v>
      </c>
      <c r="K20" s="13">
        <v>78.47</v>
      </c>
      <c r="L20" s="13">
        <v>61.6</v>
      </c>
      <c r="M20" s="13">
        <v>47.54</v>
      </c>
      <c r="N20" s="13">
        <v>40.54</v>
      </c>
      <c r="O20" s="13">
        <v>42.07</v>
      </c>
      <c r="P20" s="13">
        <v>37.14</v>
      </c>
      <c r="Q20" s="13">
        <v>36.19</v>
      </c>
      <c r="R20" s="13">
        <v>29.2</v>
      </c>
      <c r="S20" s="13">
        <v>25.33</v>
      </c>
      <c r="T20" s="13">
        <v>18.940000000000001</v>
      </c>
    </row>
    <row r="21" spans="1:20" x14ac:dyDescent="0.2">
      <c r="A21" s="13">
        <v>1945</v>
      </c>
      <c r="B21" s="13">
        <v>-99.99</v>
      </c>
      <c r="C21" s="13">
        <v>81.510000000000005</v>
      </c>
      <c r="D21" s="13">
        <v>62.24</v>
      </c>
      <c r="E21" s="13">
        <v>45.29</v>
      </c>
      <c r="F21" s="13">
        <v>85.84</v>
      </c>
      <c r="G21" s="13">
        <v>70.75</v>
      </c>
      <c r="H21" s="13">
        <v>56.4</v>
      </c>
      <c r="I21" s="13">
        <v>61.06</v>
      </c>
      <c r="J21" s="13">
        <v>40.79</v>
      </c>
      <c r="K21" s="13">
        <v>96.75</v>
      </c>
      <c r="L21" s="13">
        <v>75.84</v>
      </c>
      <c r="M21" s="13">
        <v>72.61</v>
      </c>
      <c r="N21" s="13">
        <v>68.86</v>
      </c>
      <c r="O21" s="13">
        <v>56.5</v>
      </c>
      <c r="P21" s="13">
        <v>56.28</v>
      </c>
      <c r="Q21" s="13">
        <v>67.489999999999995</v>
      </c>
      <c r="R21" s="13">
        <v>54.67</v>
      </c>
      <c r="S21" s="13">
        <v>46.02</v>
      </c>
      <c r="T21" s="13">
        <v>35.65</v>
      </c>
    </row>
    <row r="22" spans="1:20" x14ac:dyDescent="0.2">
      <c r="A22" s="13">
        <v>1946</v>
      </c>
      <c r="B22" s="13">
        <v>-99.99</v>
      </c>
      <c r="C22" s="13">
        <v>-13.98</v>
      </c>
      <c r="D22" s="13">
        <v>-8.18</v>
      </c>
      <c r="E22" s="13">
        <v>-6.74</v>
      </c>
      <c r="F22" s="13">
        <v>-14.11</v>
      </c>
      <c r="G22" s="13">
        <v>-10.78</v>
      </c>
      <c r="H22" s="13">
        <v>-8.3800000000000008</v>
      </c>
      <c r="I22" s="13">
        <v>-7.91</v>
      </c>
      <c r="J22" s="13">
        <v>-6.37</v>
      </c>
      <c r="K22" s="13">
        <v>-15.15</v>
      </c>
      <c r="L22" s="13">
        <v>-13.14</v>
      </c>
      <c r="M22" s="13">
        <v>-13.82</v>
      </c>
      <c r="N22" s="13">
        <v>-7.68</v>
      </c>
      <c r="O22" s="13">
        <v>-8.5399999999999991</v>
      </c>
      <c r="P22" s="13">
        <v>-8.25</v>
      </c>
      <c r="Q22" s="13">
        <v>-8.35</v>
      </c>
      <c r="R22" s="13">
        <v>-7.5</v>
      </c>
      <c r="S22" s="13">
        <v>-8.9600000000000009</v>
      </c>
      <c r="T22" s="13">
        <v>-3.73</v>
      </c>
    </row>
    <row r="23" spans="1:20" x14ac:dyDescent="0.2">
      <c r="A23" s="13">
        <v>1947</v>
      </c>
      <c r="B23" s="13">
        <v>-99.99</v>
      </c>
      <c r="C23" s="13">
        <v>-0.02</v>
      </c>
      <c r="D23" s="13">
        <v>-0.49</v>
      </c>
      <c r="E23" s="13">
        <v>0.51</v>
      </c>
      <c r="F23" s="13">
        <v>-0.34</v>
      </c>
      <c r="G23" s="13">
        <v>-1</v>
      </c>
      <c r="H23" s="13">
        <v>-0.52</v>
      </c>
      <c r="I23" s="13">
        <v>-0.18</v>
      </c>
      <c r="J23" s="13">
        <v>1.74</v>
      </c>
      <c r="K23" s="13">
        <v>-0.23</v>
      </c>
      <c r="L23" s="13">
        <v>-0.52</v>
      </c>
      <c r="M23" s="13">
        <v>0.53</v>
      </c>
      <c r="N23" s="13">
        <v>-2.52</v>
      </c>
      <c r="O23" s="13">
        <v>-3.78</v>
      </c>
      <c r="P23" s="13">
        <v>2.8</v>
      </c>
      <c r="Q23" s="13">
        <v>1.58</v>
      </c>
      <c r="R23" s="13">
        <v>-2</v>
      </c>
      <c r="S23" s="13">
        <v>0.3</v>
      </c>
      <c r="T23" s="13">
        <v>3.17</v>
      </c>
    </row>
    <row r="24" spans="1:20" x14ac:dyDescent="0.2">
      <c r="A24" s="13">
        <v>1948</v>
      </c>
      <c r="B24" s="13">
        <v>-99.99</v>
      </c>
      <c r="C24" s="13">
        <v>-5.51</v>
      </c>
      <c r="D24" s="13">
        <v>-3.79</v>
      </c>
      <c r="E24" s="13">
        <v>1.65</v>
      </c>
      <c r="F24" s="13">
        <v>-5.37</v>
      </c>
      <c r="G24" s="13">
        <v>-5.18</v>
      </c>
      <c r="H24" s="13">
        <v>-4.3899999999999997</v>
      </c>
      <c r="I24" s="13">
        <v>0.13</v>
      </c>
      <c r="J24" s="13">
        <v>1.37</v>
      </c>
      <c r="K24" s="13">
        <v>-1.37</v>
      </c>
      <c r="L24" s="13">
        <v>-9.33</v>
      </c>
      <c r="M24" s="13">
        <v>-5.87</v>
      </c>
      <c r="N24" s="13">
        <v>-4.53</v>
      </c>
      <c r="O24" s="13">
        <v>-6.58</v>
      </c>
      <c r="P24" s="13">
        <v>-2.17</v>
      </c>
      <c r="Q24" s="13">
        <v>-1.93</v>
      </c>
      <c r="R24" s="13">
        <v>2.21</v>
      </c>
      <c r="S24" s="13">
        <v>1</v>
      </c>
      <c r="T24" s="13">
        <v>1.72</v>
      </c>
    </row>
    <row r="25" spans="1:20" x14ac:dyDescent="0.2">
      <c r="A25" s="13">
        <v>1949</v>
      </c>
      <c r="B25" s="13">
        <v>-99.99</v>
      </c>
      <c r="C25" s="13">
        <v>21.71</v>
      </c>
      <c r="D25" s="13">
        <v>20.64</v>
      </c>
      <c r="E25" s="13">
        <v>22.34</v>
      </c>
      <c r="F25" s="13">
        <v>22.56</v>
      </c>
      <c r="G25" s="13">
        <v>19.43</v>
      </c>
      <c r="H25" s="13">
        <v>21.48</v>
      </c>
      <c r="I25" s="13">
        <v>21.68</v>
      </c>
      <c r="J25" s="13">
        <v>22.2</v>
      </c>
      <c r="K25" s="13">
        <v>27.54</v>
      </c>
      <c r="L25" s="13">
        <v>17.64</v>
      </c>
      <c r="M25" s="13">
        <v>19.989999999999998</v>
      </c>
      <c r="N25" s="13">
        <v>18.84</v>
      </c>
      <c r="O25" s="13">
        <v>25.36</v>
      </c>
      <c r="P25" s="13">
        <v>17.63</v>
      </c>
      <c r="Q25" s="13">
        <v>20.75</v>
      </c>
      <c r="R25" s="13">
        <v>22.6</v>
      </c>
      <c r="S25" s="13">
        <v>24.02</v>
      </c>
      <c r="T25" s="13">
        <v>20.36</v>
      </c>
    </row>
    <row r="26" spans="1:20" x14ac:dyDescent="0.2">
      <c r="A26" s="13">
        <v>1950</v>
      </c>
      <c r="B26" s="13">
        <v>-99.99</v>
      </c>
      <c r="C26" s="13">
        <v>48.46</v>
      </c>
      <c r="D26" s="13">
        <v>36.06</v>
      </c>
      <c r="E26" s="13">
        <v>27.69</v>
      </c>
      <c r="F26" s="13">
        <v>51.9</v>
      </c>
      <c r="G26" s="13">
        <v>42.35</v>
      </c>
      <c r="H26" s="13">
        <v>34.450000000000003</v>
      </c>
      <c r="I26" s="13">
        <v>30.79</v>
      </c>
      <c r="J26" s="13">
        <v>27.02</v>
      </c>
      <c r="K26" s="13">
        <v>59.99</v>
      </c>
      <c r="L26" s="13">
        <v>44.09</v>
      </c>
      <c r="M26" s="13">
        <v>41.75</v>
      </c>
      <c r="N26" s="13">
        <v>42.9</v>
      </c>
      <c r="O26" s="13">
        <v>32.020000000000003</v>
      </c>
      <c r="P26" s="13">
        <v>36.9</v>
      </c>
      <c r="Q26" s="13">
        <v>32.57</v>
      </c>
      <c r="R26" s="13">
        <v>29</v>
      </c>
      <c r="S26" s="13">
        <v>28.48</v>
      </c>
      <c r="T26" s="13">
        <v>25.55</v>
      </c>
    </row>
    <row r="27" spans="1:20" x14ac:dyDescent="0.2">
      <c r="A27" s="13">
        <v>1951</v>
      </c>
      <c r="B27" s="13">
        <v>-99.99</v>
      </c>
      <c r="C27" s="13">
        <v>8.6199999999999992</v>
      </c>
      <c r="D27" s="13">
        <v>16.649999999999999</v>
      </c>
      <c r="E27" s="13">
        <v>21.6</v>
      </c>
      <c r="F27" s="13">
        <v>5.94</v>
      </c>
      <c r="G27" s="13">
        <v>14.88</v>
      </c>
      <c r="H27" s="13">
        <v>15.74</v>
      </c>
      <c r="I27" s="13">
        <v>20.55</v>
      </c>
      <c r="J27" s="13">
        <v>21.53</v>
      </c>
      <c r="K27" s="13">
        <v>2.4900000000000002</v>
      </c>
      <c r="L27" s="13">
        <v>9.4700000000000006</v>
      </c>
      <c r="M27" s="13">
        <v>14.08</v>
      </c>
      <c r="N27" s="13">
        <v>15.69</v>
      </c>
      <c r="O27" s="13">
        <v>19.45</v>
      </c>
      <c r="P27" s="13">
        <v>12.12</v>
      </c>
      <c r="Q27" s="13">
        <v>19.399999999999999</v>
      </c>
      <c r="R27" s="13">
        <v>21.7</v>
      </c>
      <c r="S27" s="13">
        <v>22.71</v>
      </c>
      <c r="T27" s="13">
        <v>20.329999999999998</v>
      </c>
    </row>
    <row r="28" spans="1:20" x14ac:dyDescent="0.2">
      <c r="A28" s="13">
        <v>1952</v>
      </c>
      <c r="B28" s="13">
        <v>-99.99</v>
      </c>
      <c r="C28" s="13">
        <v>5.79</v>
      </c>
      <c r="D28" s="13">
        <v>10.6</v>
      </c>
      <c r="E28" s="13">
        <v>12.7</v>
      </c>
      <c r="F28" s="13">
        <v>3.49</v>
      </c>
      <c r="G28" s="13">
        <v>9.56</v>
      </c>
      <c r="H28" s="13">
        <v>10.8</v>
      </c>
      <c r="I28" s="13">
        <v>12.21</v>
      </c>
      <c r="J28" s="13">
        <v>12.92</v>
      </c>
      <c r="K28" s="13">
        <v>-0.2</v>
      </c>
      <c r="L28" s="13">
        <v>7.29</v>
      </c>
      <c r="M28" s="13">
        <v>10.48</v>
      </c>
      <c r="N28" s="13">
        <v>8.65</v>
      </c>
      <c r="O28" s="13">
        <v>10.89</v>
      </c>
      <c r="P28" s="13">
        <v>10.7</v>
      </c>
      <c r="Q28" s="13">
        <v>12.14</v>
      </c>
      <c r="R28" s="13">
        <v>12.25</v>
      </c>
      <c r="S28" s="13">
        <v>12.78</v>
      </c>
      <c r="T28" s="13">
        <v>13.03</v>
      </c>
    </row>
    <row r="29" spans="1:20" x14ac:dyDescent="0.2">
      <c r="A29" s="13">
        <v>1953</v>
      </c>
      <c r="B29" s="13">
        <v>-99.99</v>
      </c>
      <c r="C29" s="13">
        <v>-6.71</v>
      </c>
      <c r="D29" s="13">
        <v>-2.17</v>
      </c>
      <c r="E29" s="13">
        <v>0.17</v>
      </c>
      <c r="F29" s="13">
        <v>-6.81</v>
      </c>
      <c r="G29" s="13">
        <v>-4.83</v>
      </c>
      <c r="H29" s="13">
        <v>-2.2599999999999998</v>
      </c>
      <c r="I29" s="13">
        <v>-0.9</v>
      </c>
      <c r="J29" s="13">
        <v>0.61</v>
      </c>
      <c r="K29" s="13">
        <v>-7.27</v>
      </c>
      <c r="L29" s="13">
        <v>-6.38</v>
      </c>
      <c r="M29" s="13">
        <v>-6.56</v>
      </c>
      <c r="N29" s="13">
        <v>-3.07</v>
      </c>
      <c r="O29" s="13">
        <v>-1.32</v>
      </c>
      <c r="P29" s="13">
        <v>-3.19</v>
      </c>
      <c r="Q29" s="13">
        <v>-1.1299999999999999</v>
      </c>
      <c r="R29" s="13">
        <v>-0.71</v>
      </c>
      <c r="S29" s="13">
        <v>2.34</v>
      </c>
      <c r="T29" s="13">
        <v>-1.1000000000000001</v>
      </c>
    </row>
    <row r="30" spans="1:20" x14ac:dyDescent="0.2">
      <c r="A30" s="13">
        <v>1954</v>
      </c>
      <c r="B30" s="13">
        <v>-99.99</v>
      </c>
      <c r="C30" s="13">
        <v>63.21</v>
      </c>
      <c r="D30" s="13">
        <v>56.1</v>
      </c>
      <c r="E30" s="13">
        <v>50.77</v>
      </c>
      <c r="F30" s="13">
        <v>66.44</v>
      </c>
      <c r="G30" s="13">
        <v>57.56</v>
      </c>
      <c r="H30" s="13">
        <v>58.32</v>
      </c>
      <c r="I30" s="13">
        <v>53.18</v>
      </c>
      <c r="J30" s="13">
        <v>47.83</v>
      </c>
      <c r="K30" s="13">
        <v>68.680000000000007</v>
      </c>
      <c r="L30" s="13">
        <v>64.06</v>
      </c>
      <c r="M30" s="13">
        <v>56.93</v>
      </c>
      <c r="N30" s="13">
        <v>58.15</v>
      </c>
      <c r="O30" s="13">
        <v>59.41</v>
      </c>
      <c r="P30" s="13">
        <v>57.19</v>
      </c>
      <c r="Q30" s="13">
        <v>49.63</v>
      </c>
      <c r="R30" s="13">
        <v>56.71</v>
      </c>
      <c r="S30" s="13">
        <v>50.02</v>
      </c>
      <c r="T30" s="13">
        <v>45.63</v>
      </c>
    </row>
    <row r="31" spans="1:20" x14ac:dyDescent="0.2">
      <c r="A31" s="13">
        <v>1955</v>
      </c>
      <c r="B31" s="13">
        <v>-99.99</v>
      </c>
      <c r="C31" s="13">
        <v>21.9</v>
      </c>
      <c r="D31" s="13">
        <v>19.93</v>
      </c>
      <c r="E31" s="13">
        <v>19.37</v>
      </c>
      <c r="F31" s="13">
        <v>22.02</v>
      </c>
      <c r="G31" s="13">
        <v>18.57</v>
      </c>
      <c r="H31" s="13">
        <v>22.53</v>
      </c>
      <c r="I31" s="13">
        <v>18.39</v>
      </c>
      <c r="J31" s="13">
        <v>20.29</v>
      </c>
      <c r="K31" s="13">
        <v>20.2</v>
      </c>
      <c r="L31" s="13">
        <v>23.76</v>
      </c>
      <c r="M31" s="13">
        <v>21.64</v>
      </c>
      <c r="N31" s="13">
        <v>15.54</v>
      </c>
      <c r="O31" s="13">
        <v>23.28</v>
      </c>
      <c r="P31" s="13">
        <v>21.78</v>
      </c>
      <c r="Q31" s="13">
        <v>19.2</v>
      </c>
      <c r="R31" s="13">
        <v>17.57</v>
      </c>
      <c r="S31" s="13">
        <v>18.03</v>
      </c>
      <c r="T31" s="13">
        <v>22.56</v>
      </c>
    </row>
    <row r="32" spans="1:20" x14ac:dyDescent="0.2">
      <c r="A32" s="13">
        <v>1956</v>
      </c>
      <c r="B32" s="13">
        <v>-99.99</v>
      </c>
      <c r="C32" s="13">
        <v>4.38</v>
      </c>
      <c r="D32" s="13">
        <v>7.48</v>
      </c>
      <c r="E32" s="13">
        <v>8.5399999999999991</v>
      </c>
      <c r="F32" s="13">
        <v>2.88</v>
      </c>
      <c r="G32" s="13">
        <v>7.24</v>
      </c>
      <c r="H32" s="13">
        <v>7.13</v>
      </c>
      <c r="I32" s="13">
        <v>7.56</v>
      </c>
      <c r="J32" s="13">
        <v>9.51</v>
      </c>
      <c r="K32" s="13">
        <v>-1.74</v>
      </c>
      <c r="L32" s="13">
        <v>7.54</v>
      </c>
      <c r="M32" s="13">
        <v>7.35</v>
      </c>
      <c r="N32" s="13">
        <v>7.12</v>
      </c>
      <c r="O32" s="13">
        <v>4.6399999999999997</v>
      </c>
      <c r="P32" s="13">
        <v>9.64</v>
      </c>
      <c r="Q32" s="13">
        <v>8.5500000000000007</v>
      </c>
      <c r="R32" s="13">
        <v>6.59</v>
      </c>
      <c r="S32" s="13">
        <v>10.97</v>
      </c>
      <c r="T32" s="13">
        <v>8.08</v>
      </c>
    </row>
    <row r="33" spans="1:20" x14ac:dyDescent="0.2">
      <c r="A33" s="13">
        <v>1957</v>
      </c>
      <c r="B33" s="13">
        <v>-99.99</v>
      </c>
      <c r="C33" s="13">
        <v>-15.37</v>
      </c>
      <c r="D33" s="13">
        <v>-15.84</v>
      </c>
      <c r="E33" s="13">
        <v>-11.23</v>
      </c>
      <c r="F33" s="13">
        <v>-15.18</v>
      </c>
      <c r="G33" s="13">
        <v>-16.899999999999999</v>
      </c>
      <c r="H33" s="13">
        <v>-16.47</v>
      </c>
      <c r="I33" s="13">
        <v>-13.38</v>
      </c>
      <c r="J33" s="13">
        <v>-9.64</v>
      </c>
      <c r="K33" s="13">
        <v>-15.57</v>
      </c>
      <c r="L33" s="13">
        <v>-14.83</v>
      </c>
      <c r="M33" s="13">
        <v>-15.77</v>
      </c>
      <c r="N33" s="13">
        <v>-18.03</v>
      </c>
      <c r="O33" s="13">
        <v>-19.04</v>
      </c>
      <c r="P33" s="13">
        <v>-13.82</v>
      </c>
      <c r="Q33" s="13">
        <v>-12.38</v>
      </c>
      <c r="R33" s="13">
        <v>-14.35</v>
      </c>
      <c r="S33" s="13">
        <v>-10.09</v>
      </c>
      <c r="T33" s="13">
        <v>-9.2200000000000006</v>
      </c>
    </row>
    <row r="34" spans="1:20" x14ac:dyDescent="0.2">
      <c r="A34" s="13">
        <v>1958</v>
      </c>
      <c r="B34" s="13">
        <v>-99.99</v>
      </c>
      <c r="C34" s="13">
        <v>70.39</v>
      </c>
      <c r="D34" s="13">
        <v>61.39</v>
      </c>
      <c r="E34" s="13">
        <v>49.24</v>
      </c>
      <c r="F34" s="13">
        <v>71.23</v>
      </c>
      <c r="G34" s="13">
        <v>68.81</v>
      </c>
      <c r="H34" s="13">
        <v>59.53</v>
      </c>
      <c r="I34" s="13">
        <v>56.67</v>
      </c>
      <c r="J34" s="13">
        <v>46.17</v>
      </c>
      <c r="K34" s="13">
        <v>75.55</v>
      </c>
      <c r="L34" s="13">
        <v>66.98</v>
      </c>
      <c r="M34" s="13">
        <v>68.69</v>
      </c>
      <c r="N34" s="13">
        <v>68.87</v>
      </c>
      <c r="O34" s="13">
        <v>63.44</v>
      </c>
      <c r="P34" s="13">
        <v>55.56</v>
      </c>
      <c r="Q34" s="13">
        <v>57.82</v>
      </c>
      <c r="R34" s="13">
        <v>55.49</v>
      </c>
      <c r="S34" s="13">
        <v>49.15</v>
      </c>
      <c r="T34" s="13">
        <v>43.26</v>
      </c>
    </row>
    <row r="35" spans="1:20" x14ac:dyDescent="0.2">
      <c r="A35" s="13">
        <v>1959</v>
      </c>
      <c r="B35" s="13">
        <v>-99.99</v>
      </c>
      <c r="C35" s="13">
        <v>17.7</v>
      </c>
      <c r="D35" s="13">
        <v>18.420000000000002</v>
      </c>
      <c r="E35" s="13">
        <v>10.64</v>
      </c>
      <c r="F35" s="13">
        <v>17.920000000000002</v>
      </c>
      <c r="G35" s="13">
        <v>19.63</v>
      </c>
      <c r="H35" s="13">
        <v>18.55</v>
      </c>
      <c r="I35" s="13">
        <v>13.43</v>
      </c>
      <c r="J35" s="13">
        <v>9.76</v>
      </c>
      <c r="K35" s="13">
        <v>12.48</v>
      </c>
      <c r="L35" s="13">
        <v>23.6</v>
      </c>
      <c r="M35" s="13">
        <v>17.22</v>
      </c>
      <c r="N35" s="13">
        <v>22.09</v>
      </c>
      <c r="O35" s="13">
        <v>15.96</v>
      </c>
      <c r="P35" s="13">
        <v>21.18</v>
      </c>
      <c r="Q35" s="13">
        <v>14.51</v>
      </c>
      <c r="R35" s="13">
        <v>12.38</v>
      </c>
      <c r="S35" s="13">
        <v>7.89</v>
      </c>
      <c r="T35" s="13">
        <v>11.64</v>
      </c>
    </row>
    <row r="36" spans="1:20" x14ac:dyDescent="0.2">
      <c r="A36" s="13">
        <v>1960</v>
      </c>
      <c r="B36" s="13">
        <v>-99.99</v>
      </c>
      <c r="C36" s="13">
        <v>-5.14</v>
      </c>
      <c r="D36" s="13">
        <v>-2.8</v>
      </c>
      <c r="E36" s="13">
        <v>3.31</v>
      </c>
      <c r="F36" s="13">
        <v>-6.44</v>
      </c>
      <c r="G36" s="13">
        <v>-3.01</v>
      </c>
      <c r="H36" s="13">
        <v>-3.27</v>
      </c>
      <c r="I36" s="13">
        <v>1.34</v>
      </c>
      <c r="J36" s="13">
        <v>2.89</v>
      </c>
      <c r="K36" s="13">
        <v>-6.6</v>
      </c>
      <c r="L36" s="13">
        <v>-6.37</v>
      </c>
      <c r="M36" s="13">
        <v>-2.67</v>
      </c>
      <c r="N36" s="13">
        <v>-3.38</v>
      </c>
      <c r="O36" s="13">
        <v>-3.97</v>
      </c>
      <c r="P36" s="13">
        <v>-2.58</v>
      </c>
      <c r="Q36" s="13">
        <v>-1.37</v>
      </c>
      <c r="R36" s="13">
        <v>4.09</v>
      </c>
      <c r="S36" s="13">
        <v>5.22</v>
      </c>
      <c r="T36" s="13">
        <v>0.56999999999999995</v>
      </c>
    </row>
    <row r="37" spans="1:20" x14ac:dyDescent="0.2">
      <c r="A37" s="13">
        <v>1961</v>
      </c>
      <c r="B37" s="13">
        <v>-99.99</v>
      </c>
      <c r="C37" s="13">
        <v>32.86</v>
      </c>
      <c r="D37" s="13">
        <v>30.07</v>
      </c>
      <c r="E37" s="13">
        <v>26.42</v>
      </c>
      <c r="F37" s="13">
        <v>32.520000000000003</v>
      </c>
      <c r="G37" s="13">
        <v>32.36</v>
      </c>
      <c r="H37" s="13">
        <v>29.32</v>
      </c>
      <c r="I37" s="13">
        <v>30.01</v>
      </c>
      <c r="J37" s="13">
        <v>24.82</v>
      </c>
      <c r="K37" s="13">
        <v>33.840000000000003</v>
      </c>
      <c r="L37" s="13">
        <v>31.35</v>
      </c>
      <c r="M37" s="13">
        <v>33.44</v>
      </c>
      <c r="N37" s="13">
        <v>31.2</v>
      </c>
      <c r="O37" s="13">
        <v>27.54</v>
      </c>
      <c r="P37" s="13">
        <v>31.06</v>
      </c>
      <c r="Q37" s="13">
        <v>30.41</v>
      </c>
      <c r="R37" s="13">
        <v>29.61</v>
      </c>
      <c r="S37" s="13">
        <v>26.2</v>
      </c>
      <c r="T37" s="13">
        <v>23.44</v>
      </c>
    </row>
    <row r="38" spans="1:20" x14ac:dyDescent="0.2">
      <c r="A38" s="13">
        <v>1962</v>
      </c>
      <c r="B38" s="13">
        <v>-99.99</v>
      </c>
      <c r="C38" s="13">
        <v>-11.15</v>
      </c>
      <c r="D38" s="13">
        <v>-14.52</v>
      </c>
      <c r="E38" s="13">
        <v>-11.67</v>
      </c>
      <c r="F38" s="13">
        <v>-10.5</v>
      </c>
      <c r="G38" s="13">
        <v>-13.93</v>
      </c>
      <c r="H38" s="13">
        <v>-15.67</v>
      </c>
      <c r="I38" s="13">
        <v>-13.08</v>
      </c>
      <c r="J38" s="13">
        <v>-10.11</v>
      </c>
      <c r="K38" s="13">
        <v>-8.69</v>
      </c>
      <c r="L38" s="13">
        <v>-12.32</v>
      </c>
      <c r="M38" s="13">
        <v>-12.49</v>
      </c>
      <c r="N38" s="13">
        <v>-15.37</v>
      </c>
      <c r="O38" s="13">
        <v>-16.91</v>
      </c>
      <c r="P38" s="13">
        <v>-14.42</v>
      </c>
      <c r="Q38" s="13">
        <v>-11.42</v>
      </c>
      <c r="R38" s="13">
        <v>-14.71</v>
      </c>
      <c r="S38" s="13">
        <v>-7.1</v>
      </c>
      <c r="T38" s="13">
        <v>-13.06</v>
      </c>
    </row>
    <row r="39" spans="1:20" x14ac:dyDescent="0.2">
      <c r="A39" s="13">
        <v>1963</v>
      </c>
      <c r="B39" s="13">
        <v>-99.99</v>
      </c>
      <c r="C39" s="13">
        <v>18.27</v>
      </c>
      <c r="D39" s="13">
        <v>16.8</v>
      </c>
      <c r="E39" s="13">
        <v>19.78</v>
      </c>
      <c r="F39" s="13">
        <v>17.72</v>
      </c>
      <c r="G39" s="13">
        <v>19.73</v>
      </c>
      <c r="H39" s="13">
        <v>17.2</v>
      </c>
      <c r="I39" s="13">
        <v>16.84</v>
      </c>
      <c r="J39" s="13">
        <v>20.91</v>
      </c>
      <c r="K39" s="13">
        <v>19.27</v>
      </c>
      <c r="L39" s="13">
        <v>16.21</v>
      </c>
      <c r="M39" s="13">
        <v>22.69</v>
      </c>
      <c r="N39" s="13">
        <v>16.82</v>
      </c>
      <c r="O39" s="13">
        <v>20.420000000000002</v>
      </c>
      <c r="P39" s="13">
        <v>13.92</v>
      </c>
      <c r="Q39" s="13">
        <v>16.010000000000002</v>
      </c>
      <c r="R39" s="13">
        <v>17.690000000000001</v>
      </c>
      <c r="S39" s="13">
        <v>21.44</v>
      </c>
      <c r="T39" s="13">
        <v>20.36</v>
      </c>
    </row>
    <row r="40" spans="1:20" x14ac:dyDescent="0.2">
      <c r="A40" s="13">
        <v>1964</v>
      </c>
      <c r="B40" s="13">
        <v>-99.99</v>
      </c>
      <c r="C40" s="13">
        <v>20.74</v>
      </c>
      <c r="D40" s="13">
        <v>16.32</v>
      </c>
      <c r="E40" s="13">
        <v>15.9</v>
      </c>
      <c r="F40" s="13">
        <v>20.95</v>
      </c>
      <c r="G40" s="13">
        <v>17</v>
      </c>
      <c r="H40" s="13">
        <v>17.190000000000001</v>
      </c>
      <c r="I40" s="13">
        <v>17.55</v>
      </c>
      <c r="J40" s="13">
        <v>14.69</v>
      </c>
      <c r="K40" s="13">
        <v>22.56</v>
      </c>
      <c r="L40" s="13">
        <v>15.63</v>
      </c>
      <c r="M40" s="13">
        <v>19.43</v>
      </c>
      <c r="N40" s="13">
        <v>14.18</v>
      </c>
      <c r="O40" s="13">
        <v>16.850000000000001</v>
      </c>
      <c r="P40" s="13">
        <v>17.45</v>
      </c>
      <c r="Q40" s="13">
        <v>16.84</v>
      </c>
      <c r="R40" s="13">
        <v>18.25</v>
      </c>
      <c r="S40" s="13">
        <v>14.17</v>
      </c>
      <c r="T40" s="13">
        <v>15.18</v>
      </c>
    </row>
    <row r="41" spans="1:20" x14ac:dyDescent="0.2">
      <c r="A41" s="13">
        <v>1965</v>
      </c>
      <c r="B41" s="13">
        <v>-99.99</v>
      </c>
      <c r="C41" s="13">
        <v>44.66</v>
      </c>
      <c r="D41" s="13">
        <v>32.78</v>
      </c>
      <c r="E41" s="13">
        <v>18.03</v>
      </c>
      <c r="F41" s="13">
        <v>46.77</v>
      </c>
      <c r="G41" s="13">
        <v>35.39</v>
      </c>
      <c r="H41" s="13">
        <v>34.22</v>
      </c>
      <c r="I41" s="13">
        <v>23.84</v>
      </c>
      <c r="J41" s="13">
        <v>15.18</v>
      </c>
      <c r="K41" s="13">
        <v>51.11</v>
      </c>
      <c r="L41" s="13">
        <v>31.47</v>
      </c>
      <c r="M41" s="13">
        <v>32.49</v>
      </c>
      <c r="N41" s="13">
        <v>38.520000000000003</v>
      </c>
      <c r="O41" s="13">
        <v>38.46</v>
      </c>
      <c r="P41" s="13">
        <v>30.12</v>
      </c>
      <c r="Q41" s="13">
        <v>23.81</v>
      </c>
      <c r="R41" s="13">
        <v>23.84</v>
      </c>
      <c r="S41" s="13">
        <v>19.5</v>
      </c>
      <c r="T41" s="13">
        <v>11.06</v>
      </c>
    </row>
    <row r="42" spans="1:20" x14ac:dyDescent="0.2">
      <c r="A42" s="13">
        <v>1966</v>
      </c>
      <c r="B42" s="13">
        <v>-99.99</v>
      </c>
      <c r="C42" s="13">
        <v>-6.54</v>
      </c>
      <c r="D42" s="13">
        <v>-7.37</v>
      </c>
      <c r="E42" s="13">
        <v>-6.12</v>
      </c>
      <c r="F42" s="13">
        <v>-6.74</v>
      </c>
      <c r="G42" s="13">
        <v>-7.68</v>
      </c>
      <c r="H42" s="13">
        <v>-5.64</v>
      </c>
      <c r="I42" s="13">
        <v>-6.17</v>
      </c>
      <c r="J42" s="13">
        <v>-6.88</v>
      </c>
      <c r="K42" s="13">
        <v>-7.7</v>
      </c>
      <c r="L42" s="13">
        <v>-3.91</v>
      </c>
      <c r="M42" s="13">
        <v>-5.39</v>
      </c>
      <c r="N42" s="13">
        <v>-10.23</v>
      </c>
      <c r="O42" s="13">
        <v>-4.8899999999999997</v>
      </c>
      <c r="P42" s="13">
        <v>-6.41</v>
      </c>
      <c r="Q42" s="13">
        <v>-7.69</v>
      </c>
      <c r="R42" s="13">
        <v>-4.62</v>
      </c>
      <c r="S42" s="13">
        <v>-4.8600000000000003</v>
      </c>
      <c r="T42" s="13">
        <v>-8.83</v>
      </c>
    </row>
    <row r="43" spans="1:20" x14ac:dyDescent="0.2">
      <c r="A43" s="13">
        <v>1967</v>
      </c>
      <c r="B43" s="13">
        <v>-99.99</v>
      </c>
      <c r="C43" s="13">
        <v>115.98</v>
      </c>
      <c r="D43" s="13">
        <v>55.16</v>
      </c>
      <c r="E43" s="13">
        <v>23.85</v>
      </c>
      <c r="F43" s="13">
        <v>123.33</v>
      </c>
      <c r="G43" s="13">
        <v>74.48</v>
      </c>
      <c r="H43" s="13">
        <v>51.49</v>
      </c>
      <c r="I43" s="13">
        <v>36.32</v>
      </c>
      <c r="J43" s="13">
        <v>21.21</v>
      </c>
      <c r="K43" s="13">
        <v>133.78</v>
      </c>
      <c r="L43" s="13">
        <v>90.59</v>
      </c>
      <c r="M43" s="13">
        <v>75.67</v>
      </c>
      <c r="N43" s="13">
        <v>73.09</v>
      </c>
      <c r="O43" s="13">
        <v>51.05</v>
      </c>
      <c r="P43" s="13">
        <v>51.87</v>
      </c>
      <c r="Q43" s="13">
        <v>43.73</v>
      </c>
      <c r="R43" s="13">
        <v>29.15</v>
      </c>
      <c r="S43" s="13">
        <v>22.23</v>
      </c>
      <c r="T43" s="13">
        <v>20.149999999999999</v>
      </c>
    </row>
    <row r="44" spans="1:20" x14ac:dyDescent="0.2">
      <c r="A44" s="13">
        <v>1968</v>
      </c>
      <c r="B44" s="13">
        <v>-99.99</v>
      </c>
      <c r="C44" s="13">
        <v>59.53</v>
      </c>
      <c r="D44" s="13">
        <v>27.01</v>
      </c>
      <c r="E44" s="13">
        <v>16.66</v>
      </c>
      <c r="F44" s="13">
        <v>63.11</v>
      </c>
      <c r="G44" s="13">
        <v>34</v>
      </c>
      <c r="H44" s="13">
        <v>29.24</v>
      </c>
      <c r="I44" s="13">
        <v>20.66</v>
      </c>
      <c r="J44" s="13">
        <v>14.91</v>
      </c>
      <c r="K44" s="13">
        <v>71.319999999999993</v>
      </c>
      <c r="L44" s="13">
        <v>39.36</v>
      </c>
      <c r="M44" s="13">
        <v>40.08</v>
      </c>
      <c r="N44" s="13">
        <v>27.61</v>
      </c>
      <c r="O44" s="13">
        <v>34.97</v>
      </c>
      <c r="P44" s="13">
        <v>22.96</v>
      </c>
      <c r="Q44" s="13">
        <v>21.26</v>
      </c>
      <c r="R44" s="13">
        <v>20</v>
      </c>
      <c r="S44" s="13">
        <v>19.22</v>
      </c>
      <c r="T44" s="13">
        <v>10.7</v>
      </c>
    </row>
    <row r="45" spans="1:20" x14ac:dyDescent="0.2">
      <c r="A45" s="13">
        <v>1969</v>
      </c>
      <c r="B45" s="13">
        <v>-99.99</v>
      </c>
      <c r="C45" s="13">
        <v>-32.450000000000003</v>
      </c>
      <c r="D45" s="13">
        <v>-20.48</v>
      </c>
      <c r="E45" s="13">
        <v>-12</v>
      </c>
      <c r="F45" s="13">
        <v>-33.61</v>
      </c>
      <c r="G45" s="13">
        <v>-24.28</v>
      </c>
      <c r="H45" s="13">
        <v>-20.41</v>
      </c>
      <c r="I45" s="13">
        <v>-15.64</v>
      </c>
      <c r="J45" s="13">
        <v>-11.42</v>
      </c>
      <c r="K45" s="13">
        <v>-34.450000000000003</v>
      </c>
      <c r="L45" s="13">
        <v>-30.62</v>
      </c>
      <c r="M45" s="13">
        <v>-25.75</v>
      </c>
      <c r="N45" s="13">
        <v>-22.6</v>
      </c>
      <c r="O45" s="13">
        <v>-19.54</v>
      </c>
      <c r="P45" s="13">
        <v>-21.35</v>
      </c>
      <c r="Q45" s="13">
        <v>-18.149999999999999</v>
      </c>
      <c r="R45" s="13">
        <v>-13.1</v>
      </c>
      <c r="S45" s="13">
        <v>-13.11</v>
      </c>
      <c r="T45" s="13">
        <v>-9.77</v>
      </c>
    </row>
    <row r="46" spans="1:20" x14ac:dyDescent="0.2">
      <c r="A46" s="13">
        <v>1970</v>
      </c>
      <c r="B46" s="13">
        <v>-99.99</v>
      </c>
      <c r="C46" s="13">
        <v>-16.22</v>
      </c>
      <c r="D46" s="13">
        <v>-7.59</v>
      </c>
      <c r="E46" s="13">
        <v>1.61</v>
      </c>
      <c r="F46" s="13">
        <v>-17.48</v>
      </c>
      <c r="G46" s="13">
        <v>-9.9600000000000009</v>
      </c>
      <c r="H46" s="13">
        <v>-7.55</v>
      </c>
      <c r="I46" s="13">
        <v>-1</v>
      </c>
      <c r="J46" s="13">
        <v>1.61</v>
      </c>
      <c r="K46" s="13">
        <v>-18.399999999999999</v>
      </c>
      <c r="L46" s="13">
        <v>-14.41</v>
      </c>
      <c r="M46" s="13">
        <v>-8.9499999999999993</v>
      </c>
      <c r="N46" s="13">
        <v>-11.07</v>
      </c>
      <c r="O46" s="13">
        <v>-8.41</v>
      </c>
      <c r="P46" s="13">
        <v>-6.7</v>
      </c>
      <c r="Q46" s="13">
        <v>-3.43</v>
      </c>
      <c r="R46" s="13">
        <v>1.55</v>
      </c>
      <c r="S46" s="13">
        <v>4.59</v>
      </c>
      <c r="T46" s="13">
        <v>-1.36</v>
      </c>
    </row>
    <row r="47" spans="1:20" x14ac:dyDescent="0.2">
      <c r="A47" s="13">
        <v>1971</v>
      </c>
      <c r="B47" s="13">
        <v>-99.99</v>
      </c>
      <c r="C47" s="13">
        <v>19.940000000000001</v>
      </c>
      <c r="D47" s="13">
        <v>21.86</v>
      </c>
      <c r="E47" s="13">
        <v>15.83</v>
      </c>
      <c r="F47" s="13">
        <v>20.04</v>
      </c>
      <c r="G47" s="13">
        <v>21.65</v>
      </c>
      <c r="H47" s="13">
        <v>19.79</v>
      </c>
      <c r="I47" s="13">
        <v>21.42</v>
      </c>
      <c r="J47" s="13">
        <v>13.66</v>
      </c>
      <c r="K47" s="13">
        <v>19.91</v>
      </c>
      <c r="L47" s="13">
        <v>20.02</v>
      </c>
      <c r="M47" s="13">
        <v>18.93</v>
      </c>
      <c r="N47" s="13">
        <v>24.79</v>
      </c>
      <c r="O47" s="13">
        <v>21.63</v>
      </c>
      <c r="P47" s="13">
        <v>17.77</v>
      </c>
      <c r="Q47" s="13">
        <v>22.54</v>
      </c>
      <c r="R47" s="13">
        <v>20.170000000000002</v>
      </c>
      <c r="S47" s="13">
        <v>13.01</v>
      </c>
      <c r="T47" s="13">
        <v>14.29</v>
      </c>
    </row>
    <row r="48" spans="1:20" x14ac:dyDescent="0.2">
      <c r="A48" s="13">
        <v>1972</v>
      </c>
      <c r="B48" s="13">
        <v>-99.99</v>
      </c>
      <c r="C48" s="13">
        <v>1.18</v>
      </c>
      <c r="D48" s="13">
        <v>6.91</v>
      </c>
      <c r="E48" s="13">
        <v>12.33</v>
      </c>
      <c r="F48" s="13">
        <v>1.03</v>
      </c>
      <c r="G48" s="13">
        <v>3.51</v>
      </c>
      <c r="H48" s="13">
        <v>7.13</v>
      </c>
      <c r="I48" s="13">
        <v>8.1</v>
      </c>
      <c r="J48" s="13">
        <v>14.49</v>
      </c>
      <c r="K48" s="13">
        <v>1.49</v>
      </c>
      <c r="L48" s="13">
        <v>-0.88</v>
      </c>
      <c r="M48" s="13">
        <v>2.0099999999999998</v>
      </c>
      <c r="N48" s="13">
        <v>5.26</v>
      </c>
      <c r="O48" s="13">
        <v>6.79</v>
      </c>
      <c r="P48" s="13">
        <v>7.44</v>
      </c>
      <c r="Q48" s="13">
        <v>7.87</v>
      </c>
      <c r="R48" s="13">
        <v>8.1300000000000008</v>
      </c>
      <c r="S48" s="13">
        <v>10.64</v>
      </c>
      <c r="T48" s="13">
        <v>18.43</v>
      </c>
    </row>
    <row r="49" spans="1:20" x14ac:dyDescent="0.2">
      <c r="A49" s="13">
        <v>1973</v>
      </c>
      <c r="B49" s="13">
        <v>-99.99</v>
      </c>
      <c r="C49" s="13">
        <v>-39.96</v>
      </c>
      <c r="D49" s="13">
        <v>-33.92</v>
      </c>
      <c r="E49" s="13">
        <v>-20.92</v>
      </c>
      <c r="F49" s="13">
        <v>-40.24</v>
      </c>
      <c r="G49" s="13">
        <v>-36.78</v>
      </c>
      <c r="H49" s="13">
        <v>-33.729999999999997</v>
      </c>
      <c r="I49" s="13">
        <v>-27.79</v>
      </c>
      <c r="J49" s="13">
        <v>-18.82</v>
      </c>
      <c r="K49" s="13">
        <v>-39.909999999999997</v>
      </c>
      <c r="L49" s="13">
        <v>-39.380000000000003</v>
      </c>
      <c r="M49" s="13">
        <v>-36.409999999999997</v>
      </c>
      <c r="N49" s="13">
        <v>-37.200000000000003</v>
      </c>
      <c r="O49" s="13">
        <v>-34.840000000000003</v>
      </c>
      <c r="P49" s="13">
        <v>-32.51</v>
      </c>
      <c r="Q49" s="13">
        <v>-30.3</v>
      </c>
      <c r="R49" s="13">
        <v>-25.08</v>
      </c>
      <c r="S49" s="13">
        <v>-23.19</v>
      </c>
      <c r="T49" s="13">
        <v>-14.32</v>
      </c>
    </row>
    <row r="50" spans="1:20" x14ac:dyDescent="0.2">
      <c r="A50" s="13">
        <v>1974</v>
      </c>
      <c r="B50" s="13">
        <v>-99.99</v>
      </c>
      <c r="C50" s="13">
        <v>-23.84</v>
      </c>
      <c r="D50" s="13">
        <v>-27.59</v>
      </c>
      <c r="E50" s="13">
        <v>-25.93</v>
      </c>
      <c r="F50" s="13">
        <v>-23.66</v>
      </c>
      <c r="G50" s="13">
        <v>-25.62</v>
      </c>
      <c r="H50" s="13">
        <v>-27.71</v>
      </c>
      <c r="I50" s="13">
        <v>-28.25</v>
      </c>
      <c r="J50" s="13">
        <v>-26.21</v>
      </c>
      <c r="K50" s="13">
        <v>-23.33</v>
      </c>
      <c r="L50" s="13">
        <v>-26.12</v>
      </c>
      <c r="M50" s="13">
        <v>-26.19</v>
      </c>
      <c r="N50" s="13">
        <v>-24.88</v>
      </c>
      <c r="O50" s="13">
        <v>-29.08</v>
      </c>
      <c r="P50" s="13">
        <v>-25.99</v>
      </c>
      <c r="Q50" s="13">
        <v>-30.68</v>
      </c>
      <c r="R50" s="13">
        <v>-25.55</v>
      </c>
      <c r="S50" s="13">
        <v>-25.44</v>
      </c>
      <c r="T50" s="13">
        <v>-27.02</v>
      </c>
    </row>
    <row r="51" spans="1:20" x14ac:dyDescent="0.2">
      <c r="A51" s="13">
        <v>1975</v>
      </c>
      <c r="B51" s="13">
        <v>-99.99</v>
      </c>
      <c r="C51" s="13">
        <v>71.88</v>
      </c>
      <c r="D51" s="13">
        <v>54.17</v>
      </c>
      <c r="E51" s="13">
        <v>45.6</v>
      </c>
      <c r="F51" s="13">
        <v>73.260000000000005</v>
      </c>
      <c r="G51" s="13">
        <v>57.37</v>
      </c>
      <c r="H51" s="13">
        <v>52.65</v>
      </c>
      <c r="I51" s="13">
        <v>55.24</v>
      </c>
      <c r="J51" s="13">
        <v>42.4</v>
      </c>
      <c r="K51" s="13">
        <v>74.58</v>
      </c>
      <c r="L51" s="13">
        <v>66.42</v>
      </c>
      <c r="M51" s="13">
        <v>60.21</v>
      </c>
      <c r="N51" s="13">
        <v>53.39</v>
      </c>
      <c r="O51" s="13">
        <v>54.76</v>
      </c>
      <c r="P51" s="13">
        <v>50.2</v>
      </c>
      <c r="Q51" s="13">
        <v>59.3</v>
      </c>
      <c r="R51" s="13">
        <v>51.05</v>
      </c>
      <c r="S51" s="13">
        <v>46.88</v>
      </c>
      <c r="T51" s="13">
        <v>37.840000000000003</v>
      </c>
    </row>
    <row r="52" spans="1:20" x14ac:dyDescent="0.2">
      <c r="A52" s="13">
        <v>1976</v>
      </c>
      <c r="B52" s="13">
        <v>-99.99</v>
      </c>
      <c r="C52" s="13">
        <v>55</v>
      </c>
      <c r="D52" s="13">
        <v>45.29</v>
      </c>
      <c r="E52" s="13">
        <v>28.57</v>
      </c>
      <c r="F52" s="13">
        <v>55.72</v>
      </c>
      <c r="G52" s="13">
        <v>48.28</v>
      </c>
      <c r="H52" s="13">
        <v>46.26</v>
      </c>
      <c r="I52" s="13">
        <v>36.450000000000003</v>
      </c>
      <c r="J52" s="13">
        <v>24.92</v>
      </c>
      <c r="K52" s="13">
        <v>56.71</v>
      </c>
      <c r="L52" s="13">
        <v>51.25</v>
      </c>
      <c r="M52" s="13">
        <v>47.98</v>
      </c>
      <c r="N52" s="13">
        <v>48.58</v>
      </c>
      <c r="O52" s="13">
        <v>49.06</v>
      </c>
      <c r="P52" s="13">
        <v>42.8</v>
      </c>
      <c r="Q52" s="13">
        <v>37.770000000000003</v>
      </c>
      <c r="R52" s="13">
        <v>35.049999999999997</v>
      </c>
      <c r="S52" s="13">
        <v>30.02</v>
      </c>
      <c r="T52" s="13">
        <v>19.829999999999998</v>
      </c>
    </row>
    <row r="53" spans="1:20" x14ac:dyDescent="0.2">
      <c r="A53" s="13">
        <v>1977</v>
      </c>
      <c r="B53" s="13">
        <v>-99.99</v>
      </c>
      <c r="C53" s="13">
        <v>31.72</v>
      </c>
      <c r="D53" s="13">
        <v>11.91</v>
      </c>
      <c r="E53" s="13">
        <v>-4.46</v>
      </c>
      <c r="F53" s="13">
        <v>33.369999999999997</v>
      </c>
      <c r="G53" s="13">
        <v>16.59</v>
      </c>
      <c r="H53" s="13">
        <v>12.73</v>
      </c>
      <c r="I53" s="13">
        <v>2.2999999999999998</v>
      </c>
      <c r="J53" s="13">
        <v>-7.3</v>
      </c>
      <c r="K53" s="13">
        <v>35.549999999999997</v>
      </c>
      <c r="L53" s="13">
        <v>21.86</v>
      </c>
      <c r="M53" s="13">
        <v>17.079999999999998</v>
      </c>
      <c r="N53" s="13">
        <v>15.98</v>
      </c>
      <c r="O53" s="13">
        <v>15.52</v>
      </c>
      <c r="P53" s="13">
        <v>9.41</v>
      </c>
      <c r="Q53" s="13">
        <v>3.75</v>
      </c>
      <c r="R53" s="13">
        <v>0.77</v>
      </c>
      <c r="S53" s="13">
        <v>-4.5</v>
      </c>
      <c r="T53" s="13">
        <v>-10.130000000000001</v>
      </c>
    </row>
    <row r="54" spans="1:20" x14ac:dyDescent="0.2">
      <c r="A54" s="13">
        <v>1978</v>
      </c>
      <c r="B54" s="13">
        <v>-99.99</v>
      </c>
      <c r="C54" s="13">
        <v>32.520000000000003</v>
      </c>
      <c r="D54" s="13">
        <v>15.49</v>
      </c>
      <c r="E54" s="13">
        <v>6.93</v>
      </c>
      <c r="F54" s="13">
        <v>34.11</v>
      </c>
      <c r="G54" s="13">
        <v>19.39</v>
      </c>
      <c r="H54" s="13">
        <v>14.31</v>
      </c>
      <c r="I54" s="13">
        <v>9.7100000000000009</v>
      </c>
      <c r="J54" s="13">
        <v>5.79</v>
      </c>
      <c r="K54" s="13">
        <v>36.71</v>
      </c>
      <c r="L54" s="13">
        <v>21.09</v>
      </c>
      <c r="M54" s="13">
        <v>18.22</v>
      </c>
      <c r="N54" s="13">
        <v>20.73</v>
      </c>
      <c r="O54" s="13">
        <v>15.66</v>
      </c>
      <c r="P54" s="13">
        <v>12.57</v>
      </c>
      <c r="Q54" s="13">
        <v>10.36</v>
      </c>
      <c r="R54" s="13">
        <v>8.98</v>
      </c>
      <c r="S54" s="13">
        <v>5.63</v>
      </c>
      <c r="T54" s="13">
        <v>5.94</v>
      </c>
    </row>
    <row r="55" spans="1:20" x14ac:dyDescent="0.2">
      <c r="A55" s="13">
        <v>1979</v>
      </c>
      <c r="B55" s="13">
        <v>-99.99</v>
      </c>
      <c r="C55" s="13">
        <v>43.18</v>
      </c>
      <c r="D55" s="13">
        <v>38.15</v>
      </c>
      <c r="E55" s="13">
        <v>25.73</v>
      </c>
      <c r="F55" s="13">
        <v>43.51</v>
      </c>
      <c r="G55" s="13">
        <v>40.32</v>
      </c>
      <c r="H55" s="13">
        <v>37.42</v>
      </c>
      <c r="I55" s="13">
        <v>32.49</v>
      </c>
      <c r="J55" s="13">
        <v>23.98</v>
      </c>
      <c r="K55" s="13">
        <v>43.94</v>
      </c>
      <c r="L55" s="13">
        <v>41.3</v>
      </c>
      <c r="M55" s="13">
        <v>40.21</v>
      </c>
      <c r="N55" s="13">
        <v>40.64</v>
      </c>
      <c r="O55" s="13">
        <v>42.29</v>
      </c>
      <c r="P55" s="13">
        <v>31.21</v>
      </c>
      <c r="Q55" s="13">
        <v>35.97</v>
      </c>
      <c r="R55" s="13">
        <v>29</v>
      </c>
      <c r="S55" s="13">
        <v>28.71</v>
      </c>
      <c r="T55" s="13">
        <v>19.23</v>
      </c>
    </row>
    <row r="56" spans="1:20" x14ac:dyDescent="0.2">
      <c r="A56" s="13">
        <v>1980</v>
      </c>
      <c r="B56" s="13">
        <v>-99.99</v>
      </c>
      <c r="C56" s="13">
        <v>45.05</v>
      </c>
      <c r="D56" s="13">
        <v>34.76</v>
      </c>
      <c r="E56" s="13">
        <v>32.46</v>
      </c>
      <c r="F56" s="13">
        <v>46.2</v>
      </c>
      <c r="G56" s="13">
        <v>37.17</v>
      </c>
      <c r="H56" s="13">
        <v>31.94</v>
      </c>
      <c r="I56" s="13">
        <v>32.619999999999997</v>
      </c>
      <c r="J56" s="13">
        <v>33.68</v>
      </c>
      <c r="K56" s="13">
        <v>48.01</v>
      </c>
      <c r="L56" s="13">
        <v>37.590000000000003</v>
      </c>
      <c r="M56" s="13">
        <v>35.9</v>
      </c>
      <c r="N56" s="13">
        <v>38.75</v>
      </c>
      <c r="O56" s="13">
        <v>31.8</v>
      </c>
      <c r="P56" s="13">
        <v>32.159999999999997</v>
      </c>
      <c r="Q56" s="13">
        <v>34.68</v>
      </c>
      <c r="R56" s="13">
        <v>29.94</v>
      </c>
      <c r="S56" s="13">
        <v>34.07</v>
      </c>
      <c r="T56" s="13">
        <v>33.200000000000003</v>
      </c>
    </row>
    <row r="57" spans="1:20" x14ac:dyDescent="0.2">
      <c r="A57" s="13">
        <v>1981</v>
      </c>
      <c r="B57" s="13">
        <v>-99.99</v>
      </c>
      <c r="C57" s="13">
        <v>-0.06</v>
      </c>
      <c r="D57" s="13">
        <v>6.05</v>
      </c>
      <c r="E57" s="13">
        <v>1.5</v>
      </c>
      <c r="F57" s="13">
        <v>-0.39</v>
      </c>
      <c r="G57" s="13">
        <v>4.93</v>
      </c>
      <c r="H57" s="13">
        <v>6.39</v>
      </c>
      <c r="I57" s="13">
        <v>4.87</v>
      </c>
      <c r="J57" s="13">
        <v>-0.84</v>
      </c>
      <c r="K57" s="13">
        <v>-0.71</v>
      </c>
      <c r="L57" s="13">
        <v>1.23</v>
      </c>
      <c r="M57" s="13">
        <v>3.27</v>
      </c>
      <c r="N57" s="13">
        <v>6.91</v>
      </c>
      <c r="O57" s="13">
        <v>6.5</v>
      </c>
      <c r="P57" s="13">
        <v>6.18</v>
      </c>
      <c r="Q57" s="13">
        <v>3.78</v>
      </c>
      <c r="R57" s="13">
        <v>6.13</v>
      </c>
      <c r="S57" s="13">
        <v>1.33</v>
      </c>
      <c r="T57" s="13">
        <v>-3.07</v>
      </c>
    </row>
    <row r="58" spans="1:20" x14ac:dyDescent="0.2">
      <c r="A58" s="13">
        <v>1982</v>
      </c>
      <c r="B58" s="13">
        <v>-99.99</v>
      </c>
      <c r="C58" s="13">
        <v>26.26</v>
      </c>
      <c r="D58" s="13">
        <v>25.34</v>
      </c>
      <c r="E58" s="13">
        <v>19.3</v>
      </c>
      <c r="F58" s="13">
        <v>26.56</v>
      </c>
      <c r="G58" s="13">
        <v>24.45</v>
      </c>
      <c r="H58" s="13">
        <v>25.57</v>
      </c>
      <c r="I58" s="13">
        <v>24.55</v>
      </c>
      <c r="J58" s="13">
        <v>16.600000000000001</v>
      </c>
      <c r="K58" s="13">
        <v>27.04</v>
      </c>
      <c r="L58" s="13">
        <v>24.34</v>
      </c>
      <c r="M58" s="13">
        <v>23.61</v>
      </c>
      <c r="N58" s="13">
        <v>25.41</v>
      </c>
      <c r="O58" s="13">
        <v>25.19</v>
      </c>
      <c r="P58" s="13">
        <v>26.18</v>
      </c>
      <c r="Q58" s="13">
        <v>24.61</v>
      </c>
      <c r="R58" s="13">
        <v>24.57</v>
      </c>
      <c r="S58" s="13">
        <v>14.27</v>
      </c>
      <c r="T58" s="13">
        <v>19.059999999999999</v>
      </c>
    </row>
    <row r="59" spans="1:20" x14ac:dyDescent="0.2">
      <c r="A59" s="13">
        <v>1983</v>
      </c>
      <c r="B59" s="13">
        <v>-99.99</v>
      </c>
      <c r="C59" s="13">
        <v>42.92</v>
      </c>
      <c r="D59" s="13">
        <v>27.06</v>
      </c>
      <c r="E59" s="13">
        <v>21.47</v>
      </c>
      <c r="F59" s="13">
        <v>44.1</v>
      </c>
      <c r="G59" s="13">
        <v>30.55</v>
      </c>
      <c r="H59" s="13">
        <v>25.93</v>
      </c>
      <c r="I59" s="13">
        <v>24.19</v>
      </c>
      <c r="J59" s="13">
        <v>21.11</v>
      </c>
      <c r="K59" s="13">
        <v>46.39</v>
      </c>
      <c r="L59" s="13">
        <v>31.84</v>
      </c>
      <c r="M59" s="13">
        <v>31.92</v>
      </c>
      <c r="N59" s="13">
        <v>28.83</v>
      </c>
      <c r="O59" s="13">
        <v>26.68</v>
      </c>
      <c r="P59" s="13">
        <v>25.19</v>
      </c>
      <c r="Q59" s="13">
        <v>26.12</v>
      </c>
      <c r="R59" s="13">
        <v>22.1</v>
      </c>
      <c r="S59" s="13">
        <v>21.04</v>
      </c>
      <c r="T59" s="13">
        <v>21.15</v>
      </c>
    </row>
    <row r="60" spans="1:20" x14ac:dyDescent="0.2">
      <c r="A60" s="13">
        <v>1984</v>
      </c>
      <c r="B60" s="13">
        <v>-99.99</v>
      </c>
      <c r="C60" s="13">
        <v>-14.43</v>
      </c>
      <c r="D60" s="13">
        <v>-2.0099999999999998</v>
      </c>
      <c r="E60" s="13">
        <v>4.41</v>
      </c>
      <c r="F60" s="13">
        <v>-15.22</v>
      </c>
      <c r="G60" s="13">
        <v>-4.6100000000000003</v>
      </c>
      <c r="H60" s="13">
        <v>-0.53</v>
      </c>
      <c r="I60" s="13">
        <v>-1.57</v>
      </c>
      <c r="J60" s="13">
        <v>6.41</v>
      </c>
      <c r="K60" s="13">
        <v>-16.78</v>
      </c>
      <c r="L60" s="13">
        <v>-6.74</v>
      </c>
      <c r="M60" s="13">
        <v>-5.88</v>
      </c>
      <c r="N60" s="13">
        <v>-3.05</v>
      </c>
      <c r="O60" s="13">
        <v>0.82</v>
      </c>
      <c r="P60" s="13">
        <v>-2.14</v>
      </c>
      <c r="Q60" s="13">
        <v>-3.69</v>
      </c>
      <c r="R60" s="13">
        <v>0.87</v>
      </c>
      <c r="S60" s="13">
        <v>6.3</v>
      </c>
      <c r="T60" s="13">
        <v>6.45</v>
      </c>
    </row>
    <row r="61" spans="1:20" x14ac:dyDescent="0.2">
      <c r="A61" s="13">
        <v>1985</v>
      </c>
      <c r="B61" s="13">
        <v>-99.99</v>
      </c>
      <c r="C61" s="13">
        <v>22.81</v>
      </c>
      <c r="D61" s="13">
        <v>32.46</v>
      </c>
      <c r="E61" s="13">
        <v>34.14</v>
      </c>
      <c r="F61" s="13">
        <v>21.65</v>
      </c>
      <c r="G61" s="13">
        <v>34.36</v>
      </c>
      <c r="H61" s="13">
        <v>31.1</v>
      </c>
      <c r="I61" s="13">
        <v>32.24</v>
      </c>
      <c r="J61" s="13">
        <v>35.18</v>
      </c>
      <c r="K61" s="13">
        <v>19.739999999999998</v>
      </c>
      <c r="L61" s="13">
        <v>31.66</v>
      </c>
      <c r="M61" s="13">
        <v>34.36</v>
      </c>
      <c r="N61" s="13">
        <v>34.42</v>
      </c>
      <c r="O61" s="13">
        <v>32.86</v>
      </c>
      <c r="P61" s="13">
        <v>28.97</v>
      </c>
      <c r="Q61" s="13">
        <v>32.229999999999997</v>
      </c>
      <c r="R61" s="13">
        <v>32.19</v>
      </c>
      <c r="S61" s="13">
        <v>35.08</v>
      </c>
      <c r="T61" s="13">
        <v>35.28</v>
      </c>
    </row>
    <row r="62" spans="1:20" x14ac:dyDescent="0.2">
      <c r="A62" s="13">
        <v>1986</v>
      </c>
      <c r="B62" s="13">
        <v>-99.99</v>
      </c>
      <c r="C62" s="13">
        <v>3.78</v>
      </c>
      <c r="D62" s="13">
        <v>11.91</v>
      </c>
      <c r="E62" s="13">
        <v>18.170000000000002</v>
      </c>
      <c r="F62" s="13">
        <v>3.58</v>
      </c>
      <c r="G62" s="13">
        <v>7.31</v>
      </c>
      <c r="H62" s="13">
        <v>11.79</v>
      </c>
      <c r="I62" s="13">
        <v>15.95</v>
      </c>
      <c r="J62" s="13">
        <v>19.73</v>
      </c>
      <c r="K62" s="13">
        <v>3.58</v>
      </c>
      <c r="L62" s="13">
        <v>3.25</v>
      </c>
      <c r="M62" s="13">
        <v>5.01</v>
      </c>
      <c r="N62" s="13">
        <v>9.9</v>
      </c>
      <c r="O62" s="13">
        <v>8.5</v>
      </c>
      <c r="P62" s="13">
        <v>15.88</v>
      </c>
      <c r="Q62" s="13">
        <v>16.36</v>
      </c>
      <c r="R62" s="13">
        <v>15.43</v>
      </c>
      <c r="S62" s="13">
        <v>19.25</v>
      </c>
      <c r="T62" s="13">
        <v>20.21</v>
      </c>
    </row>
    <row r="63" spans="1:20" x14ac:dyDescent="0.2">
      <c r="A63" s="13">
        <v>1987</v>
      </c>
      <c r="B63" s="13">
        <v>-99.99</v>
      </c>
      <c r="C63" s="13">
        <v>-11.25</v>
      </c>
      <c r="D63" s="13">
        <v>-3.52</v>
      </c>
      <c r="E63" s="13">
        <v>2.2400000000000002</v>
      </c>
      <c r="F63" s="13">
        <v>-11.61</v>
      </c>
      <c r="G63" s="13">
        <v>-7.8</v>
      </c>
      <c r="H63" s="13">
        <v>-2.5499999999999998</v>
      </c>
      <c r="I63" s="13">
        <v>1.83</v>
      </c>
      <c r="J63" s="13">
        <v>3.43</v>
      </c>
      <c r="K63" s="13">
        <v>-10.86</v>
      </c>
      <c r="L63" s="13">
        <v>-15.06</v>
      </c>
      <c r="M63" s="13">
        <v>-7.24</v>
      </c>
      <c r="N63" s="13">
        <v>-8.42</v>
      </c>
      <c r="O63" s="13">
        <v>-3.56</v>
      </c>
      <c r="P63" s="13">
        <v>-1.24</v>
      </c>
      <c r="Q63" s="13">
        <v>3.41</v>
      </c>
      <c r="R63" s="13">
        <v>0.06</v>
      </c>
      <c r="S63" s="13">
        <v>1.95</v>
      </c>
      <c r="T63" s="13">
        <v>5.0199999999999996</v>
      </c>
    </row>
    <row r="64" spans="1:20" x14ac:dyDescent="0.2">
      <c r="A64" s="13">
        <v>1988</v>
      </c>
      <c r="B64" s="13">
        <v>-99.99</v>
      </c>
      <c r="C64" s="13">
        <v>19.34</v>
      </c>
      <c r="D64" s="13">
        <v>23.17</v>
      </c>
      <c r="E64" s="13">
        <v>19.77</v>
      </c>
      <c r="F64" s="13">
        <v>18.510000000000002</v>
      </c>
      <c r="G64" s="13">
        <v>25.92</v>
      </c>
      <c r="H64" s="13">
        <v>22.7</v>
      </c>
      <c r="I64" s="13">
        <v>22.08</v>
      </c>
      <c r="J64" s="13">
        <v>18.5</v>
      </c>
      <c r="K64" s="13">
        <v>18.13</v>
      </c>
      <c r="L64" s="13">
        <v>20.59</v>
      </c>
      <c r="M64" s="13">
        <v>26.81</v>
      </c>
      <c r="N64" s="13">
        <v>24.47</v>
      </c>
      <c r="O64" s="13">
        <v>22.42</v>
      </c>
      <c r="P64" s="13">
        <v>23.06</v>
      </c>
      <c r="Q64" s="13">
        <v>21.73</v>
      </c>
      <c r="R64" s="13">
        <v>22.5</v>
      </c>
      <c r="S64" s="13">
        <v>18.260000000000002</v>
      </c>
      <c r="T64" s="13">
        <v>18.45</v>
      </c>
    </row>
    <row r="65" spans="1:20" x14ac:dyDescent="0.2">
      <c r="A65" s="13">
        <v>1989</v>
      </c>
      <c r="B65" s="13">
        <v>-99.99</v>
      </c>
      <c r="C65" s="13">
        <v>6.96</v>
      </c>
      <c r="D65" s="13">
        <v>19.649999999999999</v>
      </c>
      <c r="E65" s="13">
        <v>29.43</v>
      </c>
      <c r="F65" s="13">
        <v>5.87</v>
      </c>
      <c r="G65" s="13">
        <v>15.78</v>
      </c>
      <c r="H65" s="13">
        <v>20.89</v>
      </c>
      <c r="I65" s="13">
        <v>26.12</v>
      </c>
      <c r="J65" s="13">
        <v>30.99</v>
      </c>
      <c r="K65" s="13">
        <v>5.38</v>
      </c>
      <c r="L65" s="13">
        <v>8.42</v>
      </c>
      <c r="M65" s="13">
        <v>16.690000000000001</v>
      </c>
      <c r="N65" s="13">
        <v>14.52</v>
      </c>
      <c r="O65" s="13">
        <v>19.510000000000002</v>
      </c>
      <c r="P65" s="13">
        <v>22.68</v>
      </c>
      <c r="Q65" s="13">
        <v>25.66</v>
      </c>
      <c r="R65" s="13">
        <v>26.63</v>
      </c>
      <c r="S65" s="13">
        <v>28.83</v>
      </c>
      <c r="T65" s="13">
        <v>33.18</v>
      </c>
    </row>
    <row r="66" spans="1:20" x14ac:dyDescent="0.2">
      <c r="A66" s="13">
        <v>1990</v>
      </c>
      <c r="B66" s="13">
        <v>-99.99</v>
      </c>
      <c r="C66" s="13">
        <v>-25.49</v>
      </c>
      <c r="D66" s="13">
        <v>-17.239999999999998</v>
      </c>
      <c r="E66" s="13">
        <v>-8.73</v>
      </c>
      <c r="F66" s="13">
        <v>-26.29</v>
      </c>
      <c r="G66" s="13">
        <v>-20.8</v>
      </c>
      <c r="H66" s="13">
        <v>-16.18</v>
      </c>
      <c r="I66" s="13">
        <v>-10.7</v>
      </c>
      <c r="J66" s="13">
        <v>-6.61</v>
      </c>
      <c r="K66" s="13">
        <v>-25.53</v>
      </c>
      <c r="L66" s="13">
        <v>-30.65</v>
      </c>
      <c r="M66" s="13">
        <v>-19.61</v>
      </c>
      <c r="N66" s="13">
        <v>-22.45</v>
      </c>
      <c r="O66" s="13">
        <v>-17.86</v>
      </c>
      <c r="P66" s="13">
        <v>-14.1</v>
      </c>
      <c r="Q66" s="13">
        <v>-9.1999999999999993</v>
      </c>
      <c r="R66" s="13">
        <v>-12.39</v>
      </c>
      <c r="S66" s="13">
        <v>-9.9700000000000006</v>
      </c>
      <c r="T66" s="13">
        <v>-3.14</v>
      </c>
    </row>
    <row r="67" spans="1:20" x14ac:dyDescent="0.2">
      <c r="A67" s="13">
        <v>1991</v>
      </c>
      <c r="B67" s="13">
        <v>-99.99</v>
      </c>
      <c r="C67" s="13">
        <v>57.58</v>
      </c>
      <c r="D67" s="13">
        <v>47.22</v>
      </c>
      <c r="E67" s="13">
        <v>37.17</v>
      </c>
      <c r="F67" s="13">
        <v>58.94</v>
      </c>
      <c r="G67" s="13">
        <v>47.41</v>
      </c>
      <c r="H67" s="13">
        <v>49.02</v>
      </c>
      <c r="I67" s="13">
        <v>41.17</v>
      </c>
      <c r="J67" s="13">
        <v>34.36</v>
      </c>
      <c r="K67" s="13">
        <v>60.31</v>
      </c>
      <c r="L67" s="13">
        <v>50.81</v>
      </c>
      <c r="M67" s="13">
        <v>46.94</v>
      </c>
      <c r="N67" s="13">
        <v>48.23</v>
      </c>
      <c r="O67" s="13">
        <v>51.75</v>
      </c>
      <c r="P67" s="13">
        <v>45.7</v>
      </c>
      <c r="Q67" s="13">
        <v>40.130000000000003</v>
      </c>
      <c r="R67" s="13">
        <v>42.13</v>
      </c>
      <c r="S67" s="13">
        <v>38.92</v>
      </c>
      <c r="T67" s="13">
        <v>29.72</v>
      </c>
    </row>
    <row r="68" spans="1:20" x14ac:dyDescent="0.2">
      <c r="A68" s="13">
        <v>1992</v>
      </c>
      <c r="B68" s="13">
        <v>-99.99</v>
      </c>
      <c r="C68" s="13">
        <v>35.630000000000003</v>
      </c>
      <c r="D68" s="13">
        <v>19.61</v>
      </c>
      <c r="E68" s="13">
        <v>13.89</v>
      </c>
      <c r="F68" s="13">
        <v>37.83</v>
      </c>
      <c r="G68" s="13">
        <v>20.2</v>
      </c>
      <c r="H68" s="13">
        <v>22.59</v>
      </c>
      <c r="I68" s="13">
        <v>14.92</v>
      </c>
      <c r="J68" s="13">
        <v>11.92</v>
      </c>
      <c r="K68" s="13">
        <v>41.73</v>
      </c>
      <c r="L68" s="13">
        <v>23.71</v>
      </c>
      <c r="M68" s="13">
        <v>20.91</v>
      </c>
      <c r="N68" s="13">
        <v>19.16</v>
      </c>
      <c r="O68" s="13">
        <v>21.02</v>
      </c>
      <c r="P68" s="13">
        <v>24.46</v>
      </c>
      <c r="Q68" s="13">
        <v>12.56</v>
      </c>
      <c r="R68" s="13">
        <v>17.39</v>
      </c>
      <c r="S68" s="13">
        <v>14.97</v>
      </c>
      <c r="T68" s="13">
        <v>8.8000000000000007</v>
      </c>
    </row>
    <row r="69" spans="1:20" x14ac:dyDescent="0.2">
      <c r="A69" s="13">
        <v>1993</v>
      </c>
      <c r="B69" s="13">
        <v>-99.99</v>
      </c>
      <c r="C69" s="13">
        <v>28.9</v>
      </c>
      <c r="D69" s="13">
        <v>16.5</v>
      </c>
      <c r="E69" s="13">
        <v>13.1</v>
      </c>
      <c r="F69" s="13">
        <v>30.57</v>
      </c>
      <c r="G69" s="13">
        <v>17.2</v>
      </c>
      <c r="H69" s="13">
        <v>17.760000000000002</v>
      </c>
      <c r="I69" s="13">
        <v>16.079999999999998</v>
      </c>
      <c r="J69" s="13">
        <v>10.58</v>
      </c>
      <c r="K69" s="13">
        <v>36.61</v>
      </c>
      <c r="L69" s="13">
        <v>12.86</v>
      </c>
      <c r="M69" s="13">
        <v>18.21</v>
      </c>
      <c r="N69" s="13">
        <v>15.71</v>
      </c>
      <c r="O69" s="13">
        <v>19.09</v>
      </c>
      <c r="P69" s="13">
        <v>16.350000000000001</v>
      </c>
      <c r="Q69" s="13">
        <v>14.63</v>
      </c>
      <c r="R69" s="13">
        <v>17.57</v>
      </c>
      <c r="S69" s="13">
        <v>12.25</v>
      </c>
      <c r="T69" s="13">
        <v>8.86</v>
      </c>
    </row>
    <row r="70" spans="1:20" x14ac:dyDescent="0.2">
      <c r="A70" s="13">
        <v>1994</v>
      </c>
      <c r="B70" s="13">
        <v>-99.99</v>
      </c>
      <c r="C70" s="13">
        <v>-5.03</v>
      </c>
      <c r="D70" s="13">
        <v>-1.05</v>
      </c>
      <c r="E70" s="13">
        <v>-1.1599999999999999</v>
      </c>
      <c r="F70" s="13">
        <v>-5.38</v>
      </c>
      <c r="G70" s="13">
        <v>-2.36</v>
      </c>
      <c r="H70" s="13">
        <v>0.69</v>
      </c>
      <c r="I70" s="13">
        <v>-1.86</v>
      </c>
      <c r="J70" s="13">
        <v>-0.74</v>
      </c>
      <c r="K70" s="13">
        <v>-4.9400000000000004</v>
      </c>
      <c r="L70" s="13">
        <v>-6.47</v>
      </c>
      <c r="M70" s="13">
        <v>-2</v>
      </c>
      <c r="N70" s="13">
        <v>-2.94</v>
      </c>
      <c r="O70" s="13">
        <v>0.56999999999999995</v>
      </c>
      <c r="P70" s="13">
        <v>0.72</v>
      </c>
      <c r="Q70" s="13">
        <v>-1.86</v>
      </c>
      <c r="R70" s="13">
        <v>-1.88</v>
      </c>
      <c r="S70" s="13">
        <v>-1.52</v>
      </c>
      <c r="T70" s="13">
        <v>0.04</v>
      </c>
    </row>
    <row r="71" spans="1:20" x14ac:dyDescent="0.2">
      <c r="A71" s="13">
        <v>1995</v>
      </c>
      <c r="B71" s="13">
        <v>-99.99</v>
      </c>
      <c r="C71" s="13">
        <v>31.83</v>
      </c>
      <c r="D71" s="13">
        <v>30.14</v>
      </c>
      <c r="E71" s="13">
        <v>34.090000000000003</v>
      </c>
      <c r="F71" s="13">
        <v>32.19</v>
      </c>
      <c r="G71" s="13">
        <v>28.47</v>
      </c>
      <c r="H71" s="13">
        <v>28.37</v>
      </c>
      <c r="I71" s="13">
        <v>32.93</v>
      </c>
      <c r="J71" s="13">
        <v>37.340000000000003</v>
      </c>
      <c r="K71" s="13">
        <v>31.58</v>
      </c>
      <c r="L71" s="13">
        <v>34.65</v>
      </c>
      <c r="M71" s="13">
        <v>28.63</v>
      </c>
      <c r="N71" s="13">
        <v>28.49</v>
      </c>
      <c r="O71" s="13">
        <v>24.1</v>
      </c>
      <c r="P71" s="13">
        <v>33.74</v>
      </c>
      <c r="Q71" s="13">
        <v>36.72</v>
      </c>
      <c r="R71" s="13">
        <v>28.63</v>
      </c>
      <c r="S71" s="13">
        <v>37.18</v>
      </c>
      <c r="T71" s="13">
        <v>37.47</v>
      </c>
    </row>
    <row r="72" spans="1:20" x14ac:dyDescent="0.2">
      <c r="A72" s="13">
        <v>1996</v>
      </c>
      <c r="B72" s="13">
        <v>-99.99</v>
      </c>
      <c r="C72" s="13">
        <v>17.45</v>
      </c>
      <c r="D72" s="13">
        <v>16.05</v>
      </c>
      <c r="E72" s="13">
        <v>19.579999999999998</v>
      </c>
      <c r="F72" s="13">
        <v>17.71</v>
      </c>
      <c r="G72" s="13">
        <v>15.16</v>
      </c>
      <c r="H72" s="13">
        <v>15.46</v>
      </c>
      <c r="I72" s="13">
        <v>19.18</v>
      </c>
      <c r="J72" s="13">
        <v>20.84</v>
      </c>
      <c r="K72" s="13">
        <v>18.03</v>
      </c>
      <c r="L72" s="13">
        <v>16.25</v>
      </c>
      <c r="M72" s="13">
        <v>15.45</v>
      </c>
      <c r="N72" s="13">
        <v>14.42</v>
      </c>
      <c r="O72" s="13">
        <v>16.440000000000001</v>
      </c>
      <c r="P72" s="13">
        <v>14.21</v>
      </c>
      <c r="Q72" s="13">
        <v>20.88</v>
      </c>
      <c r="R72" s="13">
        <v>17.41</v>
      </c>
      <c r="S72" s="13">
        <v>19.170000000000002</v>
      </c>
      <c r="T72" s="13">
        <v>22.69</v>
      </c>
    </row>
    <row r="73" spans="1:20" x14ac:dyDescent="0.2">
      <c r="A73" s="13">
        <v>1997</v>
      </c>
      <c r="B73" s="13">
        <v>-99.99</v>
      </c>
      <c r="C73" s="13">
        <v>19.32</v>
      </c>
      <c r="D73" s="13">
        <v>26.33</v>
      </c>
      <c r="E73" s="13">
        <v>28.99</v>
      </c>
      <c r="F73" s="13">
        <v>19.46</v>
      </c>
      <c r="G73" s="13">
        <v>20.48</v>
      </c>
      <c r="H73" s="13">
        <v>27.49</v>
      </c>
      <c r="I73" s="13">
        <v>24.56</v>
      </c>
      <c r="J73" s="13">
        <v>33.1</v>
      </c>
      <c r="K73" s="13">
        <v>18.510000000000002</v>
      </c>
      <c r="L73" s="13">
        <v>22.79</v>
      </c>
      <c r="M73" s="13">
        <v>17.899999999999999</v>
      </c>
      <c r="N73" s="13">
        <v>24.15</v>
      </c>
      <c r="O73" s="13">
        <v>28.56</v>
      </c>
      <c r="P73" s="13">
        <v>26.19</v>
      </c>
      <c r="Q73" s="13">
        <v>27.01</v>
      </c>
      <c r="R73" s="13">
        <v>21.93</v>
      </c>
      <c r="S73" s="13">
        <v>31.65</v>
      </c>
      <c r="T73" s="13">
        <v>34.54</v>
      </c>
    </row>
    <row r="74" spans="1:20" x14ac:dyDescent="0.2">
      <c r="A74" s="13">
        <v>1998</v>
      </c>
      <c r="B74" s="13">
        <v>-99.99</v>
      </c>
      <c r="C74" s="13">
        <v>-6.98</v>
      </c>
      <c r="D74" s="13">
        <v>1.21</v>
      </c>
      <c r="E74" s="13">
        <v>14.58</v>
      </c>
      <c r="F74" s="13">
        <v>-7.6</v>
      </c>
      <c r="G74" s="13">
        <v>-0.89</v>
      </c>
      <c r="H74" s="13">
        <v>-0.94</v>
      </c>
      <c r="I74" s="13">
        <v>5.24</v>
      </c>
      <c r="J74" s="13">
        <v>20.27</v>
      </c>
      <c r="K74" s="13">
        <v>-8.5299999999999994</v>
      </c>
      <c r="L74" s="13">
        <v>-4.07</v>
      </c>
      <c r="M74" s="13">
        <v>-2.99</v>
      </c>
      <c r="N74" s="13">
        <v>2.2799999999999998</v>
      </c>
      <c r="O74" s="13">
        <v>0.4</v>
      </c>
      <c r="P74" s="13">
        <v>-2.4</v>
      </c>
      <c r="Q74" s="13">
        <v>5.08</v>
      </c>
      <c r="R74" s="13">
        <v>5.0999999999999996</v>
      </c>
      <c r="S74" s="13">
        <v>14.37</v>
      </c>
      <c r="T74" s="13">
        <v>26.98</v>
      </c>
    </row>
    <row r="75" spans="1:20" x14ac:dyDescent="0.2">
      <c r="A75" s="13">
        <v>1999</v>
      </c>
      <c r="B75" s="13">
        <v>-99.99</v>
      </c>
      <c r="C75" s="13">
        <v>37.770000000000003</v>
      </c>
      <c r="D75" s="13">
        <v>22.56</v>
      </c>
      <c r="E75" s="13">
        <v>19.75</v>
      </c>
      <c r="F75" s="13">
        <v>40.9</v>
      </c>
      <c r="G75" s="13">
        <v>18.18</v>
      </c>
      <c r="H75" s="13">
        <v>22.22</v>
      </c>
      <c r="I75" s="13">
        <v>27.51</v>
      </c>
      <c r="J75" s="13">
        <v>15.41</v>
      </c>
      <c r="K75" s="13">
        <v>43.66</v>
      </c>
      <c r="L75" s="13">
        <v>30.36</v>
      </c>
      <c r="M75" s="13">
        <v>17.16</v>
      </c>
      <c r="N75" s="13">
        <v>19.5</v>
      </c>
      <c r="O75" s="13">
        <v>28.8</v>
      </c>
      <c r="P75" s="13">
        <v>15.1</v>
      </c>
      <c r="Q75" s="13">
        <v>27.46</v>
      </c>
      <c r="R75" s="13">
        <v>27.35</v>
      </c>
      <c r="S75" s="13">
        <v>15.38</v>
      </c>
      <c r="T75" s="13">
        <v>15.36</v>
      </c>
    </row>
    <row r="76" spans="1:20" x14ac:dyDescent="0.2">
      <c r="A76" s="13">
        <v>2000</v>
      </c>
      <c r="B76" s="13">
        <v>-99.99</v>
      </c>
      <c r="C76" s="13">
        <v>-13.6</v>
      </c>
      <c r="D76" s="13">
        <v>-12.31</v>
      </c>
      <c r="E76" s="13">
        <v>-2.67</v>
      </c>
      <c r="F76" s="13">
        <v>-13.57</v>
      </c>
      <c r="G76" s="13">
        <v>-15.92</v>
      </c>
      <c r="H76" s="13">
        <v>-13.53</v>
      </c>
      <c r="I76" s="13">
        <v>-1.75</v>
      </c>
      <c r="J76" s="13">
        <v>-4.13</v>
      </c>
      <c r="K76" s="13">
        <v>-13.45</v>
      </c>
      <c r="L76" s="13">
        <v>-15.18</v>
      </c>
      <c r="M76" s="13">
        <v>-15.19</v>
      </c>
      <c r="N76" s="13">
        <v>-16.649999999999999</v>
      </c>
      <c r="O76" s="13">
        <v>-16.98</v>
      </c>
      <c r="P76" s="13">
        <v>-9.31</v>
      </c>
      <c r="Q76" s="13">
        <v>-2.97</v>
      </c>
      <c r="R76" s="13">
        <v>-0.31</v>
      </c>
      <c r="S76" s="13">
        <v>-1.1599999999999999</v>
      </c>
      <c r="T76" s="13">
        <v>-7.34</v>
      </c>
    </row>
    <row r="77" spans="1:20" x14ac:dyDescent="0.2">
      <c r="A77" s="13">
        <v>2001</v>
      </c>
      <c r="B77" s="13">
        <v>-99.99</v>
      </c>
      <c r="C77" s="13">
        <v>38.1</v>
      </c>
      <c r="D77" s="13">
        <v>12.89</v>
      </c>
      <c r="E77" s="13">
        <v>-6.33</v>
      </c>
      <c r="F77" s="13">
        <v>39.979999999999997</v>
      </c>
      <c r="G77" s="13">
        <v>21.17</v>
      </c>
      <c r="H77" s="13">
        <v>11.79</v>
      </c>
      <c r="I77" s="13">
        <v>5.14</v>
      </c>
      <c r="J77" s="13">
        <v>-9.3699999999999992</v>
      </c>
      <c r="K77" s="13">
        <v>40.36</v>
      </c>
      <c r="L77" s="13">
        <v>37.6</v>
      </c>
      <c r="M77" s="13">
        <v>25.73</v>
      </c>
      <c r="N77" s="13">
        <v>15.94</v>
      </c>
      <c r="O77" s="13">
        <v>14.21</v>
      </c>
      <c r="P77" s="13">
        <v>8.61</v>
      </c>
      <c r="Q77" s="13">
        <v>10.92</v>
      </c>
      <c r="R77" s="13">
        <v>-0.77</v>
      </c>
      <c r="S77" s="13">
        <v>-2.4300000000000002</v>
      </c>
      <c r="T77" s="13">
        <v>-16.489999999999998</v>
      </c>
    </row>
    <row r="78" spans="1:20" x14ac:dyDescent="0.2">
      <c r="A78" s="13">
        <v>2002</v>
      </c>
      <c r="B78" s="13">
        <v>-99.99</v>
      </c>
      <c r="C78" s="13">
        <v>-9.39</v>
      </c>
      <c r="D78" s="13">
        <v>-21.94</v>
      </c>
      <c r="E78" s="13">
        <v>-22.14</v>
      </c>
      <c r="F78" s="13">
        <v>-7.3</v>
      </c>
      <c r="G78" s="13">
        <v>-22.68</v>
      </c>
      <c r="H78" s="13">
        <v>-21.96</v>
      </c>
      <c r="I78" s="13">
        <v>-21.26</v>
      </c>
      <c r="J78" s="13">
        <v>-21.42</v>
      </c>
      <c r="K78" s="13">
        <v>-3.48</v>
      </c>
      <c r="L78" s="13">
        <v>-20.2</v>
      </c>
      <c r="M78" s="13">
        <v>-22.07</v>
      </c>
      <c r="N78" s="13">
        <v>-23.63</v>
      </c>
      <c r="O78" s="13">
        <v>-22.74</v>
      </c>
      <c r="P78" s="13">
        <v>-21.16</v>
      </c>
      <c r="Q78" s="13">
        <v>-19.04</v>
      </c>
      <c r="R78" s="13">
        <v>-23.51</v>
      </c>
      <c r="S78" s="13">
        <v>-19</v>
      </c>
      <c r="T78" s="13">
        <v>-24.12</v>
      </c>
    </row>
    <row r="79" spans="1:20" x14ac:dyDescent="0.2">
      <c r="A79" s="13">
        <v>2003</v>
      </c>
      <c r="B79" s="13">
        <v>-99.99</v>
      </c>
      <c r="C79" s="13">
        <v>92.67</v>
      </c>
      <c r="D79" s="13">
        <v>49.85</v>
      </c>
      <c r="E79" s="13">
        <v>37.18</v>
      </c>
      <c r="F79" s="13">
        <v>98.02</v>
      </c>
      <c r="G79" s="13">
        <v>54.74</v>
      </c>
      <c r="H79" s="13">
        <v>46.99</v>
      </c>
      <c r="I79" s="13">
        <v>46.71</v>
      </c>
      <c r="J79" s="13">
        <v>34.57</v>
      </c>
      <c r="K79" s="13">
        <v>107.36</v>
      </c>
      <c r="L79" s="13">
        <v>67.3</v>
      </c>
      <c r="M79" s="13">
        <v>56.03</v>
      </c>
      <c r="N79" s="13">
        <v>53.21</v>
      </c>
      <c r="O79" s="13">
        <v>47.46</v>
      </c>
      <c r="P79" s="13">
        <v>46.45</v>
      </c>
      <c r="Q79" s="13">
        <v>51.43</v>
      </c>
      <c r="R79" s="13">
        <v>41.99</v>
      </c>
      <c r="S79" s="13">
        <v>37.49</v>
      </c>
      <c r="T79" s="13">
        <v>31.3</v>
      </c>
    </row>
    <row r="80" spans="1:20" x14ac:dyDescent="0.2">
      <c r="A80" s="13">
        <v>2004</v>
      </c>
      <c r="B80" s="13">
        <v>-99.99</v>
      </c>
      <c r="C80" s="13">
        <v>23.01</v>
      </c>
      <c r="D80" s="13">
        <v>20.18</v>
      </c>
      <c r="E80" s="13">
        <v>16.37</v>
      </c>
      <c r="F80" s="13">
        <v>22.81</v>
      </c>
      <c r="G80" s="13">
        <v>22.95</v>
      </c>
      <c r="H80" s="13">
        <v>19.37</v>
      </c>
      <c r="I80" s="13">
        <v>18.52</v>
      </c>
      <c r="J80" s="13">
        <v>15.99</v>
      </c>
      <c r="K80" s="13">
        <v>25.24</v>
      </c>
      <c r="L80" s="13">
        <v>13.94</v>
      </c>
      <c r="M80" s="13">
        <v>24.47</v>
      </c>
      <c r="N80" s="13">
        <v>21.32</v>
      </c>
      <c r="O80" s="13">
        <v>19.8</v>
      </c>
      <c r="P80" s="13">
        <v>18.84</v>
      </c>
      <c r="Q80" s="13">
        <v>19.98</v>
      </c>
      <c r="R80" s="13">
        <v>17</v>
      </c>
      <c r="S80" s="13">
        <v>21.18</v>
      </c>
      <c r="T80" s="13">
        <v>10.67</v>
      </c>
    </row>
    <row r="81" spans="1:20" x14ac:dyDescent="0.2">
      <c r="A81" s="13">
        <v>2005</v>
      </c>
      <c r="B81" s="13">
        <v>-99.99</v>
      </c>
      <c r="C81" s="13">
        <v>1.74</v>
      </c>
      <c r="D81" s="13">
        <v>8.32</v>
      </c>
      <c r="E81" s="13">
        <v>9.24</v>
      </c>
      <c r="F81" s="13">
        <v>1.17</v>
      </c>
      <c r="G81" s="13">
        <v>7.21</v>
      </c>
      <c r="H81" s="13">
        <v>6.77</v>
      </c>
      <c r="I81" s="13">
        <v>11.14</v>
      </c>
      <c r="J81" s="13">
        <v>9.01</v>
      </c>
      <c r="K81" s="13">
        <v>1.24</v>
      </c>
      <c r="L81" s="13">
        <v>0.68</v>
      </c>
      <c r="M81" s="13">
        <v>6.58</v>
      </c>
      <c r="N81" s="13">
        <v>7.8</v>
      </c>
      <c r="O81" s="13">
        <v>4.38</v>
      </c>
      <c r="P81" s="13">
        <v>9.5</v>
      </c>
      <c r="Q81" s="13">
        <v>12.59</v>
      </c>
      <c r="R81" s="13">
        <v>9.65</v>
      </c>
      <c r="S81" s="13">
        <v>12.74</v>
      </c>
      <c r="T81" s="13">
        <v>5.22</v>
      </c>
    </row>
    <row r="82" spans="1:20" x14ac:dyDescent="0.2">
      <c r="A82" s="13">
        <v>2006</v>
      </c>
      <c r="B82" s="13">
        <v>-99.99</v>
      </c>
      <c r="C82" s="13">
        <v>17.71</v>
      </c>
      <c r="D82" s="13">
        <v>14</v>
      </c>
      <c r="E82" s="13">
        <v>14.54</v>
      </c>
      <c r="F82" s="13">
        <v>17.39</v>
      </c>
      <c r="G82" s="13">
        <v>17.46</v>
      </c>
      <c r="H82" s="13">
        <v>14.57</v>
      </c>
      <c r="I82" s="13">
        <v>13.05</v>
      </c>
      <c r="J82" s="13">
        <v>15.05</v>
      </c>
      <c r="K82" s="13">
        <v>17.600000000000001</v>
      </c>
      <c r="L82" s="13">
        <v>16.75</v>
      </c>
      <c r="M82" s="13">
        <v>20.37</v>
      </c>
      <c r="N82" s="13">
        <v>14.04</v>
      </c>
      <c r="O82" s="13">
        <v>15.59</v>
      </c>
      <c r="P82" s="13">
        <v>13.37</v>
      </c>
      <c r="Q82" s="13">
        <v>12.42</v>
      </c>
      <c r="R82" s="13">
        <v>13.58</v>
      </c>
      <c r="S82" s="13">
        <v>14.19</v>
      </c>
      <c r="T82" s="13">
        <v>15.94</v>
      </c>
    </row>
    <row r="83" spans="1:20" x14ac:dyDescent="0.2">
      <c r="A83" s="13">
        <v>2007</v>
      </c>
      <c r="B83" s="13">
        <v>-99.99</v>
      </c>
      <c r="C83" s="13">
        <v>-11.12</v>
      </c>
      <c r="D83" s="13">
        <v>1.61</v>
      </c>
      <c r="E83" s="13">
        <v>5.4</v>
      </c>
      <c r="F83" s="13">
        <v>-11.86</v>
      </c>
      <c r="G83" s="13">
        <v>-4.57</v>
      </c>
      <c r="H83" s="13">
        <v>4.92</v>
      </c>
      <c r="I83" s="13">
        <v>2.11</v>
      </c>
      <c r="J83" s="13">
        <v>7.05</v>
      </c>
      <c r="K83" s="13">
        <v>-12.35</v>
      </c>
      <c r="L83" s="13">
        <v>-10.029999999999999</v>
      </c>
      <c r="M83" s="13">
        <v>-5.16</v>
      </c>
      <c r="N83" s="13">
        <v>-3.74</v>
      </c>
      <c r="O83" s="13">
        <v>4.3600000000000003</v>
      </c>
      <c r="P83" s="13">
        <v>5.61</v>
      </c>
      <c r="Q83" s="13">
        <v>1.74</v>
      </c>
      <c r="R83" s="13">
        <v>2.46</v>
      </c>
      <c r="S83" s="13">
        <v>7.02</v>
      </c>
      <c r="T83" s="13">
        <v>7.04</v>
      </c>
    </row>
    <row r="84" spans="1:20" x14ac:dyDescent="0.2">
      <c r="A84" s="13">
        <v>2008</v>
      </c>
      <c r="B84" s="13">
        <v>-99.99</v>
      </c>
      <c r="C84" s="13">
        <v>-47.53</v>
      </c>
      <c r="D84" s="13">
        <v>-38.229999999999997</v>
      </c>
      <c r="E84" s="13">
        <v>-43.71</v>
      </c>
      <c r="F84" s="13">
        <v>-49</v>
      </c>
      <c r="G84" s="13">
        <v>-35.520000000000003</v>
      </c>
      <c r="H84" s="13">
        <v>-38.090000000000003</v>
      </c>
      <c r="I84" s="13">
        <v>-44.79</v>
      </c>
      <c r="J84" s="13">
        <v>-43.14</v>
      </c>
      <c r="K84" s="13">
        <v>-51.32</v>
      </c>
      <c r="L84" s="13">
        <v>-40.68</v>
      </c>
      <c r="M84" s="13">
        <v>-36.46</v>
      </c>
      <c r="N84" s="13">
        <v>-34.340000000000003</v>
      </c>
      <c r="O84" s="13">
        <v>-42.32</v>
      </c>
      <c r="P84" s="13">
        <v>-32.94</v>
      </c>
      <c r="Q84" s="13">
        <v>-44.84</v>
      </c>
      <c r="R84" s="13">
        <v>-44.75</v>
      </c>
      <c r="S84" s="13">
        <v>-46.72</v>
      </c>
      <c r="T84" s="13">
        <v>-39.28</v>
      </c>
    </row>
    <row r="85" spans="1:20" x14ac:dyDescent="0.2">
      <c r="A85" s="13">
        <v>2009</v>
      </c>
      <c r="B85" s="13">
        <v>-99.99</v>
      </c>
      <c r="C85" s="13">
        <v>74.91</v>
      </c>
      <c r="D85" s="13">
        <v>50.87</v>
      </c>
      <c r="E85" s="13">
        <v>46.66</v>
      </c>
      <c r="F85" s="13">
        <v>78.180000000000007</v>
      </c>
      <c r="G85" s="13">
        <v>51.69</v>
      </c>
      <c r="H85" s="13">
        <v>50.41</v>
      </c>
      <c r="I85" s="13">
        <v>53.67</v>
      </c>
      <c r="J85" s="13">
        <v>43.57</v>
      </c>
      <c r="K85" s="13">
        <v>86.35</v>
      </c>
      <c r="L85" s="13">
        <v>51.11</v>
      </c>
      <c r="M85" s="13">
        <v>53.66</v>
      </c>
      <c r="N85" s="13">
        <v>48.92</v>
      </c>
      <c r="O85" s="13">
        <v>50.64</v>
      </c>
      <c r="P85" s="13">
        <v>50.09</v>
      </c>
      <c r="Q85" s="13">
        <v>54.85</v>
      </c>
      <c r="R85" s="13">
        <v>52.48</v>
      </c>
      <c r="S85" s="13">
        <v>50.15</v>
      </c>
      <c r="T85" s="13">
        <v>36.729999999999997</v>
      </c>
    </row>
    <row r="86" spans="1:20" x14ac:dyDescent="0.2">
      <c r="A86" s="13">
        <v>2010</v>
      </c>
      <c r="B86" s="13">
        <v>-99.99</v>
      </c>
      <c r="C86" s="13">
        <v>28.94</v>
      </c>
      <c r="D86" s="13">
        <v>29.53</v>
      </c>
      <c r="E86" s="13">
        <v>22.87</v>
      </c>
      <c r="F86" s="13">
        <v>29.01</v>
      </c>
      <c r="G86" s="13">
        <v>29.78</v>
      </c>
      <c r="H86" s="13">
        <v>31.11</v>
      </c>
      <c r="I86" s="13">
        <v>27.17</v>
      </c>
      <c r="J86" s="13">
        <v>18.850000000000001</v>
      </c>
      <c r="K86" s="13">
        <v>28.54</v>
      </c>
      <c r="L86" s="13">
        <v>30.71</v>
      </c>
      <c r="M86" s="13">
        <v>29.18</v>
      </c>
      <c r="N86" s="13">
        <v>30.59</v>
      </c>
      <c r="O86" s="13">
        <v>31.01</v>
      </c>
      <c r="P86" s="13">
        <v>31.19</v>
      </c>
      <c r="Q86" s="13">
        <v>23.65</v>
      </c>
      <c r="R86" s="13">
        <v>30.36</v>
      </c>
      <c r="S86" s="13">
        <v>22.16</v>
      </c>
      <c r="T86" s="13">
        <v>15.44</v>
      </c>
    </row>
    <row r="87" spans="1:20" x14ac:dyDescent="0.2">
      <c r="A87" s="13">
        <v>2011</v>
      </c>
      <c r="B87" s="13">
        <v>-99.99</v>
      </c>
      <c r="C87" s="13">
        <v>-13.93</v>
      </c>
      <c r="D87" s="13">
        <v>-2.94</v>
      </c>
      <c r="E87" s="13">
        <v>0.23</v>
      </c>
      <c r="F87" s="13">
        <v>-15.12</v>
      </c>
      <c r="G87" s="13">
        <v>-5.52</v>
      </c>
      <c r="H87" s="13">
        <v>-2.35</v>
      </c>
      <c r="I87" s="13">
        <v>-1.36</v>
      </c>
      <c r="J87" s="13">
        <v>0.09</v>
      </c>
      <c r="K87" s="13">
        <v>-15.77</v>
      </c>
      <c r="L87" s="13">
        <v>-12.89</v>
      </c>
      <c r="M87" s="13">
        <v>-6.91</v>
      </c>
      <c r="N87" s="13">
        <v>-3.79</v>
      </c>
      <c r="O87" s="13">
        <v>-5.43</v>
      </c>
      <c r="P87" s="13">
        <v>1.18</v>
      </c>
      <c r="Q87" s="13">
        <v>-3.27</v>
      </c>
      <c r="R87" s="13">
        <v>0.3</v>
      </c>
      <c r="S87" s="13">
        <v>-1.24</v>
      </c>
      <c r="T87" s="13">
        <v>1.67</v>
      </c>
    </row>
    <row r="88" spans="1:20" x14ac:dyDescent="0.2">
      <c r="A88" s="13">
        <v>2012</v>
      </c>
      <c r="B88" s="13">
        <v>-99.99</v>
      </c>
      <c r="C88" s="13">
        <v>19.29</v>
      </c>
      <c r="D88" s="13">
        <v>17.29</v>
      </c>
      <c r="E88" s="13">
        <v>16.82</v>
      </c>
      <c r="F88" s="13">
        <v>19.62</v>
      </c>
      <c r="G88" s="13">
        <v>17.05</v>
      </c>
      <c r="H88" s="13">
        <v>18.05</v>
      </c>
      <c r="I88" s="13">
        <v>16.829999999999998</v>
      </c>
      <c r="J88" s="13">
        <v>16.91</v>
      </c>
      <c r="K88" s="13">
        <v>20.72</v>
      </c>
      <c r="L88" s="13">
        <v>14.9</v>
      </c>
      <c r="M88" s="13">
        <v>17.670000000000002</v>
      </c>
      <c r="N88" s="13">
        <v>17.079999999999998</v>
      </c>
      <c r="O88" s="13">
        <v>17.98</v>
      </c>
      <c r="P88" s="13">
        <v>17.91</v>
      </c>
      <c r="Q88" s="13">
        <v>17.100000000000001</v>
      </c>
      <c r="R88" s="13">
        <v>16.52</v>
      </c>
      <c r="S88" s="13">
        <v>17.09</v>
      </c>
      <c r="T88" s="13">
        <v>16.7</v>
      </c>
    </row>
    <row r="89" spans="1:20" x14ac:dyDescent="0.2">
      <c r="A89" s="13">
        <v>2013</v>
      </c>
      <c r="B89" s="13">
        <v>-99.99</v>
      </c>
      <c r="C89" s="13">
        <v>48.48</v>
      </c>
      <c r="D89" s="13">
        <v>42.27</v>
      </c>
      <c r="E89" s="13">
        <v>36.729999999999997</v>
      </c>
      <c r="F89" s="13">
        <v>48.7</v>
      </c>
      <c r="G89" s="13">
        <v>44.13</v>
      </c>
      <c r="H89" s="13">
        <v>42.77</v>
      </c>
      <c r="I89" s="13">
        <v>39.520000000000003</v>
      </c>
      <c r="J89" s="13">
        <v>36.99</v>
      </c>
      <c r="K89" s="13">
        <v>49.91</v>
      </c>
      <c r="L89" s="13">
        <v>44.86</v>
      </c>
      <c r="M89" s="13">
        <v>47.13</v>
      </c>
      <c r="N89" s="13">
        <v>41.09</v>
      </c>
      <c r="O89" s="13">
        <v>42.73</v>
      </c>
      <c r="P89" s="13">
        <v>42.91</v>
      </c>
      <c r="Q89" s="13">
        <v>42.75</v>
      </c>
      <c r="R89" s="13">
        <v>36.24</v>
      </c>
      <c r="S89" s="13">
        <v>36.61</v>
      </c>
      <c r="T89" s="13">
        <v>37.43</v>
      </c>
    </row>
    <row r="90" spans="1:20" x14ac:dyDescent="0.2">
      <c r="A90" s="13">
        <v>2014</v>
      </c>
      <c r="B90" s="13">
        <v>-99.99</v>
      </c>
      <c r="C90" s="13">
        <v>1.53</v>
      </c>
      <c r="D90" s="13">
        <v>4.53</v>
      </c>
      <c r="E90" s="13">
        <v>13.55</v>
      </c>
      <c r="F90" s="13">
        <v>0.45</v>
      </c>
      <c r="G90" s="13">
        <v>4.8</v>
      </c>
      <c r="H90" s="13">
        <v>5.55</v>
      </c>
      <c r="I90" s="13">
        <v>8.74</v>
      </c>
      <c r="J90" s="13">
        <v>13.46</v>
      </c>
      <c r="K90" s="13">
        <v>0.5</v>
      </c>
      <c r="L90" s="13">
        <v>-0.19</v>
      </c>
      <c r="M90" s="13">
        <v>6.38</v>
      </c>
      <c r="N90" s="13">
        <v>2.94</v>
      </c>
      <c r="O90" s="13">
        <v>5.26</v>
      </c>
      <c r="P90" s="13">
        <v>5.96</v>
      </c>
      <c r="Q90" s="13">
        <v>4.6399999999999997</v>
      </c>
      <c r="R90" s="13">
        <v>13.72</v>
      </c>
      <c r="S90" s="13">
        <v>13.96</v>
      </c>
      <c r="T90" s="13">
        <v>12.89</v>
      </c>
    </row>
    <row r="91" spans="1:20" x14ac:dyDescent="0.2">
      <c r="A91" s="13">
        <v>2015</v>
      </c>
      <c r="B91" s="13">
        <v>-99.99</v>
      </c>
      <c r="C91" s="13">
        <v>-9</v>
      </c>
      <c r="D91" s="13">
        <v>-5.24</v>
      </c>
      <c r="E91" s="13">
        <v>-2.14</v>
      </c>
      <c r="F91" s="13">
        <v>-10.09</v>
      </c>
      <c r="G91" s="13">
        <v>-4.8</v>
      </c>
      <c r="H91" s="13">
        <v>-5.56</v>
      </c>
      <c r="I91" s="13">
        <v>-3.21</v>
      </c>
      <c r="J91" s="13">
        <v>-1.98</v>
      </c>
      <c r="K91" s="13">
        <v>-10.44</v>
      </c>
      <c r="L91" s="13">
        <v>-9.2200000000000006</v>
      </c>
      <c r="M91" s="13">
        <v>-4.01</v>
      </c>
      <c r="N91" s="13">
        <v>-5.89</v>
      </c>
      <c r="O91" s="13">
        <v>-6.37</v>
      </c>
      <c r="P91" s="13">
        <v>-4.79</v>
      </c>
      <c r="Q91" s="13">
        <v>-3.94</v>
      </c>
      <c r="R91" s="13">
        <v>-2.38</v>
      </c>
      <c r="S91" s="13">
        <v>-3.61</v>
      </c>
      <c r="T91" s="13">
        <v>-0.26</v>
      </c>
    </row>
    <row r="92" spans="1:20" x14ac:dyDescent="0.2">
      <c r="A92" s="13">
        <v>2016</v>
      </c>
      <c r="B92" s="13">
        <v>-99.99</v>
      </c>
      <c r="C92" s="13">
        <v>18.809999999999999</v>
      </c>
      <c r="D92" s="13">
        <v>20.75</v>
      </c>
      <c r="E92" s="13">
        <v>14.74</v>
      </c>
      <c r="F92" s="13">
        <v>17.07</v>
      </c>
      <c r="G92" s="13">
        <v>24.72</v>
      </c>
      <c r="H92" s="13">
        <v>22.87</v>
      </c>
      <c r="I92" s="13">
        <v>15.62</v>
      </c>
      <c r="J92" s="13">
        <v>14.23</v>
      </c>
      <c r="K92" s="13">
        <v>14.45</v>
      </c>
      <c r="L92" s="13">
        <v>25.59</v>
      </c>
      <c r="M92" s="13">
        <v>27.14</v>
      </c>
      <c r="N92" s="13">
        <v>21.72</v>
      </c>
      <c r="O92" s="13">
        <v>24.12</v>
      </c>
      <c r="P92" s="13">
        <v>21.25</v>
      </c>
      <c r="Q92" s="13">
        <v>15.6</v>
      </c>
      <c r="R92" s="13">
        <v>15.59</v>
      </c>
      <c r="S92" s="13">
        <v>16.54</v>
      </c>
      <c r="T92" s="13">
        <v>11.81</v>
      </c>
    </row>
    <row r="93" spans="1:20" x14ac:dyDescent="0.2">
      <c r="A93" s="13">
        <v>2017</v>
      </c>
      <c r="B93" s="13">
        <v>-99.99</v>
      </c>
      <c r="C93" s="13">
        <v>14.92</v>
      </c>
      <c r="D93" s="13">
        <v>17.22</v>
      </c>
      <c r="E93" s="13">
        <v>22.47</v>
      </c>
      <c r="F93" s="13">
        <v>14.52</v>
      </c>
      <c r="G93" s="13">
        <v>15.88</v>
      </c>
      <c r="H93" s="13">
        <v>16.77</v>
      </c>
      <c r="I93" s="13">
        <v>22.7</v>
      </c>
      <c r="J93" s="13">
        <v>21.72</v>
      </c>
      <c r="K93" s="13">
        <v>14.57</v>
      </c>
      <c r="L93" s="13">
        <v>14.09</v>
      </c>
      <c r="M93" s="13">
        <v>16.84</v>
      </c>
      <c r="N93" s="13">
        <v>14.55</v>
      </c>
      <c r="O93" s="13">
        <v>15.01</v>
      </c>
      <c r="P93" s="13">
        <v>18.829999999999998</v>
      </c>
      <c r="Q93" s="13">
        <v>21.68</v>
      </c>
      <c r="R93" s="13">
        <v>23.79</v>
      </c>
      <c r="S93" s="13">
        <v>20.3</v>
      </c>
      <c r="T93" s="13">
        <v>23.12</v>
      </c>
    </row>
    <row r="94" spans="1:20" x14ac:dyDescent="0.2">
      <c r="A94" s="13">
        <v>2018</v>
      </c>
      <c r="B94" s="13">
        <v>-99.99</v>
      </c>
      <c r="C94" s="13">
        <v>-19.3</v>
      </c>
      <c r="D94" s="13">
        <v>-11.36</v>
      </c>
      <c r="E94" s="13">
        <v>-7.22</v>
      </c>
      <c r="F94" s="13">
        <v>-20.96</v>
      </c>
      <c r="G94" s="13">
        <v>-9.9700000000000006</v>
      </c>
      <c r="H94" s="13">
        <v>-13.13</v>
      </c>
      <c r="I94" s="13">
        <v>-9.92</v>
      </c>
      <c r="J94" s="13">
        <v>-6.54</v>
      </c>
      <c r="K94" s="13">
        <v>-24.18</v>
      </c>
      <c r="L94" s="13">
        <v>-11.1</v>
      </c>
      <c r="M94" s="13">
        <v>-10.87</v>
      </c>
      <c r="N94" s="13">
        <v>-8.76</v>
      </c>
      <c r="O94" s="13">
        <v>-13.4</v>
      </c>
      <c r="P94" s="13">
        <v>-12.39</v>
      </c>
      <c r="Q94" s="13">
        <v>-11.08</v>
      </c>
      <c r="R94" s="13">
        <v>-8.6199999999999992</v>
      </c>
      <c r="S94" s="13">
        <v>-8.73</v>
      </c>
      <c r="T94" s="13">
        <v>-4.38</v>
      </c>
    </row>
    <row r="95" spans="1:20" x14ac:dyDescent="0.2">
      <c r="A95" s="13">
        <v>2019</v>
      </c>
      <c r="B95" s="13">
        <v>-99.99</v>
      </c>
      <c r="C95" s="13">
        <v>18.75</v>
      </c>
      <c r="D95" s="13">
        <v>27.32</v>
      </c>
      <c r="E95" s="13">
        <v>31.06</v>
      </c>
      <c r="F95" s="13">
        <v>16.760000000000002</v>
      </c>
      <c r="G95" s="13">
        <v>26.66</v>
      </c>
      <c r="H95" s="13">
        <v>28.81</v>
      </c>
      <c r="I95" s="13">
        <v>30.1</v>
      </c>
      <c r="J95" s="13">
        <v>30.86</v>
      </c>
      <c r="K95" s="13">
        <v>13.87</v>
      </c>
      <c r="L95" s="13">
        <v>23.53</v>
      </c>
      <c r="M95" s="13">
        <v>29.14</v>
      </c>
      <c r="N95" s="13">
        <v>23.56</v>
      </c>
      <c r="O95" s="13">
        <v>27.45</v>
      </c>
      <c r="P95" s="13">
        <v>30.55</v>
      </c>
      <c r="Q95" s="13">
        <v>28.71</v>
      </c>
      <c r="R95" s="13">
        <v>31.42</v>
      </c>
      <c r="S95" s="13">
        <v>31.07</v>
      </c>
      <c r="T95" s="13">
        <v>30.81</v>
      </c>
    </row>
    <row r="96" spans="1:20" x14ac:dyDescent="0.2">
      <c r="A96" s="13">
        <v>2020</v>
      </c>
      <c r="B96" s="13">
        <v>-99.99</v>
      </c>
      <c r="C96" s="13">
        <v>47.89</v>
      </c>
      <c r="D96" s="13">
        <v>24.52</v>
      </c>
      <c r="E96" s="13">
        <v>21.63</v>
      </c>
      <c r="F96" s="13">
        <v>55.29</v>
      </c>
      <c r="G96" s="13">
        <v>20.18</v>
      </c>
      <c r="H96" s="13">
        <v>26.08</v>
      </c>
      <c r="I96" s="13">
        <v>23.16</v>
      </c>
      <c r="J96" s="13">
        <v>18.600000000000001</v>
      </c>
      <c r="K96" s="13">
        <v>67.36</v>
      </c>
      <c r="L96" s="13">
        <v>28.15</v>
      </c>
      <c r="M96" s="13">
        <v>15.35</v>
      </c>
      <c r="N96" s="13">
        <v>25.81</v>
      </c>
      <c r="O96" s="13">
        <v>31.62</v>
      </c>
      <c r="P96" s="13">
        <v>19.87</v>
      </c>
      <c r="Q96" s="13">
        <v>19.14</v>
      </c>
      <c r="R96" s="13">
        <v>27.41</v>
      </c>
      <c r="S96" s="13">
        <v>21.99</v>
      </c>
      <c r="T96" s="13">
        <v>15.15</v>
      </c>
    </row>
    <row r="97" spans="1:20" x14ac:dyDescent="0.2">
      <c r="A97" s="13">
        <v>2021</v>
      </c>
      <c r="B97" s="13">
        <v>-99.99</v>
      </c>
      <c r="C97" s="13">
        <v>25.12</v>
      </c>
      <c r="D97" s="13">
        <v>15.87</v>
      </c>
      <c r="E97" s="13">
        <v>22.11</v>
      </c>
      <c r="F97" s="13">
        <v>27.16</v>
      </c>
      <c r="G97" s="13">
        <v>17.350000000000001</v>
      </c>
      <c r="H97" s="13">
        <v>15.39</v>
      </c>
      <c r="I97" s="13">
        <v>16.97</v>
      </c>
      <c r="J97" s="13">
        <v>23.7</v>
      </c>
      <c r="K97" s="13">
        <v>29.23</v>
      </c>
      <c r="L97" s="13">
        <v>25.77</v>
      </c>
      <c r="M97" s="13">
        <v>17.82</v>
      </c>
      <c r="N97" s="13">
        <v>17.059999999999999</v>
      </c>
      <c r="O97" s="13">
        <v>18.91</v>
      </c>
      <c r="P97" s="13">
        <v>11.66</v>
      </c>
      <c r="Q97" s="13">
        <v>14.9</v>
      </c>
      <c r="R97" s="13">
        <v>19.04</v>
      </c>
      <c r="S97" s="13">
        <v>25.83</v>
      </c>
      <c r="T97" s="13">
        <v>21.65</v>
      </c>
    </row>
    <row r="98" spans="1:20" x14ac:dyDescent="0.2">
      <c r="A98" s="13">
        <v>2022</v>
      </c>
      <c r="B98" s="13">
        <v>-99.99</v>
      </c>
      <c r="C98" s="13">
        <v>-31.71</v>
      </c>
      <c r="D98" s="13">
        <v>-20.95</v>
      </c>
      <c r="E98" s="13">
        <v>-17.39</v>
      </c>
      <c r="F98" s="13">
        <v>-33.409999999999997</v>
      </c>
      <c r="G98" s="13">
        <v>-22.78</v>
      </c>
      <c r="H98" s="13">
        <v>-19.649999999999999</v>
      </c>
      <c r="I98" s="13">
        <v>-19.37</v>
      </c>
      <c r="J98" s="13">
        <v>-16.45</v>
      </c>
      <c r="K98" s="13">
        <v>-35.89</v>
      </c>
      <c r="L98" s="13">
        <v>-25.6</v>
      </c>
      <c r="M98" s="13">
        <v>-21.77</v>
      </c>
      <c r="N98" s="13">
        <v>-24.18</v>
      </c>
      <c r="O98" s="13">
        <v>-18.71</v>
      </c>
      <c r="P98" s="13">
        <v>-20.66</v>
      </c>
      <c r="Q98" s="13">
        <v>-19.55</v>
      </c>
      <c r="R98" s="13">
        <v>-19.190000000000001</v>
      </c>
      <c r="S98" s="13">
        <v>-17.239999999999998</v>
      </c>
      <c r="T98" s="13">
        <v>-15.7</v>
      </c>
    </row>
    <row r="99" spans="1:20" x14ac:dyDescent="0.2">
      <c r="A99" s="13">
        <v>2023</v>
      </c>
      <c r="B99" s="13">
        <v>-99.99</v>
      </c>
      <c r="C99" s="13">
        <v>1.97</v>
      </c>
      <c r="D99" s="13">
        <v>22.21</v>
      </c>
      <c r="E99" s="13">
        <v>17.39</v>
      </c>
      <c r="F99" s="13">
        <v>-0.21</v>
      </c>
      <c r="G99" s="13">
        <v>18.14</v>
      </c>
      <c r="H99" s="13">
        <v>22.02</v>
      </c>
      <c r="I99" s="13">
        <v>19.989999999999998</v>
      </c>
      <c r="J99" s="13">
        <v>18.07</v>
      </c>
      <c r="K99" s="13">
        <v>-2.13</v>
      </c>
      <c r="L99" s="13">
        <v>7.04</v>
      </c>
      <c r="M99" s="13">
        <v>15.87</v>
      </c>
      <c r="N99" s="13">
        <v>21.09</v>
      </c>
      <c r="O99" s="13">
        <v>24.6</v>
      </c>
      <c r="P99" s="13">
        <v>18.989999999999998</v>
      </c>
      <c r="Q99" s="13">
        <v>23.96</v>
      </c>
      <c r="R99" s="13">
        <v>15.87</v>
      </c>
      <c r="S99" s="13">
        <v>15.1</v>
      </c>
      <c r="T99" s="13">
        <v>20.83</v>
      </c>
    </row>
    <row r="100" spans="1:20" x14ac:dyDescent="0.2">
      <c r="A100">
        <v>2024</v>
      </c>
      <c r="B100">
        <v>-99.99</v>
      </c>
      <c r="C100">
        <v>5.42</v>
      </c>
      <c r="D100">
        <v>12.06</v>
      </c>
      <c r="E100">
        <v>14.06</v>
      </c>
      <c r="F100">
        <v>5.38</v>
      </c>
      <c r="G100">
        <v>8.1300000000000008</v>
      </c>
      <c r="H100">
        <v>10.98</v>
      </c>
      <c r="I100">
        <v>13.67</v>
      </c>
      <c r="J100">
        <v>15.51</v>
      </c>
      <c r="K100">
        <v>3.96</v>
      </c>
      <c r="L100">
        <v>9.7200000000000006</v>
      </c>
      <c r="M100">
        <v>5.4</v>
      </c>
      <c r="N100">
        <v>11.02</v>
      </c>
      <c r="O100">
        <v>10.96</v>
      </c>
      <c r="P100">
        <v>11.35</v>
      </c>
      <c r="Q100">
        <v>16.059999999999999</v>
      </c>
      <c r="R100">
        <v>11.46</v>
      </c>
      <c r="S100">
        <v>13.06</v>
      </c>
      <c r="T100">
        <v>17.809999999999999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1</vt:i4>
      </vt:variant>
    </vt:vector>
  </HeadingPairs>
  <TitlesOfParts>
    <vt:vector size="5" baseType="lpstr">
      <vt:lpstr>Value Weighted</vt:lpstr>
      <vt:lpstr>Equally Weighted</vt:lpstr>
      <vt:lpstr>French Raw data Value Weight</vt:lpstr>
      <vt:lpstr>French Raw data Equally Weight</vt:lpstr>
      <vt:lpstr>SmallCapChart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2024-05-20T15:04:43Z</dcterms:created>
  <dcterms:modified xsi:type="dcterms:W3CDTF">2025-02-09T15:51:09Z</dcterms:modified>
</cp:coreProperties>
</file>