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inv4ed/"/>
    </mc:Choice>
  </mc:AlternateContent>
  <xr:revisionPtr revIDLastSave="0" documentId="8_{5563583A-185E-5E40-9858-590BB30BCAC5}" xr6:coauthVersionLast="47" xr6:coauthVersionMax="47" xr10:uidLastSave="{00000000-0000-0000-0000-000000000000}"/>
  <bookViews>
    <workbookView xWindow="2400" yWindow="500" windowWidth="31360" windowHeight="22900" xr2:uid="{00000000-000D-0000-FFFF-FFFF00000000}"/>
  </bookViews>
  <sheets>
    <sheet name="Scatter Plot" sheetId="2" r:id="rId1"/>
    <sheet name="Results" sheetId="1" r:id="rId2"/>
    <sheet name="Levered &amp; Unlevered Beta" sheetId="3" r:id="rId3"/>
    <sheet name="MSFT Market value of Debt" sheetId="8" r:id="rId4"/>
    <sheet name="Book vs Market" sheetId="9" r:id="rId5"/>
    <sheet name="Bottom up beta" sheetId="4" r:id="rId6"/>
    <sheet name="MSFT + Activisiion" sheetId="5" r:id="rId7"/>
    <sheet name="MSFT Cost of capital" sheetId="6" r:id="rId8"/>
    <sheet name="MSFT ERP" sheetId="7" r:id="rId9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3" l="1"/>
  <c r="C5" i="9"/>
  <c r="C4" i="9"/>
  <c r="B5" i="9"/>
  <c r="B4" i="9"/>
  <c r="C3" i="9"/>
  <c r="C2" i="9"/>
  <c r="B8" i="8"/>
  <c r="B7" i="8"/>
  <c r="B9" i="8" s="1"/>
  <c r="B4" i="8"/>
  <c r="G22" i="8"/>
  <c r="G21" i="8"/>
  <c r="G20" i="8"/>
  <c r="G19" i="8"/>
  <c r="G18" i="8"/>
  <c r="G17" i="8"/>
  <c r="G16" i="8"/>
  <c r="F21" i="8"/>
  <c r="F20" i="8"/>
  <c r="F19" i="8"/>
  <c r="F18" i="8"/>
  <c r="F17" i="8"/>
  <c r="F16" i="8"/>
  <c r="E22" i="8"/>
  <c r="E21" i="8"/>
  <c r="E20" i="8"/>
  <c r="E19" i="8"/>
  <c r="E18" i="8"/>
  <c r="E17" i="8"/>
  <c r="E16" i="8"/>
  <c r="B8" i="6"/>
  <c r="D9" i="6"/>
  <c r="B10" i="6"/>
  <c r="D4" i="7"/>
  <c r="C3" i="7"/>
  <c r="C2" i="7"/>
  <c r="D3" i="7"/>
  <c r="B14" i="6" l="1"/>
  <c r="B7" i="6"/>
  <c r="B20" i="5"/>
  <c r="B13" i="5"/>
  <c r="E4" i="5"/>
  <c r="D4" i="5"/>
  <c r="B12" i="5" s="1"/>
  <c r="B9" i="5"/>
  <c r="B8" i="5"/>
  <c r="B10" i="5" s="1"/>
  <c r="D9" i="5"/>
  <c r="D8" i="5"/>
  <c r="A8" i="5"/>
  <c r="A9" i="5"/>
  <c r="B3" i="5"/>
  <c r="F2" i="5"/>
  <c r="D2" i="5"/>
  <c r="E2" i="5"/>
  <c r="B14" i="5" l="1"/>
  <c r="B19" i="5"/>
  <c r="B21" i="5" s="1"/>
  <c r="C8" i="5"/>
  <c r="C9" i="5" s="1"/>
  <c r="D10" i="5" l="1"/>
  <c r="B16" i="5" l="1"/>
  <c r="B23" i="5"/>
  <c r="B3" i="4" l="1"/>
  <c r="E4" i="4"/>
  <c r="E3" i="4"/>
  <c r="B17" i="3"/>
  <c r="F11" i="3"/>
  <c r="F10" i="3"/>
  <c r="F9" i="3"/>
  <c r="F8" i="3"/>
  <c r="F7" i="3"/>
  <c r="F6" i="3"/>
  <c r="F5" i="3"/>
  <c r="F4" i="3"/>
  <c r="F3" i="3"/>
  <c r="F2" i="3"/>
  <c r="G11" i="3"/>
  <c r="D13" i="3"/>
  <c r="B14" i="3"/>
  <c r="B13" i="3"/>
  <c r="B7" i="4" s="1"/>
  <c r="B8" i="4" s="1"/>
  <c r="B9" i="6" s="1"/>
  <c r="B12" i="6" s="1"/>
  <c r="B16" i="6" s="1"/>
  <c r="F26" i="3"/>
  <c r="E26" i="3"/>
  <c r="D26" i="3"/>
  <c r="C26" i="3"/>
  <c r="B26" i="3"/>
  <c r="G26" i="3" s="1"/>
  <c r="B9" i="3" s="1"/>
  <c r="F25" i="3"/>
  <c r="E25" i="3"/>
  <c r="D25" i="3"/>
  <c r="C25" i="3"/>
  <c r="B25" i="3"/>
  <c r="G25" i="3" s="1"/>
  <c r="F24" i="3"/>
  <c r="E24" i="3"/>
  <c r="D24" i="3"/>
  <c r="C24" i="3"/>
  <c r="B24" i="3"/>
  <c r="G24" i="3"/>
  <c r="B8" i="3" s="1"/>
  <c r="E2" i="3"/>
  <c r="D3" i="3"/>
  <c r="D4" i="3" s="1"/>
  <c r="E5" i="4" l="1"/>
  <c r="F4" i="4"/>
  <c r="F3" i="4"/>
  <c r="D5" i="3"/>
  <c r="E4" i="3"/>
  <c r="E3" i="3"/>
  <c r="B10" i="3"/>
  <c r="B11" i="3" s="1"/>
  <c r="G4" i="3" s="1"/>
  <c r="B18" i="3"/>
  <c r="D5" i="4" l="1"/>
  <c r="G3" i="3"/>
  <c r="G2" i="3"/>
  <c r="D6" i="3"/>
  <c r="E5" i="3"/>
  <c r="G5" i="3" s="1"/>
  <c r="D7" i="3" l="1"/>
  <c r="E6" i="3"/>
  <c r="G6" i="3" s="1"/>
  <c r="D8" i="3" l="1"/>
  <c r="E7" i="3"/>
  <c r="G7" i="3" s="1"/>
  <c r="D9" i="3" l="1"/>
  <c r="E8" i="3"/>
  <c r="G8" i="3" s="1"/>
  <c r="D10" i="3" l="1"/>
  <c r="E9" i="3"/>
  <c r="G9" i="3" s="1"/>
  <c r="D11" i="3" l="1"/>
  <c r="E11" i="3" s="1"/>
  <c r="E10" i="3"/>
  <c r="G10" i="3" s="1"/>
</calcChain>
</file>

<file path=xl/sharedStrings.xml><?xml version="1.0" encoding="utf-8"?>
<sst xmlns="http://schemas.openxmlformats.org/spreadsheetml/2006/main" count="200" uniqueCount="150">
  <si>
    <t>Linear Regression</t>
  </si>
  <si>
    <t>-0.1 To -0.05</t>
  </si>
  <si>
    <t>Dependent variable</t>
  </si>
  <si>
    <t>Return(Stock)</t>
  </si>
  <si>
    <t>-0.05 To 0</t>
  </si>
  <si>
    <t>Independent variables</t>
  </si>
  <si>
    <t>Return(Mkt)</t>
  </si>
  <si>
    <t>0 To 0.05</t>
  </si>
  <si>
    <t>N</t>
  </si>
  <si>
    <t>0.05 To 0.1</t>
  </si>
  <si>
    <t>0.1 and over</t>
  </si>
  <si>
    <t>Regression Statistics</t>
  </si>
  <si>
    <t>R</t>
  </si>
  <si>
    <t>R-Squared</t>
  </si>
  <si>
    <t>Adjusted R-Squared</t>
  </si>
  <si>
    <t>MSE</t>
  </si>
  <si>
    <t>S</t>
  </si>
  <si>
    <t>MAPE</t>
  </si>
  <si>
    <t>Durbin-Watson (DW)</t>
  </si>
  <si>
    <t>Log likelihood</t>
  </si>
  <si>
    <t>Akaike inf. criterion (AIC)</t>
  </si>
  <si>
    <t>AICc</t>
  </si>
  <si>
    <t>Schwarz criterion (BIC)</t>
  </si>
  <si>
    <t>Hannan-Quinn criterion (HQC)</t>
  </si>
  <si>
    <t>PRESS</t>
  </si>
  <si>
    <t>PRESS RMSE</t>
  </si>
  <si>
    <t>Predicted R-Squared</t>
  </si>
  <si>
    <t xml:space="preserve">Return(Stock) =  0.013 + 0.8776 * Return(Mkt) </t>
  </si>
  <si>
    <t>ANOVA</t>
  </si>
  <si>
    <t>d.f.</t>
  </si>
  <si>
    <t>SS</t>
  </si>
  <si>
    <t>MS</t>
  </si>
  <si>
    <t>F</t>
  </si>
  <si>
    <t>p-value</t>
  </si>
  <si>
    <t>Regression</t>
  </si>
  <si>
    <t>Residual</t>
  </si>
  <si>
    <t>Total</t>
  </si>
  <si>
    <t>Coefficients</t>
  </si>
  <si>
    <t>Std Err</t>
  </si>
  <si>
    <t>LCL</t>
  </si>
  <si>
    <t>UCL</t>
  </si>
  <si>
    <t>t Stat</t>
  </si>
  <si>
    <t>H0 (5%)</t>
  </si>
  <si>
    <t>VIF</t>
  </si>
  <si>
    <t>TOL</t>
  </si>
  <si>
    <t>Beta</t>
  </si>
  <si>
    <t>Intercept</t>
  </si>
  <si>
    <t>Rejected</t>
  </si>
  <si>
    <t>T (5%)</t>
  </si>
  <si>
    <t>LCL - Lower limit of the 95% confidence interval</t>
  </si>
  <si>
    <t>UCL - Upper limit of the 95% confidence interval</t>
  </si>
  <si>
    <t>CI - 95% Confidence Interval</t>
  </si>
  <si>
    <t>PI - 95% Prediction Interval</t>
  </si>
  <si>
    <t>Residuals</t>
  </si>
  <si>
    <t>Observation</t>
  </si>
  <si>
    <t>Predicted Y</t>
  </si>
  <si>
    <t>Standardized</t>
  </si>
  <si>
    <t>Studentized</t>
  </si>
  <si>
    <t>Deleted t</t>
  </si>
  <si>
    <t>Leverage</t>
  </si>
  <si>
    <t>Cook's D</t>
  </si>
  <si>
    <t>DFIT</t>
  </si>
  <si>
    <t>Minimum</t>
  </si>
  <si>
    <t>Maximum</t>
  </si>
  <si>
    <t>Mean</t>
  </si>
  <si>
    <t>Breusch-Pagan-Godfrey (BPG) test</t>
  </si>
  <si>
    <t>Test Statistic</t>
  </si>
  <si>
    <t>Cannot reject</t>
  </si>
  <si>
    <t>White test (All cross-terms)</t>
  </si>
  <si>
    <t>Normality Tests</t>
  </si>
  <si>
    <t>Test</t>
  </si>
  <si>
    <t>Shapiro-Wilk W</t>
  </si>
  <si>
    <t>Shapiro-Francia</t>
  </si>
  <si>
    <t>Anderson-Darling</t>
  </si>
  <si>
    <t>Cramer-von Mises</t>
  </si>
  <si>
    <t>Kolmogorov-Smirnov (Lilliefors)</t>
  </si>
  <si>
    <t>D'Agostino Skewness</t>
  </si>
  <si>
    <t>D'Agostino Kurtosis</t>
  </si>
  <si>
    <t>D'Agostino Omnibus</t>
  </si>
  <si>
    <t>Jarque-Bera</t>
  </si>
  <si>
    <t xml:space="preserve"> </t>
  </si>
  <si>
    <t>Levered Beta</t>
  </si>
  <si>
    <t>Total Debt</t>
  </si>
  <si>
    <t>Market Equity</t>
  </si>
  <si>
    <t>Marginal tax rate</t>
  </si>
  <si>
    <t>Unlevered beta =</t>
  </si>
  <si>
    <t>Cash</t>
  </si>
  <si>
    <t>Unlevered beta corrected for cash =</t>
  </si>
  <si>
    <t>Net Debt to Equity Ratio =</t>
  </si>
  <si>
    <t>Unlevered beta (with net debt to equity) =</t>
  </si>
  <si>
    <t>Debt to Capital</t>
  </si>
  <si>
    <t>Debt to Equity</t>
  </si>
  <si>
    <t>Debt effect on Beta</t>
  </si>
  <si>
    <t>Market Cap</t>
  </si>
  <si>
    <t>Net Debt to Equity</t>
  </si>
  <si>
    <t>Average</t>
  </si>
  <si>
    <t>Debt to Equity Ratio (2019-2023)</t>
  </si>
  <si>
    <t>Cash to Value</t>
  </si>
  <si>
    <t>Current Debt to Equity</t>
  </si>
  <si>
    <t>Current levered beta =</t>
  </si>
  <si>
    <t>Cash as % of firm value =</t>
  </si>
  <si>
    <t>Intelligent Cloud</t>
  </si>
  <si>
    <t xml:space="preserve">  Total Revenues</t>
  </si>
  <si>
    <t>Revenues in 2023</t>
  </si>
  <si>
    <t>Application Software</t>
  </si>
  <si>
    <t>Industry Median</t>
  </si>
  <si>
    <t>Unlevered Beta</t>
  </si>
  <si>
    <t>EV/Sales</t>
  </si>
  <si>
    <t>Value</t>
  </si>
  <si>
    <t>Weight</t>
  </si>
  <si>
    <t>Microsoft operations</t>
  </si>
  <si>
    <t>Company</t>
  </si>
  <si>
    <t>Debt</t>
  </si>
  <si>
    <t xml:space="preserve">Equity </t>
  </si>
  <si>
    <t>Enterprise Value</t>
  </si>
  <si>
    <t>Activision</t>
  </si>
  <si>
    <t>Weights</t>
  </si>
  <si>
    <t>Microsoft (before)</t>
  </si>
  <si>
    <t>Microsft (after)</t>
  </si>
  <si>
    <t>Total Debt after</t>
  </si>
  <si>
    <t>Total Equity after</t>
  </si>
  <si>
    <t>D/E</t>
  </si>
  <si>
    <t>Levered beta =</t>
  </si>
  <si>
    <t>Riskfree Rate =</t>
  </si>
  <si>
    <t>Bond Rating =</t>
  </si>
  <si>
    <t>AAA</t>
  </si>
  <si>
    <t>Default spread =</t>
  </si>
  <si>
    <t>Pre-tax cost of debt</t>
  </si>
  <si>
    <t>Cost of equity =</t>
  </si>
  <si>
    <t>Debt to Capital ratio =</t>
  </si>
  <si>
    <t>Equity Risk Premium =</t>
  </si>
  <si>
    <t>Cost of Capital</t>
  </si>
  <si>
    <t>United States</t>
  </si>
  <si>
    <t>Other Countries</t>
  </si>
  <si>
    <t>Geographic Regiion</t>
  </si>
  <si>
    <t>ERP in 2024</t>
  </si>
  <si>
    <t>After-tax cost of debt</t>
  </si>
  <si>
    <t>Book Debt</t>
  </si>
  <si>
    <t>Interest Expense</t>
  </si>
  <si>
    <t>Weighted average Maturity</t>
  </si>
  <si>
    <t>Year</t>
  </si>
  <si>
    <t>LT Debt</t>
  </si>
  <si>
    <t>ST Debt</t>
  </si>
  <si>
    <t>Op Leases</t>
  </si>
  <si>
    <t>Market Value of Debt =</t>
  </si>
  <si>
    <t>Market Value of Interest =</t>
  </si>
  <si>
    <t>Market Value of Face Value =</t>
  </si>
  <si>
    <t>Book</t>
  </si>
  <si>
    <t>Market</t>
  </si>
  <si>
    <t>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</si>
</sst>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(&quot;$&quot;* #,##0.00_);_(&quot;$&quot;* \(#,##0.00\);_(&quot;$&quot;* &quot;-&quot;??_);_(@_)"/>
    <numFmt numFmtId="164" formatCode="#,##0.####"/>
    <numFmt numFmtId="165" formatCode="0.####E+#0"/>
    <numFmt numFmtId="166" formatCode="0.00000"/>
    <numFmt numFmtId="167" formatCode="&quot;$&quot;#,##0.00"/>
    <numFmt numFmtId="168" formatCode="0.0%"/>
    <numFmt numFmtId="169" formatCode="0.0000"/>
    <numFmt numFmtId="170" formatCode="_(* #,##0.0_);_(* \(#,##0.0\)_)\ ;_(* 0_)"/>
    <numFmt numFmtId="171" formatCode="&quot;$&quot;#,##0"/>
    <numFmt numFmtId="172" formatCode="_(&quot;$&quot;* #,##0_);_(&quot;$&quot;* \(#,##0\);_(&quot;$&quot;* &quot;-&quot;??_);_(@_)"/>
  </numFmts>
  <fonts count="16">
    <font>
      <sz val="10"/>
      <color rgb="FF000000"/>
      <name val="Arial"/>
    </font>
    <font>
      <b/>
      <sz val="13"/>
      <color rgb="FF000000"/>
      <name val="Helvetica"/>
      <family val="2"/>
    </font>
    <font>
      <i/>
      <sz val="12"/>
      <color rgb="FF000000"/>
      <name val="Helvetica"/>
      <family val="2"/>
    </font>
    <font>
      <sz val="12"/>
      <color rgb="FF000000"/>
      <name val="Helvetica"/>
      <family val="2"/>
    </font>
    <font>
      <b/>
      <sz val="12"/>
      <color rgb="FF000000"/>
      <name val="Helvetica"/>
      <family val="2"/>
    </font>
    <font>
      <b/>
      <i/>
      <sz val="12"/>
      <color rgb="FF000000"/>
      <name val="Helvetica"/>
      <family val="2"/>
    </font>
    <font>
      <sz val="10"/>
      <color rgb="FF000000"/>
      <name val="Arial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i/>
      <sz val="10"/>
      <color rgb="FF000000"/>
      <name val="Arial"/>
      <family val="2"/>
    </font>
    <font>
      <b/>
      <sz val="10"/>
      <color rgb="FF000000"/>
      <name val="Arial"/>
      <family val="2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rgb="FF80808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6">
    <xf numFmtId="0" fontId="0" fillId="0" borderId="0" xfId="0"/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64" fontId="3" fillId="0" borderId="0" xfId="0" applyNumberFormat="1" applyFont="1" applyAlignment="1">
      <alignment horizontal="right" vertical="center"/>
    </xf>
    <xf numFmtId="164" fontId="4" fillId="0" borderId="0" xfId="0" applyNumberFormat="1" applyFont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right" vertical="center"/>
    </xf>
    <xf numFmtId="165" fontId="3" fillId="0" borderId="3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166" fontId="3" fillId="0" borderId="0" xfId="0" applyNumberFormat="1" applyFont="1" applyAlignment="1">
      <alignment horizontal="right" vertical="center"/>
    </xf>
    <xf numFmtId="166" fontId="3" fillId="0" borderId="3" xfId="0" applyNumberFormat="1" applyFont="1" applyBorder="1" applyAlignment="1">
      <alignment horizontal="right" vertical="center"/>
    </xf>
    <xf numFmtId="0" fontId="6" fillId="0" borderId="0" xfId="0" applyFont="1"/>
    <xf numFmtId="0" fontId="0" fillId="0" borderId="0" xfId="0" applyAlignment="1">
      <alignment horizontal="center"/>
    </xf>
    <xf numFmtId="167" fontId="0" fillId="0" borderId="0" xfId="0" applyNumberFormat="1"/>
    <xf numFmtId="9" fontId="0" fillId="0" borderId="0" xfId="0" applyNumberFormat="1"/>
    <xf numFmtId="10" fontId="0" fillId="0" borderId="0" xfId="2" applyNumberFormat="1" applyFont="1"/>
    <xf numFmtId="2" fontId="0" fillId="0" borderId="0" xfId="0" applyNumberFormat="1"/>
    <xf numFmtId="169" fontId="0" fillId="0" borderId="0" xfId="0" applyNumberFormat="1"/>
    <xf numFmtId="10" fontId="0" fillId="0" borderId="0" xfId="0" applyNumberFormat="1"/>
    <xf numFmtId="168" fontId="0" fillId="0" borderId="0" xfId="0" applyNumberFormat="1"/>
    <xf numFmtId="170" fontId="7" fillId="0" borderId="0" xfId="0" applyNumberFormat="1" applyFont="1" applyAlignment="1">
      <alignment horizontal="right" vertical="top" wrapText="1"/>
    </xf>
    <xf numFmtId="170" fontId="8" fillId="0" borderId="0" xfId="0" applyNumberFormat="1" applyFont="1" applyAlignment="1">
      <alignment horizontal="right" vertical="top" wrapText="1"/>
    </xf>
    <xf numFmtId="10" fontId="7" fillId="0" borderId="0" xfId="2" applyNumberFormat="1" applyFont="1" applyAlignment="1">
      <alignment horizontal="right" vertical="top" wrapText="1"/>
    </xf>
    <xf numFmtId="10" fontId="8" fillId="0" borderId="0" xfId="2" applyNumberFormat="1" applyFont="1" applyAlignment="1">
      <alignment horizontal="right" vertical="top" wrapText="1"/>
    </xf>
    <xf numFmtId="168" fontId="6" fillId="0" borderId="0" xfId="0" applyNumberFormat="1" applyFont="1"/>
    <xf numFmtId="2" fontId="6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2" fontId="9" fillId="0" borderId="0" xfId="0" applyNumberFormat="1" applyFont="1" applyAlignment="1">
      <alignment horizontal="center"/>
    </xf>
    <xf numFmtId="0" fontId="9" fillId="0" borderId="4" xfId="0" applyFont="1" applyBorder="1"/>
    <xf numFmtId="0" fontId="9" fillId="0" borderId="4" xfId="0" applyFont="1" applyBorder="1" applyAlignment="1">
      <alignment horizontal="center"/>
    </xf>
    <xf numFmtId="0" fontId="0" fillId="0" borderId="4" xfId="0" applyBorder="1"/>
    <xf numFmtId="0" fontId="9" fillId="0" borderId="4" xfId="0" applyFont="1" applyBorder="1" applyAlignment="1">
      <alignment horizontal="left" vertical="top"/>
    </xf>
    <xf numFmtId="2" fontId="9" fillId="0" borderId="4" xfId="0" applyNumberFormat="1" applyFont="1" applyBorder="1" applyAlignment="1">
      <alignment horizontal="center"/>
    </xf>
    <xf numFmtId="0" fontId="10" fillId="0" borderId="4" xfId="0" applyFont="1" applyBorder="1" applyAlignment="1">
      <alignment horizontal="left" vertical="top"/>
    </xf>
    <xf numFmtId="0" fontId="11" fillId="0" borderId="4" xfId="0" applyFont="1" applyBorder="1" applyAlignment="1">
      <alignment horizontal="center"/>
    </xf>
    <xf numFmtId="0" fontId="12" fillId="0" borderId="4" xfId="0" applyFont="1" applyBorder="1"/>
    <xf numFmtId="10" fontId="0" fillId="0" borderId="4" xfId="2" applyNumberFormat="1" applyFont="1" applyBorder="1"/>
    <xf numFmtId="10" fontId="0" fillId="0" borderId="4" xfId="2" applyNumberFormat="1" applyFont="1" applyBorder="1" applyAlignment="1">
      <alignment horizontal="center"/>
    </xf>
    <xf numFmtId="0" fontId="11" fillId="0" borderId="4" xfId="0" applyFont="1" applyBorder="1"/>
    <xf numFmtId="10" fontId="9" fillId="0" borderId="4" xfId="2" applyNumberFormat="1" applyFont="1" applyBorder="1" applyAlignment="1">
      <alignment horizontal="center"/>
    </xf>
    <xf numFmtId="2" fontId="10" fillId="0" borderId="4" xfId="0" applyNumberFormat="1" applyFont="1" applyBorder="1" applyAlignment="1">
      <alignment horizontal="center"/>
    </xf>
    <xf numFmtId="171" fontId="9" fillId="0" borderId="4" xfId="0" applyNumberFormat="1" applyFont="1" applyBorder="1" applyAlignment="1">
      <alignment horizontal="center" vertical="top" wrapText="1"/>
    </xf>
    <xf numFmtId="171" fontId="10" fillId="0" borderId="4" xfId="0" applyNumberFormat="1" applyFont="1" applyBorder="1" applyAlignment="1">
      <alignment horizontal="center" vertical="top" wrapText="1"/>
    </xf>
    <xf numFmtId="171" fontId="9" fillId="0" borderId="4" xfId="0" applyNumberFormat="1" applyFont="1" applyBorder="1" applyAlignment="1">
      <alignment horizontal="center"/>
    </xf>
    <xf numFmtId="171" fontId="10" fillId="0" borderId="4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171" fontId="9" fillId="0" borderId="4" xfId="1" applyNumberFormat="1" applyFont="1" applyBorder="1" applyAlignment="1">
      <alignment horizontal="center"/>
    </xf>
    <xf numFmtId="172" fontId="0" fillId="0" borderId="4" xfId="0" applyNumberFormat="1" applyBorder="1"/>
    <xf numFmtId="169" fontId="0" fillId="0" borderId="4" xfId="0" applyNumberFormat="1" applyBorder="1"/>
    <xf numFmtId="0" fontId="13" fillId="0" borderId="4" xfId="0" applyFont="1" applyBorder="1"/>
    <xf numFmtId="172" fontId="13" fillId="0" borderId="4" xfId="0" applyNumberFormat="1" applyFont="1" applyBorder="1"/>
    <xf numFmtId="0" fontId="13" fillId="0" borderId="0" xfId="0" applyFont="1"/>
    <xf numFmtId="169" fontId="13" fillId="0" borderId="4" xfId="0" applyNumberFormat="1" applyFont="1" applyBorder="1"/>
    <xf numFmtId="171" fontId="0" fillId="0" borderId="0" xfId="0" applyNumberFormat="1"/>
    <xf numFmtId="10" fontId="0" fillId="0" borderId="4" xfId="0" applyNumberFormat="1" applyBorder="1" applyAlignment="1">
      <alignment horizontal="center"/>
    </xf>
    <xf numFmtId="10" fontId="0" fillId="0" borderId="0" xfId="0" applyNumberFormat="1" applyAlignment="1">
      <alignment horizontal="center"/>
    </xf>
    <xf numFmtId="0" fontId="14" fillId="0" borderId="4" xfId="0" applyFont="1" applyBorder="1" applyAlignment="1">
      <alignment horizontal="left" vertical="top"/>
    </xf>
    <xf numFmtId="44" fontId="14" fillId="0" borderId="4" xfId="1" applyFont="1" applyBorder="1" applyAlignment="1">
      <alignment horizontal="right" vertical="top" wrapText="1"/>
    </xf>
    <xf numFmtId="10" fontId="14" fillId="0" borderId="4" xfId="2" applyNumberFormat="1" applyFont="1" applyBorder="1" applyAlignment="1">
      <alignment horizontal="right" vertical="top" wrapText="1"/>
    </xf>
    <xf numFmtId="10" fontId="9" fillId="0" borderId="4" xfId="0" applyNumberFormat="1" applyFont="1" applyBorder="1"/>
    <xf numFmtId="10" fontId="14" fillId="0" borderId="4" xfId="1" applyNumberFormat="1" applyFont="1" applyBorder="1" applyAlignment="1">
      <alignment horizontal="right" vertical="top" wrapText="1"/>
    </xf>
    <xf numFmtId="10" fontId="9" fillId="0" borderId="4" xfId="2" applyNumberFormat="1" applyFont="1" applyBorder="1"/>
    <xf numFmtId="0" fontId="15" fillId="0" borderId="4" xfId="0" applyFont="1" applyBorder="1" applyAlignment="1">
      <alignment horizontal="left" vertical="top"/>
    </xf>
    <xf numFmtId="170" fontId="15" fillId="0" borderId="4" xfId="0" applyNumberFormat="1" applyFont="1" applyBorder="1" applyAlignment="1">
      <alignment horizontal="right" vertical="top" wrapText="1"/>
    </xf>
    <xf numFmtId="10" fontId="0" fillId="0" borderId="0" xfId="2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11" fillId="0" borderId="4" xfId="0" applyFont="1" applyBorder="1" applyAlignment="1">
      <alignment horizont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7.xml"/><Relationship Id="rId13" Type="http://schemas.openxmlformats.org/officeDocument/2006/relationships/calcChain" Target="calcChain.xml"/><Relationship Id="rId3" Type="http://schemas.openxmlformats.org/officeDocument/2006/relationships/worksheet" Target="worksheets/sheet2.xml"/><Relationship Id="rId7" Type="http://schemas.openxmlformats.org/officeDocument/2006/relationships/worksheet" Target="worksheets/sheet6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5.xml"/><Relationship Id="rId11" Type="http://schemas.openxmlformats.org/officeDocument/2006/relationships/styles" Target="styles.xml"/><Relationship Id="rId5" Type="http://schemas.openxmlformats.org/officeDocument/2006/relationships/worksheet" Target="worksheets/sheet4.xml"/><Relationship Id="rId10" Type="http://schemas.openxmlformats.org/officeDocument/2006/relationships/theme" Target="theme/theme1.xml"/><Relationship Id="rId4" Type="http://schemas.openxmlformats.org/officeDocument/2006/relationships/worksheet" Target="worksheets/sheet3.xml"/><Relationship Id="rId9" Type="http://schemas.openxmlformats.org/officeDocument/2006/relationships/worksheet" Target="worksheets/sheet8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Predicted Y</c:v>
          </c:tx>
          <c:spPr>
            <a:ln/>
          </c:spPr>
          <c:marker>
            <c:symbol val="plus"/>
            <c:size val="5"/>
            <c:spPr>
              <a:noFill/>
              <a:ln/>
            </c:spPr>
          </c:marker>
          <c:xVal>
            <c:numRef>
              <c:f>Results!$ALY$1:$ALY$60</c:f>
              <c:numCache>
                <c:formatCode>General</c:formatCode>
                <c:ptCount val="60"/>
                <c:pt idx="0">
                  <c:v>8.00765870125833E-2</c:v>
                </c:pt>
                <c:pt idx="1">
                  <c:v>3.2066080713555101E-2</c:v>
                </c:pt>
                <c:pt idx="2">
                  <c:v>1.94038808521628E-2</c:v>
                </c:pt>
                <c:pt idx="3">
                  <c:v>4.04707098384594E-2</c:v>
                </c:pt>
                <c:pt idx="4">
                  <c:v>-6.3469383518189496E-2</c:v>
                </c:pt>
                <c:pt idx="5">
                  <c:v>7.0438125202266902E-2</c:v>
                </c:pt>
                <c:pt idx="6">
                  <c:v>1.43757046313238E-2</c:v>
                </c:pt>
                <c:pt idx="7">
                  <c:v>-1.5869427340380399E-2</c:v>
                </c:pt>
                <c:pt idx="8">
                  <c:v>1.87052034640839E-2</c:v>
                </c:pt>
                <c:pt idx="9">
                  <c:v>2.1624350536574698E-2</c:v>
                </c:pt>
                <c:pt idx="10">
                  <c:v>3.6272507822042097E-2</c:v>
                </c:pt>
                <c:pt idx="11">
                  <c:v>3.0076616088460399E-2</c:v>
                </c:pt>
                <c:pt idx="12">
                  <c:v>-4.20953759708932E-4</c:v>
                </c:pt>
                <c:pt idx="13">
                  <c:v>-8.2129407772207799E-2</c:v>
                </c:pt>
                <c:pt idx="14">
                  <c:v>-0.123474178152186</c:v>
                </c:pt>
                <c:pt idx="15">
                  <c:v>0.12810536012548501</c:v>
                </c:pt>
                <c:pt idx="16">
                  <c:v>4.7530800819966301E-2</c:v>
                </c:pt>
                <c:pt idx="17">
                  <c:v>1.9873133428423902E-2</c:v>
                </c:pt>
                <c:pt idx="18">
                  <c:v>5.6349591748631897E-2</c:v>
                </c:pt>
                <c:pt idx="19">
                  <c:v>7.1828588861324302E-2</c:v>
                </c:pt>
                <c:pt idx="20">
                  <c:v>-3.7996650798985697E-2</c:v>
                </c:pt>
                <c:pt idx="21">
                  <c:v>-2.6547736842105301E-2</c:v>
                </c:pt>
                <c:pt idx="22">
                  <c:v>0.109429450595037</c:v>
                </c:pt>
                <c:pt idx="23">
                  <c:v>3.8388844109280798E-2</c:v>
                </c:pt>
                <c:pt idx="24">
                  <c:v>-1.01622380064716E-2</c:v>
                </c:pt>
                <c:pt idx="25">
                  <c:v>2.7607239240348601E-2</c:v>
                </c:pt>
                <c:pt idx="26">
                  <c:v>4.3761068257241097E-2</c:v>
                </c:pt>
                <c:pt idx="27">
                  <c:v>5.3354116199766502E-2</c:v>
                </c:pt>
                <c:pt idx="28">
                  <c:v>6.9645437863645899E-3</c:v>
                </c:pt>
                <c:pt idx="29">
                  <c:v>2.3324827417812999E-2</c:v>
                </c:pt>
                <c:pt idx="30">
                  <c:v>2.3743982780686498E-2</c:v>
                </c:pt>
                <c:pt idx="31">
                  <c:v>3.0385100565180002E-2</c:v>
                </c:pt>
                <c:pt idx="32">
                  <c:v>-4.64901626508466E-2</c:v>
                </c:pt>
                <c:pt idx="33">
                  <c:v>7.0021367478692198E-2</c:v>
                </c:pt>
                <c:pt idx="34">
                  <c:v>-6.9201420533498304E-3</c:v>
                </c:pt>
                <c:pt idx="35">
                  <c:v>4.4720861834902502E-2</c:v>
                </c:pt>
                <c:pt idx="36">
                  <c:v>-5.1733329814428797E-2</c:v>
                </c:pt>
                <c:pt idx="37">
                  <c:v>-2.9947596602801701E-2</c:v>
                </c:pt>
                <c:pt idx="38">
                  <c:v>3.7071888774706997E-2</c:v>
                </c:pt>
                <c:pt idx="39">
                  <c:v>-8.7148837832509901E-2</c:v>
                </c:pt>
                <c:pt idx="40">
                  <c:v>1.79328441778593E-3</c:v>
                </c:pt>
                <c:pt idx="41">
                  <c:v>-8.2540572604812498E-2</c:v>
                </c:pt>
                <c:pt idx="42">
                  <c:v>9.2151954831953195E-2</c:v>
                </c:pt>
                <c:pt idx="43">
                  <c:v>-4.0694488138342699E-2</c:v>
                </c:pt>
                <c:pt idx="44">
                  <c:v>-9.2025254867256601E-2</c:v>
                </c:pt>
                <c:pt idx="45">
                  <c:v>8.0923202551298104E-2</c:v>
                </c:pt>
                <c:pt idx="46">
                  <c:v>5.5795775834564097E-2</c:v>
                </c:pt>
                <c:pt idx="47">
                  <c:v>-5.7684743996542297E-2</c:v>
                </c:pt>
                <c:pt idx="48">
                  <c:v>6.2789451230628998E-2</c:v>
                </c:pt>
                <c:pt idx="49">
                  <c:v>-2.44444374244333E-2</c:v>
                </c:pt>
                <c:pt idx="50">
                  <c:v>3.6635935818627001E-2</c:v>
                </c:pt>
                <c:pt idx="51">
                  <c:v>1.55962728730175E-2</c:v>
                </c:pt>
                <c:pt idx="52">
                  <c:v>4.3338972933502102E-3</c:v>
                </c:pt>
                <c:pt idx="53">
                  <c:v>6.6040915503455505E-2</c:v>
                </c:pt>
                <c:pt idx="54">
                  <c:v>3.21006479796727E-2</c:v>
                </c:pt>
                <c:pt idx="55">
                  <c:v>-1.59229554454593E-2</c:v>
                </c:pt>
                <c:pt idx="56">
                  <c:v>-4.7645639548519698E-2</c:v>
                </c:pt>
                <c:pt idx="57">
                  <c:v>-2.1009550750775399E-2</c:v>
                </c:pt>
                <c:pt idx="58">
                  <c:v>9.1282373456069196E-2</c:v>
                </c:pt>
                <c:pt idx="59">
                  <c:v>4.5291011390986402E-2</c:v>
                </c:pt>
              </c:numCache>
            </c:numRef>
          </c:xVal>
          <c:yVal>
            <c:numRef>
              <c:f>Results!$ALX$1:$ALX$60</c:f>
              <c:numCache>
                <c:formatCode>General</c:formatCode>
                <c:ptCount val="60"/>
                <c:pt idx="0">
                  <c:v>8.3252743698917497E-2</c:v>
                </c:pt>
                <c:pt idx="1">
                  <c:v>4.1118293087959203E-2</c:v>
                </c:pt>
                <c:pt idx="2">
                  <c:v>3.00058330075973E-2</c:v>
                </c:pt>
                <c:pt idx="3">
                  <c:v>4.8494270932497599E-2</c:v>
                </c:pt>
                <c:pt idx="4">
                  <c:v>-4.2724486536068397E-2</c:v>
                </c:pt>
                <c:pt idx="5">
                  <c:v>7.4793943231724697E-2</c:v>
                </c:pt>
                <c:pt idx="6">
                  <c:v>2.5593060492335899E-2</c:v>
                </c:pt>
                <c:pt idx="7">
                  <c:v>-9.5033839095146403E-4</c:v>
                </c:pt>
                <c:pt idx="8">
                  <c:v>2.9392667470086599E-2</c:v>
                </c:pt>
                <c:pt idx="9">
                  <c:v>3.1954537103077302E-2</c:v>
                </c:pt>
                <c:pt idx="10">
                  <c:v>4.4809891217486401E-2</c:v>
                </c:pt>
                <c:pt idx="11">
                  <c:v>3.9372321102864802E-2</c:v>
                </c:pt>
                <c:pt idx="12">
                  <c:v>1.26073804767763E-2</c:v>
                </c:pt>
                <c:pt idx="13">
                  <c:v>-5.91006910574969E-2</c:v>
                </c:pt>
                <c:pt idx="14">
                  <c:v>-9.5385232085798202E-2</c:v>
                </c:pt>
                <c:pt idx="15">
                  <c:v>0.12540322542944399</c:v>
                </c:pt>
                <c:pt idx="16">
                  <c:v>5.4690270052281803E-2</c:v>
                </c:pt>
                <c:pt idx="17">
                  <c:v>3.04176532740905E-2</c:v>
                </c:pt>
                <c:pt idx="18">
                  <c:v>6.2429720007629398E-2</c:v>
                </c:pt>
                <c:pt idx="19">
                  <c:v>7.6014226600618698E-2</c:v>
                </c:pt>
                <c:pt idx="20">
                  <c:v>-2.0369388008287199E-2</c:v>
                </c:pt>
                <c:pt idx="21">
                  <c:v>-1.0321718511516E-2</c:v>
                </c:pt>
                <c:pt idx="22">
                  <c:v>0.109013079847052</c:v>
                </c:pt>
                <c:pt idx="23">
                  <c:v>4.66672069103359E-2</c:v>
                </c:pt>
                <c:pt idx="24">
                  <c:v>4.05834211783619E-3</c:v>
                </c:pt>
                <c:pt idx="25">
                  <c:v>3.7205173849749598E-2</c:v>
                </c:pt>
                <c:pt idx="26">
                  <c:v>5.1381918969888099E-2</c:v>
                </c:pt>
                <c:pt idx="27">
                  <c:v>5.98008638196963E-2</c:v>
                </c:pt>
                <c:pt idx="28">
                  <c:v>1.9088959314004401E-2</c:v>
                </c:pt>
                <c:pt idx="29">
                  <c:v>3.34468908541782E-2</c:v>
                </c:pt>
                <c:pt idx="30">
                  <c:v>3.3814745357217901E-2</c:v>
                </c:pt>
                <c:pt idx="31">
                  <c:v>3.9643049844354003E-2</c:v>
                </c:pt>
                <c:pt idx="32">
                  <c:v>-2.78233701305933E-2</c:v>
                </c:pt>
                <c:pt idx="33">
                  <c:v>7.4428192918421898E-2</c:v>
                </c:pt>
                <c:pt idx="34">
                  <c:v>6.9036345828223803E-3</c:v>
                </c:pt>
                <c:pt idx="35">
                  <c:v>5.2224242415569097E-2</c:v>
                </c:pt>
                <c:pt idx="36">
                  <c:v>-3.2424820624012203E-2</c:v>
                </c:pt>
                <c:pt idx="37">
                  <c:v>-1.3305465907951E-2</c:v>
                </c:pt>
                <c:pt idx="38">
                  <c:v>4.5511435105809801E-2</c:v>
                </c:pt>
                <c:pt idx="39">
                  <c:v>-6.3505787863885693E-2</c:v>
                </c:pt>
                <c:pt idx="40">
                  <c:v>1.45506157459374E-2</c:v>
                </c:pt>
                <c:pt idx="41">
                  <c:v>-5.9461532999559502E-2</c:v>
                </c:pt>
                <c:pt idx="42">
                  <c:v>9.3850194719855701E-2</c:v>
                </c:pt>
                <c:pt idx="43">
                  <c:v>-2.2737034236043001E-2</c:v>
                </c:pt>
                <c:pt idx="44">
                  <c:v>-6.77853751573263E-2</c:v>
                </c:pt>
                <c:pt idx="45">
                  <c:v>8.3995741083287306E-2</c:v>
                </c:pt>
                <c:pt idx="46">
                  <c:v>6.1943686197997901E-2</c:v>
                </c:pt>
                <c:pt idx="47">
                  <c:v>-3.7647835048392399E-2</c:v>
                </c:pt>
                <c:pt idx="48">
                  <c:v>6.8081398404764099E-2</c:v>
                </c:pt>
                <c:pt idx="49">
                  <c:v>-8.4758440922381197E-3</c:v>
                </c:pt>
                <c:pt idx="50">
                  <c:v>4.5128838884427702E-2</c:v>
                </c:pt>
                <c:pt idx="51">
                  <c:v>2.6664242120303602E-2</c:v>
                </c:pt>
                <c:pt idx="52">
                  <c:v>1.67802803751812E-2</c:v>
                </c:pt>
                <c:pt idx="53">
                  <c:v>7.0934912591084504E-2</c:v>
                </c:pt>
                <c:pt idx="54">
                  <c:v>4.1148629630505099E-2</c:v>
                </c:pt>
                <c:pt idx="55">
                  <c:v>-9.9731513570179694E-4</c:v>
                </c:pt>
                <c:pt idx="56">
                  <c:v>-2.8837427011682699E-2</c:v>
                </c:pt>
                <c:pt idx="57">
                  <c:v>-5.46135676306766E-3</c:v>
                </c:pt>
                <c:pt idx="58">
                  <c:v>9.3087042310960197E-2</c:v>
                </c:pt>
                <c:pt idx="59">
                  <c:v>5.2724610775820302E-2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A1C-9B46-9E06-B5DC28F4D493}"/>
            </c:ext>
          </c:extLst>
        </c:ser>
        <c:ser>
          <c:idx val="1"/>
          <c:order val="1"/>
          <c:tx>
            <c:v>Return(Stock)</c:v>
          </c:tx>
          <c:spPr>
            <a:ln>
              <a:noFill/>
            </a:ln>
          </c:spPr>
          <c:marker>
            <c:symbol val="circle"/>
            <c:size val="4"/>
            <c:spPr>
              <a:solidFill>
                <a:srgbClr val="AB4643">
                  <a:alpha val="100000"/>
                </a:srgbClr>
              </a:solidFill>
              <a:ln>
                <a:noFill/>
              </a:ln>
            </c:spPr>
          </c:marker>
          <c:xVal>
            <c:numRef>
              <c:f>Results!$AMA$1:$AMA$60</c:f>
              <c:numCache>
                <c:formatCode>General</c:formatCode>
                <c:ptCount val="60"/>
                <c:pt idx="0">
                  <c:v>8.00765870125833E-2</c:v>
                </c:pt>
                <c:pt idx="1">
                  <c:v>3.2066080713555101E-2</c:v>
                </c:pt>
                <c:pt idx="2">
                  <c:v>1.94038808521628E-2</c:v>
                </c:pt>
                <c:pt idx="3">
                  <c:v>4.04707098384594E-2</c:v>
                </c:pt>
                <c:pt idx="4">
                  <c:v>-6.3469383518189496E-2</c:v>
                </c:pt>
                <c:pt idx="5">
                  <c:v>7.0438125202266902E-2</c:v>
                </c:pt>
                <c:pt idx="6">
                  <c:v>1.43757046313238E-2</c:v>
                </c:pt>
                <c:pt idx="7">
                  <c:v>-1.5869427340380399E-2</c:v>
                </c:pt>
                <c:pt idx="8">
                  <c:v>1.87052034640839E-2</c:v>
                </c:pt>
                <c:pt idx="9">
                  <c:v>2.1624350536574698E-2</c:v>
                </c:pt>
                <c:pt idx="10">
                  <c:v>3.6272507822042097E-2</c:v>
                </c:pt>
                <c:pt idx="11">
                  <c:v>3.0076616088460399E-2</c:v>
                </c:pt>
                <c:pt idx="12">
                  <c:v>-4.20953759708932E-4</c:v>
                </c:pt>
                <c:pt idx="13">
                  <c:v>-8.2129407772207799E-2</c:v>
                </c:pt>
                <c:pt idx="14">
                  <c:v>-0.123474178152186</c:v>
                </c:pt>
                <c:pt idx="15">
                  <c:v>0.12810536012548501</c:v>
                </c:pt>
                <c:pt idx="16">
                  <c:v>4.7530800819966301E-2</c:v>
                </c:pt>
                <c:pt idx="17">
                  <c:v>1.9873133428423902E-2</c:v>
                </c:pt>
                <c:pt idx="18">
                  <c:v>5.6349591748631897E-2</c:v>
                </c:pt>
                <c:pt idx="19">
                  <c:v>7.1828588861324302E-2</c:v>
                </c:pt>
                <c:pt idx="20">
                  <c:v>-3.7996650798985697E-2</c:v>
                </c:pt>
                <c:pt idx="21">
                  <c:v>-2.6547736842105301E-2</c:v>
                </c:pt>
                <c:pt idx="22">
                  <c:v>0.109429450595037</c:v>
                </c:pt>
                <c:pt idx="23">
                  <c:v>3.8388844109280798E-2</c:v>
                </c:pt>
                <c:pt idx="24">
                  <c:v>-1.01622380064716E-2</c:v>
                </c:pt>
                <c:pt idx="25">
                  <c:v>2.7607239240348601E-2</c:v>
                </c:pt>
                <c:pt idx="26">
                  <c:v>4.3761068257241097E-2</c:v>
                </c:pt>
                <c:pt idx="27">
                  <c:v>5.3354116199766502E-2</c:v>
                </c:pt>
                <c:pt idx="28">
                  <c:v>6.9645437863645899E-3</c:v>
                </c:pt>
                <c:pt idx="29">
                  <c:v>2.3324827417812999E-2</c:v>
                </c:pt>
                <c:pt idx="30">
                  <c:v>2.3743982780686498E-2</c:v>
                </c:pt>
                <c:pt idx="31">
                  <c:v>3.0385100565180002E-2</c:v>
                </c:pt>
                <c:pt idx="32">
                  <c:v>-4.64901626508466E-2</c:v>
                </c:pt>
                <c:pt idx="33">
                  <c:v>7.0021367478692198E-2</c:v>
                </c:pt>
                <c:pt idx="34">
                  <c:v>-6.9201420533498304E-3</c:v>
                </c:pt>
                <c:pt idx="35">
                  <c:v>4.4720861834902502E-2</c:v>
                </c:pt>
                <c:pt idx="36">
                  <c:v>-5.1733329814428797E-2</c:v>
                </c:pt>
                <c:pt idx="37">
                  <c:v>-2.9947596602801701E-2</c:v>
                </c:pt>
                <c:pt idx="38">
                  <c:v>3.7071888774706997E-2</c:v>
                </c:pt>
                <c:pt idx="39">
                  <c:v>-8.7148837832509901E-2</c:v>
                </c:pt>
                <c:pt idx="40">
                  <c:v>1.79328441778593E-3</c:v>
                </c:pt>
                <c:pt idx="41">
                  <c:v>-8.2540572604812498E-2</c:v>
                </c:pt>
                <c:pt idx="42">
                  <c:v>9.2151954831953195E-2</c:v>
                </c:pt>
                <c:pt idx="43">
                  <c:v>-4.0694488138342699E-2</c:v>
                </c:pt>
                <c:pt idx="44">
                  <c:v>-9.2025254867256601E-2</c:v>
                </c:pt>
                <c:pt idx="45">
                  <c:v>8.0923202551298104E-2</c:v>
                </c:pt>
                <c:pt idx="46">
                  <c:v>5.5795775834564097E-2</c:v>
                </c:pt>
                <c:pt idx="47">
                  <c:v>-5.7684743996542297E-2</c:v>
                </c:pt>
                <c:pt idx="48">
                  <c:v>6.2789451230628998E-2</c:v>
                </c:pt>
                <c:pt idx="49">
                  <c:v>-2.44444374244333E-2</c:v>
                </c:pt>
                <c:pt idx="50">
                  <c:v>3.6635935818627001E-2</c:v>
                </c:pt>
                <c:pt idx="51">
                  <c:v>1.55962728730175E-2</c:v>
                </c:pt>
                <c:pt idx="52">
                  <c:v>4.3338972933502102E-3</c:v>
                </c:pt>
                <c:pt idx="53">
                  <c:v>6.6040915503455505E-2</c:v>
                </c:pt>
                <c:pt idx="54">
                  <c:v>3.21006479796727E-2</c:v>
                </c:pt>
                <c:pt idx="55">
                  <c:v>-1.59229554454593E-2</c:v>
                </c:pt>
                <c:pt idx="56">
                  <c:v>-4.7645639548519698E-2</c:v>
                </c:pt>
                <c:pt idx="57">
                  <c:v>-2.1009550750775399E-2</c:v>
                </c:pt>
                <c:pt idx="58">
                  <c:v>9.1282373456069196E-2</c:v>
                </c:pt>
                <c:pt idx="59">
                  <c:v>4.5291011390986402E-2</c:v>
                </c:pt>
              </c:numCache>
            </c:numRef>
          </c:xVal>
          <c:yVal>
            <c:numRef>
              <c:f>Results!$ALZ$1:$ALZ$60</c:f>
              <c:numCache>
                <c:formatCode>General</c:formatCode>
                <c:ptCount val="60"/>
                <c:pt idx="0">
                  <c:v>2.8157920645860101E-2</c:v>
                </c:pt>
                <c:pt idx="1">
                  <c:v>7.7180886718375905E-2</c:v>
                </c:pt>
                <c:pt idx="2">
                  <c:v>5.2753726680353399E-2</c:v>
                </c:pt>
                <c:pt idx="3">
                  <c:v>0.107342716635577</c:v>
                </c:pt>
                <c:pt idx="4">
                  <c:v>-4.9464012251148499E-2</c:v>
                </c:pt>
                <c:pt idx="5">
                  <c:v>8.3117723156532999E-2</c:v>
                </c:pt>
                <c:pt idx="6">
                  <c:v>1.7243953418931E-2</c:v>
                </c:pt>
                <c:pt idx="7">
                  <c:v>1.5043663315476701E-2</c:v>
                </c:pt>
                <c:pt idx="8">
                  <c:v>8.4868707384301995E-3</c:v>
                </c:pt>
                <c:pt idx="9">
                  <c:v>3.1216284255196701E-2</c:v>
                </c:pt>
                <c:pt idx="10">
                  <c:v>5.9426658296714702E-2</c:v>
                </c:pt>
                <c:pt idx="11">
                  <c:v>4.1749240322367501E-2</c:v>
                </c:pt>
                <c:pt idx="12">
                  <c:v>7.9454660748256203E-2</c:v>
                </c:pt>
                <c:pt idx="13">
                  <c:v>-4.5291664218997801E-2</c:v>
                </c:pt>
                <c:pt idx="14">
                  <c:v>-2.6541571507931499E-2</c:v>
                </c:pt>
                <c:pt idx="15">
                  <c:v>0.13632616828355801</c:v>
                </c:pt>
                <c:pt idx="16">
                  <c:v>2.5389208191507098E-2</c:v>
                </c:pt>
                <c:pt idx="17">
                  <c:v>0.11055934515688901</c:v>
                </c:pt>
                <c:pt idx="18">
                  <c:v>7.3706451771411701E-3</c:v>
                </c:pt>
                <c:pt idx="19">
                  <c:v>0.102580361933564</c:v>
                </c:pt>
                <c:pt idx="20">
                  <c:v>-6.7396798652063994E-2</c:v>
                </c:pt>
                <c:pt idx="21">
                  <c:v>-3.7369847382684403E-2</c:v>
                </c:pt>
                <c:pt idx="22">
                  <c:v>6.0058280239047697E-2</c:v>
                </c:pt>
                <c:pt idx="23">
                  <c:v>3.9005932638856398E-2</c:v>
                </c:pt>
                <c:pt idx="24">
                  <c:v>4.2891826274615699E-2</c:v>
                </c:pt>
                <c:pt idx="25">
                  <c:v>4.22486635626827E-3</c:v>
                </c:pt>
                <c:pt idx="26">
                  <c:v>1.4588174541699001E-2</c:v>
                </c:pt>
                <c:pt idx="27">
                  <c:v>6.9601730500063602E-2</c:v>
                </c:pt>
                <c:pt idx="28">
                  <c:v>-7.6929177571575897E-3</c:v>
                </c:pt>
                <c:pt idx="29">
                  <c:v>8.49887856456263E-2</c:v>
                </c:pt>
                <c:pt idx="30">
                  <c:v>5.171650055371E-2</c:v>
                </c:pt>
                <c:pt idx="31">
                  <c:v>9.3117124706047397E-2</c:v>
                </c:pt>
                <c:pt idx="32">
                  <c:v>-9.3154915079773498E-2</c:v>
                </c:pt>
                <c:pt idx="33">
                  <c:v>0.17629114642451801</c:v>
                </c:pt>
                <c:pt idx="34">
                  <c:v>-1.23635486400105E-3</c:v>
                </c:pt>
                <c:pt idx="35">
                  <c:v>1.7332647690492801E-2</c:v>
                </c:pt>
                <c:pt idx="36">
                  <c:v>-7.5344909609895303E-2</c:v>
                </c:pt>
                <c:pt idx="37">
                  <c:v>-3.7204964949514398E-2</c:v>
                </c:pt>
                <c:pt idx="38">
                  <c:v>1.5127681649318899E-2</c:v>
                </c:pt>
                <c:pt idx="39">
                  <c:v>-8.5028518677260995E-2</c:v>
                </c:pt>
                <c:pt idx="40">
                  <c:v>-1.8124819832804801E-2</c:v>
                </c:pt>
                <c:pt idx="41">
                  <c:v>-5.5320557619450497E-2</c:v>
                </c:pt>
                <c:pt idx="42">
                  <c:v>9.3096600864385107E-2</c:v>
                </c:pt>
                <c:pt idx="43">
                  <c:v>-6.6431573698083599E-2</c:v>
                </c:pt>
                <c:pt idx="44">
                  <c:v>-0.109266837495697</c:v>
                </c:pt>
                <c:pt idx="45">
                  <c:v>-3.30613997423791E-3</c:v>
                </c:pt>
                <c:pt idx="46">
                  <c:v>0.102054883039676</c:v>
                </c:pt>
                <c:pt idx="47">
                  <c:v>-6.0045465234772999E-2</c:v>
                </c:pt>
                <c:pt idx="48">
                  <c:v>3.33166541572847E-2</c:v>
                </c:pt>
                <c:pt idx="49">
                  <c:v>9.2409507283805602E-3</c:v>
                </c:pt>
                <c:pt idx="50">
                  <c:v>0.15588164541736799</c:v>
                </c:pt>
                <c:pt idx="51">
                  <c:v>6.5764828303850095E-2</c:v>
                </c:pt>
                <c:pt idx="52">
                  <c:v>7.0982230033196606E-2</c:v>
                </c:pt>
                <c:pt idx="53">
                  <c:v>3.6998690581321103E-2</c:v>
                </c:pt>
                <c:pt idx="54">
                  <c:v>-1.35666882010924E-2</c:v>
                </c:pt>
                <c:pt idx="55">
                  <c:v>-2.22672064777329E-2</c:v>
                </c:pt>
                <c:pt idx="56">
                  <c:v>-3.66426653649011E-2</c:v>
                </c:pt>
                <c:pt idx="57">
                  <c:v>7.0815518606492503E-2</c:v>
                </c:pt>
                <c:pt idx="58">
                  <c:v>0.1228890006211</c:v>
                </c:pt>
                <c:pt idx="59">
                  <c:v>-7.5743580269721196E-3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A1C-9B46-9E06-B5DC28F4D4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04"/>
        <c:axId val="1005"/>
      </c:scatterChart>
      <c:valAx>
        <c:axId val="1004"/>
        <c:scaling>
          <c:orientation val="minMax"/>
          <c:max val="0.15"/>
          <c:min val="-0.1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 b="0" i="1"/>
                </a:pPr>
                <a:r>
                  <a:rPr lang="en-US" b="0" i="1"/>
                  <a:t>Return on S&amp;P 500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5"/>
        <c:crosses val="min"/>
        <c:crossBetween val="midCat"/>
      </c:valAx>
      <c:valAx>
        <c:axId val="1005"/>
        <c:scaling>
          <c:orientation val="minMax"/>
          <c:max val="0.25"/>
          <c:min val="-0.2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 b="0" i="1"/>
                </a:pPr>
                <a:r>
                  <a:rPr lang="en-US" b="0" i="1"/>
                  <a:t>Return on</a:t>
                </a:r>
                <a:r>
                  <a:rPr lang="en-US" b="0" i="1" baseline="0"/>
                  <a:t> Microsoft</a:t>
                </a:r>
                <a:endParaRPr lang="en-US" b="0" i="1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4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Histogram for "Residuals"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Residuals</c:v>
          </c:tx>
          <c:spPr>
            <a:solidFill>
              <a:srgbClr val="4572A8">
                <a:alpha val="100000"/>
              </a:srgbClr>
            </a:solidFill>
            <a:ln/>
          </c:spPr>
          <c:invertIfNegative val="0"/>
          <c:cat>
            <c:strRef>
              <c:f>Results!$AMJ$1:$AMJ$5</c:f>
              <c:strCache>
                <c:ptCount val="5"/>
                <c:pt idx="0">
                  <c:v>-0.1 To -0.05</c:v>
                </c:pt>
                <c:pt idx="1">
                  <c:v>-0.05 To 0</c:v>
                </c:pt>
                <c:pt idx="2">
                  <c:v>0 To 0.05</c:v>
                </c:pt>
                <c:pt idx="3">
                  <c:v>0.05 To 0.1</c:v>
                </c:pt>
                <c:pt idx="4">
                  <c:v>0.1 and over</c:v>
                </c:pt>
              </c:strCache>
            </c:strRef>
          </c:cat>
          <c:val>
            <c:numRef>
              <c:f>Results!$AMK$1:$AMK$5</c:f>
              <c:numCache>
                <c:formatCode>General</c:formatCode>
                <c:ptCount val="5"/>
                <c:pt idx="0">
                  <c:v>6</c:v>
                </c:pt>
                <c:pt idx="1">
                  <c:v>27</c:v>
                </c:pt>
                <c:pt idx="2">
                  <c:v>17</c:v>
                </c:pt>
                <c:pt idx="3">
                  <c:v>8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80-B344-A9D1-3D5DDF9052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"/>
        <c:axId val="1007"/>
        <c:axId val="1008"/>
      </c:barChart>
      <c:scatterChart>
        <c:scatterStyle val="smoothMarker"/>
        <c:varyColors val="0"/>
        <c:ser>
          <c:idx val="1"/>
          <c:order val="1"/>
          <c:tx>
            <c:v>Expected Normal</c:v>
          </c:tx>
          <c:spPr>
            <a:ln>
              <a:solidFill>
                <a:srgbClr val="9F386D">
                  <a:alpha val="100000"/>
                </a:srgbClr>
              </a:solidFill>
            </a:ln>
          </c:spPr>
          <c:marker>
            <c:symbol val="none"/>
          </c:marker>
          <c:xVal>
            <c:numRef>
              <c:f>Results!$AMN$1:$AMN$31</c:f>
              <c:numCache>
                <c:formatCode>General</c:formatCode>
                <c:ptCount val="31"/>
                <c:pt idx="0">
                  <c:v>-0.1</c:v>
                </c:pt>
                <c:pt idx="1">
                  <c:v>-9.1666666666666702E-2</c:v>
                </c:pt>
                <c:pt idx="2">
                  <c:v>-8.3333333333333301E-2</c:v>
                </c:pt>
                <c:pt idx="3">
                  <c:v>-7.4999999999999997E-2</c:v>
                </c:pt>
                <c:pt idx="4">
                  <c:v>-6.6666666666666693E-2</c:v>
                </c:pt>
                <c:pt idx="5">
                  <c:v>-5.83333333333333E-2</c:v>
                </c:pt>
                <c:pt idx="6">
                  <c:v>-0.05</c:v>
                </c:pt>
                <c:pt idx="7">
                  <c:v>-4.1666666666666699E-2</c:v>
                </c:pt>
                <c:pt idx="8">
                  <c:v>-3.3333333333333298E-2</c:v>
                </c:pt>
                <c:pt idx="9">
                  <c:v>-2.5000000000000001E-2</c:v>
                </c:pt>
                <c:pt idx="10">
                  <c:v>-1.6666666666666701E-2</c:v>
                </c:pt>
                <c:pt idx="11">
                  <c:v>-8.3333333333333297E-3</c:v>
                </c:pt>
                <c:pt idx="12">
                  <c:v>0</c:v>
                </c:pt>
                <c:pt idx="13">
                  <c:v>8.3333333333333297E-3</c:v>
                </c:pt>
                <c:pt idx="14">
                  <c:v>1.6666666666666701E-2</c:v>
                </c:pt>
                <c:pt idx="15">
                  <c:v>2.5000000000000001E-2</c:v>
                </c:pt>
                <c:pt idx="16">
                  <c:v>3.3333333333333298E-2</c:v>
                </c:pt>
                <c:pt idx="17">
                  <c:v>4.1666666666666699E-2</c:v>
                </c:pt>
                <c:pt idx="18">
                  <c:v>0.05</c:v>
                </c:pt>
                <c:pt idx="19">
                  <c:v>5.83333333333333E-2</c:v>
                </c:pt>
                <c:pt idx="20">
                  <c:v>6.6666666666666693E-2</c:v>
                </c:pt>
                <c:pt idx="21">
                  <c:v>7.4999999999999997E-2</c:v>
                </c:pt>
                <c:pt idx="22">
                  <c:v>8.3333333333333398E-2</c:v>
                </c:pt>
                <c:pt idx="23">
                  <c:v>9.1666666666666702E-2</c:v>
                </c:pt>
                <c:pt idx="24">
                  <c:v>0.1</c:v>
                </c:pt>
                <c:pt idx="25">
                  <c:v>0.108333333333333</c:v>
                </c:pt>
                <c:pt idx="26">
                  <c:v>0.116666666666667</c:v>
                </c:pt>
                <c:pt idx="27">
                  <c:v>0.125</c:v>
                </c:pt>
                <c:pt idx="28">
                  <c:v>0.133333333333333</c:v>
                </c:pt>
                <c:pt idx="29">
                  <c:v>0.141666666666667</c:v>
                </c:pt>
                <c:pt idx="30">
                  <c:v>0.15</c:v>
                </c:pt>
              </c:numCache>
            </c:numRef>
          </c:xVal>
          <c:yVal>
            <c:numRef>
              <c:f>Results!$AMM$1:$AMM$31</c:f>
              <c:numCache>
                <c:formatCode>General</c:formatCode>
                <c:ptCount val="31"/>
                <c:pt idx="0">
                  <c:v>2.02398865233079</c:v>
                </c:pt>
                <c:pt idx="1">
                  <c:v>3.0668411379117999</c:v>
                </c:pt>
                <c:pt idx="2">
                  <c:v>4.4820871335114703</c:v>
                </c:pt>
                <c:pt idx="3">
                  <c:v>6.3179344867369398</c:v>
                </c:pt>
                <c:pt idx="4">
                  <c:v>8.5896555631081704</c:v>
                </c:pt>
                <c:pt idx="5">
                  <c:v>11.2637288874711</c:v>
                </c:pt>
                <c:pt idx="6">
                  <c:v>14.2460490736956</c:v>
                </c:pt>
                <c:pt idx="7">
                  <c:v>17.3785081339574</c:v>
                </c:pt>
                <c:pt idx="8">
                  <c:v>20.4473181793153</c:v>
                </c:pt>
                <c:pt idx="9">
                  <c:v>23.204169367528301</c:v>
                </c:pt>
                <c:pt idx="10">
                  <c:v>25.398116238870902</c:v>
                </c:pt>
                <c:pt idx="11">
                  <c:v>26.812838623802499</c:v>
                </c:pt>
                <c:pt idx="12">
                  <c:v>27.3017125801194</c:v>
                </c:pt>
                <c:pt idx="13">
                  <c:v>26.812838623802499</c:v>
                </c:pt>
                <c:pt idx="14">
                  <c:v>25.398116238870902</c:v>
                </c:pt>
                <c:pt idx="15">
                  <c:v>23.204169367528301</c:v>
                </c:pt>
                <c:pt idx="16">
                  <c:v>20.4473181793153</c:v>
                </c:pt>
                <c:pt idx="17">
                  <c:v>17.3785081339574</c:v>
                </c:pt>
                <c:pt idx="18">
                  <c:v>14.2460490736956</c:v>
                </c:pt>
                <c:pt idx="19">
                  <c:v>11.2637288874711</c:v>
                </c:pt>
                <c:pt idx="20">
                  <c:v>8.5896555631081792</c:v>
                </c:pt>
                <c:pt idx="21">
                  <c:v>6.31793448673693</c:v>
                </c:pt>
                <c:pt idx="22">
                  <c:v>4.4820871335114703</c:v>
                </c:pt>
                <c:pt idx="23">
                  <c:v>3.0668411379117999</c:v>
                </c:pt>
                <c:pt idx="24">
                  <c:v>2.02398865233079</c:v>
                </c:pt>
                <c:pt idx="25">
                  <c:v>1.2883405447312899</c:v>
                </c:pt>
                <c:pt idx="26">
                  <c:v>0.79096830975375398</c:v>
                </c:pt>
                <c:pt idx="27">
                  <c:v>0.46837456330986599</c:v>
                </c:pt>
                <c:pt idx="28">
                  <c:v>0.267505876350011</c:v>
                </c:pt>
                <c:pt idx="29">
                  <c:v>0.14735984643990899</c:v>
                </c:pt>
                <c:pt idx="30">
                  <c:v>7.8294418331806295E-2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1A80-B344-A9D1-3D5DDF9052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0"/>
        <c:axId val="1011"/>
      </c:scatterChart>
      <c:catAx>
        <c:axId val="1007"/>
        <c:scaling>
          <c:orientation val="minMax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8"/>
        <c:crosses val="min"/>
        <c:auto val="0"/>
        <c:lblAlgn val="ctr"/>
        <c:lblOffset val="100"/>
        <c:noMultiLvlLbl val="0"/>
      </c:catAx>
      <c:valAx>
        <c:axId val="1008"/>
        <c:scaling>
          <c:orientation val="minMax"/>
          <c:max val="31"/>
          <c:min val="0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No. of obs.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07"/>
        <c:crossesAt val="0"/>
        <c:crossBetween val="between"/>
      </c:valAx>
      <c:valAx>
        <c:axId val="1010"/>
        <c:scaling>
          <c:orientation val="minMax"/>
          <c:max val="0.15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spPr>
          <a:ln>
            <a:noFill/>
          </a:ln>
        </c:spPr>
        <c:crossAx val="1011"/>
        <c:crossesAt val="0"/>
        <c:crossBetween val="midCat"/>
      </c:valAx>
      <c:valAx>
        <c:axId val="1011"/>
        <c:scaling>
          <c:orientation val="minMax"/>
          <c:max val="31"/>
          <c:min val="0"/>
        </c:scaling>
        <c:delete val="1"/>
        <c:axPos val="r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numFmt formatCode="General" sourceLinked="1"/>
        <c:majorTickMark val="out"/>
        <c:minorTickMark val="none"/>
        <c:tickLblPos val="none"/>
        <c:crossAx val="1010"/>
        <c:crosses val="max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Normal Q-Q Plot - Residuals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Reference line</c:v>
          </c:tx>
          <c:spPr>
            <a:ln>
              <a:solidFill>
                <a:srgbClr val="000000">
                  <a:alpha val="100000"/>
                </a:srgbClr>
              </a:solidFill>
            </a:ln>
          </c:spPr>
          <c:marker>
            <c:symbol val="none"/>
          </c:marker>
          <c:xVal>
            <c:numRef>
              <c:f>Results!$AMP$1:$AMP$2</c:f>
              <c:numCache>
                <c:formatCode>General</c:formatCode>
                <c:ptCount val="2"/>
                <c:pt idx="0">
                  <c:v>-0.101980253782983</c:v>
                </c:pt>
                <c:pt idx="1">
                  <c:v>0.101980253782983</c:v>
                </c:pt>
              </c:numCache>
            </c:numRef>
          </c:xVal>
          <c:yVal>
            <c:numRef>
              <c:f>Results!$AMO$1:$AMO$2</c:f>
              <c:numCache>
                <c:formatCode>General</c:formatCode>
                <c:ptCount val="2"/>
                <c:pt idx="0">
                  <c:v>-0.101980253782983</c:v>
                </c:pt>
                <c:pt idx="1">
                  <c:v>0.101980253782983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83B-864E-A54E-D0AACFFCE0B7}"/>
            </c:ext>
          </c:extLst>
        </c:ser>
        <c:ser>
          <c:idx val="1"/>
          <c:order val="1"/>
          <c:tx>
            <c:v>Q-Q</c:v>
          </c:tx>
          <c:spPr>
            <a:ln>
              <a:noFill/>
            </a:ln>
          </c:spPr>
          <c:marker>
            <c:symbol val="circle"/>
            <c:size val="6"/>
            <c:spPr>
              <a:noFill/>
              <a:ln>
                <a:solidFill>
                  <a:srgbClr val="386D9E">
                    <a:alpha val="100000"/>
                  </a:srgbClr>
                </a:solidFill>
              </a:ln>
            </c:spPr>
          </c:marker>
          <c:xVal>
            <c:numRef>
              <c:f>Results!$AMR$1:$AMR$60</c:f>
              <c:numCache>
                <c:formatCode>General</c:formatCode>
                <c:ptCount val="60"/>
                <c:pt idx="0">
                  <c:v>-5.50948230530574E-2</c:v>
                </c:pt>
                <c:pt idx="1">
                  <c:v>3.6062593630416702E-2</c:v>
                </c:pt>
                <c:pt idx="2">
                  <c:v>2.2747893672756099E-2</c:v>
                </c:pt>
                <c:pt idx="3">
                  <c:v>5.8848445703079698E-2</c:v>
                </c:pt>
                <c:pt idx="4">
                  <c:v>-6.7395257150800704E-3</c:v>
                </c:pt>
                <c:pt idx="5">
                  <c:v>8.3237799248082993E-3</c:v>
                </c:pt>
                <c:pt idx="6">
                  <c:v>-8.34910707340486E-3</c:v>
                </c:pt>
                <c:pt idx="7">
                  <c:v>1.5994001706428101E-2</c:v>
                </c:pt>
                <c:pt idx="8">
                  <c:v>-2.0905796731656399E-2</c:v>
                </c:pt>
                <c:pt idx="9">
                  <c:v>-7.3825284788053499E-4</c:v>
                </c:pt>
                <c:pt idx="10">
                  <c:v>1.4616767079228399E-2</c:v>
                </c:pt>
                <c:pt idx="11">
                  <c:v>2.3769192195026798E-3</c:v>
                </c:pt>
                <c:pt idx="12">
                  <c:v>6.6847280271479903E-2</c:v>
                </c:pt>
                <c:pt idx="13">
                  <c:v>1.38090268384991E-2</c:v>
                </c:pt>
                <c:pt idx="14">
                  <c:v>6.88436605778667E-2</c:v>
                </c:pt>
                <c:pt idx="15">
                  <c:v>1.0922942854114799E-2</c:v>
                </c:pt>
                <c:pt idx="16">
                  <c:v>-2.9301061860774701E-2</c:v>
                </c:pt>
                <c:pt idx="17">
                  <c:v>8.0141691882799002E-2</c:v>
                </c:pt>
                <c:pt idx="18">
                  <c:v>-5.5059074830488199E-2</c:v>
                </c:pt>
                <c:pt idx="19">
                  <c:v>2.6566135332945599E-2</c:v>
                </c:pt>
                <c:pt idx="20">
                  <c:v>-4.7027410643776801E-2</c:v>
                </c:pt>
                <c:pt idx="21">
                  <c:v>-2.7048128871168399E-2</c:v>
                </c:pt>
                <c:pt idx="22">
                  <c:v>-4.8954799608004598E-2</c:v>
                </c:pt>
                <c:pt idx="23">
                  <c:v>-7.6612742714795004E-3</c:v>
                </c:pt>
                <c:pt idx="24">
                  <c:v>3.8833484156779501E-2</c:v>
                </c:pt>
                <c:pt idx="25">
                  <c:v>-3.2980307493481402E-2</c:v>
                </c:pt>
                <c:pt idx="26">
                  <c:v>-3.6793744428189099E-2</c:v>
                </c:pt>
                <c:pt idx="27">
                  <c:v>9.80086668036728E-3</c:v>
                </c:pt>
                <c:pt idx="28">
                  <c:v>-2.6781877071161999E-2</c:v>
                </c:pt>
                <c:pt idx="29">
                  <c:v>5.1541894791448099E-2</c:v>
                </c:pt>
                <c:pt idx="30">
                  <c:v>1.7901755196492099E-2</c:v>
                </c:pt>
                <c:pt idx="31">
                  <c:v>5.3474074861693401E-2</c:v>
                </c:pt>
                <c:pt idx="32">
                  <c:v>-6.5331544949180101E-2</c:v>
                </c:pt>
                <c:pt idx="33">
                  <c:v>0.101862953506096</c:v>
                </c:pt>
                <c:pt idx="34">
                  <c:v>-8.1399894468234396E-3</c:v>
                </c:pt>
                <c:pt idx="35">
                  <c:v>-3.4891594725076303E-2</c:v>
                </c:pt>
                <c:pt idx="36">
                  <c:v>-4.2920088985883099E-2</c:v>
                </c:pt>
                <c:pt idx="37">
                  <c:v>-2.38994990415635E-2</c:v>
                </c:pt>
                <c:pt idx="38">
                  <c:v>-3.03837534564909E-2</c:v>
                </c:pt>
                <c:pt idx="39">
                  <c:v>-2.1522730813375201E-2</c:v>
                </c:pt>
                <c:pt idx="40">
                  <c:v>-3.2675435578742203E-2</c:v>
                </c:pt>
                <c:pt idx="41">
                  <c:v>4.1409753801089104E-3</c:v>
                </c:pt>
                <c:pt idx="42">
                  <c:v>-7.5359385547060797E-4</c:v>
                </c:pt>
                <c:pt idx="43">
                  <c:v>-4.3694539462040598E-2</c:v>
                </c:pt>
                <c:pt idx="44">
                  <c:v>-4.1481462338371099E-2</c:v>
                </c:pt>
                <c:pt idx="45">
                  <c:v>-8.7301881057525205E-2</c:v>
                </c:pt>
                <c:pt idx="46">
                  <c:v>4.0111196841678097E-2</c:v>
                </c:pt>
                <c:pt idx="47">
                  <c:v>-2.23976301863806E-2</c:v>
                </c:pt>
                <c:pt idx="48">
                  <c:v>-3.4764744247479398E-2</c:v>
                </c:pt>
                <c:pt idx="49">
                  <c:v>1.7716794820618699E-2</c:v>
                </c:pt>
                <c:pt idx="50">
                  <c:v>0.11075280653294101</c:v>
                </c:pt>
                <c:pt idx="51">
                  <c:v>3.91005861835464E-2</c:v>
                </c:pt>
                <c:pt idx="52">
                  <c:v>5.4201949658015398E-2</c:v>
                </c:pt>
                <c:pt idx="53">
                  <c:v>-3.39362220097634E-2</c:v>
                </c:pt>
                <c:pt idx="54">
                  <c:v>-5.4715317831597499E-2</c:v>
                </c:pt>
                <c:pt idx="55">
                  <c:v>-2.12698913420311E-2</c:v>
                </c:pt>
                <c:pt idx="56">
                  <c:v>-7.8052383532184197E-3</c:v>
                </c:pt>
                <c:pt idx="57">
                  <c:v>7.6276875369560196E-2</c:v>
                </c:pt>
                <c:pt idx="58">
                  <c:v>2.9801958310139501E-2</c:v>
                </c:pt>
                <c:pt idx="59">
                  <c:v>-6.0298968802792403E-2</c:v>
                </c:pt>
              </c:numCache>
            </c:numRef>
          </c:xVal>
          <c:yVal>
            <c:numRef>
              <c:f>Results!$AMQ$1:$AMQ$60</c:f>
              <c:numCache>
                <c:formatCode>General</c:formatCode>
                <c:ptCount val="60"/>
                <c:pt idx="0">
                  <c:v>-6.8095692457011497E-2</c:v>
                </c:pt>
                <c:pt idx="1">
                  <c:v>3.2948626342069798E-2</c:v>
                </c:pt>
                <c:pt idx="2">
                  <c:v>2.60814938677815E-2</c:v>
                </c:pt>
                <c:pt idx="3">
                  <c:v>5.37770629063586E-2</c:v>
                </c:pt>
                <c:pt idx="4">
                  <c:v>9.1195969017769901E-4</c:v>
                </c:pt>
                <c:pt idx="5">
                  <c:v>1.0120008416328201E-2</c:v>
                </c:pt>
                <c:pt idx="6">
                  <c:v>-6.40598395774317E-3</c:v>
                </c:pt>
                <c:pt idx="7">
                  <c:v>1.98031983248276E-2</c:v>
                </c:pt>
                <c:pt idx="8">
                  <c:v>-8.2555855628173493E-3</c:v>
                </c:pt>
                <c:pt idx="9">
                  <c:v>4.5677215462415497E-3</c:v>
                </c:pt>
                <c:pt idx="10">
                  <c:v>1.7803532540797602E-2</c:v>
                </c:pt>
                <c:pt idx="11">
                  <c:v>6.4059839577431596E-3</c:v>
                </c:pt>
                <c:pt idx="12">
                  <c:v>5.7879764052029201E-2</c:v>
                </c:pt>
                <c:pt idx="13">
                  <c:v>1.58402579106314E-2</c:v>
                </c:pt>
                <c:pt idx="14">
                  <c:v>6.2563536039976206E-2</c:v>
                </c:pt>
                <c:pt idx="15">
                  <c:v>1.39082649297159E-2</c:v>
                </c:pt>
                <c:pt idx="16">
                  <c:v>-2.1844962141257099E-2</c:v>
                </c:pt>
                <c:pt idx="17">
                  <c:v>7.4991960242046907E-2</c:v>
                </c:pt>
                <c:pt idx="18">
                  <c:v>-6.2563536039976206E-2</c:v>
                </c:pt>
                <c:pt idx="19">
                  <c:v>2.8292155305438101E-2</c:v>
                </c:pt>
                <c:pt idx="20">
                  <c:v>-5.0098007340213302E-2</c:v>
                </c:pt>
                <c:pt idx="21">
                  <c:v>-1.98031983248276E-2</c:v>
                </c:pt>
                <c:pt idx="22">
                  <c:v>-5.37770629063586E-2</c:v>
                </c:pt>
                <c:pt idx="23">
                  <c:v>-9.1195969017771104E-4</c:v>
                </c:pt>
                <c:pt idx="24">
                  <c:v>3.5420607683199899E-2</c:v>
                </c:pt>
                <c:pt idx="25">
                  <c:v>-2.8292155305438101E-2</c:v>
                </c:pt>
                <c:pt idx="26">
                  <c:v>-3.80107239253894E-2</c:v>
                </c:pt>
                <c:pt idx="27">
                  <c:v>1.20029271882364E-2</c:v>
                </c:pt>
                <c:pt idx="28">
                  <c:v>-1.7803532540797602E-2</c:v>
                </c:pt>
                <c:pt idx="29">
                  <c:v>4.3638988961456897E-2</c:v>
                </c:pt>
                <c:pt idx="30">
                  <c:v>2.3935271074388999E-2</c:v>
                </c:pt>
                <c:pt idx="31">
                  <c:v>4.6741614705976001E-2</c:v>
                </c:pt>
                <c:pt idx="32">
                  <c:v>-8.4487289154435305E-2</c:v>
                </c:pt>
                <c:pt idx="33">
                  <c:v>8.4487289154435305E-2</c:v>
                </c:pt>
                <c:pt idx="34">
                  <c:v>-4.5677215462415601E-3</c:v>
                </c:pt>
                <c:pt idx="35">
                  <c:v>-3.5420607683199899E-2</c:v>
                </c:pt>
                <c:pt idx="36">
                  <c:v>-4.3638988961456897E-2</c:v>
                </c:pt>
                <c:pt idx="37">
                  <c:v>-1.58402579106314E-2</c:v>
                </c:pt>
                <c:pt idx="38">
                  <c:v>-2.39352710743891E-2</c:v>
                </c:pt>
                <c:pt idx="39">
                  <c:v>-1.20029271882364E-2</c:v>
                </c:pt>
                <c:pt idx="40">
                  <c:v>-2.60814938677815E-2</c:v>
                </c:pt>
                <c:pt idx="41">
                  <c:v>8.2555855628173407E-3</c:v>
                </c:pt>
                <c:pt idx="42">
                  <c:v>2.7374598396801E-3</c:v>
                </c:pt>
                <c:pt idx="43">
                  <c:v>-4.6741614705976001E-2</c:v>
                </c:pt>
                <c:pt idx="44">
                  <c:v>-4.0740872623440401E-2</c:v>
                </c:pt>
                <c:pt idx="45">
                  <c:v>-0.101375798007256</c:v>
                </c:pt>
                <c:pt idx="46">
                  <c:v>4.0740872623440401E-2</c:v>
                </c:pt>
                <c:pt idx="47">
                  <c:v>-1.39082649297159E-2</c:v>
                </c:pt>
                <c:pt idx="48">
                  <c:v>-3.2948626342069798E-2</c:v>
                </c:pt>
                <c:pt idx="49">
                  <c:v>2.1844962141257099E-2</c:v>
                </c:pt>
                <c:pt idx="50">
                  <c:v>0.101375798007256</c:v>
                </c:pt>
                <c:pt idx="51">
                  <c:v>3.80107239253894E-2</c:v>
                </c:pt>
                <c:pt idx="52">
                  <c:v>5.0098007340213302E-2</c:v>
                </c:pt>
                <c:pt idx="53">
                  <c:v>-3.0577244277635598E-2</c:v>
                </c:pt>
                <c:pt idx="54">
                  <c:v>-5.7879764052029201E-2</c:v>
                </c:pt>
                <c:pt idx="55">
                  <c:v>-1.0120008416328201E-2</c:v>
                </c:pt>
                <c:pt idx="56">
                  <c:v>-2.7374598396801E-3</c:v>
                </c:pt>
                <c:pt idx="57">
                  <c:v>6.8095692457011497E-2</c:v>
                </c:pt>
                <c:pt idx="58">
                  <c:v>3.0577244277635598E-2</c:v>
                </c:pt>
                <c:pt idx="59">
                  <c:v>-7.4991960242046907E-2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83B-864E-A54E-D0AACFFCE0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3"/>
        <c:axId val="1014"/>
      </c:scatterChart>
      <c:valAx>
        <c:axId val="1013"/>
        <c:scaling>
          <c:orientation val="minMax"/>
          <c:max val="0.15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4"/>
        <c:crosses val="min"/>
        <c:crossBetween val="midCat"/>
      </c:valAx>
      <c:valAx>
        <c:axId val="1014"/>
        <c:scaling>
          <c:orientation val="minMax"/>
          <c:max val="0.15"/>
          <c:min val="-0.15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Expected Value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3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Predicted Y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Ref>
              <c:f>Results!$AMT$1:$AMT$60</c:f>
              <c:numCache>
                <c:formatCode>General</c:formatCode>
                <c:ptCount val="60"/>
                <c:pt idx="0">
                  <c:v>8.3252743698917497E-2</c:v>
                </c:pt>
                <c:pt idx="1">
                  <c:v>4.1118293087959203E-2</c:v>
                </c:pt>
                <c:pt idx="2">
                  <c:v>3.00058330075973E-2</c:v>
                </c:pt>
                <c:pt idx="3">
                  <c:v>4.8494270932497599E-2</c:v>
                </c:pt>
                <c:pt idx="4">
                  <c:v>-4.2724486536068397E-2</c:v>
                </c:pt>
                <c:pt idx="5">
                  <c:v>7.4793943231724697E-2</c:v>
                </c:pt>
                <c:pt idx="6">
                  <c:v>2.5593060492335899E-2</c:v>
                </c:pt>
                <c:pt idx="7">
                  <c:v>-9.5033839095146403E-4</c:v>
                </c:pt>
                <c:pt idx="8">
                  <c:v>2.9392667470086599E-2</c:v>
                </c:pt>
                <c:pt idx="9">
                  <c:v>3.1954537103077302E-2</c:v>
                </c:pt>
                <c:pt idx="10">
                  <c:v>4.4809891217486401E-2</c:v>
                </c:pt>
                <c:pt idx="11">
                  <c:v>3.9372321102864802E-2</c:v>
                </c:pt>
                <c:pt idx="12">
                  <c:v>1.26073804767763E-2</c:v>
                </c:pt>
                <c:pt idx="13">
                  <c:v>-5.91006910574969E-2</c:v>
                </c:pt>
                <c:pt idx="14">
                  <c:v>-9.5385232085798202E-2</c:v>
                </c:pt>
                <c:pt idx="15">
                  <c:v>0.12540322542944399</c:v>
                </c:pt>
                <c:pt idx="16">
                  <c:v>5.4690270052281803E-2</c:v>
                </c:pt>
                <c:pt idx="17">
                  <c:v>3.04176532740905E-2</c:v>
                </c:pt>
                <c:pt idx="18">
                  <c:v>6.2429720007629398E-2</c:v>
                </c:pt>
                <c:pt idx="19">
                  <c:v>7.6014226600618698E-2</c:v>
                </c:pt>
                <c:pt idx="20">
                  <c:v>-2.0369388008287199E-2</c:v>
                </c:pt>
                <c:pt idx="21">
                  <c:v>-1.0321718511516E-2</c:v>
                </c:pt>
                <c:pt idx="22">
                  <c:v>0.109013079847052</c:v>
                </c:pt>
                <c:pt idx="23">
                  <c:v>4.66672069103359E-2</c:v>
                </c:pt>
                <c:pt idx="24">
                  <c:v>4.05834211783619E-3</c:v>
                </c:pt>
                <c:pt idx="25">
                  <c:v>3.7205173849749598E-2</c:v>
                </c:pt>
                <c:pt idx="26">
                  <c:v>5.1381918969888099E-2</c:v>
                </c:pt>
                <c:pt idx="27">
                  <c:v>5.98008638196963E-2</c:v>
                </c:pt>
                <c:pt idx="28">
                  <c:v>1.9088959314004401E-2</c:v>
                </c:pt>
                <c:pt idx="29">
                  <c:v>3.34468908541782E-2</c:v>
                </c:pt>
                <c:pt idx="30">
                  <c:v>3.3814745357217901E-2</c:v>
                </c:pt>
                <c:pt idx="31">
                  <c:v>3.9643049844354003E-2</c:v>
                </c:pt>
                <c:pt idx="32">
                  <c:v>-2.78233701305933E-2</c:v>
                </c:pt>
                <c:pt idx="33">
                  <c:v>7.4428192918421898E-2</c:v>
                </c:pt>
                <c:pt idx="34">
                  <c:v>6.9036345828223803E-3</c:v>
                </c:pt>
                <c:pt idx="35">
                  <c:v>5.2224242415569097E-2</c:v>
                </c:pt>
                <c:pt idx="36">
                  <c:v>-3.2424820624012203E-2</c:v>
                </c:pt>
                <c:pt idx="37">
                  <c:v>-1.3305465907951E-2</c:v>
                </c:pt>
                <c:pt idx="38">
                  <c:v>4.5511435105809801E-2</c:v>
                </c:pt>
                <c:pt idx="39">
                  <c:v>-6.3505787863885693E-2</c:v>
                </c:pt>
                <c:pt idx="40">
                  <c:v>1.45506157459374E-2</c:v>
                </c:pt>
                <c:pt idx="41">
                  <c:v>-5.9461532999559502E-2</c:v>
                </c:pt>
                <c:pt idx="42">
                  <c:v>9.3850194719855701E-2</c:v>
                </c:pt>
                <c:pt idx="43">
                  <c:v>-2.2737034236043001E-2</c:v>
                </c:pt>
                <c:pt idx="44">
                  <c:v>-6.77853751573263E-2</c:v>
                </c:pt>
                <c:pt idx="45">
                  <c:v>8.3995741083287306E-2</c:v>
                </c:pt>
                <c:pt idx="46">
                  <c:v>6.1943686197997901E-2</c:v>
                </c:pt>
                <c:pt idx="47">
                  <c:v>-3.7647835048392399E-2</c:v>
                </c:pt>
                <c:pt idx="48">
                  <c:v>6.8081398404764099E-2</c:v>
                </c:pt>
                <c:pt idx="49">
                  <c:v>-8.4758440922381197E-3</c:v>
                </c:pt>
                <c:pt idx="50">
                  <c:v>4.5128838884427702E-2</c:v>
                </c:pt>
                <c:pt idx="51">
                  <c:v>2.6664242120303602E-2</c:v>
                </c:pt>
                <c:pt idx="52">
                  <c:v>1.67802803751812E-2</c:v>
                </c:pt>
                <c:pt idx="53">
                  <c:v>7.0934912591084504E-2</c:v>
                </c:pt>
                <c:pt idx="54">
                  <c:v>4.1148629630505099E-2</c:v>
                </c:pt>
                <c:pt idx="55">
                  <c:v>-9.9731513570179694E-4</c:v>
                </c:pt>
                <c:pt idx="56">
                  <c:v>-2.8837427011682699E-2</c:v>
                </c:pt>
                <c:pt idx="57">
                  <c:v>-5.46135676306766E-3</c:v>
                </c:pt>
                <c:pt idx="58">
                  <c:v>9.3087042310960197E-2</c:v>
                </c:pt>
                <c:pt idx="59">
                  <c:v>5.2724610775820302E-2</c:v>
                </c:pt>
              </c:numCache>
            </c:numRef>
          </c:xVal>
          <c:yVal>
            <c:numRef>
              <c:f>Results!$AMS$1:$AMS$60</c:f>
              <c:numCache>
                <c:formatCode>General</c:formatCode>
                <c:ptCount val="60"/>
                <c:pt idx="0">
                  <c:v>-5.50948230530574E-2</c:v>
                </c:pt>
                <c:pt idx="1">
                  <c:v>3.6062593630416702E-2</c:v>
                </c:pt>
                <c:pt idx="2">
                  <c:v>2.2747893672756099E-2</c:v>
                </c:pt>
                <c:pt idx="3">
                  <c:v>5.8848445703079698E-2</c:v>
                </c:pt>
                <c:pt idx="4">
                  <c:v>-6.7395257150800704E-3</c:v>
                </c:pt>
                <c:pt idx="5">
                  <c:v>8.3237799248082993E-3</c:v>
                </c:pt>
                <c:pt idx="6">
                  <c:v>-8.34910707340486E-3</c:v>
                </c:pt>
                <c:pt idx="7">
                  <c:v>1.5994001706428101E-2</c:v>
                </c:pt>
                <c:pt idx="8">
                  <c:v>-2.0905796731656399E-2</c:v>
                </c:pt>
                <c:pt idx="9">
                  <c:v>-7.3825284788053499E-4</c:v>
                </c:pt>
                <c:pt idx="10">
                  <c:v>1.4616767079228399E-2</c:v>
                </c:pt>
                <c:pt idx="11">
                  <c:v>2.3769192195026798E-3</c:v>
                </c:pt>
                <c:pt idx="12">
                  <c:v>6.6847280271479903E-2</c:v>
                </c:pt>
                <c:pt idx="13">
                  <c:v>1.38090268384991E-2</c:v>
                </c:pt>
                <c:pt idx="14">
                  <c:v>6.88436605778667E-2</c:v>
                </c:pt>
                <c:pt idx="15">
                  <c:v>1.0922942854114799E-2</c:v>
                </c:pt>
                <c:pt idx="16">
                  <c:v>-2.9301061860774701E-2</c:v>
                </c:pt>
                <c:pt idx="17">
                  <c:v>8.0141691882799002E-2</c:v>
                </c:pt>
                <c:pt idx="18">
                  <c:v>-5.5059074830488199E-2</c:v>
                </c:pt>
                <c:pt idx="19">
                  <c:v>2.6566135332945599E-2</c:v>
                </c:pt>
                <c:pt idx="20">
                  <c:v>-4.7027410643776801E-2</c:v>
                </c:pt>
                <c:pt idx="21">
                  <c:v>-2.7048128871168399E-2</c:v>
                </c:pt>
                <c:pt idx="22">
                  <c:v>-4.8954799608004598E-2</c:v>
                </c:pt>
                <c:pt idx="23">
                  <c:v>-7.6612742714795004E-3</c:v>
                </c:pt>
                <c:pt idx="24">
                  <c:v>3.8833484156779501E-2</c:v>
                </c:pt>
                <c:pt idx="25">
                  <c:v>-3.2980307493481402E-2</c:v>
                </c:pt>
                <c:pt idx="26">
                  <c:v>-3.6793744428189099E-2</c:v>
                </c:pt>
                <c:pt idx="27">
                  <c:v>9.80086668036728E-3</c:v>
                </c:pt>
                <c:pt idx="28">
                  <c:v>-2.6781877071161999E-2</c:v>
                </c:pt>
                <c:pt idx="29">
                  <c:v>5.1541894791448099E-2</c:v>
                </c:pt>
                <c:pt idx="30">
                  <c:v>1.7901755196492099E-2</c:v>
                </c:pt>
                <c:pt idx="31">
                  <c:v>5.3474074861693401E-2</c:v>
                </c:pt>
                <c:pt idx="32">
                  <c:v>-6.5331544949180101E-2</c:v>
                </c:pt>
                <c:pt idx="33">
                  <c:v>0.101862953506096</c:v>
                </c:pt>
                <c:pt idx="34">
                  <c:v>-8.1399894468234396E-3</c:v>
                </c:pt>
                <c:pt idx="35">
                  <c:v>-3.4891594725076303E-2</c:v>
                </c:pt>
                <c:pt idx="36">
                  <c:v>-4.2920088985883099E-2</c:v>
                </c:pt>
                <c:pt idx="37">
                  <c:v>-2.38994990415635E-2</c:v>
                </c:pt>
                <c:pt idx="38">
                  <c:v>-3.03837534564909E-2</c:v>
                </c:pt>
                <c:pt idx="39">
                  <c:v>-2.1522730813375201E-2</c:v>
                </c:pt>
                <c:pt idx="40">
                  <c:v>-3.2675435578742203E-2</c:v>
                </c:pt>
                <c:pt idx="41">
                  <c:v>4.1409753801089104E-3</c:v>
                </c:pt>
                <c:pt idx="42">
                  <c:v>-7.5359385547060797E-4</c:v>
                </c:pt>
                <c:pt idx="43">
                  <c:v>-4.3694539462040598E-2</c:v>
                </c:pt>
                <c:pt idx="44">
                  <c:v>-4.1481462338371099E-2</c:v>
                </c:pt>
                <c:pt idx="45">
                  <c:v>-8.7301881057525205E-2</c:v>
                </c:pt>
                <c:pt idx="46">
                  <c:v>4.0111196841678097E-2</c:v>
                </c:pt>
                <c:pt idx="47">
                  <c:v>-2.23976301863806E-2</c:v>
                </c:pt>
                <c:pt idx="48">
                  <c:v>-3.4764744247479398E-2</c:v>
                </c:pt>
                <c:pt idx="49">
                  <c:v>1.7716794820618699E-2</c:v>
                </c:pt>
                <c:pt idx="50">
                  <c:v>0.11075280653294101</c:v>
                </c:pt>
                <c:pt idx="51">
                  <c:v>3.91005861835464E-2</c:v>
                </c:pt>
                <c:pt idx="52">
                  <c:v>5.4201949658015398E-2</c:v>
                </c:pt>
                <c:pt idx="53">
                  <c:v>-3.39362220097634E-2</c:v>
                </c:pt>
                <c:pt idx="54">
                  <c:v>-5.4715317831597499E-2</c:v>
                </c:pt>
                <c:pt idx="55">
                  <c:v>-2.12698913420311E-2</c:v>
                </c:pt>
                <c:pt idx="56">
                  <c:v>-7.8052383532184197E-3</c:v>
                </c:pt>
                <c:pt idx="57">
                  <c:v>7.6276875369560196E-2</c:v>
                </c:pt>
                <c:pt idx="58">
                  <c:v>2.9801958310139501E-2</c:v>
                </c:pt>
                <c:pt idx="59">
                  <c:v>-6.0298968802792403E-2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AD-F14C-B3FD-0E0381C7A2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6"/>
        <c:axId val="1017"/>
      </c:scatterChart>
      <c:valAx>
        <c:axId val="1016"/>
        <c:scaling>
          <c:orientation val="minMax"/>
          <c:max val="0.15"/>
          <c:min val="-0.1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Predicted Y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7"/>
        <c:crosses val="min"/>
        <c:crossBetween val="midCat"/>
      </c:valAx>
      <c:valAx>
        <c:axId val="1017"/>
        <c:scaling>
          <c:orientation val="minMax"/>
          <c:max val="0.15"/>
          <c:min val="-0.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6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sz="1200" b="1"/>
              <a:t>Residuals vs Return(Mkt)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Residuals</c:v>
          </c:tx>
          <c:spPr>
            <a:ln>
              <a:noFill/>
            </a:ln>
          </c:spPr>
          <c:marker>
            <c:symbol val="square"/>
            <c:size val="4"/>
            <c:spPr>
              <a:solidFill>
                <a:srgbClr val="4572A8">
                  <a:alpha val="100000"/>
                </a:srgbClr>
              </a:solidFill>
              <a:ln>
                <a:noFill/>
              </a:ln>
            </c:spPr>
          </c:marker>
          <c:xVal>
            <c:numRef>
              <c:f>Results!$AMV$1:$AMV$60</c:f>
              <c:numCache>
                <c:formatCode>General</c:formatCode>
                <c:ptCount val="60"/>
                <c:pt idx="0">
                  <c:v>8.00765870125833E-2</c:v>
                </c:pt>
                <c:pt idx="1">
                  <c:v>3.2066080713555101E-2</c:v>
                </c:pt>
                <c:pt idx="2">
                  <c:v>1.94038808521628E-2</c:v>
                </c:pt>
                <c:pt idx="3">
                  <c:v>4.04707098384594E-2</c:v>
                </c:pt>
                <c:pt idx="4">
                  <c:v>-6.3469383518189496E-2</c:v>
                </c:pt>
                <c:pt idx="5">
                  <c:v>7.0438125202266902E-2</c:v>
                </c:pt>
                <c:pt idx="6">
                  <c:v>1.43757046313238E-2</c:v>
                </c:pt>
                <c:pt idx="7">
                  <c:v>-1.5869427340380399E-2</c:v>
                </c:pt>
                <c:pt idx="8">
                  <c:v>1.87052034640839E-2</c:v>
                </c:pt>
                <c:pt idx="9">
                  <c:v>2.1624350536574698E-2</c:v>
                </c:pt>
                <c:pt idx="10">
                  <c:v>3.6272507822042097E-2</c:v>
                </c:pt>
                <c:pt idx="11">
                  <c:v>3.0076616088460399E-2</c:v>
                </c:pt>
                <c:pt idx="12">
                  <c:v>-4.20953759708932E-4</c:v>
                </c:pt>
                <c:pt idx="13">
                  <c:v>-8.2129407772207799E-2</c:v>
                </c:pt>
                <c:pt idx="14">
                  <c:v>-0.123474178152186</c:v>
                </c:pt>
                <c:pt idx="15">
                  <c:v>0.12810536012548501</c:v>
                </c:pt>
                <c:pt idx="16">
                  <c:v>4.7530800819966301E-2</c:v>
                </c:pt>
                <c:pt idx="17">
                  <c:v>1.9873133428423902E-2</c:v>
                </c:pt>
                <c:pt idx="18">
                  <c:v>5.6349591748631897E-2</c:v>
                </c:pt>
                <c:pt idx="19">
                  <c:v>7.1828588861324302E-2</c:v>
                </c:pt>
                <c:pt idx="20">
                  <c:v>-3.7996650798985697E-2</c:v>
                </c:pt>
                <c:pt idx="21">
                  <c:v>-2.6547736842105301E-2</c:v>
                </c:pt>
                <c:pt idx="22">
                  <c:v>0.109429450595037</c:v>
                </c:pt>
                <c:pt idx="23">
                  <c:v>3.8388844109280798E-2</c:v>
                </c:pt>
                <c:pt idx="24">
                  <c:v>-1.01622380064716E-2</c:v>
                </c:pt>
                <c:pt idx="25">
                  <c:v>2.7607239240348601E-2</c:v>
                </c:pt>
                <c:pt idx="26">
                  <c:v>4.3761068257241097E-2</c:v>
                </c:pt>
                <c:pt idx="27">
                  <c:v>5.3354116199766502E-2</c:v>
                </c:pt>
                <c:pt idx="28">
                  <c:v>6.9645437863645899E-3</c:v>
                </c:pt>
                <c:pt idx="29">
                  <c:v>2.3324827417812999E-2</c:v>
                </c:pt>
                <c:pt idx="30">
                  <c:v>2.3743982780686498E-2</c:v>
                </c:pt>
                <c:pt idx="31">
                  <c:v>3.0385100565180002E-2</c:v>
                </c:pt>
                <c:pt idx="32">
                  <c:v>-4.64901626508466E-2</c:v>
                </c:pt>
                <c:pt idx="33">
                  <c:v>7.0021367478692198E-2</c:v>
                </c:pt>
                <c:pt idx="34">
                  <c:v>-6.9201420533498304E-3</c:v>
                </c:pt>
                <c:pt idx="35">
                  <c:v>4.4720861834902502E-2</c:v>
                </c:pt>
                <c:pt idx="36">
                  <c:v>-5.1733329814428797E-2</c:v>
                </c:pt>
                <c:pt idx="37">
                  <c:v>-2.9947596602801701E-2</c:v>
                </c:pt>
                <c:pt idx="38">
                  <c:v>3.7071888774706997E-2</c:v>
                </c:pt>
                <c:pt idx="39">
                  <c:v>-8.7148837832509901E-2</c:v>
                </c:pt>
                <c:pt idx="40">
                  <c:v>1.79328441778593E-3</c:v>
                </c:pt>
                <c:pt idx="41">
                  <c:v>-8.2540572604812498E-2</c:v>
                </c:pt>
                <c:pt idx="42">
                  <c:v>9.2151954831953195E-2</c:v>
                </c:pt>
                <c:pt idx="43">
                  <c:v>-4.0694488138342699E-2</c:v>
                </c:pt>
                <c:pt idx="44">
                  <c:v>-9.2025254867256601E-2</c:v>
                </c:pt>
                <c:pt idx="45">
                  <c:v>8.0923202551298104E-2</c:v>
                </c:pt>
                <c:pt idx="46">
                  <c:v>5.5795775834564097E-2</c:v>
                </c:pt>
                <c:pt idx="47">
                  <c:v>-5.7684743996542297E-2</c:v>
                </c:pt>
                <c:pt idx="48">
                  <c:v>6.2789451230628998E-2</c:v>
                </c:pt>
                <c:pt idx="49">
                  <c:v>-2.44444374244333E-2</c:v>
                </c:pt>
                <c:pt idx="50">
                  <c:v>3.6635935818627001E-2</c:v>
                </c:pt>
                <c:pt idx="51">
                  <c:v>1.55962728730175E-2</c:v>
                </c:pt>
                <c:pt idx="52">
                  <c:v>4.3338972933502102E-3</c:v>
                </c:pt>
                <c:pt idx="53">
                  <c:v>6.6040915503455505E-2</c:v>
                </c:pt>
                <c:pt idx="54">
                  <c:v>3.21006479796727E-2</c:v>
                </c:pt>
                <c:pt idx="55">
                  <c:v>-1.59229554454593E-2</c:v>
                </c:pt>
                <c:pt idx="56">
                  <c:v>-4.7645639548519698E-2</c:v>
                </c:pt>
                <c:pt idx="57">
                  <c:v>-2.1009550750775399E-2</c:v>
                </c:pt>
                <c:pt idx="58">
                  <c:v>9.1282373456069196E-2</c:v>
                </c:pt>
                <c:pt idx="59">
                  <c:v>4.5291011390986402E-2</c:v>
                </c:pt>
              </c:numCache>
            </c:numRef>
          </c:xVal>
          <c:yVal>
            <c:numRef>
              <c:f>Results!$AMU$1:$AMU$60</c:f>
              <c:numCache>
                <c:formatCode>General</c:formatCode>
                <c:ptCount val="60"/>
                <c:pt idx="0">
                  <c:v>-5.50948230530574E-2</c:v>
                </c:pt>
                <c:pt idx="1">
                  <c:v>3.6062593630416702E-2</c:v>
                </c:pt>
                <c:pt idx="2">
                  <c:v>2.2747893672756099E-2</c:v>
                </c:pt>
                <c:pt idx="3">
                  <c:v>5.8848445703079698E-2</c:v>
                </c:pt>
                <c:pt idx="4">
                  <c:v>-6.7395257150800704E-3</c:v>
                </c:pt>
                <c:pt idx="5">
                  <c:v>8.3237799248082993E-3</c:v>
                </c:pt>
                <c:pt idx="6">
                  <c:v>-8.34910707340486E-3</c:v>
                </c:pt>
                <c:pt idx="7">
                  <c:v>1.5994001706428101E-2</c:v>
                </c:pt>
                <c:pt idx="8">
                  <c:v>-2.0905796731656399E-2</c:v>
                </c:pt>
                <c:pt idx="9">
                  <c:v>-7.3825284788053499E-4</c:v>
                </c:pt>
                <c:pt idx="10">
                  <c:v>1.4616767079228399E-2</c:v>
                </c:pt>
                <c:pt idx="11">
                  <c:v>2.3769192195026798E-3</c:v>
                </c:pt>
                <c:pt idx="12">
                  <c:v>6.6847280271479903E-2</c:v>
                </c:pt>
                <c:pt idx="13">
                  <c:v>1.38090268384991E-2</c:v>
                </c:pt>
                <c:pt idx="14">
                  <c:v>6.88436605778667E-2</c:v>
                </c:pt>
                <c:pt idx="15">
                  <c:v>1.0922942854114799E-2</c:v>
                </c:pt>
                <c:pt idx="16">
                  <c:v>-2.9301061860774701E-2</c:v>
                </c:pt>
                <c:pt idx="17">
                  <c:v>8.0141691882799002E-2</c:v>
                </c:pt>
                <c:pt idx="18">
                  <c:v>-5.5059074830488199E-2</c:v>
                </c:pt>
                <c:pt idx="19">
                  <c:v>2.6566135332945599E-2</c:v>
                </c:pt>
                <c:pt idx="20">
                  <c:v>-4.7027410643776801E-2</c:v>
                </c:pt>
                <c:pt idx="21">
                  <c:v>-2.7048128871168399E-2</c:v>
                </c:pt>
                <c:pt idx="22">
                  <c:v>-4.8954799608004598E-2</c:v>
                </c:pt>
                <c:pt idx="23">
                  <c:v>-7.6612742714795004E-3</c:v>
                </c:pt>
                <c:pt idx="24">
                  <c:v>3.8833484156779501E-2</c:v>
                </c:pt>
                <c:pt idx="25">
                  <c:v>-3.2980307493481402E-2</c:v>
                </c:pt>
                <c:pt idx="26">
                  <c:v>-3.6793744428189099E-2</c:v>
                </c:pt>
                <c:pt idx="27">
                  <c:v>9.80086668036728E-3</c:v>
                </c:pt>
                <c:pt idx="28">
                  <c:v>-2.6781877071161999E-2</c:v>
                </c:pt>
                <c:pt idx="29">
                  <c:v>5.1541894791448099E-2</c:v>
                </c:pt>
                <c:pt idx="30">
                  <c:v>1.7901755196492099E-2</c:v>
                </c:pt>
                <c:pt idx="31">
                  <c:v>5.3474074861693401E-2</c:v>
                </c:pt>
                <c:pt idx="32">
                  <c:v>-6.5331544949180101E-2</c:v>
                </c:pt>
                <c:pt idx="33">
                  <c:v>0.101862953506096</c:v>
                </c:pt>
                <c:pt idx="34">
                  <c:v>-8.1399894468234396E-3</c:v>
                </c:pt>
                <c:pt idx="35">
                  <c:v>-3.4891594725076303E-2</c:v>
                </c:pt>
                <c:pt idx="36">
                  <c:v>-4.2920088985883099E-2</c:v>
                </c:pt>
                <c:pt idx="37">
                  <c:v>-2.38994990415635E-2</c:v>
                </c:pt>
                <c:pt idx="38">
                  <c:v>-3.03837534564909E-2</c:v>
                </c:pt>
                <c:pt idx="39">
                  <c:v>-2.1522730813375201E-2</c:v>
                </c:pt>
                <c:pt idx="40">
                  <c:v>-3.2675435578742203E-2</c:v>
                </c:pt>
                <c:pt idx="41">
                  <c:v>4.1409753801089104E-3</c:v>
                </c:pt>
                <c:pt idx="42">
                  <c:v>-7.5359385547060797E-4</c:v>
                </c:pt>
                <c:pt idx="43">
                  <c:v>-4.3694539462040598E-2</c:v>
                </c:pt>
                <c:pt idx="44">
                  <c:v>-4.1481462338371099E-2</c:v>
                </c:pt>
                <c:pt idx="45">
                  <c:v>-8.7301881057525205E-2</c:v>
                </c:pt>
                <c:pt idx="46">
                  <c:v>4.0111196841678097E-2</c:v>
                </c:pt>
                <c:pt idx="47">
                  <c:v>-2.23976301863806E-2</c:v>
                </c:pt>
                <c:pt idx="48">
                  <c:v>-3.4764744247479398E-2</c:v>
                </c:pt>
                <c:pt idx="49">
                  <c:v>1.7716794820618699E-2</c:v>
                </c:pt>
                <c:pt idx="50">
                  <c:v>0.11075280653294101</c:v>
                </c:pt>
                <c:pt idx="51">
                  <c:v>3.91005861835464E-2</c:v>
                </c:pt>
                <c:pt idx="52">
                  <c:v>5.4201949658015398E-2</c:v>
                </c:pt>
                <c:pt idx="53">
                  <c:v>-3.39362220097634E-2</c:v>
                </c:pt>
                <c:pt idx="54">
                  <c:v>-5.4715317831597499E-2</c:v>
                </c:pt>
                <c:pt idx="55">
                  <c:v>-2.12698913420311E-2</c:v>
                </c:pt>
                <c:pt idx="56">
                  <c:v>-7.8052383532184197E-3</c:v>
                </c:pt>
                <c:pt idx="57">
                  <c:v>7.6276875369560196E-2</c:v>
                </c:pt>
                <c:pt idx="58">
                  <c:v>2.9801958310139501E-2</c:v>
                </c:pt>
                <c:pt idx="59">
                  <c:v>-6.0298968802792403E-2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866-594C-B665-59956093A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19"/>
        <c:axId val="1020"/>
      </c:scatterChart>
      <c:valAx>
        <c:axId val="1019"/>
        <c:scaling>
          <c:orientation val="minMax"/>
          <c:max val="0.15"/>
          <c:min val="-0.15"/>
        </c:scaling>
        <c:delete val="0"/>
        <c:axPos val="b"/>
        <c:majorGridlines>
          <c:spPr>
            <a:ln>
              <a:noFill/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Return(Mkt)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20"/>
        <c:crosses val="min"/>
        <c:crossBetween val="midCat"/>
      </c:valAx>
      <c:valAx>
        <c:axId val="1020"/>
        <c:scaling>
          <c:orientation val="minMax"/>
          <c:max val="0.15"/>
          <c:min val="-0.1"/>
        </c:scaling>
        <c:delete val="0"/>
        <c:axPos val="l"/>
        <c:majorGridlines>
          <c:spPr>
            <a:ln>
              <a:solidFill>
                <a:srgbClr val="E0E0E0">
                  <a:alpha val="100000"/>
                </a:srgbClr>
              </a:solidFill>
            </a:ln>
          </c:spPr>
        </c:majorGridlines>
        <c:minorGridlines>
          <c:spPr>
            <a:ln>
              <a:noFill/>
            </a:ln>
          </c:spPr>
        </c:minorGridlines>
        <c:title>
          <c:tx>
            <c:rich>
              <a:bodyPr/>
              <a:lstStyle/>
              <a:p>
                <a:pPr>
                  <a:defRPr/>
                </a:pPr>
                <a:r>
                  <a:t>Residuals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spPr>
          <a:ln>
            <a:solidFill>
              <a:srgbClr val="808080">
                <a:alpha val="100000"/>
              </a:srgbClr>
            </a:solidFill>
          </a:ln>
        </c:spPr>
        <c:crossAx val="1019"/>
        <c:crosses val="min"/>
        <c:crossBetween val="midCat"/>
      </c:valAx>
      <c:spPr>
        <a:noFill/>
      </c:spPr>
    </c:plotArea>
    <c:plotVisOnly val="0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8185956-61AB-DD4E-8B48-0BECF01BD880}">
  <sheetPr/>
  <sheetViews>
    <sheetView tabSelected="1" zoomScale="17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353" cy="6282765"/>
    <xdr:graphicFrame macro="">
      <xdr:nvGraphicFramePr>
        <xdr:cNvPr id="2" name="Chart 1" descr=".xml">
          <a:extLst>
            <a:ext uri="{FF2B5EF4-FFF2-40B4-BE49-F238E27FC236}">
              <a16:creationId xmlns:a16="http://schemas.microsoft.com/office/drawing/2014/main" id="{BC154505-D7C0-F5D1-4428-04A5A7E1F6A6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0.16961</cdr:x>
      <cdr:y>0.1232</cdr:y>
    </cdr:from>
    <cdr:to>
      <cdr:x>0.52585</cdr:x>
      <cdr:y>0.22006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553F7242-3DFA-643F-B1B4-2983A863D4AC}"/>
            </a:ext>
          </a:extLst>
        </cdr:cNvPr>
        <cdr:cNvSpPr txBox="1"/>
      </cdr:nvSpPr>
      <cdr:spPr>
        <a:xfrm xmlns:a="http://schemas.openxmlformats.org/drawingml/2006/main">
          <a:off x="1472363" y="774560"/>
          <a:ext cx="3092385" cy="60901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>
          <a:spAutoFit/>
        </a:bodyPr>
        <a:lstStyle xmlns:a="http://schemas.openxmlformats.org/drawingml/2006/main"/>
        <a:p xmlns:a="http://schemas.openxmlformats.org/drawingml/2006/main">
          <a:r>
            <a:rPr lang="en-US" sz="1100"/>
            <a:t>Return on MSFT = 1.30%</a:t>
          </a:r>
          <a:r>
            <a:rPr lang="en-US" sz="1100" baseline="0"/>
            <a:t> + 0.88 Return on S&amp;P 500</a:t>
          </a:r>
        </a:p>
        <a:p xmlns:a="http://schemas.openxmlformats.org/drawingml/2006/main">
          <a:r>
            <a:rPr lang="en-US" sz="1100" baseline="0"/>
            <a:t>	                  (0.11)</a:t>
          </a:r>
        </a:p>
        <a:p xmlns:a="http://schemas.openxmlformats.org/drawingml/2006/main">
          <a:r>
            <a:rPr lang="en-US" sz="1100" baseline="0"/>
            <a:t>R Squared = 53.37%	</a:t>
          </a:r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148</xdr:row>
      <xdr:rowOff>47675</xdr:rowOff>
    </xdr:from>
    <xdr:to>
      <xdr:col>5</xdr:col>
      <xdr:colOff>0</xdr:colOff>
      <xdr:row>167</xdr:row>
      <xdr:rowOff>152560</xdr:rowOff>
    </xdr:to>
    <xdr:graphicFrame macro="">
      <xdr:nvGraphicFramePr>
        <xdr:cNvPr id="3" name="Chart 2" descr=".xml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168</xdr:row>
      <xdr:rowOff>47675</xdr:rowOff>
    </xdr:from>
    <xdr:to>
      <xdr:col>5</xdr:col>
      <xdr:colOff>0</xdr:colOff>
      <xdr:row>187</xdr:row>
      <xdr:rowOff>152560</xdr:rowOff>
    </xdr:to>
    <xdr:graphicFrame macro="">
      <xdr:nvGraphicFramePr>
        <xdr:cNvPr id="4" name="Chart 3" descr=".xm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188</xdr:row>
      <xdr:rowOff>47675</xdr:rowOff>
    </xdr:from>
    <xdr:to>
      <xdr:col>5</xdr:col>
      <xdr:colOff>0</xdr:colOff>
      <xdr:row>207</xdr:row>
      <xdr:rowOff>152560</xdr:rowOff>
    </xdr:to>
    <xdr:graphicFrame macro="">
      <xdr:nvGraphicFramePr>
        <xdr:cNvPr id="5" name="Chart 4" descr=".xm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208</xdr:row>
      <xdr:rowOff>47675</xdr:rowOff>
    </xdr:from>
    <xdr:to>
      <xdr:col>5</xdr:col>
      <xdr:colOff>0</xdr:colOff>
      <xdr:row>227</xdr:row>
      <xdr:rowOff>152560</xdr:rowOff>
    </xdr:to>
    <xdr:graphicFrame macro="">
      <xdr:nvGraphicFramePr>
        <xdr:cNvPr id="6" name="Chart 5" descr=".xml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V269"/>
  <sheetViews>
    <sheetView workbookViewId="0">
      <selection activeCell="B26" sqref="B26:B27"/>
    </sheetView>
  </sheetViews>
  <sheetFormatPr baseColWidth="10" defaultColWidth="11.5" defaultRowHeight="15.75" customHeight="1"/>
  <cols>
    <col min="1" max="1" width="18.1640625" style="25" customWidth="1"/>
    <col min="2" max="2" width="17" style="25" customWidth="1"/>
    <col min="3" max="3" width="18.1640625" style="25" customWidth="1"/>
    <col min="4" max="4" width="11.5" style="25" customWidth="1"/>
    <col min="5" max="6" width="15.83203125" style="25" customWidth="1"/>
    <col min="7" max="7" width="12.5" style="25" customWidth="1"/>
    <col min="8" max="1011" width="11.5" style="25" customWidth="1"/>
    <col min="1012" max="1036" width="11.5" style="25" hidden="1" customWidth="1"/>
    <col min="1037" max="16384" width="11.5" style="25"/>
  </cols>
  <sheetData>
    <row r="1" spans="1:1036" ht="16.5" customHeight="1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2">
        <v>8.3252743698917497E-2</v>
      </c>
      <c r="ALY1" s="2">
        <v>8.00765870125833E-2</v>
      </c>
      <c r="ALZ1" s="2">
        <v>2.8157920645860101E-2</v>
      </c>
      <c r="AMA1" s="2">
        <v>8.00765870125833E-2</v>
      </c>
      <c r="AMB1" s="2">
        <v>-0.12707306289319001</v>
      </c>
      <c r="AMC1" s="2">
        <v>-0.123474178152186</v>
      </c>
      <c r="AMD1" s="2">
        <v>-6.3697401278406701E-2</v>
      </c>
      <c r="AME1" s="2">
        <v>-0.123474178152186</v>
      </c>
      <c r="AMF1" s="2">
        <v>-0.18938967755757599</v>
      </c>
      <c r="AMG1" s="2">
        <v>-0.123474178152186</v>
      </c>
      <c r="AMH1" s="2">
        <v>-1.38078661401989E-3</v>
      </c>
      <c r="AMI1" s="2">
        <v>-0.123474178152186</v>
      </c>
      <c r="AMJ1" s="1" t="s">
        <v>1</v>
      </c>
      <c r="AMK1" s="2">
        <v>6</v>
      </c>
      <c r="AML1" s="2">
        <v>-7.4999999999999997E-2</v>
      </c>
      <c r="AMM1" s="2">
        <v>2.02398865233079</v>
      </c>
      <c r="AMN1" s="2">
        <v>-0.1</v>
      </c>
      <c r="AMO1" s="2">
        <v>-0.101980253782983</v>
      </c>
      <c r="AMP1" s="2">
        <v>-0.101980253782983</v>
      </c>
      <c r="AMQ1" s="2">
        <v>-6.8095692457011497E-2</v>
      </c>
      <c r="AMR1" s="2">
        <v>-5.50948230530574E-2</v>
      </c>
      <c r="AMS1" s="2">
        <v>-5.50948230530574E-2</v>
      </c>
      <c r="AMT1" s="2">
        <v>8.3252743698917497E-2</v>
      </c>
      <c r="AMU1" s="2">
        <v>-5.50948230530574E-2</v>
      </c>
      <c r="AMV1" s="2">
        <v>8.00765870125833E-2</v>
      </c>
    </row>
    <row r="2" spans="1:1036" ht="15.75" customHeight="1">
      <c r="A2" s="85" t="s">
        <v>2</v>
      </c>
      <c r="B2" s="85"/>
      <c r="C2" s="94" t="s">
        <v>3</v>
      </c>
      <c r="D2" s="94"/>
      <c r="E2" s="94"/>
      <c r="F2" s="94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2">
        <v>4.1118293087959203E-2</v>
      </c>
      <c r="ALY2" s="2">
        <v>3.2066080713555101E-2</v>
      </c>
      <c r="ALZ2" s="2">
        <v>7.7180886718375905E-2</v>
      </c>
      <c r="AMA2" s="2">
        <v>3.2066080713555101E-2</v>
      </c>
      <c r="AMB2" s="2">
        <v>-9.3266154839853899E-2</v>
      </c>
      <c r="AMC2" s="2">
        <v>-9.2025254867256601E-2</v>
      </c>
      <c r="AMD2" s="2">
        <v>-4.2304595474798798E-2</v>
      </c>
      <c r="AME2" s="2">
        <v>-9.2025254867256601E-2</v>
      </c>
      <c r="AMF2" s="2">
        <v>-0.159883080234099</v>
      </c>
      <c r="AMG2" s="2">
        <v>-9.2025254867256601E-2</v>
      </c>
      <c r="AMH2" s="2">
        <v>2.43123299194462E-2</v>
      </c>
      <c r="AMI2" s="2">
        <v>-9.2025254867256601E-2</v>
      </c>
      <c r="AMJ2" s="1" t="s">
        <v>4</v>
      </c>
      <c r="AMK2" s="2">
        <v>27</v>
      </c>
      <c r="AML2" s="2">
        <v>-2.5000000000000001E-2</v>
      </c>
      <c r="AMM2" s="2">
        <v>3.0668411379117999</v>
      </c>
      <c r="AMN2" s="2">
        <v>-9.1666666666666702E-2</v>
      </c>
      <c r="AMO2" s="2">
        <v>0.101980253782983</v>
      </c>
      <c r="AMP2" s="2">
        <v>0.101980253782983</v>
      </c>
      <c r="AMQ2" s="2">
        <v>3.2948626342069798E-2</v>
      </c>
      <c r="AMR2" s="2">
        <v>3.6062593630416702E-2</v>
      </c>
      <c r="AMS2" s="2">
        <v>3.6062593630416702E-2</v>
      </c>
      <c r="AMT2" s="2">
        <v>4.1118293087959203E-2</v>
      </c>
      <c r="AMU2" s="2">
        <v>3.6062593630416702E-2</v>
      </c>
      <c r="AMV2" s="2">
        <v>3.2066080713555101E-2</v>
      </c>
    </row>
    <row r="3" spans="1:1036" ht="15.75" customHeight="1">
      <c r="A3" s="85" t="s">
        <v>5</v>
      </c>
      <c r="B3" s="85"/>
      <c r="C3" s="94" t="s">
        <v>6</v>
      </c>
      <c r="D3" s="94"/>
      <c r="E3" s="94"/>
      <c r="F3" s="94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2">
        <v>3.00058330075973E-2</v>
      </c>
      <c r="ALY3" s="2">
        <v>1.94038808521628E-2</v>
      </c>
      <c r="ALZ3" s="2">
        <v>5.2753726680353399E-2</v>
      </c>
      <c r="AMA3" s="2">
        <v>1.94038808521628E-2</v>
      </c>
      <c r="AMB3" s="2">
        <v>-8.8051311532744106E-2</v>
      </c>
      <c r="AMC3" s="2">
        <v>-8.7148837832509901E-2</v>
      </c>
      <c r="AMD3" s="2">
        <v>-3.8960264195027301E-2</v>
      </c>
      <c r="AME3" s="2">
        <v>-8.7148837832509901E-2</v>
      </c>
      <c r="AMF3" s="2">
        <v>-0.15534913209392301</v>
      </c>
      <c r="AMG3" s="2">
        <v>-8.7148837832509901E-2</v>
      </c>
      <c r="AMH3" s="2">
        <v>2.8337556366151699E-2</v>
      </c>
      <c r="AMI3" s="2">
        <v>-8.7148837832509901E-2</v>
      </c>
      <c r="AMJ3" s="1" t="s">
        <v>7</v>
      </c>
      <c r="AMK3" s="2">
        <v>17</v>
      </c>
      <c r="AML3" s="2">
        <v>2.5000000000000001E-2</v>
      </c>
      <c r="AMM3" s="2">
        <v>4.4820871335114703</v>
      </c>
      <c r="AMN3" s="2">
        <v>-8.3333333333333301E-2</v>
      </c>
      <c r="AMO3" s="1"/>
      <c r="AMP3" s="1"/>
      <c r="AMQ3" s="2">
        <v>2.60814938677815E-2</v>
      </c>
      <c r="AMR3" s="2">
        <v>2.2747893672756099E-2</v>
      </c>
      <c r="AMS3" s="2">
        <v>2.2747893672756099E-2</v>
      </c>
      <c r="AMT3" s="2">
        <v>3.00058330075973E-2</v>
      </c>
      <c r="AMU3" s="2">
        <v>2.2747893672756099E-2</v>
      </c>
      <c r="AMV3" s="2">
        <v>1.94038808521628E-2</v>
      </c>
    </row>
    <row r="4" spans="1:1036" ht="15.75" customHeight="1">
      <c r="A4" s="85" t="s">
        <v>8</v>
      </c>
      <c r="B4" s="85"/>
      <c r="C4" s="4">
        <v>60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2">
        <v>4.8494270932497599E-2</v>
      </c>
      <c r="ALY4" s="2">
        <v>4.04707098384594E-2</v>
      </c>
      <c r="ALZ4" s="2">
        <v>0.107342716635577</v>
      </c>
      <c r="AMA4" s="2">
        <v>4.04707098384594E-2</v>
      </c>
      <c r="AMB4" s="2">
        <v>-8.3132191028596994E-2</v>
      </c>
      <c r="AMC4" s="2">
        <v>-8.2540572604812498E-2</v>
      </c>
      <c r="AMD4" s="2">
        <v>-3.5790874970521899E-2</v>
      </c>
      <c r="AME4" s="2">
        <v>-8.2540572604812498E-2</v>
      </c>
      <c r="AMF4" s="2">
        <v>-0.15107494467441401</v>
      </c>
      <c r="AMG4" s="2">
        <v>-8.2540572604812498E-2</v>
      </c>
      <c r="AMH4" s="2">
        <v>3.2151878675294697E-2</v>
      </c>
      <c r="AMI4" s="2">
        <v>-8.2540572604812498E-2</v>
      </c>
      <c r="AMJ4" s="1" t="s">
        <v>9</v>
      </c>
      <c r="AMK4" s="2">
        <v>8</v>
      </c>
      <c r="AML4" s="2">
        <v>7.4999999999999997E-2</v>
      </c>
      <c r="AMM4" s="2">
        <v>6.3179344867369398</v>
      </c>
      <c r="AMN4" s="2">
        <v>-7.4999999999999997E-2</v>
      </c>
      <c r="AMO4" s="1"/>
      <c r="AMP4" s="1"/>
      <c r="AMQ4" s="2">
        <v>5.37770629063586E-2</v>
      </c>
      <c r="AMR4" s="2">
        <v>5.8848445703079698E-2</v>
      </c>
      <c r="AMS4" s="2">
        <v>5.8848445703079698E-2</v>
      </c>
      <c r="AMT4" s="2">
        <v>4.8494270932497599E-2</v>
      </c>
      <c r="AMU4" s="2">
        <v>5.8848445703079698E-2</v>
      </c>
      <c r="AMV4" s="2">
        <v>4.04707098384594E-2</v>
      </c>
    </row>
    <row r="5" spans="1:1036" ht="15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2">
        <v>-4.2724486536068397E-2</v>
      </c>
      <c r="ALY5" s="2">
        <v>-6.3469383518189496E-2</v>
      </c>
      <c r="ALZ5" s="2">
        <v>-4.9464012251148499E-2</v>
      </c>
      <c r="AMA5" s="2">
        <v>-6.3469383518189496E-2</v>
      </c>
      <c r="AMB5" s="2">
        <v>-8.2693747551053701E-2</v>
      </c>
      <c r="AMC5" s="2">
        <v>-8.2129407772207799E-2</v>
      </c>
      <c r="AMD5" s="2">
        <v>-3.5507634563940203E-2</v>
      </c>
      <c r="AME5" s="2">
        <v>-8.2129407772207799E-2</v>
      </c>
      <c r="AMF5" s="2">
        <v>-0.15069408307835599</v>
      </c>
      <c r="AMG5" s="2">
        <v>-8.2129407772207799E-2</v>
      </c>
      <c r="AMH5" s="2">
        <v>3.24927009633625E-2</v>
      </c>
      <c r="AMI5" s="2">
        <v>-8.2129407772207799E-2</v>
      </c>
      <c r="AMJ5" s="1" t="s">
        <v>10</v>
      </c>
      <c r="AMK5" s="2">
        <v>2</v>
      </c>
      <c r="AML5" s="2">
        <v>0.125</v>
      </c>
      <c r="AMM5" s="2">
        <v>8.5896555631081704</v>
      </c>
      <c r="AMN5" s="2">
        <v>-6.6666666666666693E-2</v>
      </c>
      <c r="AMO5" s="1"/>
      <c r="AMP5" s="1"/>
      <c r="AMQ5" s="2">
        <v>9.1195969017769901E-4</v>
      </c>
      <c r="AMR5" s="2">
        <v>-6.7395257150800704E-3</v>
      </c>
      <c r="AMS5" s="2">
        <v>-6.7395257150800704E-3</v>
      </c>
      <c r="AMT5" s="2">
        <v>-4.2724486536068397E-2</v>
      </c>
      <c r="AMU5" s="2">
        <v>-6.7395257150800704E-3</v>
      </c>
      <c r="AMV5" s="2">
        <v>-6.3469383518189496E-2</v>
      </c>
    </row>
    <row r="6" spans="1:1036" ht="15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2">
        <v>7.4793943231724697E-2</v>
      </c>
      <c r="ALY6" s="2">
        <v>7.0438125202266902E-2</v>
      </c>
      <c r="ALZ6" s="2">
        <v>8.3117723156532999E-2</v>
      </c>
      <c r="AMA6" s="2">
        <v>7.0438125202266902E-2</v>
      </c>
      <c r="AMB6" s="2">
        <v>-6.2891835355546002E-2</v>
      </c>
      <c r="AMC6" s="2">
        <v>-6.3469383518189496E-2</v>
      </c>
      <c r="AMD6" s="2">
        <v>-2.2557137716590799E-2</v>
      </c>
      <c r="AME6" s="2">
        <v>-6.3469383518189496E-2</v>
      </c>
      <c r="AMF6" s="2">
        <v>-0.13349584273164999</v>
      </c>
      <c r="AMG6" s="2">
        <v>-6.3469383518189496E-2</v>
      </c>
      <c r="AMH6" s="2">
        <v>4.80468696595132E-2</v>
      </c>
      <c r="AMI6" s="2">
        <v>-6.3469383518189496E-2</v>
      </c>
      <c r="AMJ6" s="1"/>
      <c r="AMK6" s="1"/>
      <c r="AML6" s="1"/>
      <c r="AMM6" s="2">
        <v>11.2637288874711</v>
      </c>
      <c r="AMN6" s="2">
        <v>-5.83333333333333E-2</v>
      </c>
      <c r="AMO6" s="1"/>
      <c r="AMP6" s="1"/>
      <c r="AMQ6" s="2">
        <v>1.0120008416328201E-2</v>
      </c>
      <c r="AMR6" s="2">
        <v>8.3237799248082993E-3</v>
      </c>
      <c r="AMS6" s="2">
        <v>8.3237799248082993E-3</v>
      </c>
      <c r="AMT6" s="2">
        <v>7.4793943231724697E-2</v>
      </c>
      <c r="AMU6" s="2">
        <v>8.3237799248082993E-3</v>
      </c>
      <c r="AMV6" s="2">
        <v>7.0438125202266902E-2</v>
      </c>
    </row>
    <row r="7" spans="1:1036" ht="15.75" customHeight="1">
      <c r="A7" s="91" t="s">
        <v>11</v>
      </c>
      <c r="B7" s="91"/>
      <c r="C7" s="91"/>
      <c r="D7" s="91"/>
      <c r="E7" s="6"/>
      <c r="F7" s="6"/>
      <c r="G7" s="6"/>
      <c r="H7" s="6"/>
      <c r="I7" s="6"/>
      <c r="J7" s="6"/>
      <c r="K7" s="6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2">
        <v>2.5593060492335899E-2</v>
      </c>
      <c r="ALY7" s="2">
        <v>1.43757046313238E-2</v>
      </c>
      <c r="ALZ7" s="2">
        <v>1.7243953418931E-2</v>
      </c>
      <c r="AMA7" s="2">
        <v>1.43757046313238E-2</v>
      </c>
      <c r="AMB7" s="2">
        <v>-5.6800461264450403E-2</v>
      </c>
      <c r="AMC7" s="2">
        <v>-5.7684743996542297E-2</v>
      </c>
      <c r="AMD7" s="2">
        <v>-1.8495208832334398E-2</v>
      </c>
      <c r="AME7" s="2">
        <v>-5.7684743996542297E-2</v>
      </c>
      <c r="AMF7" s="2">
        <v>-0.12819914778404901</v>
      </c>
      <c r="AMG7" s="2">
        <v>-5.7684743996542297E-2</v>
      </c>
      <c r="AMH7" s="2">
        <v>5.2903477687264298E-2</v>
      </c>
      <c r="AMI7" s="2">
        <v>-5.7684743996542297E-2</v>
      </c>
      <c r="AMJ7" s="1"/>
      <c r="AMK7" s="1"/>
      <c r="AML7" s="1"/>
      <c r="AMM7" s="2">
        <v>14.2460490736956</v>
      </c>
      <c r="AMN7" s="2">
        <v>-0.05</v>
      </c>
      <c r="AMO7" s="1"/>
      <c r="AMP7" s="1"/>
      <c r="AMQ7" s="2">
        <v>-6.40598395774317E-3</v>
      </c>
      <c r="AMR7" s="2">
        <v>-8.34910707340486E-3</v>
      </c>
      <c r="AMS7" s="2">
        <v>-8.34910707340486E-3</v>
      </c>
      <c r="AMT7" s="2">
        <v>2.5593060492335899E-2</v>
      </c>
      <c r="AMU7" s="2">
        <v>-8.34910707340486E-3</v>
      </c>
      <c r="AMV7" s="2">
        <v>1.43757046313238E-2</v>
      </c>
    </row>
    <row r="8" spans="1:1036" ht="15.75" customHeight="1">
      <c r="A8" s="85" t="s">
        <v>12</v>
      </c>
      <c r="B8" s="85"/>
      <c r="C8" s="7">
        <v>0.73054968891653405</v>
      </c>
      <c r="D8" s="93" t="s">
        <v>13</v>
      </c>
      <c r="E8" s="93"/>
      <c r="F8" s="8">
        <v>0.53370284797604495</v>
      </c>
      <c r="G8" s="85" t="s">
        <v>14</v>
      </c>
      <c r="H8" s="85"/>
      <c r="I8" s="7">
        <v>0.52566324190666702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2">
        <v>-9.5033839095146403E-4</v>
      </c>
      <c r="ALY8" s="2">
        <v>-1.5869427340380399E-2</v>
      </c>
      <c r="ALZ8" s="2">
        <v>1.5043663315476701E-2</v>
      </c>
      <c r="AMA8" s="2">
        <v>-1.5869427340380399E-2</v>
      </c>
      <c r="AMB8" s="2">
        <v>-5.0563754898780698E-2</v>
      </c>
      <c r="AMC8" s="2">
        <v>-5.1733329814428797E-2</v>
      </c>
      <c r="AMD8" s="2">
        <v>-1.4285886349243699E-2</v>
      </c>
      <c r="AME8" s="2">
        <v>-5.1733329814428797E-2</v>
      </c>
      <c r="AMF8" s="2">
        <v>-0.122767158892418</v>
      </c>
      <c r="AMG8" s="2">
        <v>-5.1733329814428797E-2</v>
      </c>
      <c r="AMH8" s="2">
        <v>5.7917517644393499E-2</v>
      </c>
      <c r="AMI8" s="2">
        <v>-5.1733329814428797E-2</v>
      </c>
      <c r="AMJ8" s="1"/>
      <c r="AMK8" s="1"/>
      <c r="AML8" s="1"/>
      <c r="AMM8" s="2">
        <v>17.3785081339574</v>
      </c>
      <c r="AMN8" s="2">
        <v>-4.1666666666666699E-2</v>
      </c>
      <c r="AMO8" s="1"/>
      <c r="AMP8" s="1"/>
      <c r="AMQ8" s="2">
        <v>1.98031983248276E-2</v>
      </c>
      <c r="AMR8" s="2">
        <v>1.5994001706428101E-2</v>
      </c>
      <c r="AMS8" s="2">
        <v>1.5994001706428101E-2</v>
      </c>
      <c r="AMT8" s="2">
        <v>-9.5033839095146403E-4</v>
      </c>
      <c r="AMU8" s="2">
        <v>1.5994001706428101E-2</v>
      </c>
      <c r="AMV8" s="2">
        <v>-1.5869427340380399E-2</v>
      </c>
    </row>
    <row r="9" spans="1:1036" ht="15.75" customHeight="1">
      <c r="A9" s="85" t="s">
        <v>15</v>
      </c>
      <c r="B9" s="85"/>
      <c r="C9" s="7">
        <v>1.9548204720683101E-3</v>
      </c>
      <c r="D9" s="93" t="s">
        <v>16</v>
      </c>
      <c r="E9" s="93"/>
      <c r="F9" s="8">
        <v>4.4213351739811703E-2</v>
      </c>
      <c r="G9" s="85" t="s">
        <v>17</v>
      </c>
      <c r="H9" s="85"/>
      <c r="I9" s="7">
        <v>173.49034959017001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2">
        <v>2.9392667470086599E-2</v>
      </c>
      <c r="ALY9" s="2">
        <v>1.87052034640839E-2</v>
      </c>
      <c r="ALZ9" s="2">
        <v>8.4868707384301995E-3</v>
      </c>
      <c r="AMA9" s="2">
        <v>1.87052034640839E-2</v>
      </c>
      <c r="AMB9" s="2">
        <v>-4.6300659739047602E-2</v>
      </c>
      <c r="AMC9" s="2">
        <v>-4.7645639548519698E-2</v>
      </c>
      <c r="AMD9" s="2">
        <v>-1.1374194284317799E-2</v>
      </c>
      <c r="AME9" s="2">
        <v>-4.7645639548519698E-2</v>
      </c>
      <c r="AMF9" s="2">
        <v>-0.11904652657746299</v>
      </c>
      <c r="AMG9" s="2">
        <v>-4.7645639548519698E-2</v>
      </c>
      <c r="AMH9" s="2">
        <v>6.1371672554097097E-2</v>
      </c>
      <c r="AMI9" s="2">
        <v>-4.7645639548519698E-2</v>
      </c>
      <c r="AMJ9" s="1"/>
      <c r="AMK9" s="1"/>
      <c r="AML9" s="1"/>
      <c r="AMM9" s="2">
        <v>20.4473181793153</v>
      </c>
      <c r="AMN9" s="2">
        <v>-3.3333333333333298E-2</v>
      </c>
      <c r="AMO9" s="1"/>
      <c r="AMP9" s="1"/>
      <c r="AMQ9" s="2">
        <v>-8.2555855628173493E-3</v>
      </c>
      <c r="AMR9" s="2">
        <v>-2.0905796731656399E-2</v>
      </c>
      <c r="AMS9" s="2">
        <v>-2.0905796731656399E-2</v>
      </c>
      <c r="AMT9" s="2">
        <v>2.9392667470086599E-2</v>
      </c>
      <c r="AMU9" s="2">
        <v>-2.0905796731656399E-2</v>
      </c>
      <c r="AMV9" s="2">
        <v>1.87052034640839E-2</v>
      </c>
    </row>
    <row r="10" spans="1:1036" ht="15.75" customHeight="1">
      <c r="A10" s="85" t="s">
        <v>18</v>
      </c>
      <c r="B10" s="85"/>
      <c r="C10" s="7">
        <v>1.9527965053409</v>
      </c>
      <c r="D10" s="85" t="s">
        <v>19</v>
      </c>
      <c r="E10" s="85"/>
      <c r="F10" s="7">
        <v>103.004442155156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2">
        <v>3.1954537103077302E-2</v>
      </c>
      <c r="ALY10" s="2">
        <v>2.1624350536574698E-2</v>
      </c>
      <c r="ALZ10" s="2">
        <v>3.1216284255196701E-2</v>
      </c>
      <c r="AMA10" s="2">
        <v>2.1624350536574698E-2</v>
      </c>
      <c r="AMB10" s="2">
        <v>-4.5098961293680399E-2</v>
      </c>
      <c r="AMC10" s="2">
        <v>-4.64901626508466E-2</v>
      </c>
      <c r="AMD10" s="2">
        <v>-1.05477789675063E-2</v>
      </c>
      <c r="AME10" s="2">
        <v>-4.64901626508466E-2</v>
      </c>
      <c r="AMF10" s="2">
        <v>-0.117996332803519</v>
      </c>
      <c r="AMG10" s="2">
        <v>-4.64901626508466E-2</v>
      </c>
      <c r="AMH10" s="2">
        <v>6.2349592542332098E-2</v>
      </c>
      <c r="AMI10" s="2">
        <v>-4.64901626508466E-2</v>
      </c>
      <c r="AMJ10" s="1"/>
      <c r="AMK10" s="1"/>
      <c r="AML10" s="1"/>
      <c r="AMM10" s="2">
        <v>23.204169367528301</v>
      </c>
      <c r="AMN10" s="2">
        <v>-2.5000000000000001E-2</v>
      </c>
      <c r="AMO10" s="1"/>
      <c r="AMP10" s="1"/>
      <c r="AMQ10" s="2">
        <v>4.5677215462415497E-3</v>
      </c>
      <c r="AMR10" s="2">
        <v>-7.3825284788053499E-4</v>
      </c>
      <c r="AMS10" s="2">
        <v>-7.3825284788053499E-4</v>
      </c>
      <c r="AMT10" s="2">
        <v>3.1954537103077302E-2</v>
      </c>
      <c r="AMU10" s="2">
        <v>-7.3825284788053499E-4</v>
      </c>
      <c r="AMV10" s="2">
        <v>2.1624350536574698E-2</v>
      </c>
    </row>
    <row r="11" spans="1:1036" ht="15.75" customHeight="1">
      <c r="A11" s="85" t="s">
        <v>20</v>
      </c>
      <c r="B11" s="85"/>
      <c r="C11" s="7">
        <v>-3.3668147385052101</v>
      </c>
      <c r="D11" s="85" t="s">
        <v>21</v>
      </c>
      <c r="E11" s="85"/>
      <c r="F11" s="7">
        <v>-3.36566531321786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2">
        <v>4.4809891217486401E-2</v>
      </c>
      <c r="ALY11" s="2">
        <v>3.6272507822042097E-2</v>
      </c>
      <c r="ALZ11" s="2">
        <v>5.9426658296714702E-2</v>
      </c>
      <c r="AMA11" s="2">
        <v>3.6272507822042097E-2</v>
      </c>
      <c r="AMB11" s="2">
        <v>-3.9096236117056503E-2</v>
      </c>
      <c r="AMC11" s="2">
        <v>-4.0694488138342699E-2</v>
      </c>
      <c r="AMD11" s="2">
        <v>-6.3778323550293704E-3</v>
      </c>
      <c r="AME11" s="2">
        <v>-4.0694488138342699E-2</v>
      </c>
      <c r="AMF11" s="2">
        <v>-0.112738926623717</v>
      </c>
      <c r="AMG11" s="2">
        <v>-4.0694488138342699E-2</v>
      </c>
      <c r="AMH11" s="2">
        <v>6.7264858151630899E-2</v>
      </c>
      <c r="AMI11" s="2">
        <v>-4.0694488138342699E-2</v>
      </c>
      <c r="AMJ11" s="1"/>
      <c r="AMK11" s="1"/>
      <c r="AML11" s="1"/>
      <c r="AMM11" s="2">
        <v>25.398116238870902</v>
      </c>
      <c r="AMN11" s="2">
        <v>-1.6666666666666701E-2</v>
      </c>
      <c r="AMO11" s="1"/>
      <c r="AMP11" s="1"/>
      <c r="AMQ11" s="2">
        <v>1.7803532540797602E-2</v>
      </c>
      <c r="AMR11" s="2">
        <v>1.4616767079228399E-2</v>
      </c>
      <c r="AMS11" s="2">
        <v>1.4616767079228399E-2</v>
      </c>
      <c r="AMT11" s="2">
        <v>4.4809891217486401E-2</v>
      </c>
      <c r="AMU11" s="2">
        <v>1.4616767079228399E-2</v>
      </c>
      <c r="AMV11" s="2">
        <v>3.6272507822042097E-2</v>
      </c>
    </row>
    <row r="12" spans="1:1036" ht="15.75" customHeight="1">
      <c r="A12" s="85" t="s">
        <v>22</v>
      </c>
      <c r="B12" s="85"/>
      <c r="C12" s="7">
        <v>-3.2970032530978099</v>
      </c>
      <c r="D12" s="85" t="s">
        <v>23</v>
      </c>
      <c r="E12" s="85"/>
      <c r="F12" s="7">
        <v>-3.3395076287432799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2">
        <v>3.9372321102864802E-2</v>
      </c>
      <c r="ALY12" s="2">
        <v>3.0076616088460399E-2</v>
      </c>
      <c r="ALZ12" s="2">
        <v>4.1749240322367501E-2</v>
      </c>
      <c r="AMA12" s="2">
        <v>3.0076616088460399E-2</v>
      </c>
      <c r="AMB12" s="2">
        <v>-3.6317462513263801E-2</v>
      </c>
      <c r="AMC12" s="2">
        <v>-3.7996650798985697E-2</v>
      </c>
      <c r="AMD12" s="2">
        <v>-4.4213135033106497E-3</v>
      </c>
      <c r="AME12" s="2">
        <v>-3.7996650798985697E-2</v>
      </c>
      <c r="AMF12" s="2">
        <v>-0.110297460530692</v>
      </c>
      <c r="AMG12" s="2">
        <v>-3.7996650798985697E-2</v>
      </c>
      <c r="AMH12" s="2">
        <v>6.9558684514117897E-2</v>
      </c>
      <c r="AMI12" s="2">
        <v>-3.7996650798985697E-2</v>
      </c>
      <c r="AMJ12" s="1"/>
      <c r="AMK12" s="1"/>
      <c r="AML12" s="1"/>
      <c r="AMM12" s="2">
        <v>26.812838623802499</v>
      </c>
      <c r="AMN12" s="2">
        <v>-8.3333333333333297E-3</v>
      </c>
      <c r="AMO12" s="1"/>
      <c r="AMP12" s="1"/>
      <c r="AMQ12" s="2">
        <v>6.4059839577431596E-3</v>
      </c>
      <c r="AMR12" s="2">
        <v>2.3769192195026798E-3</v>
      </c>
      <c r="AMS12" s="2">
        <v>2.3769192195026798E-3</v>
      </c>
      <c r="AMT12" s="2">
        <v>3.9372321102864802E-2</v>
      </c>
      <c r="AMU12" s="2">
        <v>2.3769192195026798E-3</v>
      </c>
      <c r="AMV12" s="2">
        <v>3.0076616088460399E-2</v>
      </c>
    </row>
    <row r="13" spans="1:1036" ht="15.75" customHeight="1">
      <c r="A13" s="85" t="s">
        <v>24</v>
      </c>
      <c r="B13" s="85"/>
      <c r="C13" s="7">
        <v>0.12150169387732999</v>
      </c>
      <c r="D13" s="85" t="s">
        <v>25</v>
      </c>
      <c r="E13" s="85"/>
      <c r="F13" s="7">
        <v>4.5000313679893697E-2</v>
      </c>
      <c r="G13" s="85" t="s">
        <v>26</v>
      </c>
      <c r="H13" s="85"/>
      <c r="I13" s="7">
        <v>0.50029899446345605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2">
        <v>1.26073804767763E-2</v>
      </c>
      <c r="ALY13" s="2">
        <v>-4.20953759708932E-4</v>
      </c>
      <c r="ALZ13" s="2">
        <v>7.9454660748256203E-2</v>
      </c>
      <c r="AMA13" s="2">
        <v>-4.20953759708932E-4</v>
      </c>
      <c r="AMB13" s="2">
        <v>-2.8095127268491199E-2</v>
      </c>
      <c r="AMC13" s="2">
        <v>-2.9947596602801701E-2</v>
      </c>
      <c r="AMD13" s="2">
        <v>1.4841954525892801E-3</v>
      </c>
      <c r="AME13" s="2">
        <v>-2.9947596602801701E-2</v>
      </c>
      <c r="AMF13" s="2">
        <v>-0.103035345158612</v>
      </c>
      <c r="AMG13" s="2">
        <v>-2.9947596602801701E-2</v>
      </c>
      <c r="AMH13" s="2">
        <v>7.6424413342709593E-2</v>
      </c>
      <c r="AMI13" s="2">
        <v>-2.9947596602801701E-2</v>
      </c>
      <c r="AMJ13" s="1"/>
      <c r="AMK13" s="1"/>
      <c r="AML13" s="1"/>
      <c r="AMM13" s="2">
        <v>27.3017125801194</v>
      </c>
      <c r="AMN13" s="2">
        <v>0</v>
      </c>
      <c r="AMO13" s="1"/>
      <c r="AMP13" s="1"/>
      <c r="AMQ13" s="2">
        <v>5.7879764052029201E-2</v>
      </c>
      <c r="AMR13" s="2">
        <v>6.6847280271479903E-2</v>
      </c>
      <c r="AMS13" s="2">
        <v>6.6847280271479903E-2</v>
      </c>
      <c r="AMT13" s="2">
        <v>1.26073804767763E-2</v>
      </c>
      <c r="AMU13" s="2">
        <v>6.6847280271479903E-2</v>
      </c>
      <c r="AMV13" s="2">
        <v>-4.20953759708932E-4</v>
      </c>
    </row>
    <row r="14" spans="1:1036" ht="15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2">
        <v>-5.91006910574969E-2</v>
      </c>
      <c r="ALY14" s="2">
        <v>-8.2129407772207799E-2</v>
      </c>
      <c r="ALZ14" s="2">
        <v>-4.5291664218997801E-2</v>
      </c>
      <c r="AMA14" s="2">
        <v>-8.2129407772207799E-2</v>
      </c>
      <c r="AMB14" s="2">
        <v>-2.4657111644136E-2</v>
      </c>
      <c r="AMC14" s="2">
        <v>-2.6547736842105301E-2</v>
      </c>
      <c r="AMD14" s="2">
        <v>4.0136746211040597E-3</v>
      </c>
      <c r="AME14" s="2">
        <v>-2.6547736842105301E-2</v>
      </c>
      <c r="AMF14" s="2">
        <v>-9.99778429171886E-2</v>
      </c>
      <c r="AMG14" s="2">
        <v>-2.6547736842105301E-2</v>
      </c>
      <c r="AMH14" s="2">
        <v>7.9334405894156607E-2</v>
      </c>
      <c r="AMI14" s="2">
        <v>-2.6547736842105301E-2</v>
      </c>
      <c r="AMJ14" s="1"/>
      <c r="AMK14" s="1"/>
      <c r="AML14" s="1"/>
      <c r="AMM14" s="2">
        <v>26.812838623802499</v>
      </c>
      <c r="AMN14" s="2">
        <v>8.3333333333333297E-3</v>
      </c>
      <c r="AMO14" s="1"/>
      <c r="AMP14" s="1"/>
      <c r="AMQ14" s="2">
        <v>1.58402579106314E-2</v>
      </c>
      <c r="AMR14" s="2">
        <v>1.38090268384991E-2</v>
      </c>
      <c r="AMS14" s="2">
        <v>1.38090268384991E-2</v>
      </c>
      <c r="AMT14" s="2">
        <v>-5.91006910574969E-2</v>
      </c>
      <c r="AMU14" s="2">
        <v>1.38090268384991E-2</v>
      </c>
      <c r="AMV14" s="2">
        <v>-8.2129407772207799E-2</v>
      </c>
    </row>
    <row r="15" spans="1:1036" ht="16.5" customHeight="1">
      <c r="A15" s="89" t="s">
        <v>27</v>
      </c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2">
        <v>-9.5385232085798202E-2</v>
      </c>
      <c r="ALY15" s="2">
        <v>-0.123474178152186</v>
      </c>
      <c r="ALZ15" s="2">
        <v>-2.6541571507931499E-2</v>
      </c>
      <c r="AMA15" s="2">
        <v>-0.123474178152186</v>
      </c>
      <c r="AMB15" s="2">
        <v>-2.2541994164041099E-2</v>
      </c>
      <c r="AMC15" s="2">
        <v>-2.44444374244333E-2</v>
      </c>
      <c r="AMD15" s="2">
        <v>5.5903059795648904E-3</v>
      </c>
      <c r="AME15" s="2">
        <v>-2.44444374244333E-2</v>
      </c>
      <c r="AMF15" s="2">
        <v>-9.8089312527631006E-2</v>
      </c>
      <c r="AMG15" s="2">
        <v>-2.44444374244333E-2</v>
      </c>
      <c r="AMH15" s="2">
        <v>8.1137624343154802E-2</v>
      </c>
      <c r="AMI15" s="2">
        <v>-2.44444374244333E-2</v>
      </c>
      <c r="AMJ15" s="1"/>
      <c r="AMK15" s="1"/>
      <c r="AML15" s="1"/>
      <c r="AMM15" s="2">
        <v>25.398116238870902</v>
      </c>
      <c r="AMN15" s="2">
        <v>1.6666666666666701E-2</v>
      </c>
      <c r="AMO15" s="1"/>
      <c r="AMP15" s="1"/>
      <c r="AMQ15" s="2">
        <v>6.2563536039976206E-2</v>
      </c>
      <c r="AMR15" s="2">
        <v>6.88436605778667E-2</v>
      </c>
      <c r="AMS15" s="2">
        <v>6.88436605778667E-2</v>
      </c>
      <c r="AMT15" s="2">
        <v>-9.5385232085798202E-2</v>
      </c>
      <c r="AMU15" s="2">
        <v>6.88436605778667E-2</v>
      </c>
      <c r="AMV15" s="2">
        <v>-0.123474178152186</v>
      </c>
    </row>
    <row r="16" spans="1:1036" ht="15.75" customHeight="1">
      <c r="A16" s="90"/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2">
        <v>0.12540322542944399</v>
      </c>
      <c r="ALY16" s="2">
        <v>0.12810536012548501</v>
      </c>
      <c r="ALZ16" s="2">
        <v>0.13632616828355801</v>
      </c>
      <c r="AMA16" s="2">
        <v>0.12810536012548501</v>
      </c>
      <c r="AMB16" s="2">
        <v>-1.9108802857177799E-2</v>
      </c>
      <c r="AMC16" s="2">
        <v>-2.1009550750775399E-2</v>
      </c>
      <c r="AMD16" s="2">
        <v>8.1860893310425099E-3</v>
      </c>
      <c r="AME16" s="2">
        <v>-2.1009550750775399E-2</v>
      </c>
      <c r="AMF16" s="2">
        <v>-9.5010058216915202E-2</v>
      </c>
      <c r="AMG16" s="2">
        <v>-2.1009550750775399E-2</v>
      </c>
      <c r="AMH16" s="2">
        <v>8.40873446907799E-2</v>
      </c>
      <c r="AMI16" s="2">
        <v>-2.1009550750775399E-2</v>
      </c>
      <c r="AMJ16" s="1"/>
      <c r="AMK16" s="1"/>
      <c r="AML16" s="1"/>
      <c r="AMM16" s="2">
        <v>23.204169367528301</v>
      </c>
      <c r="AMN16" s="2">
        <v>2.5000000000000001E-2</v>
      </c>
      <c r="AMO16" s="1"/>
      <c r="AMP16" s="1"/>
      <c r="AMQ16" s="2">
        <v>1.39082649297159E-2</v>
      </c>
      <c r="AMR16" s="2">
        <v>1.0922942854114799E-2</v>
      </c>
      <c r="AMS16" s="2">
        <v>1.0922942854114799E-2</v>
      </c>
      <c r="AMT16" s="2">
        <v>0.12540322542944399</v>
      </c>
      <c r="AMU16" s="2">
        <v>1.0922942854114799E-2</v>
      </c>
      <c r="AMV16" s="2">
        <v>0.12810536012548501</v>
      </c>
    </row>
    <row r="17" spans="1:1036" ht="15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2">
        <v>5.4690270052281803E-2</v>
      </c>
      <c r="ALY17" s="2">
        <v>4.7530800819966301E-2</v>
      </c>
      <c r="ALZ17" s="2">
        <v>2.5389208191507098E-2</v>
      </c>
      <c r="AMA17" s="2">
        <v>4.7530800819966301E-2</v>
      </c>
      <c r="AMB17" s="2">
        <v>-1.4077231373959999E-2</v>
      </c>
      <c r="AMC17" s="2">
        <v>-1.59229554454593E-2</v>
      </c>
      <c r="AMD17" s="2">
        <v>1.2082601102556399E-2</v>
      </c>
      <c r="AME17" s="2">
        <v>-1.59229554454593E-2</v>
      </c>
      <c r="AMF17" s="2">
        <v>-9.0461281937864804E-2</v>
      </c>
      <c r="AMG17" s="2">
        <v>-1.59229554454593E-2</v>
      </c>
      <c r="AMH17" s="2">
        <v>8.8466651666461199E-2</v>
      </c>
      <c r="AMI17" s="2">
        <v>-1.59229554454593E-2</v>
      </c>
      <c r="AMJ17" s="1"/>
      <c r="AMK17" s="1"/>
      <c r="AML17" s="1"/>
      <c r="AMM17" s="2">
        <v>20.4473181793153</v>
      </c>
      <c r="AMN17" s="2">
        <v>3.3333333333333298E-2</v>
      </c>
      <c r="AMO17" s="1"/>
      <c r="AMP17" s="1"/>
      <c r="AMQ17" s="2">
        <v>-2.1844962141257099E-2</v>
      </c>
      <c r="AMR17" s="2">
        <v>-2.9301061860774701E-2</v>
      </c>
      <c r="AMS17" s="2">
        <v>-2.9301061860774701E-2</v>
      </c>
      <c r="AMT17" s="2">
        <v>5.4690270052281803E-2</v>
      </c>
      <c r="AMU17" s="2">
        <v>-2.9301061860774701E-2</v>
      </c>
      <c r="AMV17" s="2">
        <v>4.7530800819966301E-2</v>
      </c>
    </row>
    <row r="18" spans="1:1036" ht="15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2">
        <v>3.04176532740905E-2</v>
      </c>
      <c r="ALY18" s="2">
        <v>1.9873133428423902E-2</v>
      </c>
      <c r="ALZ18" s="2">
        <v>0.11055934515688901</v>
      </c>
      <c r="AMA18" s="2">
        <v>1.9873133428423902E-2</v>
      </c>
      <c r="AMB18" s="2">
        <v>-1.40246404808254E-2</v>
      </c>
      <c r="AMC18" s="2">
        <v>-1.5869427340380399E-2</v>
      </c>
      <c r="AMD18" s="2">
        <v>1.2123963698922401E-2</v>
      </c>
      <c r="AME18" s="2">
        <v>-1.5869427340380399E-2</v>
      </c>
      <c r="AMF18" s="2">
        <v>-9.0413484559169505E-2</v>
      </c>
      <c r="AMG18" s="2">
        <v>-1.5869427340380399E-2</v>
      </c>
      <c r="AMH18" s="2">
        <v>8.8512807777266597E-2</v>
      </c>
      <c r="AMI18" s="2">
        <v>-1.5869427340380399E-2</v>
      </c>
      <c r="AMJ18" s="1"/>
      <c r="AMK18" s="1"/>
      <c r="AML18" s="1"/>
      <c r="AMM18" s="2">
        <v>17.3785081339574</v>
      </c>
      <c r="AMN18" s="2">
        <v>4.1666666666666699E-2</v>
      </c>
      <c r="AMO18" s="1"/>
      <c r="AMP18" s="1"/>
      <c r="AMQ18" s="2">
        <v>7.4991960242046907E-2</v>
      </c>
      <c r="AMR18" s="2">
        <v>8.0141691882799002E-2</v>
      </c>
      <c r="AMS18" s="2">
        <v>8.0141691882799002E-2</v>
      </c>
      <c r="AMT18" s="2">
        <v>3.04176532740905E-2</v>
      </c>
      <c r="AMU18" s="2">
        <v>8.0141691882799002E-2</v>
      </c>
      <c r="AMV18" s="2">
        <v>1.9873133428423902E-2</v>
      </c>
    </row>
    <row r="19" spans="1:1036" ht="15.75" customHeight="1">
      <c r="A19" s="91" t="s">
        <v>28</v>
      </c>
      <c r="B19" s="91"/>
      <c r="C19" s="91"/>
      <c r="D19" s="91"/>
      <c r="E19" s="6"/>
      <c r="F19" s="6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2">
        <v>6.2429720007629398E-2</v>
      </c>
      <c r="ALY19" s="2">
        <v>5.6349591748631897E-2</v>
      </c>
      <c r="ALZ19" s="2">
        <v>7.3706451771411701E-3</v>
      </c>
      <c r="AMA19" s="2">
        <v>5.6349591748631897E-2</v>
      </c>
      <c r="AMB19" s="2">
        <v>-8.4640507944183808E-3</v>
      </c>
      <c r="AMC19" s="2">
        <v>-1.01622380064716E-2</v>
      </c>
      <c r="AMD19" s="2">
        <v>1.6580735030090801E-2</v>
      </c>
      <c r="AME19" s="2">
        <v>-1.01622380064716E-2</v>
      </c>
      <c r="AMF19" s="2">
        <v>-8.5325814595910099E-2</v>
      </c>
      <c r="AMG19" s="2">
        <v>-1.01622380064716E-2</v>
      </c>
      <c r="AMH19" s="2">
        <v>9.3442498831582496E-2</v>
      </c>
      <c r="AMI19" s="2">
        <v>-1.01622380064716E-2</v>
      </c>
      <c r="AMJ19" s="1"/>
      <c r="AMK19" s="1"/>
      <c r="AML19" s="1"/>
      <c r="AMM19" s="2">
        <v>14.2460490736956</v>
      </c>
      <c r="AMN19" s="2">
        <v>0.05</v>
      </c>
      <c r="AMO19" s="1"/>
      <c r="AMP19" s="1"/>
      <c r="AMQ19" s="2">
        <v>-6.2563536039976206E-2</v>
      </c>
      <c r="AMR19" s="2">
        <v>-5.5059074830488199E-2</v>
      </c>
      <c r="AMS19" s="2">
        <v>-5.5059074830488199E-2</v>
      </c>
      <c r="AMT19" s="2">
        <v>6.2429720007629398E-2</v>
      </c>
      <c r="AMU19" s="2">
        <v>-5.5059074830488199E-2</v>
      </c>
      <c r="AMV19" s="2">
        <v>5.6349591748631897E-2</v>
      </c>
    </row>
    <row r="20" spans="1:1036" ht="15.75" customHeight="1">
      <c r="A20" s="9"/>
      <c r="B20" s="9" t="s">
        <v>29</v>
      </c>
      <c r="C20" s="9" t="s">
        <v>30</v>
      </c>
      <c r="D20" s="9" t="s">
        <v>31</v>
      </c>
      <c r="E20" s="9" t="s">
        <v>32</v>
      </c>
      <c r="F20" s="9" t="s">
        <v>33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2">
        <v>7.6014226600618698E-2</v>
      </c>
      <c r="ALY20" s="2">
        <v>7.1828588861324302E-2</v>
      </c>
      <c r="ALZ20" s="2">
        <v>0.102580361933564</v>
      </c>
      <c r="AMA20" s="2">
        <v>7.1828588861324302E-2</v>
      </c>
      <c r="AMB20" s="2">
        <v>-5.34928214059021E-3</v>
      </c>
      <c r="AMC20" s="2">
        <v>-6.9201420533498304E-3</v>
      </c>
      <c r="AMD20" s="2">
        <v>1.9156551306235E-2</v>
      </c>
      <c r="AME20" s="2">
        <v>-6.9201420533498304E-3</v>
      </c>
      <c r="AMF20" s="2">
        <v>-8.2443167908422696E-2</v>
      </c>
      <c r="AMG20" s="2">
        <v>-6.9201420533498304E-3</v>
      </c>
      <c r="AMH20" s="2">
        <v>9.6250437074067399E-2</v>
      </c>
      <c r="AMI20" s="2">
        <v>-6.9201420533498304E-3</v>
      </c>
      <c r="AMJ20" s="1"/>
      <c r="AMK20" s="1"/>
      <c r="AML20" s="1"/>
      <c r="AMM20" s="2">
        <v>11.2637288874711</v>
      </c>
      <c r="AMN20" s="2">
        <v>5.83333333333333E-2</v>
      </c>
      <c r="AMO20" s="1"/>
      <c r="AMP20" s="1"/>
      <c r="AMQ20" s="2">
        <v>2.8292155305438101E-2</v>
      </c>
      <c r="AMR20" s="2">
        <v>2.6566135332945599E-2</v>
      </c>
      <c r="AMS20" s="2">
        <v>2.6566135332945599E-2</v>
      </c>
      <c r="AMT20" s="2">
        <v>7.6014226600618698E-2</v>
      </c>
      <c r="AMU20" s="2">
        <v>2.6566135332945599E-2</v>
      </c>
      <c r="AMV20" s="2">
        <v>7.1828588861324302E-2</v>
      </c>
    </row>
    <row r="21" spans="1:1036" ht="15.75" customHeight="1">
      <c r="A21" s="3" t="s">
        <v>34</v>
      </c>
      <c r="B21" s="2">
        <v>1</v>
      </c>
      <c r="C21" s="7">
        <v>0.129769200657537</v>
      </c>
      <c r="D21" s="7">
        <v>0.129769200657537</v>
      </c>
      <c r="E21" s="7">
        <v>66.384203824218105</v>
      </c>
      <c r="F21" s="10">
        <v>3.4658387271235798E-11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2">
        <v>-2.0369388008287199E-2</v>
      </c>
      <c r="ALY21" s="2">
        <v>-3.7996650798985697E-2</v>
      </c>
      <c r="ALZ21" s="2">
        <v>-6.7396798652063994E-2</v>
      </c>
      <c r="AMA21" s="2">
        <v>-3.7996650798985697E-2</v>
      </c>
      <c r="AMB21" s="2">
        <v>7.8817727940504005E-4</v>
      </c>
      <c r="AMC21" s="2">
        <v>-4.20953759708932E-4</v>
      </c>
      <c r="AMD21" s="2">
        <v>2.44265836741475E-2</v>
      </c>
      <c r="AME21" s="2">
        <v>-4.20953759708932E-4</v>
      </c>
      <c r="AMF21" s="2">
        <v>-7.6680976610804905E-2</v>
      </c>
      <c r="AMG21" s="2">
        <v>-4.20953759708932E-4</v>
      </c>
      <c r="AMH21" s="2">
        <v>0.101895737564358</v>
      </c>
      <c r="AMI21" s="2">
        <v>-4.20953759708932E-4</v>
      </c>
      <c r="AMJ21" s="1"/>
      <c r="AMK21" s="1"/>
      <c r="AML21" s="1"/>
      <c r="AMM21" s="2">
        <v>8.5896555631081792</v>
      </c>
      <c r="AMN21" s="2">
        <v>6.6666666666666693E-2</v>
      </c>
      <c r="AMO21" s="1"/>
      <c r="AMP21" s="1"/>
      <c r="AMQ21" s="2">
        <v>-5.0098007340213302E-2</v>
      </c>
      <c r="AMR21" s="2">
        <v>-4.7027410643776801E-2</v>
      </c>
      <c r="AMS21" s="2">
        <v>-4.7027410643776801E-2</v>
      </c>
      <c r="AMT21" s="2">
        <v>-2.0369388008287199E-2</v>
      </c>
      <c r="AMU21" s="2">
        <v>-4.7027410643776801E-2</v>
      </c>
      <c r="AMV21" s="2">
        <v>-3.7996650798985697E-2</v>
      </c>
    </row>
    <row r="22" spans="1:1036" ht="15.75" customHeight="1">
      <c r="A22" s="3" t="s">
        <v>35</v>
      </c>
      <c r="B22" s="2">
        <v>58</v>
      </c>
      <c r="C22" s="7">
        <v>0.113379587379962</v>
      </c>
      <c r="D22" s="7">
        <v>1.9548204720683101E-3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2">
        <v>-1.0321718511516E-2</v>
      </c>
      <c r="ALY22" s="2">
        <v>-2.6547736842105301E-2</v>
      </c>
      <c r="ALZ22" s="2">
        <v>-3.7369847382684403E-2</v>
      </c>
      <c r="AMA22" s="2">
        <v>-2.6547736842105301E-2</v>
      </c>
      <c r="AMB22" s="2">
        <v>2.8444848554889002E-3</v>
      </c>
      <c r="AMC22" s="2">
        <v>1.79328441778593E-3</v>
      </c>
      <c r="AMD22" s="2">
        <v>2.6256746636386E-2</v>
      </c>
      <c r="AME22" s="2">
        <v>1.79328441778593E-3</v>
      </c>
      <c r="AMF22" s="2">
        <v>-7.4722844182548501E-2</v>
      </c>
      <c r="AMG22" s="2">
        <v>1.79328441778593E-3</v>
      </c>
      <c r="AMH22" s="2">
        <v>0.10382407567442301</v>
      </c>
      <c r="AMI22" s="2">
        <v>1.79328441778593E-3</v>
      </c>
      <c r="AMJ22" s="1"/>
      <c r="AMK22" s="1"/>
      <c r="AML22" s="1"/>
      <c r="AMM22" s="2">
        <v>6.31793448673693</v>
      </c>
      <c r="AMN22" s="2">
        <v>7.4999999999999997E-2</v>
      </c>
      <c r="AMO22" s="1"/>
      <c r="AMP22" s="1"/>
      <c r="AMQ22" s="2">
        <v>-1.98031983248276E-2</v>
      </c>
      <c r="AMR22" s="2">
        <v>-2.7048128871168399E-2</v>
      </c>
      <c r="AMS22" s="2">
        <v>-2.7048128871168399E-2</v>
      </c>
      <c r="AMT22" s="2">
        <v>-1.0321718511516E-2</v>
      </c>
      <c r="AMU22" s="2">
        <v>-2.7048128871168399E-2</v>
      </c>
      <c r="AMV22" s="2">
        <v>-2.6547736842105301E-2</v>
      </c>
    </row>
    <row r="23" spans="1:1036" ht="15.75" customHeight="1">
      <c r="A23" s="11" t="s">
        <v>36</v>
      </c>
      <c r="B23" s="12">
        <v>59</v>
      </c>
      <c r="C23" s="13">
        <v>0.24314878803749901</v>
      </c>
      <c r="D23" s="6"/>
      <c r="E23" s="6"/>
      <c r="F23" s="6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2">
        <v>0.109013079847052</v>
      </c>
      <c r="ALY23" s="2">
        <v>0.109429450595037</v>
      </c>
      <c r="ALZ23" s="2">
        <v>6.0058280239047697E-2</v>
      </c>
      <c r="AMA23" s="2">
        <v>0.109429450595037</v>
      </c>
      <c r="AMB23" s="2">
        <v>5.1810158857708496E-3</v>
      </c>
      <c r="AMC23" s="2">
        <v>4.3338972933502102E-3</v>
      </c>
      <c r="AMD23" s="2">
        <v>2.8379544864591599E-2</v>
      </c>
      <c r="AME23" s="2">
        <v>4.3338972933502102E-3</v>
      </c>
      <c r="AMF23" s="2">
        <v>-7.2479229391980093E-2</v>
      </c>
      <c r="AMG23" s="2">
        <v>4.3338972933502102E-3</v>
      </c>
      <c r="AMH23" s="2">
        <v>0.10603979014234299</v>
      </c>
      <c r="AMI23" s="2">
        <v>4.3338972933502102E-3</v>
      </c>
      <c r="AMJ23" s="1"/>
      <c r="AMK23" s="1"/>
      <c r="AML23" s="1"/>
      <c r="AMM23" s="2">
        <v>4.4820871335114703</v>
      </c>
      <c r="AMN23" s="2">
        <v>8.3333333333333398E-2</v>
      </c>
      <c r="AMO23" s="1"/>
      <c r="AMP23" s="1"/>
      <c r="AMQ23" s="2">
        <v>-5.37770629063586E-2</v>
      </c>
      <c r="AMR23" s="2">
        <v>-4.8954799608004598E-2</v>
      </c>
      <c r="AMS23" s="2">
        <v>-4.8954799608004598E-2</v>
      </c>
      <c r="AMT23" s="2">
        <v>0.109013079847052</v>
      </c>
      <c r="AMU23" s="2">
        <v>-4.8954799608004598E-2</v>
      </c>
      <c r="AMV23" s="2">
        <v>0.109429450595037</v>
      </c>
    </row>
    <row r="24" spans="1:1036" ht="15.75" customHeight="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2">
        <v>4.66672069103359E-2</v>
      </c>
      <c r="ALY24" s="2">
        <v>3.8388844109280798E-2</v>
      </c>
      <c r="ALZ24" s="2">
        <v>3.9005932638856398E-2</v>
      </c>
      <c r="AMA24" s="2">
        <v>3.8388844109280798E-2</v>
      </c>
      <c r="AMB24" s="2">
        <v>7.5739027643192403E-3</v>
      </c>
      <c r="AMC24" s="2">
        <v>6.9645437863645899E-3</v>
      </c>
      <c r="AMD24" s="2">
        <v>3.0604015863689601E-2</v>
      </c>
      <c r="AME24" s="2">
        <v>6.9645437863645899E-3</v>
      </c>
      <c r="AMF24" s="2">
        <v>-7.0159646694835404E-2</v>
      </c>
      <c r="AMG24" s="2">
        <v>6.9645437863645899E-3</v>
      </c>
      <c r="AMH24" s="2">
        <v>0.108337565322844</v>
      </c>
      <c r="AMI24" s="2">
        <v>6.9645437863645899E-3</v>
      </c>
      <c r="AMJ24" s="1"/>
      <c r="AMK24" s="1"/>
      <c r="AML24" s="1"/>
      <c r="AMM24" s="2">
        <v>3.0668411379117999</v>
      </c>
      <c r="AMN24" s="2">
        <v>9.1666666666666702E-2</v>
      </c>
      <c r="AMO24" s="1"/>
      <c r="AMP24" s="1"/>
      <c r="AMQ24" s="2">
        <v>-9.1195969017771104E-4</v>
      </c>
      <c r="AMR24" s="2">
        <v>-7.6612742714795004E-3</v>
      </c>
      <c r="AMS24" s="2">
        <v>-7.6612742714795004E-3</v>
      </c>
      <c r="AMT24" s="2">
        <v>4.66672069103359E-2</v>
      </c>
      <c r="AMU24" s="2">
        <v>-7.6612742714795004E-3</v>
      </c>
      <c r="AMV24" s="2">
        <v>3.8388844109280798E-2</v>
      </c>
    </row>
    <row r="25" spans="1:1036" ht="15.75" customHeight="1">
      <c r="A25" s="9"/>
      <c r="B25" s="9" t="s">
        <v>37</v>
      </c>
      <c r="C25" s="9" t="s">
        <v>38</v>
      </c>
      <c r="D25" s="9" t="s">
        <v>39</v>
      </c>
      <c r="E25" s="9" t="s">
        <v>40</v>
      </c>
      <c r="F25" s="9" t="s">
        <v>41</v>
      </c>
      <c r="G25" s="9" t="s">
        <v>33</v>
      </c>
      <c r="H25" s="9" t="s">
        <v>42</v>
      </c>
      <c r="I25" s="9" t="s">
        <v>43</v>
      </c>
      <c r="J25" s="9" t="s">
        <v>44</v>
      </c>
      <c r="K25" s="9" t="s">
        <v>45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2">
        <v>4.05834211783619E-3</v>
      </c>
      <c r="ALY25" s="2">
        <v>-1.01622380064716E-2</v>
      </c>
      <c r="ALZ25" s="2">
        <v>4.2891826274615699E-2</v>
      </c>
      <c r="AMA25" s="2">
        <v>-1.01622380064716E-2</v>
      </c>
      <c r="AMB25" s="2">
        <v>1.41662172284107E-2</v>
      </c>
      <c r="AMC25" s="2">
        <v>1.43757046313238E-2</v>
      </c>
      <c r="AMD25" s="2">
        <v>3.7019903756261102E-2</v>
      </c>
      <c r="AME25" s="2">
        <v>1.43757046313238E-2</v>
      </c>
      <c r="AMF25" s="2">
        <v>-6.36442069140397E-2</v>
      </c>
      <c r="AMG25" s="2">
        <v>1.43757046313238E-2</v>
      </c>
      <c r="AMH25" s="2">
        <v>0.114830327898711</v>
      </c>
      <c r="AMI25" s="2">
        <v>1.43757046313238E-2</v>
      </c>
      <c r="AMJ25" s="1"/>
      <c r="AMK25" s="1"/>
      <c r="AML25" s="1"/>
      <c r="AMM25" s="2">
        <v>2.02398865233079</v>
      </c>
      <c r="AMN25" s="2">
        <v>0.1</v>
      </c>
      <c r="AMO25" s="1"/>
      <c r="AMP25" s="1"/>
      <c r="AMQ25" s="2">
        <v>3.5420607683199899E-2</v>
      </c>
      <c r="AMR25" s="2">
        <v>3.8833484156779501E-2</v>
      </c>
      <c r="AMS25" s="2">
        <v>3.8833484156779501E-2</v>
      </c>
      <c r="AMT25" s="2">
        <v>4.05834211783619E-3</v>
      </c>
      <c r="AMU25" s="2">
        <v>3.8833484156779501E-2</v>
      </c>
      <c r="AMV25" s="2">
        <v>-1.01622380064716E-2</v>
      </c>
    </row>
    <row r="26" spans="1:1036" ht="15.75" customHeight="1">
      <c r="A26" s="14" t="s">
        <v>46</v>
      </c>
      <c r="B26" s="26">
        <v>1.29768132689964E-2</v>
      </c>
      <c r="C26" s="7">
        <v>5.8930907619157303E-3</v>
      </c>
      <c r="D26" s="7">
        <v>1.18051045521494E-3</v>
      </c>
      <c r="E26" s="7">
        <v>2.4773116082778001E-2</v>
      </c>
      <c r="F26" s="7">
        <v>2.2020385894715</v>
      </c>
      <c r="G26" s="7">
        <v>3.1652682984218798E-2</v>
      </c>
      <c r="H26" s="15" t="s">
        <v>47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2">
        <v>3.7205173849749598E-2</v>
      </c>
      <c r="ALY26" s="2">
        <v>2.7607239240348601E-2</v>
      </c>
      <c r="ALZ26" s="2">
        <v>4.22486635626827E-3</v>
      </c>
      <c r="AMA26" s="2">
        <v>2.7607239240348601E-2</v>
      </c>
      <c r="AMB26" s="2">
        <v>1.52305539162618E-2</v>
      </c>
      <c r="AMC26" s="2">
        <v>1.55962728730175E-2</v>
      </c>
      <c r="AMD26" s="2">
        <v>3.8097930324345497E-2</v>
      </c>
      <c r="AME26" s="2">
        <v>1.55962728730175E-2</v>
      </c>
      <c r="AMF26" s="2">
        <v>-6.2573902039724197E-2</v>
      </c>
      <c r="AMG26" s="2">
        <v>1.55962728730175E-2</v>
      </c>
      <c r="AMH26" s="2">
        <v>0.115902386280332</v>
      </c>
      <c r="AMI26" s="2">
        <v>1.55962728730175E-2</v>
      </c>
      <c r="AMJ26" s="1"/>
      <c r="AMK26" s="1"/>
      <c r="AML26" s="1"/>
      <c r="AMM26" s="2">
        <v>1.2883405447312899</v>
      </c>
      <c r="AMN26" s="2">
        <v>0.108333333333333</v>
      </c>
      <c r="AMO26" s="1"/>
      <c r="AMP26" s="1"/>
      <c r="AMQ26" s="2">
        <v>-2.8292155305438101E-2</v>
      </c>
      <c r="AMR26" s="2">
        <v>-3.2980307493481402E-2</v>
      </c>
      <c r="AMS26" s="2">
        <v>-3.2980307493481402E-2</v>
      </c>
      <c r="AMT26" s="2">
        <v>3.7205173849749598E-2</v>
      </c>
      <c r="AMU26" s="2">
        <v>-3.2980307493481402E-2</v>
      </c>
      <c r="AMV26" s="2">
        <v>2.7607239240348601E-2</v>
      </c>
    </row>
    <row r="27" spans="1:1036" ht="15.75" customHeight="1">
      <c r="A27" s="16" t="s">
        <v>6</v>
      </c>
      <c r="B27" s="27">
        <v>0.87760896226606</v>
      </c>
      <c r="C27" s="17">
        <v>0.10771313697096201</v>
      </c>
      <c r="D27" s="17">
        <v>0.66199769271915399</v>
      </c>
      <c r="E27" s="17">
        <v>1.09322023181297</v>
      </c>
      <c r="F27" s="17">
        <v>8.1476502026178093</v>
      </c>
      <c r="G27" s="18">
        <v>3.4658387271235798E-11</v>
      </c>
      <c r="H27" s="9" t="s">
        <v>47</v>
      </c>
      <c r="I27" s="17">
        <v>1</v>
      </c>
      <c r="J27" s="17">
        <v>1</v>
      </c>
      <c r="K27" s="17">
        <v>0.73054968891653405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2">
        <v>5.1381918969888099E-2</v>
      </c>
      <c r="ALY27" s="2">
        <v>4.3761068257241097E-2</v>
      </c>
      <c r="ALZ27" s="2">
        <v>1.4588174541699001E-2</v>
      </c>
      <c r="AMA27" s="2">
        <v>4.3761068257241097E-2</v>
      </c>
      <c r="AMB27" s="2">
        <v>1.7914273293975502E-2</v>
      </c>
      <c r="AMC27" s="2">
        <v>1.87052034640839E-2</v>
      </c>
      <c r="AMD27" s="2">
        <v>4.08710616461977E-2</v>
      </c>
      <c r="AME27" s="2">
        <v>1.87052034640839E-2</v>
      </c>
      <c r="AMF27" s="2">
        <v>-5.9851215681874299E-2</v>
      </c>
      <c r="AMG27" s="2">
        <v>1.87052034640839E-2</v>
      </c>
      <c r="AMH27" s="2">
        <v>0.118636550622048</v>
      </c>
      <c r="AMI27" s="2">
        <v>1.87052034640839E-2</v>
      </c>
      <c r="AMJ27" s="1"/>
      <c r="AMK27" s="1"/>
      <c r="AML27" s="1"/>
      <c r="AMM27" s="2">
        <v>0.79096830975375398</v>
      </c>
      <c r="AMN27" s="2">
        <v>0.116666666666667</v>
      </c>
      <c r="AMO27" s="1"/>
      <c r="AMP27" s="1"/>
      <c r="AMQ27" s="2">
        <v>-3.80107239253894E-2</v>
      </c>
      <c r="AMR27" s="2">
        <v>-3.6793744428189099E-2</v>
      </c>
      <c r="AMS27" s="2">
        <v>-3.6793744428189099E-2</v>
      </c>
      <c r="AMT27" s="2">
        <v>5.1381918969888099E-2</v>
      </c>
      <c r="AMU27" s="2">
        <v>-3.6793744428189099E-2</v>
      </c>
      <c r="AMV27" s="2">
        <v>4.3761068257241097E-2</v>
      </c>
    </row>
    <row r="28" spans="1:1036" ht="15.75" customHeight="1">
      <c r="A28" s="3" t="s">
        <v>48</v>
      </c>
      <c r="B28" s="7">
        <v>2.0017174841452401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2">
        <v>5.98008638196963E-2</v>
      </c>
      <c r="ALY28" s="2">
        <v>5.3354116199766502E-2</v>
      </c>
      <c r="ALZ28" s="2">
        <v>6.9601730500063602E-2</v>
      </c>
      <c r="AMA28" s="2">
        <v>5.3354116199766502E-2</v>
      </c>
      <c r="AMB28" s="2">
        <v>1.85120346830418E-2</v>
      </c>
      <c r="AMC28" s="2">
        <v>1.94038808521628E-2</v>
      </c>
      <c r="AMD28" s="2">
        <v>4.1499631332152898E-2</v>
      </c>
      <c r="AME28" s="2">
        <v>1.94038808521628E-2</v>
      </c>
      <c r="AMF28" s="2">
        <v>-5.9240032706755097E-2</v>
      </c>
      <c r="AMG28" s="2">
        <v>1.94038808521628E-2</v>
      </c>
      <c r="AMH28" s="2">
        <v>0.11925169872195</v>
      </c>
      <c r="AMI28" s="2">
        <v>1.94038808521628E-2</v>
      </c>
      <c r="AMJ28" s="1"/>
      <c r="AMK28" s="1"/>
      <c r="AML28" s="1"/>
      <c r="AMM28" s="2">
        <v>0.46837456330986599</v>
      </c>
      <c r="AMN28" s="2">
        <v>0.125</v>
      </c>
      <c r="AMO28" s="1"/>
      <c r="AMP28" s="1"/>
      <c r="AMQ28" s="2">
        <v>1.20029271882364E-2</v>
      </c>
      <c r="AMR28" s="2">
        <v>9.80086668036728E-3</v>
      </c>
      <c r="AMS28" s="2">
        <v>9.80086668036728E-3</v>
      </c>
      <c r="AMT28" s="2">
        <v>5.98008638196963E-2</v>
      </c>
      <c r="AMU28" s="2">
        <v>9.80086668036728E-3</v>
      </c>
      <c r="AMV28" s="2">
        <v>5.3354116199766502E-2</v>
      </c>
    </row>
    <row r="29" spans="1:1036" ht="15.75" customHeight="1">
      <c r="A29" s="85" t="s">
        <v>49</v>
      </c>
      <c r="B29" s="85"/>
      <c r="C29" s="85"/>
      <c r="D29" s="85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2">
        <v>1.9088959314004401E-2</v>
      </c>
      <c r="ALY29" s="2">
        <v>6.9645437863645899E-3</v>
      </c>
      <c r="ALZ29" s="2">
        <v>-7.6929177571575897E-3</v>
      </c>
      <c r="AMA29" s="2">
        <v>6.9645437863645899E-3</v>
      </c>
      <c r="AMB29" s="2">
        <v>1.891241335208E-2</v>
      </c>
      <c r="AMC29" s="2">
        <v>1.9873133428423902E-2</v>
      </c>
      <c r="AMD29" s="2">
        <v>4.1922893196100999E-2</v>
      </c>
      <c r="AME29" s="2">
        <v>1.9873133428423902E-2</v>
      </c>
      <c r="AMF29" s="2">
        <v>-5.88296867021895E-2</v>
      </c>
      <c r="AMG29" s="2">
        <v>1.9873133428423902E-2</v>
      </c>
      <c r="AMH29" s="2">
        <v>0.11966499325037</v>
      </c>
      <c r="AMI29" s="2">
        <v>1.9873133428423902E-2</v>
      </c>
      <c r="AMJ29" s="1"/>
      <c r="AMK29" s="1"/>
      <c r="AML29" s="1"/>
      <c r="AMM29" s="2">
        <v>0.267505876350011</v>
      </c>
      <c r="AMN29" s="2">
        <v>0.133333333333333</v>
      </c>
      <c r="AMO29" s="1"/>
      <c r="AMP29" s="1"/>
      <c r="AMQ29" s="2">
        <v>-1.7803532540797602E-2</v>
      </c>
      <c r="AMR29" s="2">
        <v>-2.6781877071161999E-2</v>
      </c>
      <c r="AMS29" s="2">
        <v>-2.6781877071161999E-2</v>
      </c>
      <c r="AMT29" s="2">
        <v>1.9088959314004401E-2</v>
      </c>
      <c r="AMU29" s="2">
        <v>-2.6781877071161999E-2</v>
      </c>
      <c r="AMV29" s="2">
        <v>6.9645437863645899E-3</v>
      </c>
    </row>
    <row r="30" spans="1:1036" ht="15.75" customHeight="1">
      <c r="A30" s="92" t="s">
        <v>50</v>
      </c>
      <c r="B30" s="92"/>
      <c r="C30" s="92"/>
      <c r="D30" s="92"/>
      <c r="E30" s="6"/>
      <c r="F30" s="6"/>
      <c r="G30" s="6"/>
      <c r="H30" s="6"/>
      <c r="I30" s="6"/>
      <c r="J30" s="6"/>
      <c r="K30" s="6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2">
        <v>3.34468908541782E-2</v>
      </c>
      <c r="ALY30" s="2">
        <v>2.3324827417812999E-2</v>
      </c>
      <c r="ALZ30" s="2">
        <v>8.49887856456263E-2</v>
      </c>
      <c r="AMA30" s="2">
        <v>2.3324827417812999E-2</v>
      </c>
      <c r="AMB30" s="2">
        <v>2.0398873671395399E-2</v>
      </c>
      <c r="AMC30" s="2">
        <v>2.1624350536574698E-2</v>
      </c>
      <c r="AMD30" s="2">
        <v>4.3510200534759201E-2</v>
      </c>
      <c r="AME30" s="2">
        <v>2.1624350536574698E-2</v>
      </c>
      <c r="AMF30" s="2">
        <v>-5.7299317180785299E-2</v>
      </c>
      <c r="AMG30" s="2">
        <v>2.1624350536574698E-2</v>
      </c>
      <c r="AMH30" s="2">
        <v>0.12120839138694001</v>
      </c>
      <c r="AMI30" s="2">
        <v>2.1624350536574698E-2</v>
      </c>
      <c r="AMJ30" s="1"/>
      <c r="AMK30" s="1"/>
      <c r="AML30" s="1"/>
      <c r="AMM30" s="2">
        <v>0.14735984643990899</v>
      </c>
      <c r="AMN30" s="2">
        <v>0.141666666666667</v>
      </c>
      <c r="AMO30" s="1"/>
      <c r="AMP30" s="1"/>
      <c r="AMQ30" s="2">
        <v>4.3638988961456897E-2</v>
      </c>
      <c r="AMR30" s="2">
        <v>5.1541894791448099E-2</v>
      </c>
      <c r="AMS30" s="2">
        <v>5.1541894791448099E-2</v>
      </c>
      <c r="AMT30" s="2">
        <v>3.34468908541782E-2</v>
      </c>
      <c r="AMU30" s="2">
        <v>5.1541894791448099E-2</v>
      </c>
      <c r="AMV30" s="2">
        <v>2.3324827417812999E-2</v>
      </c>
    </row>
    <row r="31" spans="1:1036" ht="15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2">
        <v>3.3814745357217901E-2</v>
      </c>
      <c r="ALY31" s="2">
        <v>2.3743982780686498E-2</v>
      </c>
      <c r="ALZ31" s="2">
        <v>5.171650055371E-2</v>
      </c>
      <c r="AMA31" s="2">
        <v>2.3743982780686498E-2</v>
      </c>
      <c r="AMB31" s="2">
        <v>2.1830723619573202E-2</v>
      </c>
      <c r="AMC31" s="2">
        <v>2.3324827417812999E-2</v>
      </c>
      <c r="AMD31" s="2">
        <v>4.5063058088783199E-2</v>
      </c>
      <c r="AME31" s="2">
        <v>2.3324827417812999E-2</v>
      </c>
      <c r="AMF31" s="2">
        <v>-5.5814816996394401E-2</v>
      </c>
      <c r="AMG31" s="2">
        <v>2.3324827417812999E-2</v>
      </c>
      <c r="AMH31" s="2">
        <v>0.122708598704751</v>
      </c>
      <c r="AMI31" s="2">
        <v>2.3324827417812999E-2</v>
      </c>
      <c r="AMJ31" s="1"/>
      <c r="AMK31" s="1"/>
      <c r="AML31" s="1"/>
      <c r="AMM31" s="2">
        <v>7.8294418331806295E-2</v>
      </c>
      <c r="AMN31" s="2">
        <v>0.15</v>
      </c>
      <c r="AMO31" s="1"/>
      <c r="AMP31" s="1"/>
      <c r="AMQ31" s="2">
        <v>2.3935271074388999E-2</v>
      </c>
      <c r="AMR31" s="2">
        <v>1.7901755196492099E-2</v>
      </c>
      <c r="AMS31" s="2">
        <v>1.7901755196492099E-2</v>
      </c>
      <c r="AMT31" s="2">
        <v>3.3814745357217901E-2</v>
      </c>
      <c r="AMU31" s="2">
        <v>1.7901755196492099E-2</v>
      </c>
      <c r="AMV31" s="2">
        <v>2.3743982780686498E-2</v>
      </c>
    </row>
    <row r="32" spans="1:1036" ht="15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2">
        <v>3.9643049844354003E-2</v>
      </c>
      <c r="ALY32" s="2">
        <v>3.0385100565180002E-2</v>
      </c>
      <c r="ALZ32" s="2">
        <v>9.3117124706047397E-2</v>
      </c>
      <c r="AMA32" s="2">
        <v>3.0385100565180002E-2</v>
      </c>
      <c r="AMB32" s="2">
        <v>2.2181937317010202E-2</v>
      </c>
      <c r="AMC32" s="2">
        <v>2.3743982780686498E-2</v>
      </c>
      <c r="AMD32" s="2">
        <v>4.5447553397425601E-2</v>
      </c>
      <c r="AME32" s="2">
        <v>2.3743982780686498E-2</v>
      </c>
      <c r="AMF32" s="2">
        <v>-5.5449129587123301E-2</v>
      </c>
      <c r="AMG32" s="2">
        <v>2.3743982780686498E-2</v>
      </c>
      <c r="AMH32" s="2">
        <v>0.123078620301559</v>
      </c>
      <c r="AMI32" s="2">
        <v>2.3743982780686498E-2</v>
      </c>
      <c r="AMJ32" s="1"/>
      <c r="AMK32" s="1"/>
      <c r="AML32" s="1"/>
      <c r="AMM32" s="1"/>
      <c r="AMN32" s="1"/>
      <c r="AMO32" s="1"/>
      <c r="AMP32" s="1"/>
      <c r="AMQ32" s="2">
        <v>4.6741614705976001E-2</v>
      </c>
      <c r="AMR32" s="2">
        <v>5.3474074861693401E-2</v>
      </c>
      <c r="AMS32" s="2">
        <v>5.3474074861693401E-2</v>
      </c>
      <c r="AMT32" s="2">
        <v>3.9643049844354003E-2</v>
      </c>
      <c r="AMU32" s="2">
        <v>5.3474074861693401E-2</v>
      </c>
      <c r="AMV32" s="2">
        <v>3.0385100565180002E-2</v>
      </c>
    </row>
    <row r="33" spans="1:1036" ht="15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2">
        <v>-2.78233701305933E-2</v>
      </c>
      <c r="ALY33" s="2">
        <v>-4.64901626508466E-2</v>
      </c>
      <c r="ALZ33" s="2">
        <v>-9.3154915079773498E-2</v>
      </c>
      <c r="AMA33" s="2">
        <v>-4.64901626508466E-2</v>
      </c>
      <c r="AMB33" s="2">
        <v>2.5387512318810299E-2</v>
      </c>
      <c r="AMC33" s="2">
        <v>2.7607239240348601E-2</v>
      </c>
      <c r="AMD33" s="2">
        <v>4.9022835380689002E-2</v>
      </c>
      <c r="AME33" s="2">
        <v>2.7607239240348601E-2</v>
      </c>
      <c r="AMF33" s="2">
        <v>-5.2082979178737401E-2</v>
      </c>
      <c r="AMG33" s="2">
        <v>2.7607239240348601E-2</v>
      </c>
      <c r="AMH33" s="2">
        <v>0.126493326878237</v>
      </c>
      <c r="AMI33" s="2">
        <v>2.7607239240348601E-2</v>
      </c>
      <c r="AMJ33" s="1"/>
      <c r="AMK33" s="1"/>
      <c r="AML33" s="1"/>
      <c r="AMM33" s="1"/>
      <c r="AMN33" s="1"/>
      <c r="AMO33" s="1"/>
      <c r="AMP33" s="1"/>
      <c r="AMQ33" s="2">
        <v>-8.4487289154435305E-2</v>
      </c>
      <c r="AMR33" s="2">
        <v>-6.5331544949180101E-2</v>
      </c>
      <c r="AMS33" s="2">
        <v>-6.5331544949180101E-2</v>
      </c>
      <c r="AMT33" s="2">
        <v>-2.78233701305933E-2</v>
      </c>
      <c r="AMU33" s="2">
        <v>-6.5331544949180101E-2</v>
      </c>
      <c r="AMV33" s="2">
        <v>-4.64901626508466E-2</v>
      </c>
    </row>
    <row r="34" spans="1:1036" ht="15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2">
        <v>7.4428192918421898E-2</v>
      </c>
      <c r="ALY34" s="2">
        <v>7.0021367478692198E-2</v>
      </c>
      <c r="ALZ34" s="2">
        <v>0.17629114642451801</v>
      </c>
      <c r="AMA34" s="2">
        <v>7.0021367478692198E-2</v>
      </c>
      <c r="AMB34" s="2">
        <v>2.7407583703085499E-2</v>
      </c>
      <c r="AMC34" s="2">
        <v>3.0076616088460399E-2</v>
      </c>
      <c r="AMD34" s="2">
        <v>5.1337058502644202E-2</v>
      </c>
      <c r="AME34" s="2">
        <v>3.0076616088460399E-2</v>
      </c>
      <c r="AMF34" s="2">
        <v>-4.9935417017772599E-2</v>
      </c>
      <c r="AMG34" s="2">
        <v>3.0076616088460399E-2</v>
      </c>
      <c r="AMH34" s="2">
        <v>0.12868005922350201</v>
      </c>
      <c r="AMI34" s="2">
        <v>3.0076616088460399E-2</v>
      </c>
      <c r="AMJ34" s="1"/>
      <c r="AMK34" s="1"/>
      <c r="AML34" s="1"/>
      <c r="AMM34" s="1"/>
      <c r="AMN34" s="1"/>
      <c r="AMO34" s="1"/>
      <c r="AMP34" s="1"/>
      <c r="AMQ34" s="2">
        <v>8.4487289154435305E-2</v>
      </c>
      <c r="AMR34" s="2">
        <v>0.101862953506096</v>
      </c>
      <c r="AMS34" s="2">
        <v>0.101862953506096</v>
      </c>
      <c r="AMT34" s="2">
        <v>7.4428192918421898E-2</v>
      </c>
      <c r="AMU34" s="2">
        <v>0.101862953506096</v>
      </c>
      <c r="AMV34" s="2">
        <v>7.0021367478692198E-2</v>
      </c>
    </row>
    <row r="35" spans="1:1036" ht="15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2">
        <v>6.9036345828223803E-3</v>
      </c>
      <c r="ALY35" s="2">
        <v>-6.9201420533498304E-3</v>
      </c>
      <c r="ALZ35" s="2">
        <v>-1.23635486400105E-3</v>
      </c>
      <c r="AMA35" s="2">
        <v>-6.9201420533498304E-3</v>
      </c>
      <c r="AMB35" s="2">
        <v>2.7658403858291099E-2</v>
      </c>
      <c r="AMC35" s="2">
        <v>3.0385100565180002E-2</v>
      </c>
      <c r="AMD35" s="2">
        <v>5.1627695830416903E-2</v>
      </c>
      <c r="AME35" s="2">
        <v>3.0385100565180002E-2</v>
      </c>
      <c r="AMF35" s="2">
        <v>-4.96673576487816E-2</v>
      </c>
      <c r="AMG35" s="2">
        <v>3.0385100565180002E-2</v>
      </c>
      <c r="AMH35" s="2">
        <v>0.12895345733749</v>
      </c>
      <c r="AMI35" s="2">
        <v>3.0385100565180002E-2</v>
      </c>
      <c r="AMJ35" s="1"/>
      <c r="AMK35" s="1"/>
      <c r="AML35" s="1"/>
      <c r="AMM35" s="1"/>
      <c r="AMN35" s="1"/>
      <c r="AMO35" s="1"/>
      <c r="AMP35" s="1"/>
      <c r="AMQ35" s="2">
        <v>-4.5677215462415601E-3</v>
      </c>
      <c r="AMR35" s="2">
        <v>-8.1399894468234396E-3</v>
      </c>
      <c r="AMS35" s="2">
        <v>-8.1399894468234396E-3</v>
      </c>
      <c r="AMT35" s="2">
        <v>6.9036345828223803E-3</v>
      </c>
      <c r="AMU35" s="2">
        <v>-8.1399894468234396E-3</v>
      </c>
      <c r="AMV35" s="2">
        <v>-6.9201420533498304E-3</v>
      </c>
    </row>
    <row r="36" spans="1:1036" ht="15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2">
        <v>5.2224242415569097E-2</v>
      </c>
      <c r="ALY36" s="2">
        <v>4.4720861834902502E-2</v>
      </c>
      <c r="ALZ36" s="2">
        <v>1.7332647690492801E-2</v>
      </c>
      <c r="AMA36" s="2">
        <v>4.4720861834902502E-2</v>
      </c>
      <c r="AMB36" s="2">
        <v>2.9019311456805402E-2</v>
      </c>
      <c r="AMC36" s="2">
        <v>3.2066080713555101E-2</v>
      </c>
      <c r="AMD36" s="2">
        <v>5.3217274719113E-2</v>
      </c>
      <c r="AME36" s="2">
        <v>3.2066080713555101E-2</v>
      </c>
      <c r="AMF36" s="2">
        <v>-4.8207529067169401E-2</v>
      </c>
      <c r="AMG36" s="2">
        <v>3.2066080713555101E-2</v>
      </c>
      <c r="AMH36" s="2">
        <v>0.13044411524308799</v>
      </c>
      <c r="AMI36" s="2">
        <v>3.2066080713555101E-2</v>
      </c>
      <c r="AMJ36" s="1"/>
      <c r="AMK36" s="1"/>
      <c r="AML36" s="1"/>
      <c r="AMM36" s="1"/>
      <c r="AMN36" s="1"/>
      <c r="AMO36" s="1"/>
      <c r="AMP36" s="1"/>
      <c r="AMQ36" s="2">
        <v>-3.5420607683199899E-2</v>
      </c>
      <c r="AMR36" s="2">
        <v>-3.4891594725076303E-2</v>
      </c>
      <c r="AMS36" s="2">
        <v>-3.4891594725076303E-2</v>
      </c>
      <c r="AMT36" s="2">
        <v>5.2224242415569097E-2</v>
      </c>
      <c r="AMU36" s="2">
        <v>-3.4891594725076303E-2</v>
      </c>
      <c r="AMV36" s="2">
        <v>4.4720861834902502E-2</v>
      </c>
    </row>
    <row r="37" spans="1:1036" ht="15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2">
        <v>-3.2424820624012203E-2</v>
      </c>
      <c r="ALY37" s="2">
        <v>-5.1733329814428797E-2</v>
      </c>
      <c r="ALZ37" s="2">
        <v>-7.5344909609895303E-2</v>
      </c>
      <c r="AMA37" s="2">
        <v>-5.1733329814428797E-2</v>
      </c>
      <c r="AMB37" s="2">
        <v>2.90471942587677E-2</v>
      </c>
      <c r="AMC37" s="2">
        <v>3.21006479796727E-2</v>
      </c>
      <c r="AMD37" s="2">
        <v>5.3250065002242497E-2</v>
      </c>
      <c r="AME37" s="2">
        <v>3.21006479796727E-2</v>
      </c>
      <c r="AMF37" s="2">
        <v>-4.8177524911347899E-2</v>
      </c>
      <c r="AMG37" s="2">
        <v>3.21006479796727E-2</v>
      </c>
      <c r="AMH37" s="2">
        <v>0.130474784172358</v>
      </c>
      <c r="AMI37" s="2">
        <v>3.21006479796727E-2</v>
      </c>
      <c r="AMJ37" s="1"/>
      <c r="AMK37" s="1"/>
      <c r="AML37" s="1"/>
      <c r="AMM37" s="1"/>
      <c r="AMN37" s="1"/>
      <c r="AMO37" s="1"/>
      <c r="AMP37" s="1"/>
      <c r="AMQ37" s="2">
        <v>-4.3638988961456897E-2</v>
      </c>
      <c r="AMR37" s="2">
        <v>-4.2920088985883099E-2</v>
      </c>
      <c r="AMS37" s="2">
        <v>-4.2920088985883099E-2</v>
      </c>
      <c r="AMT37" s="2">
        <v>-3.2424820624012203E-2</v>
      </c>
      <c r="AMU37" s="2">
        <v>-4.2920088985883099E-2</v>
      </c>
      <c r="AMV37" s="2">
        <v>-5.1733329814428797E-2</v>
      </c>
    </row>
    <row r="38" spans="1:1036" ht="15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2">
        <v>-1.3305465907951E-2</v>
      </c>
      <c r="ALY38" s="2">
        <v>-2.9947596602801701E-2</v>
      </c>
      <c r="ALZ38" s="2">
        <v>-3.7204964949514398E-2</v>
      </c>
      <c r="AMA38" s="2">
        <v>-2.9947596602801701E-2</v>
      </c>
      <c r="AMB38" s="2">
        <v>3.2383017436387898E-2</v>
      </c>
      <c r="AMC38" s="2">
        <v>3.6272507822042097E-2</v>
      </c>
      <c r="AMD38" s="2">
        <v>5.7236764998584801E-2</v>
      </c>
      <c r="AME38" s="2">
        <v>3.6272507822042097E-2</v>
      </c>
      <c r="AMF38" s="2">
        <v>-4.4560933659259797E-2</v>
      </c>
      <c r="AMG38" s="2">
        <v>3.6272507822042097E-2</v>
      </c>
      <c r="AMH38" s="2">
        <v>0.13418071609423199</v>
      </c>
      <c r="AMI38" s="2">
        <v>3.6272507822042097E-2</v>
      </c>
      <c r="AMJ38" s="1"/>
      <c r="AMK38" s="1"/>
      <c r="AML38" s="1"/>
      <c r="AMM38" s="1"/>
      <c r="AMN38" s="1"/>
      <c r="AMO38" s="1"/>
      <c r="AMP38" s="1"/>
      <c r="AMQ38" s="2">
        <v>-1.58402579106314E-2</v>
      </c>
      <c r="AMR38" s="2">
        <v>-2.38994990415635E-2</v>
      </c>
      <c r="AMS38" s="2">
        <v>-2.38994990415635E-2</v>
      </c>
      <c r="AMT38" s="2">
        <v>-1.3305465907951E-2</v>
      </c>
      <c r="AMU38" s="2">
        <v>-2.38994990415635E-2</v>
      </c>
      <c r="AMV38" s="2">
        <v>-2.9947596602801701E-2</v>
      </c>
    </row>
    <row r="39" spans="1:1036" ht="15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2">
        <v>4.5511435105809801E-2</v>
      </c>
      <c r="ALY39" s="2">
        <v>3.7071888774706997E-2</v>
      </c>
      <c r="ALZ39" s="2">
        <v>1.5127681649318899E-2</v>
      </c>
      <c r="AMA39" s="2">
        <v>3.7071888774706997E-2</v>
      </c>
      <c r="AMB39" s="2">
        <v>3.2670941756863102E-2</v>
      </c>
      <c r="AMC39" s="2">
        <v>3.6635935818627001E-2</v>
      </c>
      <c r="AMD39" s="2">
        <v>5.7586736011992198E-2</v>
      </c>
      <c r="AME39" s="2">
        <v>3.6635935818627001E-2</v>
      </c>
      <c r="AMF39" s="2">
        <v>-4.42463050204615E-2</v>
      </c>
      <c r="AMG39" s="2">
        <v>3.6635935818627001E-2</v>
      </c>
      <c r="AMH39" s="2">
        <v>0.13450398278931699</v>
      </c>
      <c r="AMI39" s="2">
        <v>3.6635935818627001E-2</v>
      </c>
      <c r="AMJ39" s="1"/>
      <c r="AMK39" s="1"/>
      <c r="AML39" s="1"/>
      <c r="AMM39" s="1"/>
      <c r="AMN39" s="1"/>
      <c r="AMO39" s="1"/>
      <c r="AMP39" s="1"/>
      <c r="AMQ39" s="2">
        <v>-2.39352710743891E-2</v>
      </c>
      <c r="AMR39" s="2">
        <v>-3.03837534564909E-2</v>
      </c>
      <c r="AMS39" s="2">
        <v>-3.03837534564909E-2</v>
      </c>
      <c r="AMT39" s="2">
        <v>4.5511435105809801E-2</v>
      </c>
      <c r="AMU39" s="2">
        <v>-3.03837534564909E-2</v>
      </c>
      <c r="AMV39" s="2">
        <v>3.7071888774706997E-2</v>
      </c>
    </row>
    <row r="40" spans="1:1036" ht="15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2">
        <v>-6.3505787863885693E-2</v>
      </c>
      <c r="ALY40" s="2">
        <v>-8.7148837832509901E-2</v>
      </c>
      <c r="ALZ40" s="2">
        <v>-8.5028518677260995E-2</v>
      </c>
      <c r="AMA40" s="2">
        <v>-8.7148837832509901E-2</v>
      </c>
      <c r="AMB40" s="2">
        <v>3.3015777018213802E-2</v>
      </c>
      <c r="AMC40" s="2">
        <v>3.7071888774706997E-2</v>
      </c>
      <c r="AMD40" s="2">
        <v>5.8007093193405801E-2</v>
      </c>
      <c r="AME40" s="2">
        <v>3.7071888774706997E-2</v>
      </c>
      <c r="AMF40" s="2">
        <v>-4.38689800768284E-2</v>
      </c>
      <c r="AMG40" s="2">
        <v>3.7071888774706997E-2</v>
      </c>
      <c r="AMH40" s="2">
        <v>0.134891850288448</v>
      </c>
      <c r="AMI40" s="2">
        <v>3.7071888774706997E-2</v>
      </c>
      <c r="AMJ40" s="1"/>
      <c r="AMK40" s="1"/>
      <c r="AML40" s="1"/>
      <c r="AMM40" s="1"/>
      <c r="AMN40" s="1"/>
      <c r="AMO40" s="1"/>
      <c r="AMP40" s="1"/>
      <c r="AMQ40" s="2">
        <v>-1.20029271882364E-2</v>
      </c>
      <c r="AMR40" s="2">
        <v>-2.1522730813375201E-2</v>
      </c>
      <c r="AMS40" s="2">
        <v>-2.1522730813375201E-2</v>
      </c>
      <c r="AMT40" s="2">
        <v>-6.3505787863885693E-2</v>
      </c>
      <c r="AMU40" s="2">
        <v>-2.1522730813375201E-2</v>
      </c>
      <c r="AMV40" s="2">
        <v>-8.7148837832509901E-2</v>
      </c>
    </row>
    <row r="41" spans="1:1036" ht="15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  <c r="ZU41" s="1"/>
      <c r="ZV41" s="1"/>
      <c r="ZW41" s="1"/>
      <c r="ZX41" s="1"/>
      <c r="ZY41" s="1"/>
      <c r="ZZ41" s="1"/>
      <c r="AAA41" s="1"/>
      <c r="AAB41" s="1"/>
      <c r="AAC41" s="1"/>
      <c r="AAD41" s="1"/>
      <c r="AAE41" s="1"/>
      <c r="AAF41" s="1"/>
      <c r="AAG41" s="1"/>
      <c r="AAH41" s="1"/>
      <c r="AAI41" s="1"/>
      <c r="AAJ41" s="1"/>
      <c r="AAK41" s="1"/>
      <c r="AAL41" s="1"/>
      <c r="AAM41" s="1"/>
      <c r="AAN41" s="1"/>
      <c r="AAO41" s="1"/>
      <c r="AAP41" s="1"/>
      <c r="AAQ41" s="1"/>
      <c r="AAR41" s="1"/>
      <c r="AAS41" s="1"/>
      <c r="AAT41" s="1"/>
      <c r="AAU41" s="1"/>
      <c r="AAV41" s="1"/>
      <c r="AAW41" s="1"/>
      <c r="AAX41" s="1"/>
      <c r="AAY41" s="1"/>
      <c r="AAZ41" s="1"/>
      <c r="ABA41" s="1"/>
      <c r="ABB41" s="1"/>
      <c r="ABC41" s="1"/>
      <c r="ABD41" s="1"/>
      <c r="ABE41" s="1"/>
      <c r="ABF41" s="1"/>
      <c r="ABG41" s="1"/>
      <c r="ABH41" s="1"/>
      <c r="ABI41" s="1"/>
      <c r="ABJ41" s="1"/>
      <c r="ABK41" s="1"/>
      <c r="ABL41" s="1"/>
      <c r="ABM41" s="1"/>
      <c r="ABN41" s="1"/>
      <c r="ABO41" s="1"/>
      <c r="ABP41" s="1"/>
      <c r="ABQ41" s="1"/>
      <c r="ABR41" s="1"/>
      <c r="ABS41" s="1"/>
      <c r="ABT41" s="1"/>
      <c r="ABU41" s="1"/>
      <c r="ABV41" s="1"/>
      <c r="ABW41" s="1"/>
      <c r="ABX41" s="1"/>
      <c r="ABY41" s="1"/>
      <c r="ABZ41" s="1"/>
      <c r="ACA41" s="1"/>
      <c r="ACB41" s="1"/>
      <c r="ACC41" s="1"/>
      <c r="ACD41" s="1"/>
      <c r="ACE41" s="1"/>
      <c r="ACF41" s="1"/>
      <c r="ACG41" s="1"/>
      <c r="ACH41" s="1"/>
      <c r="ACI41" s="1"/>
      <c r="ACJ41" s="1"/>
      <c r="ACK41" s="1"/>
      <c r="ACL41" s="1"/>
      <c r="ACM41" s="1"/>
      <c r="ACN41" s="1"/>
      <c r="ACO41" s="1"/>
      <c r="ACP41" s="1"/>
      <c r="ACQ41" s="1"/>
      <c r="ACR41" s="1"/>
      <c r="ACS41" s="1"/>
      <c r="ACT41" s="1"/>
      <c r="ACU41" s="1"/>
      <c r="ACV41" s="1"/>
      <c r="ACW41" s="1"/>
      <c r="ACX41" s="1"/>
      <c r="ACY41" s="1"/>
      <c r="ACZ41" s="1"/>
      <c r="ADA41" s="1"/>
      <c r="ADB41" s="1"/>
      <c r="ADC41" s="1"/>
      <c r="ADD41" s="1"/>
      <c r="ADE41" s="1"/>
      <c r="ADF41" s="1"/>
      <c r="ADG41" s="1"/>
      <c r="ADH41" s="1"/>
      <c r="ADI41" s="1"/>
      <c r="ADJ41" s="1"/>
      <c r="ADK41" s="1"/>
      <c r="ADL41" s="1"/>
      <c r="ADM41" s="1"/>
      <c r="ADN41" s="1"/>
      <c r="ADO41" s="1"/>
      <c r="ADP41" s="1"/>
      <c r="ADQ41" s="1"/>
      <c r="ADR41" s="1"/>
      <c r="ADS41" s="1"/>
      <c r="ADT41" s="1"/>
      <c r="ADU41" s="1"/>
      <c r="ADV41" s="1"/>
      <c r="ADW41" s="1"/>
      <c r="ADX41" s="1"/>
      <c r="ADY41" s="1"/>
      <c r="ADZ41" s="1"/>
      <c r="AEA41" s="1"/>
      <c r="AEB41" s="1"/>
      <c r="AEC41" s="1"/>
      <c r="AED41" s="1"/>
      <c r="AEE41" s="1"/>
      <c r="AEF41" s="1"/>
      <c r="AEG41" s="1"/>
      <c r="AEH41" s="1"/>
      <c r="AEI41" s="1"/>
      <c r="AEJ41" s="1"/>
      <c r="AEK41" s="1"/>
      <c r="AEL41" s="1"/>
      <c r="AEM41" s="1"/>
      <c r="AEN41" s="1"/>
      <c r="AEO41" s="1"/>
      <c r="AEP41" s="1"/>
      <c r="AEQ41" s="1"/>
      <c r="AER41" s="1"/>
      <c r="AES41" s="1"/>
      <c r="AET41" s="1"/>
      <c r="AEU41" s="1"/>
      <c r="AEV41" s="1"/>
      <c r="AEW41" s="1"/>
      <c r="AEX41" s="1"/>
      <c r="AEY41" s="1"/>
      <c r="AEZ41" s="1"/>
      <c r="AFA41" s="1"/>
      <c r="AFB41" s="1"/>
      <c r="AFC41" s="1"/>
      <c r="AFD41" s="1"/>
      <c r="AFE41" s="1"/>
      <c r="AFF41" s="1"/>
      <c r="AFG41" s="1"/>
      <c r="AFH41" s="1"/>
      <c r="AFI41" s="1"/>
      <c r="AFJ41" s="1"/>
      <c r="AFK41" s="1"/>
      <c r="AFL41" s="1"/>
      <c r="AFM41" s="1"/>
      <c r="AFN41" s="1"/>
      <c r="AFO41" s="1"/>
      <c r="AFP41" s="1"/>
      <c r="AFQ41" s="1"/>
      <c r="AFR41" s="1"/>
      <c r="AFS41" s="1"/>
      <c r="AFT41" s="1"/>
      <c r="AFU41" s="1"/>
      <c r="AFV41" s="1"/>
      <c r="AFW41" s="1"/>
      <c r="AFX41" s="1"/>
      <c r="AFY41" s="1"/>
      <c r="AFZ41" s="1"/>
      <c r="AGA41" s="1"/>
      <c r="AGB41" s="1"/>
      <c r="AGC41" s="1"/>
      <c r="AGD41" s="1"/>
      <c r="AGE41" s="1"/>
      <c r="AGF41" s="1"/>
      <c r="AGG41" s="1"/>
      <c r="AGH41" s="1"/>
      <c r="AGI41" s="1"/>
      <c r="AGJ41" s="1"/>
      <c r="AGK41" s="1"/>
      <c r="AGL41" s="1"/>
      <c r="AGM41" s="1"/>
      <c r="AGN41" s="1"/>
      <c r="AGO41" s="1"/>
      <c r="AGP41" s="1"/>
      <c r="AGQ41" s="1"/>
      <c r="AGR41" s="1"/>
      <c r="AGS41" s="1"/>
      <c r="AGT41" s="1"/>
      <c r="AGU41" s="1"/>
      <c r="AGV41" s="1"/>
      <c r="AGW41" s="1"/>
      <c r="AGX41" s="1"/>
      <c r="AGY41" s="1"/>
      <c r="AGZ41" s="1"/>
      <c r="AHA41" s="1"/>
      <c r="AHB41" s="1"/>
      <c r="AHC41" s="1"/>
      <c r="AHD41" s="1"/>
      <c r="AHE41" s="1"/>
      <c r="AHF41" s="1"/>
      <c r="AHG41" s="1"/>
      <c r="AHH41" s="1"/>
      <c r="AHI41" s="1"/>
      <c r="AHJ41" s="1"/>
      <c r="AHK41" s="1"/>
      <c r="AHL41" s="1"/>
      <c r="AHM41" s="1"/>
      <c r="AHN41" s="1"/>
      <c r="AHO41" s="1"/>
      <c r="AHP41" s="1"/>
      <c r="AHQ41" s="1"/>
      <c r="AHR41" s="1"/>
      <c r="AHS41" s="1"/>
      <c r="AHT41" s="1"/>
      <c r="AHU41" s="1"/>
      <c r="AHV41" s="1"/>
      <c r="AHW41" s="1"/>
      <c r="AHX41" s="1"/>
      <c r="AHY41" s="1"/>
      <c r="AHZ41" s="1"/>
      <c r="AIA41" s="1"/>
      <c r="AIB41" s="1"/>
      <c r="AIC41" s="1"/>
      <c r="AID41" s="1"/>
      <c r="AIE41" s="1"/>
      <c r="AIF41" s="1"/>
      <c r="AIG41" s="1"/>
      <c r="AIH41" s="1"/>
      <c r="AII41" s="1"/>
      <c r="AIJ41" s="1"/>
      <c r="AIK41" s="1"/>
      <c r="AIL41" s="1"/>
      <c r="AIM41" s="1"/>
      <c r="AIN41" s="1"/>
      <c r="AIO41" s="1"/>
      <c r="AIP41" s="1"/>
      <c r="AIQ41" s="1"/>
      <c r="AIR41" s="1"/>
      <c r="AIS41" s="1"/>
      <c r="AIT41" s="1"/>
      <c r="AIU41" s="1"/>
      <c r="AIV41" s="1"/>
      <c r="AIW41" s="1"/>
      <c r="AIX41" s="1"/>
      <c r="AIY41" s="1"/>
      <c r="AIZ41" s="1"/>
      <c r="AJA41" s="1"/>
      <c r="AJB41" s="1"/>
      <c r="AJC41" s="1"/>
      <c r="AJD41" s="1"/>
      <c r="AJE41" s="1"/>
      <c r="AJF41" s="1"/>
      <c r="AJG41" s="1"/>
      <c r="AJH41" s="1"/>
      <c r="AJI41" s="1"/>
      <c r="AJJ41" s="1"/>
      <c r="AJK41" s="1"/>
      <c r="AJL41" s="1"/>
      <c r="AJM41" s="1"/>
      <c r="AJN41" s="1"/>
      <c r="AJO41" s="1"/>
      <c r="AJP41" s="1"/>
      <c r="AJQ41" s="1"/>
      <c r="AJR41" s="1"/>
      <c r="AJS41" s="1"/>
      <c r="AJT41" s="1"/>
      <c r="AJU41" s="1"/>
      <c r="AJV41" s="1"/>
      <c r="AJW41" s="1"/>
      <c r="AJX41" s="1"/>
      <c r="AJY41" s="1"/>
      <c r="AJZ41" s="1"/>
      <c r="AKA41" s="1"/>
      <c r="AKB41" s="1"/>
      <c r="AKC41" s="1"/>
      <c r="AKD41" s="1"/>
      <c r="AKE41" s="1"/>
      <c r="AKF41" s="1"/>
      <c r="AKG41" s="1"/>
      <c r="AKH41" s="1"/>
      <c r="AKI41" s="1"/>
      <c r="AKJ41" s="1"/>
      <c r="AKK41" s="1"/>
      <c r="AKL41" s="1"/>
      <c r="AKM41" s="1"/>
      <c r="AKN41" s="1"/>
      <c r="AKO41" s="1"/>
      <c r="AKP41" s="1"/>
      <c r="AKQ41" s="1"/>
      <c r="AKR41" s="1"/>
      <c r="AKS41" s="1"/>
      <c r="AKT41" s="1"/>
      <c r="AKU41" s="1"/>
      <c r="AKV41" s="1"/>
      <c r="AKW41" s="1"/>
      <c r="AKX41" s="1"/>
      <c r="AKY41" s="1"/>
      <c r="AKZ41" s="1"/>
      <c r="ALA41" s="1"/>
      <c r="ALB41" s="1"/>
      <c r="ALC41" s="1"/>
      <c r="ALD41" s="1"/>
      <c r="ALE41" s="1"/>
      <c r="ALF41" s="1"/>
      <c r="ALG41" s="1"/>
      <c r="ALH41" s="1"/>
      <c r="ALI41" s="1"/>
      <c r="ALJ41" s="1"/>
      <c r="ALK41" s="1"/>
      <c r="ALL41" s="1"/>
      <c r="ALM41" s="1"/>
      <c r="ALN41" s="1"/>
      <c r="ALO41" s="1"/>
      <c r="ALP41" s="1"/>
      <c r="ALQ41" s="1"/>
      <c r="ALR41" s="1"/>
      <c r="ALS41" s="1"/>
      <c r="ALT41" s="1"/>
      <c r="ALU41" s="1"/>
      <c r="ALV41" s="1"/>
      <c r="ALW41" s="1"/>
      <c r="ALX41" s="2">
        <v>1.45506157459374E-2</v>
      </c>
      <c r="ALY41" s="2">
        <v>1.79328441778593E-3</v>
      </c>
      <c r="ALZ41" s="2">
        <v>-1.8124819832804801E-2</v>
      </c>
      <c r="AMA41" s="2">
        <v>1.79328441778593E-3</v>
      </c>
      <c r="AMB41" s="2">
        <v>3.4053909921719999E-2</v>
      </c>
      <c r="AMC41" s="2">
        <v>3.8388844109280798E-2</v>
      </c>
      <c r="AMD41" s="2">
        <v>5.92805038989518E-2</v>
      </c>
      <c r="AME41" s="2">
        <v>3.8388844109280798E-2</v>
      </c>
      <c r="AMF41" s="2">
        <v>-4.2729730442694798E-2</v>
      </c>
      <c r="AMG41" s="2">
        <v>3.8388844109280798E-2</v>
      </c>
      <c r="AMH41" s="2">
        <v>0.13606414426336699</v>
      </c>
      <c r="AMI41" s="2">
        <v>3.8388844109280798E-2</v>
      </c>
      <c r="AMJ41" s="1"/>
      <c r="AMK41" s="1"/>
      <c r="AML41" s="1"/>
      <c r="AMM41" s="1"/>
      <c r="AMN41" s="1"/>
      <c r="AMO41" s="1"/>
      <c r="AMP41" s="1"/>
      <c r="AMQ41" s="2">
        <v>-2.60814938677815E-2</v>
      </c>
      <c r="AMR41" s="2">
        <v>-3.2675435578742203E-2</v>
      </c>
      <c r="AMS41" s="2">
        <v>-3.2675435578742203E-2</v>
      </c>
      <c r="AMT41" s="2">
        <v>1.45506157459374E-2</v>
      </c>
      <c r="AMU41" s="2">
        <v>-3.2675435578742203E-2</v>
      </c>
      <c r="AMV41" s="2">
        <v>1.79328441778593E-3</v>
      </c>
    </row>
    <row r="42" spans="1:1036" ht="15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  <c r="ZU42" s="1"/>
      <c r="ZV42" s="1"/>
      <c r="ZW42" s="1"/>
      <c r="ZX42" s="1"/>
      <c r="ZY42" s="1"/>
      <c r="ZZ42" s="1"/>
      <c r="AAA42" s="1"/>
      <c r="AAB42" s="1"/>
      <c r="AAC42" s="1"/>
      <c r="AAD42" s="1"/>
      <c r="AAE42" s="1"/>
      <c r="AAF42" s="1"/>
      <c r="AAG42" s="1"/>
      <c r="AAH42" s="1"/>
      <c r="AAI42" s="1"/>
      <c r="AAJ42" s="1"/>
      <c r="AAK42" s="1"/>
      <c r="AAL42" s="1"/>
      <c r="AAM42" s="1"/>
      <c r="AAN42" s="1"/>
      <c r="AAO42" s="1"/>
      <c r="AAP42" s="1"/>
      <c r="AAQ42" s="1"/>
      <c r="AAR42" s="1"/>
      <c r="AAS42" s="1"/>
      <c r="AAT42" s="1"/>
      <c r="AAU42" s="1"/>
      <c r="AAV42" s="1"/>
      <c r="AAW42" s="1"/>
      <c r="AAX42" s="1"/>
      <c r="AAY42" s="1"/>
      <c r="AAZ42" s="1"/>
      <c r="ABA42" s="1"/>
      <c r="ABB42" s="1"/>
      <c r="ABC42" s="1"/>
      <c r="ABD42" s="1"/>
      <c r="ABE42" s="1"/>
      <c r="ABF42" s="1"/>
      <c r="ABG42" s="1"/>
      <c r="ABH42" s="1"/>
      <c r="ABI42" s="1"/>
      <c r="ABJ42" s="1"/>
      <c r="ABK42" s="1"/>
      <c r="ABL42" s="1"/>
      <c r="ABM42" s="1"/>
      <c r="ABN42" s="1"/>
      <c r="ABO42" s="1"/>
      <c r="ABP42" s="1"/>
      <c r="ABQ42" s="1"/>
      <c r="ABR42" s="1"/>
      <c r="ABS42" s="1"/>
      <c r="ABT42" s="1"/>
      <c r="ABU42" s="1"/>
      <c r="ABV42" s="1"/>
      <c r="ABW42" s="1"/>
      <c r="ABX42" s="1"/>
      <c r="ABY42" s="1"/>
      <c r="ABZ42" s="1"/>
      <c r="ACA42" s="1"/>
      <c r="ACB42" s="1"/>
      <c r="ACC42" s="1"/>
      <c r="ACD42" s="1"/>
      <c r="ACE42" s="1"/>
      <c r="ACF42" s="1"/>
      <c r="ACG42" s="1"/>
      <c r="ACH42" s="1"/>
      <c r="ACI42" s="1"/>
      <c r="ACJ42" s="1"/>
      <c r="ACK42" s="1"/>
      <c r="ACL42" s="1"/>
      <c r="ACM42" s="1"/>
      <c r="ACN42" s="1"/>
      <c r="ACO42" s="1"/>
      <c r="ACP42" s="1"/>
      <c r="ACQ42" s="1"/>
      <c r="ACR42" s="1"/>
      <c r="ACS42" s="1"/>
      <c r="ACT42" s="1"/>
      <c r="ACU42" s="1"/>
      <c r="ACV42" s="1"/>
      <c r="ACW42" s="1"/>
      <c r="ACX42" s="1"/>
      <c r="ACY42" s="1"/>
      <c r="ACZ42" s="1"/>
      <c r="ADA42" s="1"/>
      <c r="ADB42" s="1"/>
      <c r="ADC42" s="1"/>
      <c r="ADD42" s="1"/>
      <c r="ADE42" s="1"/>
      <c r="ADF42" s="1"/>
      <c r="ADG42" s="1"/>
      <c r="ADH42" s="1"/>
      <c r="ADI42" s="1"/>
      <c r="ADJ42" s="1"/>
      <c r="ADK42" s="1"/>
      <c r="ADL42" s="1"/>
      <c r="ADM42" s="1"/>
      <c r="ADN42" s="1"/>
      <c r="ADO42" s="1"/>
      <c r="ADP42" s="1"/>
      <c r="ADQ42" s="1"/>
      <c r="ADR42" s="1"/>
      <c r="ADS42" s="1"/>
      <c r="ADT42" s="1"/>
      <c r="ADU42" s="1"/>
      <c r="ADV42" s="1"/>
      <c r="ADW42" s="1"/>
      <c r="ADX42" s="1"/>
      <c r="ADY42" s="1"/>
      <c r="ADZ42" s="1"/>
      <c r="AEA42" s="1"/>
      <c r="AEB42" s="1"/>
      <c r="AEC42" s="1"/>
      <c r="AED42" s="1"/>
      <c r="AEE42" s="1"/>
      <c r="AEF42" s="1"/>
      <c r="AEG42" s="1"/>
      <c r="AEH42" s="1"/>
      <c r="AEI42" s="1"/>
      <c r="AEJ42" s="1"/>
      <c r="AEK42" s="1"/>
      <c r="AEL42" s="1"/>
      <c r="AEM42" s="1"/>
      <c r="AEN42" s="1"/>
      <c r="AEO42" s="1"/>
      <c r="AEP42" s="1"/>
      <c r="AEQ42" s="1"/>
      <c r="AER42" s="1"/>
      <c r="AES42" s="1"/>
      <c r="AET42" s="1"/>
      <c r="AEU42" s="1"/>
      <c r="AEV42" s="1"/>
      <c r="AEW42" s="1"/>
      <c r="AEX42" s="1"/>
      <c r="AEY42" s="1"/>
      <c r="AEZ42" s="1"/>
      <c r="AFA42" s="1"/>
      <c r="AFB42" s="1"/>
      <c r="AFC42" s="1"/>
      <c r="AFD42" s="1"/>
      <c r="AFE42" s="1"/>
      <c r="AFF42" s="1"/>
      <c r="AFG42" s="1"/>
      <c r="AFH42" s="1"/>
      <c r="AFI42" s="1"/>
      <c r="AFJ42" s="1"/>
      <c r="AFK42" s="1"/>
      <c r="AFL42" s="1"/>
      <c r="AFM42" s="1"/>
      <c r="AFN42" s="1"/>
      <c r="AFO42" s="1"/>
      <c r="AFP42" s="1"/>
      <c r="AFQ42" s="1"/>
      <c r="AFR42" s="1"/>
      <c r="AFS42" s="1"/>
      <c r="AFT42" s="1"/>
      <c r="AFU42" s="1"/>
      <c r="AFV42" s="1"/>
      <c r="AFW42" s="1"/>
      <c r="AFX42" s="1"/>
      <c r="AFY42" s="1"/>
      <c r="AFZ42" s="1"/>
      <c r="AGA42" s="1"/>
      <c r="AGB42" s="1"/>
      <c r="AGC42" s="1"/>
      <c r="AGD42" s="1"/>
      <c r="AGE42" s="1"/>
      <c r="AGF42" s="1"/>
      <c r="AGG42" s="1"/>
      <c r="AGH42" s="1"/>
      <c r="AGI42" s="1"/>
      <c r="AGJ42" s="1"/>
      <c r="AGK42" s="1"/>
      <c r="AGL42" s="1"/>
      <c r="AGM42" s="1"/>
      <c r="AGN42" s="1"/>
      <c r="AGO42" s="1"/>
      <c r="AGP42" s="1"/>
      <c r="AGQ42" s="1"/>
      <c r="AGR42" s="1"/>
      <c r="AGS42" s="1"/>
      <c r="AGT42" s="1"/>
      <c r="AGU42" s="1"/>
      <c r="AGV42" s="1"/>
      <c r="AGW42" s="1"/>
      <c r="AGX42" s="1"/>
      <c r="AGY42" s="1"/>
      <c r="AGZ42" s="1"/>
      <c r="AHA42" s="1"/>
      <c r="AHB42" s="1"/>
      <c r="AHC42" s="1"/>
      <c r="AHD42" s="1"/>
      <c r="AHE42" s="1"/>
      <c r="AHF42" s="1"/>
      <c r="AHG42" s="1"/>
      <c r="AHH42" s="1"/>
      <c r="AHI42" s="1"/>
      <c r="AHJ42" s="1"/>
      <c r="AHK42" s="1"/>
      <c r="AHL42" s="1"/>
      <c r="AHM42" s="1"/>
      <c r="AHN42" s="1"/>
      <c r="AHO42" s="1"/>
      <c r="AHP42" s="1"/>
      <c r="AHQ42" s="1"/>
      <c r="AHR42" s="1"/>
      <c r="AHS42" s="1"/>
      <c r="AHT42" s="1"/>
      <c r="AHU42" s="1"/>
      <c r="AHV42" s="1"/>
      <c r="AHW42" s="1"/>
      <c r="AHX42" s="1"/>
      <c r="AHY42" s="1"/>
      <c r="AHZ42" s="1"/>
      <c r="AIA42" s="1"/>
      <c r="AIB42" s="1"/>
      <c r="AIC42" s="1"/>
      <c r="AID42" s="1"/>
      <c r="AIE42" s="1"/>
      <c r="AIF42" s="1"/>
      <c r="AIG42" s="1"/>
      <c r="AIH42" s="1"/>
      <c r="AII42" s="1"/>
      <c r="AIJ42" s="1"/>
      <c r="AIK42" s="1"/>
      <c r="AIL42" s="1"/>
      <c r="AIM42" s="1"/>
      <c r="AIN42" s="1"/>
      <c r="AIO42" s="1"/>
      <c r="AIP42" s="1"/>
      <c r="AIQ42" s="1"/>
      <c r="AIR42" s="1"/>
      <c r="AIS42" s="1"/>
      <c r="AIT42" s="1"/>
      <c r="AIU42" s="1"/>
      <c r="AIV42" s="1"/>
      <c r="AIW42" s="1"/>
      <c r="AIX42" s="1"/>
      <c r="AIY42" s="1"/>
      <c r="AIZ42" s="1"/>
      <c r="AJA42" s="1"/>
      <c r="AJB42" s="1"/>
      <c r="AJC42" s="1"/>
      <c r="AJD42" s="1"/>
      <c r="AJE42" s="1"/>
      <c r="AJF42" s="1"/>
      <c r="AJG42" s="1"/>
      <c r="AJH42" s="1"/>
      <c r="AJI42" s="1"/>
      <c r="AJJ42" s="1"/>
      <c r="AJK42" s="1"/>
      <c r="AJL42" s="1"/>
      <c r="AJM42" s="1"/>
      <c r="AJN42" s="1"/>
      <c r="AJO42" s="1"/>
      <c r="AJP42" s="1"/>
      <c r="AJQ42" s="1"/>
      <c r="AJR42" s="1"/>
      <c r="AJS42" s="1"/>
      <c r="AJT42" s="1"/>
      <c r="AJU42" s="1"/>
      <c r="AJV42" s="1"/>
      <c r="AJW42" s="1"/>
      <c r="AJX42" s="1"/>
      <c r="AJY42" s="1"/>
      <c r="AJZ42" s="1"/>
      <c r="AKA42" s="1"/>
      <c r="AKB42" s="1"/>
      <c r="AKC42" s="1"/>
      <c r="AKD42" s="1"/>
      <c r="AKE42" s="1"/>
      <c r="AKF42" s="1"/>
      <c r="AKG42" s="1"/>
      <c r="AKH42" s="1"/>
      <c r="AKI42" s="1"/>
      <c r="AKJ42" s="1"/>
      <c r="AKK42" s="1"/>
      <c r="AKL42" s="1"/>
      <c r="AKM42" s="1"/>
      <c r="AKN42" s="1"/>
      <c r="AKO42" s="1"/>
      <c r="AKP42" s="1"/>
      <c r="AKQ42" s="1"/>
      <c r="AKR42" s="1"/>
      <c r="AKS42" s="1"/>
      <c r="AKT42" s="1"/>
      <c r="AKU42" s="1"/>
      <c r="AKV42" s="1"/>
      <c r="AKW42" s="1"/>
      <c r="AKX42" s="1"/>
      <c r="AKY42" s="1"/>
      <c r="AKZ42" s="1"/>
      <c r="ALA42" s="1"/>
      <c r="ALB42" s="1"/>
      <c r="ALC42" s="1"/>
      <c r="ALD42" s="1"/>
      <c r="ALE42" s="1"/>
      <c r="ALF42" s="1"/>
      <c r="ALG42" s="1"/>
      <c r="ALH42" s="1"/>
      <c r="ALI42" s="1"/>
      <c r="ALJ42" s="1"/>
      <c r="ALK42" s="1"/>
      <c r="ALL42" s="1"/>
      <c r="ALM42" s="1"/>
      <c r="ALN42" s="1"/>
      <c r="ALO42" s="1"/>
      <c r="ALP42" s="1"/>
      <c r="ALQ42" s="1"/>
      <c r="ALR42" s="1"/>
      <c r="ALS42" s="1"/>
      <c r="ALT42" s="1"/>
      <c r="ALU42" s="1"/>
      <c r="ALV42" s="1"/>
      <c r="ALW42" s="1"/>
      <c r="ALX42" s="2">
        <v>-5.9461532999559502E-2</v>
      </c>
      <c r="ALY42" s="2">
        <v>-8.2540572604812498E-2</v>
      </c>
      <c r="ALZ42" s="2">
        <v>-5.5320557619450497E-2</v>
      </c>
      <c r="AMA42" s="2">
        <v>-8.2540572604812498E-2</v>
      </c>
      <c r="AMB42" s="2">
        <v>3.5684368183159003E-2</v>
      </c>
      <c r="AMC42" s="2">
        <v>4.04707098384594E-2</v>
      </c>
      <c r="AMD42" s="2">
        <v>6.1304173681836299E-2</v>
      </c>
      <c r="AME42" s="2">
        <v>4.04707098384594E-2</v>
      </c>
      <c r="AMF42" s="2">
        <v>-4.0930617972248499E-2</v>
      </c>
      <c r="AMG42" s="2">
        <v>4.04707098384594E-2</v>
      </c>
      <c r="AMH42" s="2">
        <v>0.13791915983724401</v>
      </c>
      <c r="AMI42" s="2">
        <v>4.04707098384594E-2</v>
      </c>
      <c r="AMJ42" s="1"/>
      <c r="AMK42" s="1"/>
      <c r="AML42" s="1"/>
      <c r="AMM42" s="1"/>
      <c r="AMN42" s="1"/>
      <c r="AMO42" s="1"/>
      <c r="AMP42" s="1"/>
      <c r="AMQ42" s="2">
        <v>8.2555855628173407E-3</v>
      </c>
      <c r="AMR42" s="2">
        <v>4.1409753801089104E-3</v>
      </c>
      <c r="AMS42" s="2">
        <v>4.1409753801089104E-3</v>
      </c>
      <c r="AMT42" s="2">
        <v>-5.9461532999559502E-2</v>
      </c>
      <c r="AMU42" s="2">
        <v>4.1409753801089104E-3</v>
      </c>
      <c r="AMV42" s="2">
        <v>-8.2540572604812498E-2</v>
      </c>
    </row>
    <row r="43" spans="1:1036" ht="15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  <c r="ZU43" s="1"/>
      <c r="ZV43" s="1"/>
      <c r="ZW43" s="1"/>
      <c r="ZX43" s="1"/>
      <c r="ZY43" s="1"/>
      <c r="ZZ43" s="1"/>
      <c r="AAA43" s="1"/>
      <c r="AAB43" s="1"/>
      <c r="AAC43" s="1"/>
      <c r="AAD43" s="1"/>
      <c r="AAE43" s="1"/>
      <c r="AAF43" s="1"/>
      <c r="AAG43" s="1"/>
      <c r="AAH43" s="1"/>
      <c r="AAI43" s="1"/>
      <c r="AAJ43" s="1"/>
      <c r="AAK43" s="1"/>
      <c r="AAL43" s="1"/>
      <c r="AAM43" s="1"/>
      <c r="AAN43" s="1"/>
      <c r="AAO43" s="1"/>
      <c r="AAP43" s="1"/>
      <c r="AAQ43" s="1"/>
      <c r="AAR43" s="1"/>
      <c r="AAS43" s="1"/>
      <c r="AAT43" s="1"/>
      <c r="AAU43" s="1"/>
      <c r="AAV43" s="1"/>
      <c r="AAW43" s="1"/>
      <c r="AAX43" s="1"/>
      <c r="AAY43" s="1"/>
      <c r="AAZ43" s="1"/>
      <c r="ABA43" s="1"/>
      <c r="ABB43" s="1"/>
      <c r="ABC43" s="1"/>
      <c r="ABD43" s="1"/>
      <c r="ABE43" s="1"/>
      <c r="ABF43" s="1"/>
      <c r="ABG43" s="1"/>
      <c r="ABH43" s="1"/>
      <c r="ABI43" s="1"/>
      <c r="ABJ43" s="1"/>
      <c r="ABK43" s="1"/>
      <c r="ABL43" s="1"/>
      <c r="ABM43" s="1"/>
      <c r="ABN43" s="1"/>
      <c r="ABO43" s="1"/>
      <c r="ABP43" s="1"/>
      <c r="ABQ43" s="1"/>
      <c r="ABR43" s="1"/>
      <c r="ABS43" s="1"/>
      <c r="ABT43" s="1"/>
      <c r="ABU43" s="1"/>
      <c r="ABV43" s="1"/>
      <c r="ABW43" s="1"/>
      <c r="ABX43" s="1"/>
      <c r="ABY43" s="1"/>
      <c r="ABZ43" s="1"/>
      <c r="ACA43" s="1"/>
      <c r="ACB43" s="1"/>
      <c r="ACC43" s="1"/>
      <c r="ACD43" s="1"/>
      <c r="ACE43" s="1"/>
      <c r="ACF43" s="1"/>
      <c r="ACG43" s="1"/>
      <c r="ACH43" s="1"/>
      <c r="ACI43" s="1"/>
      <c r="ACJ43" s="1"/>
      <c r="ACK43" s="1"/>
      <c r="ACL43" s="1"/>
      <c r="ACM43" s="1"/>
      <c r="ACN43" s="1"/>
      <c r="ACO43" s="1"/>
      <c r="ACP43" s="1"/>
      <c r="ACQ43" s="1"/>
      <c r="ACR43" s="1"/>
      <c r="ACS43" s="1"/>
      <c r="ACT43" s="1"/>
      <c r="ACU43" s="1"/>
      <c r="ACV43" s="1"/>
      <c r="ACW43" s="1"/>
      <c r="ACX43" s="1"/>
      <c r="ACY43" s="1"/>
      <c r="ACZ43" s="1"/>
      <c r="ADA43" s="1"/>
      <c r="ADB43" s="1"/>
      <c r="ADC43" s="1"/>
      <c r="ADD43" s="1"/>
      <c r="ADE43" s="1"/>
      <c r="ADF43" s="1"/>
      <c r="ADG43" s="1"/>
      <c r="ADH43" s="1"/>
      <c r="ADI43" s="1"/>
      <c r="ADJ43" s="1"/>
      <c r="ADK43" s="1"/>
      <c r="ADL43" s="1"/>
      <c r="ADM43" s="1"/>
      <c r="ADN43" s="1"/>
      <c r="ADO43" s="1"/>
      <c r="ADP43" s="1"/>
      <c r="ADQ43" s="1"/>
      <c r="ADR43" s="1"/>
      <c r="ADS43" s="1"/>
      <c r="ADT43" s="1"/>
      <c r="ADU43" s="1"/>
      <c r="ADV43" s="1"/>
      <c r="ADW43" s="1"/>
      <c r="ADX43" s="1"/>
      <c r="ADY43" s="1"/>
      <c r="ADZ43" s="1"/>
      <c r="AEA43" s="1"/>
      <c r="AEB43" s="1"/>
      <c r="AEC43" s="1"/>
      <c r="AED43" s="1"/>
      <c r="AEE43" s="1"/>
      <c r="AEF43" s="1"/>
      <c r="AEG43" s="1"/>
      <c r="AEH43" s="1"/>
      <c r="AEI43" s="1"/>
      <c r="AEJ43" s="1"/>
      <c r="AEK43" s="1"/>
      <c r="AEL43" s="1"/>
      <c r="AEM43" s="1"/>
      <c r="AEN43" s="1"/>
      <c r="AEO43" s="1"/>
      <c r="AEP43" s="1"/>
      <c r="AEQ43" s="1"/>
      <c r="AER43" s="1"/>
      <c r="AES43" s="1"/>
      <c r="AET43" s="1"/>
      <c r="AEU43" s="1"/>
      <c r="AEV43" s="1"/>
      <c r="AEW43" s="1"/>
      <c r="AEX43" s="1"/>
      <c r="AEY43" s="1"/>
      <c r="AEZ43" s="1"/>
      <c r="AFA43" s="1"/>
      <c r="AFB43" s="1"/>
      <c r="AFC43" s="1"/>
      <c r="AFD43" s="1"/>
      <c r="AFE43" s="1"/>
      <c r="AFF43" s="1"/>
      <c r="AFG43" s="1"/>
      <c r="AFH43" s="1"/>
      <c r="AFI43" s="1"/>
      <c r="AFJ43" s="1"/>
      <c r="AFK43" s="1"/>
      <c r="AFL43" s="1"/>
      <c r="AFM43" s="1"/>
      <c r="AFN43" s="1"/>
      <c r="AFO43" s="1"/>
      <c r="AFP43" s="1"/>
      <c r="AFQ43" s="1"/>
      <c r="AFR43" s="1"/>
      <c r="AFS43" s="1"/>
      <c r="AFT43" s="1"/>
      <c r="AFU43" s="1"/>
      <c r="AFV43" s="1"/>
      <c r="AFW43" s="1"/>
      <c r="AFX43" s="1"/>
      <c r="AFY43" s="1"/>
      <c r="AFZ43" s="1"/>
      <c r="AGA43" s="1"/>
      <c r="AGB43" s="1"/>
      <c r="AGC43" s="1"/>
      <c r="AGD43" s="1"/>
      <c r="AGE43" s="1"/>
      <c r="AGF43" s="1"/>
      <c r="AGG43" s="1"/>
      <c r="AGH43" s="1"/>
      <c r="AGI43" s="1"/>
      <c r="AGJ43" s="1"/>
      <c r="AGK43" s="1"/>
      <c r="AGL43" s="1"/>
      <c r="AGM43" s="1"/>
      <c r="AGN43" s="1"/>
      <c r="AGO43" s="1"/>
      <c r="AGP43" s="1"/>
      <c r="AGQ43" s="1"/>
      <c r="AGR43" s="1"/>
      <c r="AGS43" s="1"/>
      <c r="AGT43" s="1"/>
      <c r="AGU43" s="1"/>
      <c r="AGV43" s="1"/>
      <c r="AGW43" s="1"/>
      <c r="AGX43" s="1"/>
      <c r="AGY43" s="1"/>
      <c r="AGZ43" s="1"/>
      <c r="AHA43" s="1"/>
      <c r="AHB43" s="1"/>
      <c r="AHC43" s="1"/>
      <c r="AHD43" s="1"/>
      <c r="AHE43" s="1"/>
      <c r="AHF43" s="1"/>
      <c r="AHG43" s="1"/>
      <c r="AHH43" s="1"/>
      <c r="AHI43" s="1"/>
      <c r="AHJ43" s="1"/>
      <c r="AHK43" s="1"/>
      <c r="AHL43" s="1"/>
      <c r="AHM43" s="1"/>
      <c r="AHN43" s="1"/>
      <c r="AHO43" s="1"/>
      <c r="AHP43" s="1"/>
      <c r="AHQ43" s="1"/>
      <c r="AHR43" s="1"/>
      <c r="AHS43" s="1"/>
      <c r="AHT43" s="1"/>
      <c r="AHU43" s="1"/>
      <c r="AHV43" s="1"/>
      <c r="AHW43" s="1"/>
      <c r="AHX43" s="1"/>
      <c r="AHY43" s="1"/>
      <c r="AHZ43" s="1"/>
      <c r="AIA43" s="1"/>
      <c r="AIB43" s="1"/>
      <c r="AIC43" s="1"/>
      <c r="AID43" s="1"/>
      <c r="AIE43" s="1"/>
      <c r="AIF43" s="1"/>
      <c r="AIG43" s="1"/>
      <c r="AIH43" s="1"/>
      <c r="AII43" s="1"/>
      <c r="AIJ43" s="1"/>
      <c r="AIK43" s="1"/>
      <c r="AIL43" s="1"/>
      <c r="AIM43" s="1"/>
      <c r="AIN43" s="1"/>
      <c r="AIO43" s="1"/>
      <c r="AIP43" s="1"/>
      <c r="AIQ43" s="1"/>
      <c r="AIR43" s="1"/>
      <c r="AIS43" s="1"/>
      <c r="AIT43" s="1"/>
      <c r="AIU43" s="1"/>
      <c r="AIV43" s="1"/>
      <c r="AIW43" s="1"/>
      <c r="AIX43" s="1"/>
      <c r="AIY43" s="1"/>
      <c r="AIZ43" s="1"/>
      <c r="AJA43" s="1"/>
      <c r="AJB43" s="1"/>
      <c r="AJC43" s="1"/>
      <c r="AJD43" s="1"/>
      <c r="AJE43" s="1"/>
      <c r="AJF43" s="1"/>
      <c r="AJG43" s="1"/>
      <c r="AJH43" s="1"/>
      <c r="AJI43" s="1"/>
      <c r="AJJ43" s="1"/>
      <c r="AJK43" s="1"/>
      <c r="AJL43" s="1"/>
      <c r="AJM43" s="1"/>
      <c r="AJN43" s="1"/>
      <c r="AJO43" s="1"/>
      <c r="AJP43" s="1"/>
      <c r="AJQ43" s="1"/>
      <c r="AJR43" s="1"/>
      <c r="AJS43" s="1"/>
      <c r="AJT43" s="1"/>
      <c r="AJU43" s="1"/>
      <c r="AJV43" s="1"/>
      <c r="AJW43" s="1"/>
      <c r="AJX43" s="1"/>
      <c r="AJY43" s="1"/>
      <c r="AJZ43" s="1"/>
      <c r="AKA43" s="1"/>
      <c r="AKB43" s="1"/>
      <c r="AKC43" s="1"/>
      <c r="AKD43" s="1"/>
      <c r="AKE43" s="1"/>
      <c r="AKF43" s="1"/>
      <c r="AKG43" s="1"/>
      <c r="AKH43" s="1"/>
      <c r="AKI43" s="1"/>
      <c r="AKJ43" s="1"/>
      <c r="AKK43" s="1"/>
      <c r="AKL43" s="1"/>
      <c r="AKM43" s="1"/>
      <c r="AKN43" s="1"/>
      <c r="AKO43" s="1"/>
      <c r="AKP43" s="1"/>
      <c r="AKQ43" s="1"/>
      <c r="AKR43" s="1"/>
      <c r="AKS43" s="1"/>
      <c r="AKT43" s="1"/>
      <c r="AKU43" s="1"/>
      <c r="AKV43" s="1"/>
      <c r="AKW43" s="1"/>
      <c r="AKX43" s="1"/>
      <c r="AKY43" s="1"/>
      <c r="AKZ43" s="1"/>
      <c r="ALA43" s="1"/>
      <c r="ALB43" s="1"/>
      <c r="ALC43" s="1"/>
      <c r="ALD43" s="1"/>
      <c r="ALE43" s="1"/>
      <c r="ALF43" s="1"/>
      <c r="ALG43" s="1"/>
      <c r="ALH43" s="1"/>
      <c r="ALI43" s="1"/>
      <c r="ALJ43" s="1"/>
      <c r="ALK43" s="1"/>
      <c r="ALL43" s="1"/>
      <c r="ALM43" s="1"/>
      <c r="ALN43" s="1"/>
      <c r="ALO43" s="1"/>
      <c r="ALP43" s="1"/>
      <c r="ALQ43" s="1"/>
      <c r="ALR43" s="1"/>
      <c r="ALS43" s="1"/>
      <c r="ALT43" s="1"/>
      <c r="ALU43" s="1"/>
      <c r="ALV43" s="1"/>
      <c r="ALW43" s="1"/>
      <c r="ALX43" s="2">
        <v>9.3850194719855701E-2</v>
      </c>
      <c r="ALY43" s="2">
        <v>9.2151954831953195E-2</v>
      </c>
      <c r="ALZ43" s="2">
        <v>9.3096600864385107E-2</v>
      </c>
      <c r="AMA43" s="2">
        <v>9.2151954831953195E-2</v>
      </c>
      <c r="AMB43" s="2">
        <v>3.8236000408843097E-2</v>
      </c>
      <c r="AMC43" s="2">
        <v>4.3761068257241097E-2</v>
      </c>
      <c r="AMD43" s="2">
        <v>6.4527837530932997E-2</v>
      </c>
      <c r="AME43" s="2">
        <v>4.3761068257241097E-2</v>
      </c>
      <c r="AMF43" s="2">
        <v>-3.8091721405321299E-2</v>
      </c>
      <c r="AMG43" s="2">
        <v>4.3761068257241097E-2</v>
      </c>
      <c r="AMH43" s="2">
        <v>0.140855559345097</v>
      </c>
      <c r="AMI43" s="2">
        <v>4.3761068257241097E-2</v>
      </c>
      <c r="AMJ43" s="1"/>
      <c r="AMK43" s="1"/>
      <c r="AML43" s="1"/>
      <c r="AMM43" s="1"/>
      <c r="AMN43" s="1"/>
      <c r="AMO43" s="1"/>
      <c r="AMP43" s="1"/>
      <c r="AMQ43" s="2">
        <v>2.7374598396801E-3</v>
      </c>
      <c r="AMR43" s="2">
        <v>-7.5359385547060797E-4</v>
      </c>
      <c r="AMS43" s="2">
        <v>-7.5359385547060797E-4</v>
      </c>
      <c r="AMT43" s="2">
        <v>9.3850194719855701E-2</v>
      </c>
      <c r="AMU43" s="2">
        <v>-7.5359385547060797E-4</v>
      </c>
      <c r="AMV43" s="2">
        <v>9.2151954831953195E-2</v>
      </c>
    </row>
    <row r="44" spans="1:1036" ht="15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  <c r="ZU44" s="1"/>
      <c r="ZV44" s="1"/>
      <c r="ZW44" s="1"/>
      <c r="ZX44" s="1"/>
      <c r="ZY44" s="1"/>
      <c r="ZZ44" s="1"/>
      <c r="AAA44" s="1"/>
      <c r="AAB44" s="1"/>
      <c r="AAC44" s="1"/>
      <c r="AAD44" s="1"/>
      <c r="AAE44" s="1"/>
      <c r="AAF44" s="1"/>
      <c r="AAG44" s="1"/>
      <c r="AAH44" s="1"/>
      <c r="AAI44" s="1"/>
      <c r="AAJ44" s="1"/>
      <c r="AAK44" s="1"/>
      <c r="AAL44" s="1"/>
      <c r="AAM44" s="1"/>
      <c r="AAN44" s="1"/>
      <c r="AAO44" s="1"/>
      <c r="AAP44" s="1"/>
      <c r="AAQ44" s="1"/>
      <c r="AAR44" s="1"/>
      <c r="AAS44" s="1"/>
      <c r="AAT44" s="1"/>
      <c r="AAU44" s="1"/>
      <c r="AAV44" s="1"/>
      <c r="AAW44" s="1"/>
      <c r="AAX44" s="1"/>
      <c r="AAY44" s="1"/>
      <c r="AAZ44" s="1"/>
      <c r="ABA44" s="1"/>
      <c r="ABB44" s="1"/>
      <c r="ABC44" s="1"/>
      <c r="ABD44" s="1"/>
      <c r="ABE44" s="1"/>
      <c r="ABF44" s="1"/>
      <c r="ABG44" s="1"/>
      <c r="ABH44" s="1"/>
      <c r="ABI44" s="1"/>
      <c r="ABJ44" s="1"/>
      <c r="ABK44" s="1"/>
      <c r="ABL44" s="1"/>
      <c r="ABM44" s="1"/>
      <c r="ABN44" s="1"/>
      <c r="ABO44" s="1"/>
      <c r="ABP44" s="1"/>
      <c r="ABQ44" s="1"/>
      <c r="ABR44" s="1"/>
      <c r="ABS44" s="1"/>
      <c r="ABT44" s="1"/>
      <c r="ABU44" s="1"/>
      <c r="ABV44" s="1"/>
      <c r="ABW44" s="1"/>
      <c r="ABX44" s="1"/>
      <c r="ABY44" s="1"/>
      <c r="ABZ44" s="1"/>
      <c r="ACA44" s="1"/>
      <c r="ACB44" s="1"/>
      <c r="ACC44" s="1"/>
      <c r="ACD44" s="1"/>
      <c r="ACE44" s="1"/>
      <c r="ACF44" s="1"/>
      <c r="ACG44" s="1"/>
      <c r="ACH44" s="1"/>
      <c r="ACI44" s="1"/>
      <c r="ACJ44" s="1"/>
      <c r="ACK44" s="1"/>
      <c r="ACL44" s="1"/>
      <c r="ACM44" s="1"/>
      <c r="ACN44" s="1"/>
      <c r="ACO44" s="1"/>
      <c r="ACP44" s="1"/>
      <c r="ACQ44" s="1"/>
      <c r="ACR44" s="1"/>
      <c r="ACS44" s="1"/>
      <c r="ACT44" s="1"/>
      <c r="ACU44" s="1"/>
      <c r="ACV44" s="1"/>
      <c r="ACW44" s="1"/>
      <c r="ACX44" s="1"/>
      <c r="ACY44" s="1"/>
      <c r="ACZ44" s="1"/>
      <c r="ADA44" s="1"/>
      <c r="ADB44" s="1"/>
      <c r="ADC44" s="1"/>
      <c r="ADD44" s="1"/>
      <c r="ADE44" s="1"/>
      <c r="ADF44" s="1"/>
      <c r="ADG44" s="1"/>
      <c r="ADH44" s="1"/>
      <c r="ADI44" s="1"/>
      <c r="ADJ44" s="1"/>
      <c r="ADK44" s="1"/>
      <c r="ADL44" s="1"/>
      <c r="ADM44" s="1"/>
      <c r="ADN44" s="1"/>
      <c r="ADO44" s="1"/>
      <c r="ADP44" s="1"/>
      <c r="ADQ44" s="1"/>
      <c r="ADR44" s="1"/>
      <c r="ADS44" s="1"/>
      <c r="ADT44" s="1"/>
      <c r="ADU44" s="1"/>
      <c r="ADV44" s="1"/>
      <c r="ADW44" s="1"/>
      <c r="ADX44" s="1"/>
      <c r="ADY44" s="1"/>
      <c r="ADZ44" s="1"/>
      <c r="AEA44" s="1"/>
      <c r="AEB44" s="1"/>
      <c r="AEC44" s="1"/>
      <c r="AED44" s="1"/>
      <c r="AEE44" s="1"/>
      <c r="AEF44" s="1"/>
      <c r="AEG44" s="1"/>
      <c r="AEH44" s="1"/>
      <c r="AEI44" s="1"/>
      <c r="AEJ44" s="1"/>
      <c r="AEK44" s="1"/>
      <c r="AEL44" s="1"/>
      <c r="AEM44" s="1"/>
      <c r="AEN44" s="1"/>
      <c r="AEO44" s="1"/>
      <c r="AEP44" s="1"/>
      <c r="AEQ44" s="1"/>
      <c r="AER44" s="1"/>
      <c r="AES44" s="1"/>
      <c r="AET44" s="1"/>
      <c r="AEU44" s="1"/>
      <c r="AEV44" s="1"/>
      <c r="AEW44" s="1"/>
      <c r="AEX44" s="1"/>
      <c r="AEY44" s="1"/>
      <c r="AEZ44" s="1"/>
      <c r="AFA44" s="1"/>
      <c r="AFB44" s="1"/>
      <c r="AFC44" s="1"/>
      <c r="AFD44" s="1"/>
      <c r="AFE44" s="1"/>
      <c r="AFF44" s="1"/>
      <c r="AFG44" s="1"/>
      <c r="AFH44" s="1"/>
      <c r="AFI44" s="1"/>
      <c r="AFJ44" s="1"/>
      <c r="AFK44" s="1"/>
      <c r="AFL44" s="1"/>
      <c r="AFM44" s="1"/>
      <c r="AFN44" s="1"/>
      <c r="AFO44" s="1"/>
      <c r="AFP44" s="1"/>
      <c r="AFQ44" s="1"/>
      <c r="AFR44" s="1"/>
      <c r="AFS44" s="1"/>
      <c r="AFT44" s="1"/>
      <c r="AFU44" s="1"/>
      <c r="AFV44" s="1"/>
      <c r="AFW44" s="1"/>
      <c r="AFX44" s="1"/>
      <c r="AFY44" s="1"/>
      <c r="AFZ44" s="1"/>
      <c r="AGA44" s="1"/>
      <c r="AGB44" s="1"/>
      <c r="AGC44" s="1"/>
      <c r="AGD44" s="1"/>
      <c r="AGE44" s="1"/>
      <c r="AGF44" s="1"/>
      <c r="AGG44" s="1"/>
      <c r="AGH44" s="1"/>
      <c r="AGI44" s="1"/>
      <c r="AGJ44" s="1"/>
      <c r="AGK44" s="1"/>
      <c r="AGL44" s="1"/>
      <c r="AGM44" s="1"/>
      <c r="AGN44" s="1"/>
      <c r="AGO44" s="1"/>
      <c r="AGP44" s="1"/>
      <c r="AGQ44" s="1"/>
      <c r="AGR44" s="1"/>
      <c r="AGS44" s="1"/>
      <c r="AGT44" s="1"/>
      <c r="AGU44" s="1"/>
      <c r="AGV44" s="1"/>
      <c r="AGW44" s="1"/>
      <c r="AGX44" s="1"/>
      <c r="AGY44" s="1"/>
      <c r="AGZ44" s="1"/>
      <c r="AHA44" s="1"/>
      <c r="AHB44" s="1"/>
      <c r="AHC44" s="1"/>
      <c r="AHD44" s="1"/>
      <c r="AHE44" s="1"/>
      <c r="AHF44" s="1"/>
      <c r="AHG44" s="1"/>
      <c r="AHH44" s="1"/>
      <c r="AHI44" s="1"/>
      <c r="AHJ44" s="1"/>
      <c r="AHK44" s="1"/>
      <c r="AHL44" s="1"/>
      <c r="AHM44" s="1"/>
      <c r="AHN44" s="1"/>
      <c r="AHO44" s="1"/>
      <c r="AHP44" s="1"/>
      <c r="AHQ44" s="1"/>
      <c r="AHR44" s="1"/>
      <c r="AHS44" s="1"/>
      <c r="AHT44" s="1"/>
      <c r="AHU44" s="1"/>
      <c r="AHV44" s="1"/>
      <c r="AHW44" s="1"/>
      <c r="AHX44" s="1"/>
      <c r="AHY44" s="1"/>
      <c r="AHZ44" s="1"/>
      <c r="AIA44" s="1"/>
      <c r="AIB44" s="1"/>
      <c r="AIC44" s="1"/>
      <c r="AID44" s="1"/>
      <c r="AIE44" s="1"/>
      <c r="AIF44" s="1"/>
      <c r="AIG44" s="1"/>
      <c r="AIH44" s="1"/>
      <c r="AII44" s="1"/>
      <c r="AIJ44" s="1"/>
      <c r="AIK44" s="1"/>
      <c r="AIL44" s="1"/>
      <c r="AIM44" s="1"/>
      <c r="AIN44" s="1"/>
      <c r="AIO44" s="1"/>
      <c r="AIP44" s="1"/>
      <c r="AIQ44" s="1"/>
      <c r="AIR44" s="1"/>
      <c r="AIS44" s="1"/>
      <c r="AIT44" s="1"/>
      <c r="AIU44" s="1"/>
      <c r="AIV44" s="1"/>
      <c r="AIW44" s="1"/>
      <c r="AIX44" s="1"/>
      <c r="AIY44" s="1"/>
      <c r="AIZ44" s="1"/>
      <c r="AJA44" s="1"/>
      <c r="AJB44" s="1"/>
      <c r="AJC44" s="1"/>
      <c r="AJD44" s="1"/>
      <c r="AJE44" s="1"/>
      <c r="AJF44" s="1"/>
      <c r="AJG44" s="1"/>
      <c r="AJH44" s="1"/>
      <c r="AJI44" s="1"/>
      <c r="AJJ44" s="1"/>
      <c r="AJK44" s="1"/>
      <c r="AJL44" s="1"/>
      <c r="AJM44" s="1"/>
      <c r="AJN44" s="1"/>
      <c r="AJO44" s="1"/>
      <c r="AJP44" s="1"/>
      <c r="AJQ44" s="1"/>
      <c r="AJR44" s="1"/>
      <c r="AJS44" s="1"/>
      <c r="AJT44" s="1"/>
      <c r="AJU44" s="1"/>
      <c r="AJV44" s="1"/>
      <c r="AJW44" s="1"/>
      <c r="AJX44" s="1"/>
      <c r="AJY44" s="1"/>
      <c r="AJZ44" s="1"/>
      <c r="AKA44" s="1"/>
      <c r="AKB44" s="1"/>
      <c r="AKC44" s="1"/>
      <c r="AKD44" s="1"/>
      <c r="AKE44" s="1"/>
      <c r="AKF44" s="1"/>
      <c r="AKG44" s="1"/>
      <c r="AKH44" s="1"/>
      <c r="AKI44" s="1"/>
      <c r="AKJ44" s="1"/>
      <c r="AKK44" s="1"/>
      <c r="AKL44" s="1"/>
      <c r="AKM44" s="1"/>
      <c r="AKN44" s="1"/>
      <c r="AKO44" s="1"/>
      <c r="AKP44" s="1"/>
      <c r="AKQ44" s="1"/>
      <c r="AKR44" s="1"/>
      <c r="AKS44" s="1"/>
      <c r="AKT44" s="1"/>
      <c r="AKU44" s="1"/>
      <c r="AKV44" s="1"/>
      <c r="AKW44" s="1"/>
      <c r="AKX44" s="1"/>
      <c r="AKY44" s="1"/>
      <c r="AKZ44" s="1"/>
      <c r="ALA44" s="1"/>
      <c r="ALB44" s="1"/>
      <c r="ALC44" s="1"/>
      <c r="ALD44" s="1"/>
      <c r="ALE44" s="1"/>
      <c r="ALF44" s="1"/>
      <c r="ALG44" s="1"/>
      <c r="ALH44" s="1"/>
      <c r="ALI44" s="1"/>
      <c r="ALJ44" s="1"/>
      <c r="ALK44" s="1"/>
      <c r="ALL44" s="1"/>
      <c r="ALM44" s="1"/>
      <c r="ALN44" s="1"/>
      <c r="ALO44" s="1"/>
      <c r="ALP44" s="1"/>
      <c r="ALQ44" s="1"/>
      <c r="ALR44" s="1"/>
      <c r="ALS44" s="1"/>
      <c r="ALT44" s="1"/>
      <c r="ALU44" s="1"/>
      <c r="ALV44" s="1"/>
      <c r="ALW44" s="1"/>
      <c r="ALX44" s="2">
        <v>-2.2737034236043001E-2</v>
      </c>
      <c r="ALY44" s="2">
        <v>-4.0694488138342699E-2</v>
      </c>
      <c r="ALZ44" s="2">
        <v>-6.6431573698083599E-2</v>
      </c>
      <c r="AMA44" s="2">
        <v>-4.0694488138342699E-2</v>
      </c>
      <c r="AMB44" s="2">
        <v>3.8974756269864901E-2</v>
      </c>
      <c r="AMC44" s="2">
        <v>4.4720861834902502E-2</v>
      </c>
      <c r="AMD44" s="2">
        <v>6.5473728561273301E-2</v>
      </c>
      <c r="AME44" s="2">
        <v>4.4720861834902502E-2</v>
      </c>
      <c r="AMF44" s="2">
        <v>-3.7264673268463402E-2</v>
      </c>
      <c r="AMG44" s="2">
        <v>4.4720861834902502E-2</v>
      </c>
      <c r="AMH44" s="2">
        <v>0.141713158099602</v>
      </c>
      <c r="AMI44" s="2">
        <v>4.4720861834902502E-2</v>
      </c>
      <c r="AMJ44" s="1"/>
      <c r="AMK44" s="1"/>
      <c r="AML44" s="1"/>
      <c r="AMM44" s="1"/>
      <c r="AMN44" s="1"/>
      <c r="AMO44" s="1"/>
      <c r="AMP44" s="1"/>
      <c r="AMQ44" s="2">
        <v>-4.6741614705976001E-2</v>
      </c>
      <c r="AMR44" s="2">
        <v>-4.3694539462040598E-2</v>
      </c>
      <c r="AMS44" s="2">
        <v>-4.3694539462040598E-2</v>
      </c>
      <c r="AMT44" s="2">
        <v>-2.2737034236043001E-2</v>
      </c>
      <c r="AMU44" s="2">
        <v>-4.3694539462040598E-2</v>
      </c>
      <c r="AMV44" s="2">
        <v>-4.0694488138342699E-2</v>
      </c>
    </row>
    <row r="45" spans="1:1036" ht="15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  <c r="ZU45" s="1"/>
      <c r="ZV45" s="1"/>
      <c r="ZW45" s="1"/>
      <c r="ZX45" s="1"/>
      <c r="ZY45" s="1"/>
      <c r="ZZ45" s="1"/>
      <c r="AAA45" s="1"/>
      <c r="AAB45" s="1"/>
      <c r="AAC45" s="1"/>
      <c r="AAD45" s="1"/>
      <c r="AAE45" s="1"/>
      <c r="AAF45" s="1"/>
      <c r="AAG45" s="1"/>
      <c r="AAH45" s="1"/>
      <c r="AAI45" s="1"/>
      <c r="AAJ45" s="1"/>
      <c r="AAK45" s="1"/>
      <c r="AAL45" s="1"/>
      <c r="AAM45" s="1"/>
      <c r="AAN45" s="1"/>
      <c r="AAO45" s="1"/>
      <c r="AAP45" s="1"/>
      <c r="AAQ45" s="1"/>
      <c r="AAR45" s="1"/>
      <c r="AAS45" s="1"/>
      <c r="AAT45" s="1"/>
      <c r="AAU45" s="1"/>
      <c r="AAV45" s="1"/>
      <c r="AAW45" s="1"/>
      <c r="AAX45" s="1"/>
      <c r="AAY45" s="1"/>
      <c r="AAZ45" s="1"/>
      <c r="ABA45" s="1"/>
      <c r="ABB45" s="1"/>
      <c r="ABC45" s="1"/>
      <c r="ABD45" s="1"/>
      <c r="ABE45" s="1"/>
      <c r="ABF45" s="1"/>
      <c r="ABG45" s="1"/>
      <c r="ABH45" s="1"/>
      <c r="ABI45" s="1"/>
      <c r="ABJ45" s="1"/>
      <c r="ABK45" s="1"/>
      <c r="ABL45" s="1"/>
      <c r="ABM45" s="1"/>
      <c r="ABN45" s="1"/>
      <c r="ABO45" s="1"/>
      <c r="ABP45" s="1"/>
      <c r="ABQ45" s="1"/>
      <c r="ABR45" s="1"/>
      <c r="ABS45" s="1"/>
      <c r="ABT45" s="1"/>
      <c r="ABU45" s="1"/>
      <c r="ABV45" s="1"/>
      <c r="ABW45" s="1"/>
      <c r="ABX45" s="1"/>
      <c r="ABY45" s="1"/>
      <c r="ABZ45" s="1"/>
      <c r="ACA45" s="1"/>
      <c r="ACB45" s="1"/>
      <c r="ACC45" s="1"/>
      <c r="ACD45" s="1"/>
      <c r="ACE45" s="1"/>
      <c r="ACF45" s="1"/>
      <c r="ACG45" s="1"/>
      <c r="ACH45" s="1"/>
      <c r="ACI45" s="1"/>
      <c r="ACJ45" s="1"/>
      <c r="ACK45" s="1"/>
      <c r="ACL45" s="1"/>
      <c r="ACM45" s="1"/>
      <c r="ACN45" s="1"/>
      <c r="ACO45" s="1"/>
      <c r="ACP45" s="1"/>
      <c r="ACQ45" s="1"/>
      <c r="ACR45" s="1"/>
      <c r="ACS45" s="1"/>
      <c r="ACT45" s="1"/>
      <c r="ACU45" s="1"/>
      <c r="ACV45" s="1"/>
      <c r="ACW45" s="1"/>
      <c r="ACX45" s="1"/>
      <c r="ACY45" s="1"/>
      <c r="ACZ45" s="1"/>
      <c r="ADA45" s="1"/>
      <c r="ADB45" s="1"/>
      <c r="ADC45" s="1"/>
      <c r="ADD45" s="1"/>
      <c r="ADE45" s="1"/>
      <c r="ADF45" s="1"/>
      <c r="ADG45" s="1"/>
      <c r="ADH45" s="1"/>
      <c r="ADI45" s="1"/>
      <c r="ADJ45" s="1"/>
      <c r="ADK45" s="1"/>
      <c r="ADL45" s="1"/>
      <c r="ADM45" s="1"/>
      <c r="ADN45" s="1"/>
      <c r="ADO45" s="1"/>
      <c r="ADP45" s="1"/>
      <c r="ADQ45" s="1"/>
      <c r="ADR45" s="1"/>
      <c r="ADS45" s="1"/>
      <c r="ADT45" s="1"/>
      <c r="ADU45" s="1"/>
      <c r="ADV45" s="1"/>
      <c r="ADW45" s="1"/>
      <c r="ADX45" s="1"/>
      <c r="ADY45" s="1"/>
      <c r="ADZ45" s="1"/>
      <c r="AEA45" s="1"/>
      <c r="AEB45" s="1"/>
      <c r="AEC45" s="1"/>
      <c r="AED45" s="1"/>
      <c r="AEE45" s="1"/>
      <c r="AEF45" s="1"/>
      <c r="AEG45" s="1"/>
      <c r="AEH45" s="1"/>
      <c r="AEI45" s="1"/>
      <c r="AEJ45" s="1"/>
      <c r="AEK45" s="1"/>
      <c r="AEL45" s="1"/>
      <c r="AEM45" s="1"/>
      <c r="AEN45" s="1"/>
      <c r="AEO45" s="1"/>
      <c r="AEP45" s="1"/>
      <c r="AEQ45" s="1"/>
      <c r="AER45" s="1"/>
      <c r="AES45" s="1"/>
      <c r="AET45" s="1"/>
      <c r="AEU45" s="1"/>
      <c r="AEV45" s="1"/>
      <c r="AEW45" s="1"/>
      <c r="AEX45" s="1"/>
      <c r="AEY45" s="1"/>
      <c r="AEZ45" s="1"/>
      <c r="AFA45" s="1"/>
      <c r="AFB45" s="1"/>
      <c r="AFC45" s="1"/>
      <c r="AFD45" s="1"/>
      <c r="AFE45" s="1"/>
      <c r="AFF45" s="1"/>
      <c r="AFG45" s="1"/>
      <c r="AFH45" s="1"/>
      <c r="AFI45" s="1"/>
      <c r="AFJ45" s="1"/>
      <c r="AFK45" s="1"/>
      <c r="AFL45" s="1"/>
      <c r="AFM45" s="1"/>
      <c r="AFN45" s="1"/>
      <c r="AFO45" s="1"/>
      <c r="AFP45" s="1"/>
      <c r="AFQ45" s="1"/>
      <c r="AFR45" s="1"/>
      <c r="AFS45" s="1"/>
      <c r="AFT45" s="1"/>
      <c r="AFU45" s="1"/>
      <c r="AFV45" s="1"/>
      <c r="AFW45" s="1"/>
      <c r="AFX45" s="1"/>
      <c r="AFY45" s="1"/>
      <c r="AFZ45" s="1"/>
      <c r="AGA45" s="1"/>
      <c r="AGB45" s="1"/>
      <c r="AGC45" s="1"/>
      <c r="AGD45" s="1"/>
      <c r="AGE45" s="1"/>
      <c r="AGF45" s="1"/>
      <c r="AGG45" s="1"/>
      <c r="AGH45" s="1"/>
      <c r="AGI45" s="1"/>
      <c r="AGJ45" s="1"/>
      <c r="AGK45" s="1"/>
      <c r="AGL45" s="1"/>
      <c r="AGM45" s="1"/>
      <c r="AGN45" s="1"/>
      <c r="AGO45" s="1"/>
      <c r="AGP45" s="1"/>
      <c r="AGQ45" s="1"/>
      <c r="AGR45" s="1"/>
      <c r="AGS45" s="1"/>
      <c r="AGT45" s="1"/>
      <c r="AGU45" s="1"/>
      <c r="AGV45" s="1"/>
      <c r="AGW45" s="1"/>
      <c r="AGX45" s="1"/>
      <c r="AGY45" s="1"/>
      <c r="AGZ45" s="1"/>
      <c r="AHA45" s="1"/>
      <c r="AHB45" s="1"/>
      <c r="AHC45" s="1"/>
      <c r="AHD45" s="1"/>
      <c r="AHE45" s="1"/>
      <c r="AHF45" s="1"/>
      <c r="AHG45" s="1"/>
      <c r="AHH45" s="1"/>
      <c r="AHI45" s="1"/>
      <c r="AHJ45" s="1"/>
      <c r="AHK45" s="1"/>
      <c r="AHL45" s="1"/>
      <c r="AHM45" s="1"/>
      <c r="AHN45" s="1"/>
      <c r="AHO45" s="1"/>
      <c r="AHP45" s="1"/>
      <c r="AHQ45" s="1"/>
      <c r="AHR45" s="1"/>
      <c r="AHS45" s="1"/>
      <c r="AHT45" s="1"/>
      <c r="AHU45" s="1"/>
      <c r="AHV45" s="1"/>
      <c r="AHW45" s="1"/>
      <c r="AHX45" s="1"/>
      <c r="AHY45" s="1"/>
      <c r="AHZ45" s="1"/>
      <c r="AIA45" s="1"/>
      <c r="AIB45" s="1"/>
      <c r="AIC45" s="1"/>
      <c r="AID45" s="1"/>
      <c r="AIE45" s="1"/>
      <c r="AIF45" s="1"/>
      <c r="AIG45" s="1"/>
      <c r="AIH45" s="1"/>
      <c r="AII45" s="1"/>
      <c r="AIJ45" s="1"/>
      <c r="AIK45" s="1"/>
      <c r="AIL45" s="1"/>
      <c r="AIM45" s="1"/>
      <c r="AIN45" s="1"/>
      <c r="AIO45" s="1"/>
      <c r="AIP45" s="1"/>
      <c r="AIQ45" s="1"/>
      <c r="AIR45" s="1"/>
      <c r="AIS45" s="1"/>
      <c r="AIT45" s="1"/>
      <c r="AIU45" s="1"/>
      <c r="AIV45" s="1"/>
      <c r="AIW45" s="1"/>
      <c r="AIX45" s="1"/>
      <c r="AIY45" s="1"/>
      <c r="AIZ45" s="1"/>
      <c r="AJA45" s="1"/>
      <c r="AJB45" s="1"/>
      <c r="AJC45" s="1"/>
      <c r="AJD45" s="1"/>
      <c r="AJE45" s="1"/>
      <c r="AJF45" s="1"/>
      <c r="AJG45" s="1"/>
      <c r="AJH45" s="1"/>
      <c r="AJI45" s="1"/>
      <c r="AJJ45" s="1"/>
      <c r="AJK45" s="1"/>
      <c r="AJL45" s="1"/>
      <c r="AJM45" s="1"/>
      <c r="AJN45" s="1"/>
      <c r="AJO45" s="1"/>
      <c r="AJP45" s="1"/>
      <c r="AJQ45" s="1"/>
      <c r="AJR45" s="1"/>
      <c r="AJS45" s="1"/>
      <c r="AJT45" s="1"/>
      <c r="AJU45" s="1"/>
      <c r="AJV45" s="1"/>
      <c r="AJW45" s="1"/>
      <c r="AJX45" s="1"/>
      <c r="AJY45" s="1"/>
      <c r="AJZ45" s="1"/>
      <c r="AKA45" s="1"/>
      <c r="AKB45" s="1"/>
      <c r="AKC45" s="1"/>
      <c r="AKD45" s="1"/>
      <c r="AKE45" s="1"/>
      <c r="AKF45" s="1"/>
      <c r="AKG45" s="1"/>
      <c r="AKH45" s="1"/>
      <c r="AKI45" s="1"/>
      <c r="AKJ45" s="1"/>
      <c r="AKK45" s="1"/>
      <c r="AKL45" s="1"/>
      <c r="AKM45" s="1"/>
      <c r="AKN45" s="1"/>
      <c r="AKO45" s="1"/>
      <c r="AKP45" s="1"/>
      <c r="AKQ45" s="1"/>
      <c r="AKR45" s="1"/>
      <c r="AKS45" s="1"/>
      <c r="AKT45" s="1"/>
      <c r="AKU45" s="1"/>
      <c r="AKV45" s="1"/>
      <c r="AKW45" s="1"/>
      <c r="AKX45" s="1"/>
      <c r="AKY45" s="1"/>
      <c r="AKZ45" s="1"/>
      <c r="ALA45" s="1"/>
      <c r="ALB45" s="1"/>
      <c r="ALC45" s="1"/>
      <c r="ALD45" s="1"/>
      <c r="ALE45" s="1"/>
      <c r="ALF45" s="1"/>
      <c r="ALG45" s="1"/>
      <c r="ALH45" s="1"/>
      <c r="ALI45" s="1"/>
      <c r="ALJ45" s="1"/>
      <c r="ALK45" s="1"/>
      <c r="ALL45" s="1"/>
      <c r="ALM45" s="1"/>
      <c r="ALN45" s="1"/>
      <c r="ALO45" s="1"/>
      <c r="ALP45" s="1"/>
      <c r="ALQ45" s="1"/>
      <c r="ALR45" s="1"/>
      <c r="ALS45" s="1"/>
      <c r="ALT45" s="1"/>
      <c r="ALU45" s="1"/>
      <c r="ALV45" s="1"/>
      <c r="ALW45" s="1"/>
      <c r="ALX45" s="2">
        <v>-6.77853751573263E-2</v>
      </c>
      <c r="ALY45" s="2">
        <v>-9.2025254867256601E-2</v>
      </c>
      <c r="ALZ45" s="2">
        <v>-0.109266837495697</v>
      </c>
      <c r="AMA45" s="2">
        <v>-9.2025254867256601E-2</v>
      </c>
      <c r="AMB45" s="2">
        <v>3.9412460348526301E-2</v>
      </c>
      <c r="AMC45" s="2">
        <v>4.5291011390986402E-2</v>
      </c>
      <c r="AMD45" s="2">
        <v>6.6036761203114205E-2</v>
      </c>
      <c r="AME45" s="2">
        <v>4.5291011390986402E-2</v>
      </c>
      <c r="AMF45" s="2">
        <v>-3.6773604268824998E-2</v>
      </c>
      <c r="AMG45" s="2">
        <v>4.5291011390986402E-2</v>
      </c>
      <c r="AMH45" s="2">
        <v>0.142222825820466</v>
      </c>
      <c r="AMI45" s="2">
        <v>4.5291011390986402E-2</v>
      </c>
      <c r="AMJ45" s="1"/>
      <c r="AMK45" s="1"/>
      <c r="AML45" s="1"/>
      <c r="AMM45" s="1"/>
      <c r="AMN45" s="1"/>
      <c r="AMO45" s="1"/>
      <c r="AMP45" s="1"/>
      <c r="AMQ45" s="2">
        <v>-4.0740872623440401E-2</v>
      </c>
      <c r="AMR45" s="2">
        <v>-4.1481462338371099E-2</v>
      </c>
      <c r="AMS45" s="2">
        <v>-4.1481462338371099E-2</v>
      </c>
      <c r="AMT45" s="2">
        <v>-6.77853751573263E-2</v>
      </c>
      <c r="AMU45" s="2">
        <v>-4.1481462338371099E-2</v>
      </c>
      <c r="AMV45" s="2">
        <v>-9.2025254867256601E-2</v>
      </c>
    </row>
    <row r="46" spans="1:1036" ht="15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  <c r="ZU46" s="1"/>
      <c r="ZV46" s="1"/>
      <c r="ZW46" s="1"/>
      <c r="ZX46" s="1"/>
      <c r="ZY46" s="1"/>
      <c r="ZZ46" s="1"/>
      <c r="AAA46" s="1"/>
      <c r="AAB46" s="1"/>
      <c r="AAC46" s="1"/>
      <c r="AAD46" s="1"/>
      <c r="AAE46" s="1"/>
      <c r="AAF46" s="1"/>
      <c r="AAG46" s="1"/>
      <c r="AAH46" s="1"/>
      <c r="AAI46" s="1"/>
      <c r="AAJ46" s="1"/>
      <c r="AAK46" s="1"/>
      <c r="AAL46" s="1"/>
      <c r="AAM46" s="1"/>
      <c r="AAN46" s="1"/>
      <c r="AAO46" s="1"/>
      <c r="AAP46" s="1"/>
      <c r="AAQ46" s="1"/>
      <c r="AAR46" s="1"/>
      <c r="AAS46" s="1"/>
      <c r="AAT46" s="1"/>
      <c r="AAU46" s="1"/>
      <c r="AAV46" s="1"/>
      <c r="AAW46" s="1"/>
      <c r="AAX46" s="1"/>
      <c r="AAY46" s="1"/>
      <c r="AAZ46" s="1"/>
      <c r="ABA46" s="1"/>
      <c r="ABB46" s="1"/>
      <c r="ABC46" s="1"/>
      <c r="ABD46" s="1"/>
      <c r="ABE46" s="1"/>
      <c r="ABF46" s="1"/>
      <c r="ABG46" s="1"/>
      <c r="ABH46" s="1"/>
      <c r="ABI46" s="1"/>
      <c r="ABJ46" s="1"/>
      <c r="ABK46" s="1"/>
      <c r="ABL46" s="1"/>
      <c r="ABM46" s="1"/>
      <c r="ABN46" s="1"/>
      <c r="ABO46" s="1"/>
      <c r="ABP46" s="1"/>
      <c r="ABQ46" s="1"/>
      <c r="ABR46" s="1"/>
      <c r="ABS46" s="1"/>
      <c r="ABT46" s="1"/>
      <c r="ABU46" s="1"/>
      <c r="ABV46" s="1"/>
      <c r="ABW46" s="1"/>
      <c r="ABX46" s="1"/>
      <c r="ABY46" s="1"/>
      <c r="ABZ46" s="1"/>
      <c r="ACA46" s="1"/>
      <c r="ACB46" s="1"/>
      <c r="ACC46" s="1"/>
      <c r="ACD46" s="1"/>
      <c r="ACE46" s="1"/>
      <c r="ACF46" s="1"/>
      <c r="ACG46" s="1"/>
      <c r="ACH46" s="1"/>
      <c r="ACI46" s="1"/>
      <c r="ACJ46" s="1"/>
      <c r="ACK46" s="1"/>
      <c r="ACL46" s="1"/>
      <c r="ACM46" s="1"/>
      <c r="ACN46" s="1"/>
      <c r="ACO46" s="1"/>
      <c r="ACP46" s="1"/>
      <c r="ACQ46" s="1"/>
      <c r="ACR46" s="1"/>
      <c r="ACS46" s="1"/>
      <c r="ACT46" s="1"/>
      <c r="ACU46" s="1"/>
      <c r="ACV46" s="1"/>
      <c r="ACW46" s="1"/>
      <c r="ACX46" s="1"/>
      <c r="ACY46" s="1"/>
      <c r="ACZ46" s="1"/>
      <c r="ADA46" s="1"/>
      <c r="ADB46" s="1"/>
      <c r="ADC46" s="1"/>
      <c r="ADD46" s="1"/>
      <c r="ADE46" s="1"/>
      <c r="ADF46" s="1"/>
      <c r="ADG46" s="1"/>
      <c r="ADH46" s="1"/>
      <c r="ADI46" s="1"/>
      <c r="ADJ46" s="1"/>
      <c r="ADK46" s="1"/>
      <c r="ADL46" s="1"/>
      <c r="ADM46" s="1"/>
      <c r="ADN46" s="1"/>
      <c r="ADO46" s="1"/>
      <c r="ADP46" s="1"/>
      <c r="ADQ46" s="1"/>
      <c r="ADR46" s="1"/>
      <c r="ADS46" s="1"/>
      <c r="ADT46" s="1"/>
      <c r="ADU46" s="1"/>
      <c r="ADV46" s="1"/>
      <c r="ADW46" s="1"/>
      <c r="ADX46" s="1"/>
      <c r="ADY46" s="1"/>
      <c r="ADZ46" s="1"/>
      <c r="AEA46" s="1"/>
      <c r="AEB46" s="1"/>
      <c r="AEC46" s="1"/>
      <c r="AED46" s="1"/>
      <c r="AEE46" s="1"/>
      <c r="AEF46" s="1"/>
      <c r="AEG46" s="1"/>
      <c r="AEH46" s="1"/>
      <c r="AEI46" s="1"/>
      <c r="AEJ46" s="1"/>
      <c r="AEK46" s="1"/>
      <c r="AEL46" s="1"/>
      <c r="AEM46" s="1"/>
      <c r="AEN46" s="1"/>
      <c r="AEO46" s="1"/>
      <c r="AEP46" s="1"/>
      <c r="AEQ46" s="1"/>
      <c r="AER46" s="1"/>
      <c r="AES46" s="1"/>
      <c r="AET46" s="1"/>
      <c r="AEU46" s="1"/>
      <c r="AEV46" s="1"/>
      <c r="AEW46" s="1"/>
      <c r="AEX46" s="1"/>
      <c r="AEY46" s="1"/>
      <c r="AEZ46" s="1"/>
      <c r="AFA46" s="1"/>
      <c r="AFB46" s="1"/>
      <c r="AFC46" s="1"/>
      <c r="AFD46" s="1"/>
      <c r="AFE46" s="1"/>
      <c r="AFF46" s="1"/>
      <c r="AFG46" s="1"/>
      <c r="AFH46" s="1"/>
      <c r="AFI46" s="1"/>
      <c r="AFJ46" s="1"/>
      <c r="AFK46" s="1"/>
      <c r="AFL46" s="1"/>
      <c r="AFM46" s="1"/>
      <c r="AFN46" s="1"/>
      <c r="AFO46" s="1"/>
      <c r="AFP46" s="1"/>
      <c r="AFQ46" s="1"/>
      <c r="AFR46" s="1"/>
      <c r="AFS46" s="1"/>
      <c r="AFT46" s="1"/>
      <c r="AFU46" s="1"/>
      <c r="AFV46" s="1"/>
      <c r="AFW46" s="1"/>
      <c r="AFX46" s="1"/>
      <c r="AFY46" s="1"/>
      <c r="AFZ46" s="1"/>
      <c r="AGA46" s="1"/>
      <c r="AGB46" s="1"/>
      <c r="AGC46" s="1"/>
      <c r="AGD46" s="1"/>
      <c r="AGE46" s="1"/>
      <c r="AGF46" s="1"/>
      <c r="AGG46" s="1"/>
      <c r="AGH46" s="1"/>
      <c r="AGI46" s="1"/>
      <c r="AGJ46" s="1"/>
      <c r="AGK46" s="1"/>
      <c r="AGL46" s="1"/>
      <c r="AGM46" s="1"/>
      <c r="AGN46" s="1"/>
      <c r="AGO46" s="1"/>
      <c r="AGP46" s="1"/>
      <c r="AGQ46" s="1"/>
      <c r="AGR46" s="1"/>
      <c r="AGS46" s="1"/>
      <c r="AGT46" s="1"/>
      <c r="AGU46" s="1"/>
      <c r="AGV46" s="1"/>
      <c r="AGW46" s="1"/>
      <c r="AGX46" s="1"/>
      <c r="AGY46" s="1"/>
      <c r="AGZ46" s="1"/>
      <c r="AHA46" s="1"/>
      <c r="AHB46" s="1"/>
      <c r="AHC46" s="1"/>
      <c r="AHD46" s="1"/>
      <c r="AHE46" s="1"/>
      <c r="AHF46" s="1"/>
      <c r="AHG46" s="1"/>
      <c r="AHH46" s="1"/>
      <c r="AHI46" s="1"/>
      <c r="AHJ46" s="1"/>
      <c r="AHK46" s="1"/>
      <c r="AHL46" s="1"/>
      <c r="AHM46" s="1"/>
      <c r="AHN46" s="1"/>
      <c r="AHO46" s="1"/>
      <c r="AHP46" s="1"/>
      <c r="AHQ46" s="1"/>
      <c r="AHR46" s="1"/>
      <c r="AHS46" s="1"/>
      <c r="AHT46" s="1"/>
      <c r="AHU46" s="1"/>
      <c r="AHV46" s="1"/>
      <c r="AHW46" s="1"/>
      <c r="AHX46" s="1"/>
      <c r="AHY46" s="1"/>
      <c r="AHZ46" s="1"/>
      <c r="AIA46" s="1"/>
      <c r="AIB46" s="1"/>
      <c r="AIC46" s="1"/>
      <c r="AID46" s="1"/>
      <c r="AIE46" s="1"/>
      <c r="AIF46" s="1"/>
      <c r="AIG46" s="1"/>
      <c r="AIH46" s="1"/>
      <c r="AII46" s="1"/>
      <c r="AIJ46" s="1"/>
      <c r="AIK46" s="1"/>
      <c r="AIL46" s="1"/>
      <c r="AIM46" s="1"/>
      <c r="AIN46" s="1"/>
      <c r="AIO46" s="1"/>
      <c r="AIP46" s="1"/>
      <c r="AIQ46" s="1"/>
      <c r="AIR46" s="1"/>
      <c r="AIS46" s="1"/>
      <c r="AIT46" s="1"/>
      <c r="AIU46" s="1"/>
      <c r="AIV46" s="1"/>
      <c r="AIW46" s="1"/>
      <c r="AIX46" s="1"/>
      <c r="AIY46" s="1"/>
      <c r="AIZ46" s="1"/>
      <c r="AJA46" s="1"/>
      <c r="AJB46" s="1"/>
      <c r="AJC46" s="1"/>
      <c r="AJD46" s="1"/>
      <c r="AJE46" s="1"/>
      <c r="AJF46" s="1"/>
      <c r="AJG46" s="1"/>
      <c r="AJH46" s="1"/>
      <c r="AJI46" s="1"/>
      <c r="AJJ46" s="1"/>
      <c r="AJK46" s="1"/>
      <c r="AJL46" s="1"/>
      <c r="AJM46" s="1"/>
      <c r="AJN46" s="1"/>
      <c r="AJO46" s="1"/>
      <c r="AJP46" s="1"/>
      <c r="AJQ46" s="1"/>
      <c r="AJR46" s="1"/>
      <c r="AJS46" s="1"/>
      <c r="AJT46" s="1"/>
      <c r="AJU46" s="1"/>
      <c r="AJV46" s="1"/>
      <c r="AJW46" s="1"/>
      <c r="AJX46" s="1"/>
      <c r="AJY46" s="1"/>
      <c r="AJZ46" s="1"/>
      <c r="AKA46" s="1"/>
      <c r="AKB46" s="1"/>
      <c r="AKC46" s="1"/>
      <c r="AKD46" s="1"/>
      <c r="AKE46" s="1"/>
      <c r="AKF46" s="1"/>
      <c r="AKG46" s="1"/>
      <c r="AKH46" s="1"/>
      <c r="AKI46" s="1"/>
      <c r="AKJ46" s="1"/>
      <c r="AKK46" s="1"/>
      <c r="AKL46" s="1"/>
      <c r="AKM46" s="1"/>
      <c r="AKN46" s="1"/>
      <c r="AKO46" s="1"/>
      <c r="AKP46" s="1"/>
      <c r="AKQ46" s="1"/>
      <c r="AKR46" s="1"/>
      <c r="AKS46" s="1"/>
      <c r="AKT46" s="1"/>
      <c r="AKU46" s="1"/>
      <c r="AKV46" s="1"/>
      <c r="AKW46" s="1"/>
      <c r="AKX46" s="1"/>
      <c r="AKY46" s="1"/>
      <c r="AKZ46" s="1"/>
      <c r="ALA46" s="1"/>
      <c r="ALB46" s="1"/>
      <c r="ALC46" s="1"/>
      <c r="ALD46" s="1"/>
      <c r="ALE46" s="1"/>
      <c r="ALF46" s="1"/>
      <c r="ALG46" s="1"/>
      <c r="ALH46" s="1"/>
      <c r="ALI46" s="1"/>
      <c r="ALJ46" s="1"/>
      <c r="ALK46" s="1"/>
      <c r="ALL46" s="1"/>
      <c r="ALM46" s="1"/>
      <c r="ALN46" s="1"/>
      <c r="ALO46" s="1"/>
      <c r="ALP46" s="1"/>
      <c r="ALQ46" s="1"/>
      <c r="ALR46" s="1"/>
      <c r="ALS46" s="1"/>
      <c r="ALT46" s="1"/>
      <c r="ALU46" s="1"/>
      <c r="ALV46" s="1"/>
      <c r="ALW46" s="1"/>
      <c r="ALX46" s="2">
        <v>8.3995741083287306E-2</v>
      </c>
      <c r="ALY46" s="2">
        <v>8.0923202551298104E-2</v>
      </c>
      <c r="ALZ46" s="2">
        <v>-3.30613997423791E-3</v>
      </c>
      <c r="AMA46" s="2">
        <v>8.0923202551298104E-2</v>
      </c>
      <c r="AMB46" s="2">
        <v>4.1123964035447602E-2</v>
      </c>
      <c r="AMC46" s="2">
        <v>4.7530800819966301E-2</v>
      </c>
      <c r="AMD46" s="2">
        <v>6.8256576069116101E-2</v>
      </c>
      <c r="AME46" s="2">
        <v>4.7530800819966301E-2</v>
      </c>
      <c r="AMF46" s="2">
        <v>-3.4846101362473798E-2</v>
      </c>
      <c r="AMG46" s="2">
        <v>4.7530800819966301E-2</v>
      </c>
      <c r="AMH46" s="2">
        <v>0.14422664146703701</v>
      </c>
      <c r="AMI46" s="2">
        <v>4.7530800819966301E-2</v>
      </c>
      <c r="AMJ46" s="1"/>
      <c r="AMK46" s="1"/>
      <c r="AML46" s="1"/>
      <c r="AMM46" s="1"/>
      <c r="AMN46" s="1"/>
      <c r="AMO46" s="1"/>
      <c r="AMP46" s="1"/>
      <c r="AMQ46" s="2">
        <v>-0.101375798007256</v>
      </c>
      <c r="AMR46" s="2">
        <v>-8.7301881057525205E-2</v>
      </c>
      <c r="AMS46" s="2">
        <v>-8.7301881057525205E-2</v>
      </c>
      <c r="AMT46" s="2">
        <v>8.3995741083287306E-2</v>
      </c>
      <c r="AMU46" s="2">
        <v>-8.7301881057525205E-2</v>
      </c>
      <c r="AMV46" s="2">
        <v>8.0923202551298104E-2</v>
      </c>
    </row>
    <row r="47" spans="1:1036" ht="15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  <c r="ZU47" s="1"/>
      <c r="ZV47" s="1"/>
      <c r="ZW47" s="1"/>
      <c r="ZX47" s="1"/>
      <c r="ZY47" s="1"/>
      <c r="ZZ47" s="1"/>
      <c r="AAA47" s="1"/>
      <c r="AAB47" s="1"/>
      <c r="AAC47" s="1"/>
      <c r="AAD47" s="1"/>
      <c r="AAE47" s="1"/>
      <c r="AAF47" s="1"/>
      <c r="AAG47" s="1"/>
      <c r="AAH47" s="1"/>
      <c r="AAI47" s="1"/>
      <c r="AAJ47" s="1"/>
      <c r="AAK47" s="1"/>
      <c r="AAL47" s="1"/>
      <c r="AAM47" s="1"/>
      <c r="AAN47" s="1"/>
      <c r="AAO47" s="1"/>
      <c r="AAP47" s="1"/>
      <c r="AAQ47" s="1"/>
      <c r="AAR47" s="1"/>
      <c r="AAS47" s="1"/>
      <c r="AAT47" s="1"/>
      <c r="AAU47" s="1"/>
      <c r="AAV47" s="1"/>
      <c r="AAW47" s="1"/>
      <c r="AAX47" s="1"/>
      <c r="AAY47" s="1"/>
      <c r="AAZ47" s="1"/>
      <c r="ABA47" s="1"/>
      <c r="ABB47" s="1"/>
      <c r="ABC47" s="1"/>
      <c r="ABD47" s="1"/>
      <c r="ABE47" s="1"/>
      <c r="ABF47" s="1"/>
      <c r="ABG47" s="1"/>
      <c r="ABH47" s="1"/>
      <c r="ABI47" s="1"/>
      <c r="ABJ47" s="1"/>
      <c r="ABK47" s="1"/>
      <c r="ABL47" s="1"/>
      <c r="ABM47" s="1"/>
      <c r="ABN47" s="1"/>
      <c r="ABO47" s="1"/>
      <c r="ABP47" s="1"/>
      <c r="ABQ47" s="1"/>
      <c r="ABR47" s="1"/>
      <c r="ABS47" s="1"/>
      <c r="ABT47" s="1"/>
      <c r="ABU47" s="1"/>
      <c r="ABV47" s="1"/>
      <c r="ABW47" s="1"/>
      <c r="ABX47" s="1"/>
      <c r="ABY47" s="1"/>
      <c r="ABZ47" s="1"/>
      <c r="ACA47" s="1"/>
      <c r="ACB47" s="1"/>
      <c r="ACC47" s="1"/>
      <c r="ACD47" s="1"/>
      <c r="ACE47" s="1"/>
      <c r="ACF47" s="1"/>
      <c r="ACG47" s="1"/>
      <c r="ACH47" s="1"/>
      <c r="ACI47" s="1"/>
      <c r="ACJ47" s="1"/>
      <c r="ACK47" s="1"/>
      <c r="ACL47" s="1"/>
      <c r="ACM47" s="1"/>
      <c r="ACN47" s="1"/>
      <c r="ACO47" s="1"/>
      <c r="ACP47" s="1"/>
      <c r="ACQ47" s="1"/>
      <c r="ACR47" s="1"/>
      <c r="ACS47" s="1"/>
      <c r="ACT47" s="1"/>
      <c r="ACU47" s="1"/>
      <c r="ACV47" s="1"/>
      <c r="ACW47" s="1"/>
      <c r="ACX47" s="1"/>
      <c r="ACY47" s="1"/>
      <c r="ACZ47" s="1"/>
      <c r="ADA47" s="1"/>
      <c r="ADB47" s="1"/>
      <c r="ADC47" s="1"/>
      <c r="ADD47" s="1"/>
      <c r="ADE47" s="1"/>
      <c r="ADF47" s="1"/>
      <c r="ADG47" s="1"/>
      <c r="ADH47" s="1"/>
      <c r="ADI47" s="1"/>
      <c r="ADJ47" s="1"/>
      <c r="ADK47" s="1"/>
      <c r="ADL47" s="1"/>
      <c r="ADM47" s="1"/>
      <c r="ADN47" s="1"/>
      <c r="ADO47" s="1"/>
      <c r="ADP47" s="1"/>
      <c r="ADQ47" s="1"/>
      <c r="ADR47" s="1"/>
      <c r="ADS47" s="1"/>
      <c r="ADT47" s="1"/>
      <c r="ADU47" s="1"/>
      <c r="ADV47" s="1"/>
      <c r="ADW47" s="1"/>
      <c r="ADX47" s="1"/>
      <c r="ADY47" s="1"/>
      <c r="ADZ47" s="1"/>
      <c r="AEA47" s="1"/>
      <c r="AEB47" s="1"/>
      <c r="AEC47" s="1"/>
      <c r="AED47" s="1"/>
      <c r="AEE47" s="1"/>
      <c r="AEF47" s="1"/>
      <c r="AEG47" s="1"/>
      <c r="AEH47" s="1"/>
      <c r="AEI47" s="1"/>
      <c r="AEJ47" s="1"/>
      <c r="AEK47" s="1"/>
      <c r="AEL47" s="1"/>
      <c r="AEM47" s="1"/>
      <c r="AEN47" s="1"/>
      <c r="AEO47" s="1"/>
      <c r="AEP47" s="1"/>
      <c r="AEQ47" s="1"/>
      <c r="AER47" s="1"/>
      <c r="AES47" s="1"/>
      <c r="AET47" s="1"/>
      <c r="AEU47" s="1"/>
      <c r="AEV47" s="1"/>
      <c r="AEW47" s="1"/>
      <c r="AEX47" s="1"/>
      <c r="AEY47" s="1"/>
      <c r="AEZ47" s="1"/>
      <c r="AFA47" s="1"/>
      <c r="AFB47" s="1"/>
      <c r="AFC47" s="1"/>
      <c r="AFD47" s="1"/>
      <c r="AFE47" s="1"/>
      <c r="AFF47" s="1"/>
      <c r="AFG47" s="1"/>
      <c r="AFH47" s="1"/>
      <c r="AFI47" s="1"/>
      <c r="AFJ47" s="1"/>
      <c r="AFK47" s="1"/>
      <c r="AFL47" s="1"/>
      <c r="AFM47" s="1"/>
      <c r="AFN47" s="1"/>
      <c r="AFO47" s="1"/>
      <c r="AFP47" s="1"/>
      <c r="AFQ47" s="1"/>
      <c r="AFR47" s="1"/>
      <c r="AFS47" s="1"/>
      <c r="AFT47" s="1"/>
      <c r="AFU47" s="1"/>
      <c r="AFV47" s="1"/>
      <c r="AFW47" s="1"/>
      <c r="AFX47" s="1"/>
      <c r="AFY47" s="1"/>
      <c r="AFZ47" s="1"/>
      <c r="AGA47" s="1"/>
      <c r="AGB47" s="1"/>
      <c r="AGC47" s="1"/>
      <c r="AGD47" s="1"/>
      <c r="AGE47" s="1"/>
      <c r="AGF47" s="1"/>
      <c r="AGG47" s="1"/>
      <c r="AGH47" s="1"/>
      <c r="AGI47" s="1"/>
      <c r="AGJ47" s="1"/>
      <c r="AGK47" s="1"/>
      <c r="AGL47" s="1"/>
      <c r="AGM47" s="1"/>
      <c r="AGN47" s="1"/>
      <c r="AGO47" s="1"/>
      <c r="AGP47" s="1"/>
      <c r="AGQ47" s="1"/>
      <c r="AGR47" s="1"/>
      <c r="AGS47" s="1"/>
      <c r="AGT47" s="1"/>
      <c r="AGU47" s="1"/>
      <c r="AGV47" s="1"/>
      <c r="AGW47" s="1"/>
      <c r="AGX47" s="1"/>
      <c r="AGY47" s="1"/>
      <c r="AGZ47" s="1"/>
      <c r="AHA47" s="1"/>
      <c r="AHB47" s="1"/>
      <c r="AHC47" s="1"/>
      <c r="AHD47" s="1"/>
      <c r="AHE47" s="1"/>
      <c r="AHF47" s="1"/>
      <c r="AHG47" s="1"/>
      <c r="AHH47" s="1"/>
      <c r="AHI47" s="1"/>
      <c r="AHJ47" s="1"/>
      <c r="AHK47" s="1"/>
      <c r="AHL47" s="1"/>
      <c r="AHM47" s="1"/>
      <c r="AHN47" s="1"/>
      <c r="AHO47" s="1"/>
      <c r="AHP47" s="1"/>
      <c r="AHQ47" s="1"/>
      <c r="AHR47" s="1"/>
      <c r="AHS47" s="1"/>
      <c r="AHT47" s="1"/>
      <c r="AHU47" s="1"/>
      <c r="AHV47" s="1"/>
      <c r="AHW47" s="1"/>
      <c r="AHX47" s="1"/>
      <c r="AHY47" s="1"/>
      <c r="AHZ47" s="1"/>
      <c r="AIA47" s="1"/>
      <c r="AIB47" s="1"/>
      <c r="AIC47" s="1"/>
      <c r="AID47" s="1"/>
      <c r="AIE47" s="1"/>
      <c r="AIF47" s="1"/>
      <c r="AIG47" s="1"/>
      <c r="AIH47" s="1"/>
      <c r="AII47" s="1"/>
      <c r="AIJ47" s="1"/>
      <c r="AIK47" s="1"/>
      <c r="AIL47" s="1"/>
      <c r="AIM47" s="1"/>
      <c r="AIN47" s="1"/>
      <c r="AIO47" s="1"/>
      <c r="AIP47" s="1"/>
      <c r="AIQ47" s="1"/>
      <c r="AIR47" s="1"/>
      <c r="AIS47" s="1"/>
      <c r="AIT47" s="1"/>
      <c r="AIU47" s="1"/>
      <c r="AIV47" s="1"/>
      <c r="AIW47" s="1"/>
      <c r="AIX47" s="1"/>
      <c r="AIY47" s="1"/>
      <c r="AIZ47" s="1"/>
      <c r="AJA47" s="1"/>
      <c r="AJB47" s="1"/>
      <c r="AJC47" s="1"/>
      <c r="AJD47" s="1"/>
      <c r="AJE47" s="1"/>
      <c r="AJF47" s="1"/>
      <c r="AJG47" s="1"/>
      <c r="AJH47" s="1"/>
      <c r="AJI47" s="1"/>
      <c r="AJJ47" s="1"/>
      <c r="AJK47" s="1"/>
      <c r="AJL47" s="1"/>
      <c r="AJM47" s="1"/>
      <c r="AJN47" s="1"/>
      <c r="AJO47" s="1"/>
      <c r="AJP47" s="1"/>
      <c r="AJQ47" s="1"/>
      <c r="AJR47" s="1"/>
      <c r="AJS47" s="1"/>
      <c r="AJT47" s="1"/>
      <c r="AJU47" s="1"/>
      <c r="AJV47" s="1"/>
      <c r="AJW47" s="1"/>
      <c r="AJX47" s="1"/>
      <c r="AJY47" s="1"/>
      <c r="AJZ47" s="1"/>
      <c r="AKA47" s="1"/>
      <c r="AKB47" s="1"/>
      <c r="AKC47" s="1"/>
      <c r="AKD47" s="1"/>
      <c r="AKE47" s="1"/>
      <c r="AKF47" s="1"/>
      <c r="AKG47" s="1"/>
      <c r="AKH47" s="1"/>
      <c r="AKI47" s="1"/>
      <c r="AKJ47" s="1"/>
      <c r="AKK47" s="1"/>
      <c r="AKL47" s="1"/>
      <c r="AKM47" s="1"/>
      <c r="AKN47" s="1"/>
      <c r="AKO47" s="1"/>
      <c r="AKP47" s="1"/>
      <c r="AKQ47" s="1"/>
      <c r="AKR47" s="1"/>
      <c r="AKS47" s="1"/>
      <c r="AKT47" s="1"/>
      <c r="AKU47" s="1"/>
      <c r="AKV47" s="1"/>
      <c r="AKW47" s="1"/>
      <c r="AKX47" s="1"/>
      <c r="AKY47" s="1"/>
      <c r="AKZ47" s="1"/>
      <c r="ALA47" s="1"/>
      <c r="ALB47" s="1"/>
      <c r="ALC47" s="1"/>
      <c r="ALD47" s="1"/>
      <c r="ALE47" s="1"/>
      <c r="ALF47" s="1"/>
      <c r="ALG47" s="1"/>
      <c r="ALH47" s="1"/>
      <c r="ALI47" s="1"/>
      <c r="ALJ47" s="1"/>
      <c r="ALK47" s="1"/>
      <c r="ALL47" s="1"/>
      <c r="ALM47" s="1"/>
      <c r="ALN47" s="1"/>
      <c r="ALO47" s="1"/>
      <c r="ALP47" s="1"/>
      <c r="ALQ47" s="1"/>
      <c r="ALR47" s="1"/>
      <c r="ALS47" s="1"/>
      <c r="ALT47" s="1"/>
      <c r="ALU47" s="1"/>
      <c r="ALV47" s="1"/>
      <c r="ALW47" s="1"/>
      <c r="ALX47" s="2">
        <v>6.1943686197997901E-2</v>
      </c>
      <c r="ALY47" s="2">
        <v>5.5795775834564097E-2</v>
      </c>
      <c r="ALZ47" s="2">
        <v>0.102054883039676</v>
      </c>
      <c r="AMA47" s="2">
        <v>5.5795775834564097E-2</v>
      </c>
      <c r="AMB47" s="2">
        <v>4.5518411141664598E-2</v>
      </c>
      <c r="AMC47" s="2">
        <v>5.3354116199766502E-2</v>
      </c>
      <c r="AMD47" s="2">
        <v>7.4083316497728105E-2</v>
      </c>
      <c r="AME47" s="2">
        <v>5.3354116199766502E-2</v>
      </c>
      <c r="AMF47" s="2">
        <v>-2.9846811006139999E-2</v>
      </c>
      <c r="AMG47" s="2">
        <v>5.3354116199766502E-2</v>
      </c>
      <c r="AMH47" s="2">
        <v>0.14944853864553301</v>
      </c>
      <c r="AMI47" s="2">
        <v>5.3354116199766502E-2</v>
      </c>
      <c r="AMJ47" s="1"/>
      <c r="AMK47" s="1"/>
      <c r="AML47" s="1"/>
      <c r="AMM47" s="1"/>
      <c r="AMN47" s="1"/>
      <c r="AMO47" s="1"/>
      <c r="AMP47" s="1"/>
      <c r="AMQ47" s="2">
        <v>4.0740872623440401E-2</v>
      </c>
      <c r="AMR47" s="2">
        <v>4.0111196841678097E-2</v>
      </c>
      <c r="AMS47" s="2">
        <v>4.0111196841678097E-2</v>
      </c>
      <c r="AMT47" s="2">
        <v>6.1943686197997901E-2</v>
      </c>
      <c r="AMU47" s="2">
        <v>4.0111196841678097E-2</v>
      </c>
      <c r="AMV47" s="2">
        <v>5.5795775834564097E-2</v>
      </c>
    </row>
    <row r="48" spans="1:1036" ht="15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  <c r="ZU48" s="1"/>
      <c r="ZV48" s="1"/>
      <c r="ZW48" s="1"/>
      <c r="ZX48" s="1"/>
      <c r="ZY48" s="1"/>
      <c r="ZZ48" s="1"/>
      <c r="AAA48" s="1"/>
      <c r="AAB48" s="1"/>
      <c r="AAC48" s="1"/>
      <c r="AAD48" s="1"/>
      <c r="AAE48" s="1"/>
      <c r="AAF48" s="1"/>
      <c r="AAG48" s="1"/>
      <c r="AAH48" s="1"/>
      <c r="AAI48" s="1"/>
      <c r="AAJ48" s="1"/>
      <c r="AAK48" s="1"/>
      <c r="AAL48" s="1"/>
      <c r="AAM48" s="1"/>
      <c r="AAN48" s="1"/>
      <c r="AAO48" s="1"/>
      <c r="AAP48" s="1"/>
      <c r="AAQ48" s="1"/>
      <c r="AAR48" s="1"/>
      <c r="AAS48" s="1"/>
      <c r="AAT48" s="1"/>
      <c r="AAU48" s="1"/>
      <c r="AAV48" s="1"/>
      <c r="AAW48" s="1"/>
      <c r="AAX48" s="1"/>
      <c r="AAY48" s="1"/>
      <c r="AAZ48" s="1"/>
      <c r="ABA48" s="1"/>
      <c r="ABB48" s="1"/>
      <c r="ABC48" s="1"/>
      <c r="ABD48" s="1"/>
      <c r="ABE48" s="1"/>
      <c r="ABF48" s="1"/>
      <c r="ABG48" s="1"/>
      <c r="ABH48" s="1"/>
      <c r="ABI48" s="1"/>
      <c r="ABJ48" s="1"/>
      <c r="ABK48" s="1"/>
      <c r="ABL48" s="1"/>
      <c r="ABM48" s="1"/>
      <c r="ABN48" s="1"/>
      <c r="ABO48" s="1"/>
      <c r="ABP48" s="1"/>
      <c r="ABQ48" s="1"/>
      <c r="ABR48" s="1"/>
      <c r="ABS48" s="1"/>
      <c r="ABT48" s="1"/>
      <c r="ABU48" s="1"/>
      <c r="ABV48" s="1"/>
      <c r="ABW48" s="1"/>
      <c r="ABX48" s="1"/>
      <c r="ABY48" s="1"/>
      <c r="ABZ48" s="1"/>
      <c r="ACA48" s="1"/>
      <c r="ACB48" s="1"/>
      <c r="ACC48" s="1"/>
      <c r="ACD48" s="1"/>
      <c r="ACE48" s="1"/>
      <c r="ACF48" s="1"/>
      <c r="ACG48" s="1"/>
      <c r="ACH48" s="1"/>
      <c r="ACI48" s="1"/>
      <c r="ACJ48" s="1"/>
      <c r="ACK48" s="1"/>
      <c r="ACL48" s="1"/>
      <c r="ACM48" s="1"/>
      <c r="ACN48" s="1"/>
      <c r="ACO48" s="1"/>
      <c r="ACP48" s="1"/>
      <c r="ACQ48" s="1"/>
      <c r="ACR48" s="1"/>
      <c r="ACS48" s="1"/>
      <c r="ACT48" s="1"/>
      <c r="ACU48" s="1"/>
      <c r="ACV48" s="1"/>
      <c r="ACW48" s="1"/>
      <c r="ACX48" s="1"/>
      <c r="ACY48" s="1"/>
      <c r="ACZ48" s="1"/>
      <c r="ADA48" s="1"/>
      <c r="ADB48" s="1"/>
      <c r="ADC48" s="1"/>
      <c r="ADD48" s="1"/>
      <c r="ADE48" s="1"/>
      <c r="ADF48" s="1"/>
      <c r="ADG48" s="1"/>
      <c r="ADH48" s="1"/>
      <c r="ADI48" s="1"/>
      <c r="ADJ48" s="1"/>
      <c r="ADK48" s="1"/>
      <c r="ADL48" s="1"/>
      <c r="ADM48" s="1"/>
      <c r="ADN48" s="1"/>
      <c r="ADO48" s="1"/>
      <c r="ADP48" s="1"/>
      <c r="ADQ48" s="1"/>
      <c r="ADR48" s="1"/>
      <c r="ADS48" s="1"/>
      <c r="ADT48" s="1"/>
      <c r="ADU48" s="1"/>
      <c r="ADV48" s="1"/>
      <c r="ADW48" s="1"/>
      <c r="ADX48" s="1"/>
      <c r="ADY48" s="1"/>
      <c r="ADZ48" s="1"/>
      <c r="AEA48" s="1"/>
      <c r="AEB48" s="1"/>
      <c r="AEC48" s="1"/>
      <c r="AED48" s="1"/>
      <c r="AEE48" s="1"/>
      <c r="AEF48" s="1"/>
      <c r="AEG48" s="1"/>
      <c r="AEH48" s="1"/>
      <c r="AEI48" s="1"/>
      <c r="AEJ48" s="1"/>
      <c r="AEK48" s="1"/>
      <c r="AEL48" s="1"/>
      <c r="AEM48" s="1"/>
      <c r="AEN48" s="1"/>
      <c r="AEO48" s="1"/>
      <c r="AEP48" s="1"/>
      <c r="AEQ48" s="1"/>
      <c r="AER48" s="1"/>
      <c r="AES48" s="1"/>
      <c r="AET48" s="1"/>
      <c r="AEU48" s="1"/>
      <c r="AEV48" s="1"/>
      <c r="AEW48" s="1"/>
      <c r="AEX48" s="1"/>
      <c r="AEY48" s="1"/>
      <c r="AEZ48" s="1"/>
      <c r="AFA48" s="1"/>
      <c r="AFB48" s="1"/>
      <c r="AFC48" s="1"/>
      <c r="AFD48" s="1"/>
      <c r="AFE48" s="1"/>
      <c r="AFF48" s="1"/>
      <c r="AFG48" s="1"/>
      <c r="AFH48" s="1"/>
      <c r="AFI48" s="1"/>
      <c r="AFJ48" s="1"/>
      <c r="AFK48" s="1"/>
      <c r="AFL48" s="1"/>
      <c r="AFM48" s="1"/>
      <c r="AFN48" s="1"/>
      <c r="AFO48" s="1"/>
      <c r="AFP48" s="1"/>
      <c r="AFQ48" s="1"/>
      <c r="AFR48" s="1"/>
      <c r="AFS48" s="1"/>
      <c r="AFT48" s="1"/>
      <c r="AFU48" s="1"/>
      <c r="AFV48" s="1"/>
      <c r="AFW48" s="1"/>
      <c r="AFX48" s="1"/>
      <c r="AFY48" s="1"/>
      <c r="AFZ48" s="1"/>
      <c r="AGA48" s="1"/>
      <c r="AGB48" s="1"/>
      <c r="AGC48" s="1"/>
      <c r="AGD48" s="1"/>
      <c r="AGE48" s="1"/>
      <c r="AGF48" s="1"/>
      <c r="AGG48" s="1"/>
      <c r="AGH48" s="1"/>
      <c r="AGI48" s="1"/>
      <c r="AGJ48" s="1"/>
      <c r="AGK48" s="1"/>
      <c r="AGL48" s="1"/>
      <c r="AGM48" s="1"/>
      <c r="AGN48" s="1"/>
      <c r="AGO48" s="1"/>
      <c r="AGP48" s="1"/>
      <c r="AGQ48" s="1"/>
      <c r="AGR48" s="1"/>
      <c r="AGS48" s="1"/>
      <c r="AGT48" s="1"/>
      <c r="AGU48" s="1"/>
      <c r="AGV48" s="1"/>
      <c r="AGW48" s="1"/>
      <c r="AGX48" s="1"/>
      <c r="AGY48" s="1"/>
      <c r="AGZ48" s="1"/>
      <c r="AHA48" s="1"/>
      <c r="AHB48" s="1"/>
      <c r="AHC48" s="1"/>
      <c r="AHD48" s="1"/>
      <c r="AHE48" s="1"/>
      <c r="AHF48" s="1"/>
      <c r="AHG48" s="1"/>
      <c r="AHH48" s="1"/>
      <c r="AHI48" s="1"/>
      <c r="AHJ48" s="1"/>
      <c r="AHK48" s="1"/>
      <c r="AHL48" s="1"/>
      <c r="AHM48" s="1"/>
      <c r="AHN48" s="1"/>
      <c r="AHO48" s="1"/>
      <c r="AHP48" s="1"/>
      <c r="AHQ48" s="1"/>
      <c r="AHR48" s="1"/>
      <c r="AHS48" s="1"/>
      <c r="AHT48" s="1"/>
      <c r="AHU48" s="1"/>
      <c r="AHV48" s="1"/>
      <c r="AHW48" s="1"/>
      <c r="AHX48" s="1"/>
      <c r="AHY48" s="1"/>
      <c r="AHZ48" s="1"/>
      <c r="AIA48" s="1"/>
      <c r="AIB48" s="1"/>
      <c r="AIC48" s="1"/>
      <c r="AID48" s="1"/>
      <c r="AIE48" s="1"/>
      <c r="AIF48" s="1"/>
      <c r="AIG48" s="1"/>
      <c r="AIH48" s="1"/>
      <c r="AII48" s="1"/>
      <c r="AIJ48" s="1"/>
      <c r="AIK48" s="1"/>
      <c r="AIL48" s="1"/>
      <c r="AIM48" s="1"/>
      <c r="AIN48" s="1"/>
      <c r="AIO48" s="1"/>
      <c r="AIP48" s="1"/>
      <c r="AIQ48" s="1"/>
      <c r="AIR48" s="1"/>
      <c r="AIS48" s="1"/>
      <c r="AIT48" s="1"/>
      <c r="AIU48" s="1"/>
      <c r="AIV48" s="1"/>
      <c r="AIW48" s="1"/>
      <c r="AIX48" s="1"/>
      <c r="AIY48" s="1"/>
      <c r="AIZ48" s="1"/>
      <c r="AJA48" s="1"/>
      <c r="AJB48" s="1"/>
      <c r="AJC48" s="1"/>
      <c r="AJD48" s="1"/>
      <c r="AJE48" s="1"/>
      <c r="AJF48" s="1"/>
      <c r="AJG48" s="1"/>
      <c r="AJH48" s="1"/>
      <c r="AJI48" s="1"/>
      <c r="AJJ48" s="1"/>
      <c r="AJK48" s="1"/>
      <c r="AJL48" s="1"/>
      <c r="AJM48" s="1"/>
      <c r="AJN48" s="1"/>
      <c r="AJO48" s="1"/>
      <c r="AJP48" s="1"/>
      <c r="AJQ48" s="1"/>
      <c r="AJR48" s="1"/>
      <c r="AJS48" s="1"/>
      <c r="AJT48" s="1"/>
      <c r="AJU48" s="1"/>
      <c r="AJV48" s="1"/>
      <c r="AJW48" s="1"/>
      <c r="AJX48" s="1"/>
      <c r="AJY48" s="1"/>
      <c r="AJZ48" s="1"/>
      <c r="AKA48" s="1"/>
      <c r="AKB48" s="1"/>
      <c r="AKC48" s="1"/>
      <c r="AKD48" s="1"/>
      <c r="AKE48" s="1"/>
      <c r="AKF48" s="1"/>
      <c r="AKG48" s="1"/>
      <c r="AKH48" s="1"/>
      <c r="AKI48" s="1"/>
      <c r="AKJ48" s="1"/>
      <c r="AKK48" s="1"/>
      <c r="AKL48" s="1"/>
      <c r="AKM48" s="1"/>
      <c r="AKN48" s="1"/>
      <c r="AKO48" s="1"/>
      <c r="AKP48" s="1"/>
      <c r="AKQ48" s="1"/>
      <c r="AKR48" s="1"/>
      <c r="AKS48" s="1"/>
      <c r="AKT48" s="1"/>
      <c r="AKU48" s="1"/>
      <c r="AKV48" s="1"/>
      <c r="AKW48" s="1"/>
      <c r="AKX48" s="1"/>
      <c r="AKY48" s="1"/>
      <c r="AKZ48" s="1"/>
      <c r="ALA48" s="1"/>
      <c r="ALB48" s="1"/>
      <c r="ALC48" s="1"/>
      <c r="ALD48" s="1"/>
      <c r="ALE48" s="1"/>
      <c r="ALF48" s="1"/>
      <c r="ALG48" s="1"/>
      <c r="ALH48" s="1"/>
      <c r="ALI48" s="1"/>
      <c r="ALJ48" s="1"/>
      <c r="ALK48" s="1"/>
      <c r="ALL48" s="1"/>
      <c r="ALM48" s="1"/>
      <c r="ALN48" s="1"/>
      <c r="ALO48" s="1"/>
      <c r="ALP48" s="1"/>
      <c r="ALQ48" s="1"/>
      <c r="ALR48" s="1"/>
      <c r="ALS48" s="1"/>
      <c r="ALT48" s="1"/>
      <c r="ALU48" s="1"/>
      <c r="ALV48" s="1"/>
      <c r="ALW48" s="1"/>
      <c r="ALX48" s="2">
        <v>-3.7647835048392399E-2</v>
      </c>
      <c r="ALY48" s="2">
        <v>-5.7684743996542297E-2</v>
      </c>
      <c r="ALZ48" s="2">
        <v>-6.0045465234772999E-2</v>
      </c>
      <c r="AMA48" s="2">
        <v>-5.7684743996542297E-2</v>
      </c>
      <c r="AMB48" s="2">
        <v>4.73392745827464E-2</v>
      </c>
      <c r="AMC48" s="2">
        <v>5.5795775834564097E-2</v>
      </c>
      <c r="AMD48" s="2">
        <v>7.6548097813249505E-2</v>
      </c>
      <c r="AME48" s="2">
        <v>5.5795775834564097E-2</v>
      </c>
      <c r="AMF48" s="2">
        <v>-2.77558454942376E-2</v>
      </c>
      <c r="AMG48" s="2">
        <v>5.5795775834564097E-2</v>
      </c>
      <c r="AMH48" s="2">
        <v>0.151643217890233</v>
      </c>
      <c r="AMI48" s="2">
        <v>5.5795775834564097E-2</v>
      </c>
      <c r="AMJ48" s="1"/>
      <c r="AMK48" s="1"/>
      <c r="AML48" s="1"/>
      <c r="AMM48" s="1"/>
      <c r="AMN48" s="1"/>
      <c r="AMO48" s="1"/>
      <c r="AMP48" s="1"/>
      <c r="AMQ48" s="2">
        <v>-1.39082649297159E-2</v>
      </c>
      <c r="AMR48" s="2">
        <v>-2.23976301863806E-2</v>
      </c>
      <c r="AMS48" s="2">
        <v>-2.23976301863806E-2</v>
      </c>
      <c r="AMT48" s="2">
        <v>-3.7647835048392399E-2</v>
      </c>
      <c r="AMU48" s="2">
        <v>-2.23976301863806E-2</v>
      </c>
      <c r="AMV48" s="2">
        <v>-5.7684743996542297E-2</v>
      </c>
    </row>
    <row r="49" spans="1:1036" ht="15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  <c r="ZU49" s="1"/>
      <c r="ZV49" s="1"/>
      <c r="ZW49" s="1"/>
      <c r="ZX49" s="1"/>
      <c r="ZY49" s="1"/>
      <c r="ZZ49" s="1"/>
      <c r="AAA49" s="1"/>
      <c r="AAB49" s="1"/>
      <c r="AAC49" s="1"/>
      <c r="AAD49" s="1"/>
      <c r="AAE49" s="1"/>
      <c r="AAF49" s="1"/>
      <c r="AAG49" s="1"/>
      <c r="AAH49" s="1"/>
      <c r="AAI49" s="1"/>
      <c r="AAJ49" s="1"/>
      <c r="AAK49" s="1"/>
      <c r="AAL49" s="1"/>
      <c r="AAM49" s="1"/>
      <c r="AAN49" s="1"/>
      <c r="AAO49" s="1"/>
      <c r="AAP49" s="1"/>
      <c r="AAQ49" s="1"/>
      <c r="AAR49" s="1"/>
      <c r="AAS49" s="1"/>
      <c r="AAT49" s="1"/>
      <c r="AAU49" s="1"/>
      <c r="AAV49" s="1"/>
      <c r="AAW49" s="1"/>
      <c r="AAX49" s="1"/>
      <c r="AAY49" s="1"/>
      <c r="AAZ49" s="1"/>
      <c r="ABA49" s="1"/>
      <c r="ABB49" s="1"/>
      <c r="ABC49" s="1"/>
      <c r="ABD49" s="1"/>
      <c r="ABE49" s="1"/>
      <c r="ABF49" s="1"/>
      <c r="ABG49" s="1"/>
      <c r="ABH49" s="1"/>
      <c r="ABI49" s="1"/>
      <c r="ABJ49" s="1"/>
      <c r="ABK49" s="1"/>
      <c r="ABL49" s="1"/>
      <c r="ABM49" s="1"/>
      <c r="ABN49" s="1"/>
      <c r="ABO49" s="1"/>
      <c r="ABP49" s="1"/>
      <c r="ABQ49" s="1"/>
      <c r="ABR49" s="1"/>
      <c r="ABS49" s="1"/>
      <c r="ABT49" s="1"/>
      <c r="ABU49" s="1"/>
      <c r="ABV49" s="1"/>
      <c r="ABW49" s="1"/>
      <c r="ABX49" s="1"/>
      <c r="ABY49" s="1"/>
      <c r="ABZ49" s="1"/>
      <c r="ACA49" s="1"/>
      <c r="ACB49" s="1"/>
      <c r="ACC49" s="1"/>
      <c r="ACD49" s="1"/>
      <c r="ACE49" s="1"/>
      <c r="ACF49" s="1"/>
      <c r="ACG49" s="1"/>
      <c r="ACH49" s="1"/>
      <c r="ACI49" s="1"/>
      <c r="ACJ49" s="1"/>
      <c r="ACK49" s="1"/>
      <c r="ACL49" s="1"/>
      <c r="ACM49" s="1"/>
      <c r="ACN49" s="1"/>
      <c r="ACO49" s="1"/>
      <c r="ACP49" s="1"/>
      <c r="ACQ49" s="1"/>
      <c r="ACR49" s="1"/>
      <c r="ACS49" s="1"/>
      <c r="ACT49" s="1"/>
      <c r="ACU49" s="1"/>
      <c r="ACV49" s="1"/>
      <c r="ACW49" s="1"/>
      <c r="ACX49" s="1"/>
      <c r="ACY49" s="1"/>
      <c r="ACZ49" s="1"/>
      <c r="ADA49" s="1"/>
      <c r="ADB49" s="1"/>
      <c r="ADC49" s="1"/>
      <c r="ADD49" s="1"/>
      <c r="ADE49" s="1"/>
      <c r="ADF49" s="1"/>
      <c r="ADG49" s="1"/>
      <c r="ADH49" s="1"/>
      <c r="ADI49" s="1"/>
      <c r="ADJ49" s="1"/>
      <c r="ADK49" s="1"/>
      <c r="ADL49" s="1"/>
      <c r="ADM49" s="1"/>
      <c r="ADN49" s="1"/>
      <c r="ADO49" s="1"/>
      <c r="ADP49" s="1"/>
      <c r="ADQ49" s="1"/>
      <c r="ADR49" s="1"/>
      <c r="ADS49" s="1"/>
      <c r="ADT49" s="1"/>
      <c r="ADU49" s="1"/>
      <c r="ADV49" s="1"/>
      <c r="ADW49" s="1"/>
      <c r="ADX49" s="1"/>
      <c r="ADY49" s="1"/>
      <c r="ADZ49" s="1"/>
      <c r="AEA49" s="1"/>
      <c r="AEB49" s="1"/>
      <c r="AEC49" s="1"/>
      <c r="AED49" s="1"/>
      <c r="AEE49" s="1"/>
      <c r="AEF49" s="1"/>
      <c r="AEG49" s="1"/>
      <c r="AEH49" s="1"/>
      <c r="AEI49" s="1"/>
      <c r="AEJ49" s="1"/>
      <c r="AEK49" s="1"/>
      <c r="AEL49" s="1"/>
      <c r="AEM49" s="1"/>
      <c r="AEN49" s="1"/>
      <c r="AEO49" s="1"/>
      <c r="AEP49" s="1"/>
      <c r="AEQ49" s="1"/>
      <c r="AER49" s="1"/>
      <c r="AES49" s="1"/>
      <c r="AET49" s="1"/>
      <c r="AEU49" s="1"/>
      <c r="AEV49" s="1"/>
      <c r="AEW49" s="1"/>
      <c r="AEX49" s="1"/>
      <c r="AEY49" s="1"/>
      <c r="AEZ49" s="1"/>
      <c r="AFA49" s="1"/>
      <c r="AFB49" s="1"/>
      <c r="AFC49" s="1"/>
      <c r="AFD49" s="1"/>
      <c r="AFE49" s="1"/>
      <c r="AFF49" s="1"/>
      <c r="AFG49" s="1"/>
      <c r="AFH49" s="1"/>
      <c r="AFI49" s="1"/>
      <c r="AFJ49" s="1"/>
      <c r="AFK49" s="1"/>
      <c r="AFL49" s="1"/>
      <c r="AFM49" s="1"/>
      <c r="AFN49" s="1"/>
      <c r="AFO49" s="1"/>
      <c r="AFP49" s="1"/>
      <c r="AFQ49" s="1"/>
      <c r="AFR49" s="1"/>
      <c r="AFS49" s="1"/>
      <c r="AFT49" s="1"/>
      <c r="AFU49" s="1"/>
      <c r="AFV49" s="1"/>
      <c r="AFW49" s="1"/>
      <c r="AFX49" s="1"/>
      <c r="AFY49" s="1"/>
      <c r="AFZ49" s="1"/>
      <c r="AGA49" s="1"/>
      <c r="AGB49" s="1"/>
      <c r="AGC49" s="1"/>
      <c r="AGD49" s="1"/>
      <c r="AGE49" s="1"/>
      <c r="AGF49" s="1"/>
      <c r="AGG49" s="1"/>
      <c r="AGH49" s="1"/>
      <c r="AGI49" s="1"/>
      <c r="AGJ49" s="1"/>
      <c r="AGK49" s="1"/>
      <c r="AGL49" s="1"/>
      <c r="AGM49" s="1"/>
      <c r="AGN49" s="1"/>
      <c r="AGO49" s="1"/>
      <c r="AGP49" s="1"/>
      <c r="AGQ49" s="1"/>
      <c r="AGR49" s="1"/>
      <c r="AGS49" s="1"/>
      <c r="AGT49" s="1"/>
      <c r="AGU49" s="1"/>
      <c r="AGV49" s="1"/>
      <c r="AGW49" s="1"/>
      <c r="AGX49" s="1"/>
      <c r="AGY49" s="1"/>
      <c r="AGZ49" s="1"/>
      <c r="AHA49" s="1"/>
      <c r="AHB49" s="1"/>
      <c r="AHC49" s="1"/>
      <c r="AHD49" s="1"/>
      <c r="AHE49" s="1"/>
      <c r="AHF49" s="1"/>
      <c r="AHG49" s="1"/>
      <c r="AHH49" s="1"/>
      <c r="AHI49" s="1"/>
      <c r="AHJ49" s="1"/>
      <c r="AHK49" s="1"/>
      <c r="AHL49" s="1"/>
      <c r="AHM49" s="1"/>
      <c r="AHN49" s="1"/>
      <c r="AHO49" s="1"/>
      <c r="AHP49" s="1"/>
      <c r="AHQ49" s="1"/>
      <c r="AHR49" s="1"/>
      <c r="AHS49" s="1"/>
      <c r="AHT49" s="1"/>
      <c r="AHU49" s="1"/>
      <c r="AHV49" s="1"/>
      <c r="AHW49" s="1"/>
      <c r="AHX49" s="1"/>
      <c r="AHY49" s="1"/>
      <c r="AHZ49" s="1"/>
      <c r="AIA49" s="1"/>
      <c r="AIB49" s="1"/>
      <c r="AIC49" s="1"/>
      <c r="AID49" s="1"/>
      <c r="AIE49" s="1"/>
      <c r="AIF49" s="1"/>
      <c r="AIG49" s="1"/>
      <c r="AIH49" s="1"/>
      <c r="AII49" s="1"/>
      <c r="AIJ49" s="1"/>
      <c r="AIK49" s="1"/>
      <c r="AIL49" s="1"/>
      <c r="AIM49" s="1"/>
      <c r="AIN49" s="1"/>
      <c r="AIO49" s="1"/>
      <c r="AIP49" s="1"/>
      <c r="AIQ49" s="1"/>
      <c r="AIR49" s="1"/>
      <c r="AIS49" s="1"/>
      <c r="AIT49" s="1"/>
      <c r="AIU49" s="1"/>
      <c r="AIV49" s="1"/>
      <c r="AIW49" s="1"/>
      <c r="AIX49" s="1"/>
      <c r="AIY49" s="1"/>
      <c r="AIZ49" s="1"/>
      <c r="AJA49" s="1"/>
      <c r="AJB49" s="1"/>
      <c r="AJC49" s="1"/>
      <c r="AJD49" s="1"/>
      <c r="AJE49" s="1"/>
      <c r="AJF49" s="1"/>
      <c r="AJG49" s="1"/>
      <c r="AJH49" s="1"/>
      <c r="AJI49" s="1"/>
      <c r="AJJ49" s="1"/>
      <c r="AJK49" s="1"/>
      <c r="AJL49" s="1"/>
      <c r="AJM49" s="1"/>
      <c r="AJN49" s="1"/>
      <c r="AJO49" s="1"/>
      <c r="AJP49" s="1"/>
      <c r="AJQ49" s="1"/>
      <c r="AJR49" s="1"/>
      <c r="AJS49" s="1"/>
      <c r="AJT49" s="1"/>
      <c r="AJU49" s="1"/>
      <c r="AJV49" s="1"/>
      <c r="AJW49" s="1"/>
      <c r="AJX49" s="1"/>
      <c r="AJY49" s="1"/>
      <c r="AJZ49" s="1"/>
      <c r="AKA49" s="1"/>
      <c r="AKB49" s="1"/>
      <c r="AKC49" s="1"/>
      <c r="AKD49" s="1"/>
      <c r="AKE49" s="1"/>
      <c r="AKF49" s="1"/>
      <c r="AKG49" s="1"/>
      <c r="AKH49" s="1"/>
      <c r="AKI49" s="1"/>
      <c r="AKJ49" s="1"/>
      <c r="AKK49" s="1"/>
      <c r="AKL49" s="1"/>
      <c r="AKM49" s="1"/>
      <c r="AKN49" s="1"/>
      <c r="AKO49" s="1"/>
      <c r="AKP49" s="1"/>
      <c r="AKQ49" s="1"/>
      <c r="AKR49" s="1"/>
      <c r="AKS49" s="1"/>
      <c r="AKT49" s="1"/>
      <c r="AKU49" s="1"/>
      <c r="AKV49" s="1"/>
      <c r="AKW49" s="1"/>
      <c r="AKX49" s="1"/>
      <c r="AKY49" s="1"/>
      <c r="AKZ49" s="1"/>
      <c r="ALA49" s="1"/>
      <c r="ALB49" s="1"/>
      <c r="ALC49" s="1"/>
      <c r="ALD49" s="1"/>
      <c r="ALE49" s="1"/>
      <c r="ALF49" s="1"/>
      <c r="ALG49" s="1"/>
      <c r="ALH49" s="1"/>
      <c r="ALI49" s="1"/>
      <c r="ALJ49" s="1"/>
      <c r="ALK49" s="1"/>
      <c r="ALL49" s="1"/>
      <c r="ALM49" s="1"/>
      <c r="ALN49" s="1"/>
      <c r="ALO49" s="1"/>
      <c r="ALP49" s="1"/>
      <c r="ALQ49" s="1"/>
      <c r="ALR49" s="1"/>
      <c r="ALS49" s="1"/>
      <c r="ALT49" s="1"/>
      <c r="ALU49" s="1"/>
      <c r="ALV49" s="1"/>
      <c r="ALW49" s="1"/>
      <c r="ALX49" s="2">
        <v>6.8081398404764099E-2</v>
      </c>
      <c r="ALY49" s="2">
        <v>6.2789451230628998E-2</v>
      </c>
      <c r="ALZ49" s="2">
        <v>3.33166541572847E-2</v>
      </c>
      <c r="AMA49" s="2">
        <v>6.2789451230628998E-2</v>
      </c>
      <c r="AMB49" s="2">
        <v>4.7750637339680803E-2</v>
      </c>
      <c r="AMC49" s="2">
        <v>5.6349591748631897E-2</v>
      </c>
      <c r="AMD49" s="2">
        <v>7.7108802675578E-2</v>
      </c>
      <c r="AME49" s="2">
        <v>5.6349591748631897E-2</v>
      </c>
      <c r="AMF49" s="2">
        <v>-2.7281999489608799E-2</v>
      </c>
      <c r="AMG49" s="2">
        <v>5.6349591748631897E-2</v>
      </c>
      <c r="AMH49" s="2">
        <v>0.152141439504868</v>
      </c>
      <c r="AMI49" s="2">
        <v>5.6349591748631897E-2</v>
      </c>
      <c r="AMJ49" s="1"/>
      <c r="AMK49" s="1"/>
      <c r="AML49" s="1"/>
      <c r="AMM49" s="1"/>
      <c r="AMN49" s="1"/>
      <c r="AMO49" s="1"/>
      <c r="AMP49" s="1"/>
      <c r="AMQ49" s="2">
        <v>-3.2948626342069798E-2</v>
      </c>
      <c r="AMR49" s="2">
        <v>-3.4764744247479398E-2</v>
      </c>
      <c r="AMS49" s="2">
        <v>-3.4764744247479398E-2</v>
      </c>
      <c r="AMT49" s="2">
        <v>6.8081398404764099E-2</v>
      </c>
      <c r="AMU49" s="2">
        <v>-3.4764744247479398E-2</v>
      </c>
      <c r="AMV49" s="2">
        <v>6.2789451230628998E-2</v>
      </c>
    </row>
    <row r="50" spans="1:1036" ht="15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  <c r="ZU50" s="1"/>
      <c r="ZV50" s="1"/>
      <c r="ZW50" s="1"/>
      <c r="ZX50" s="1"/>
      <c r="ZY50" s="1"/>
      <c r="ZZ50" s="1"/>
      <c r="AAA50" s="1"/>
      <c r="AAB50" s="1"/>
      <c r="AAC50" s="1"/>
      <c r="AAD50" s="1"/>
      <c r="AAE50" s="1"/>
      <c r="AAF50" s="1"/>
      <c r="AAG50" s="1"/>
      <c r="AAH50" s="1"/>
      <c r="AAI50" s="1"/>
      <c r="AAJ50" s="1"/>
      <c r="AAK50" s="1"/>
      <c r="AAL50" s="1"/>
      <c r="AAM50" s="1"/>
      <c r="AAN50" s="1"/>
      <c r="AAO50" s="1"/>
      <c r="AAP50" s="1"/>
      <c r="AAQ50" s="1"/>
      <c r="AAR50" s="1"/>
      <c r="AAS50" s="1"/>
      <c r="AAT50" s="1"/>
      <c r="AAU50" s="1"/>
      <c r="AAV50" s="1"/>
      <c r="AAW50" s="1"/>
      <c r="AAX50" s="1"/>
      <c r="AAY50" s="1"/>
      <c r="AAZ50" s="1"/>
      <c r="ABA50" s="1"/>
      <c r="ABB50" s="1"/>
      <c r="ABC50" s="1"/>
      <c r="ABD50" s="1"/>
      <c r="ABE50" s="1"/>
      <c r="ABF50" s="1"/>
      <c r="ABG50" s="1"/>
      <c r="ABH50" s="1"/>
      <c r="ABI50" s="1"/>
      <c r="ABJ50" s="1"/>
      <c r="ABK50" s="1"/>
      <c r="ABL50" s="1"/>
      <c r="ABM50" s="1"/>
      <c r="ABN50" s="1"/>
      <c r="ABO50" s="1"/>
      <c r="ABP50" s="1"/>
      <c r="ABQ50" s="1"/>
      <c r="ABR50" s="1"/>
      <c r="ABS50" s="1"/>
      <c r="ABT50" s="1"/>
      <c r="ABU50" s="1"/>
      <c r="ABV50" s="1"/>
      <c r="ABW50" s="1"/>
      <c r="ABX50" s="1"/>
      <c r="ABY50" s="1"/>
      <c r="ABZ50" s="1"/>
      <c r="ACA50" s="1"/>
      <c r="ACB50" s="1"/>
      <c r="ACC50" s="1"/>
      <c r="ACD50" s="1"/>
      <c r="ACE50" s="1"/>
      <c r="ACF50" s="1"/>
      <c r="ACG50" s="1"/>
      <c r="ACH50" s="1"/>
      <c r="ACI50" s="1"/>
      <c r="ACJ50" s="1"/>
      <c r="ACK50" s="1"/>
      <c r="ACL50" s="1"/>
      <c r="ACM50" s="1"/>
      <c r="ACN50" s="1"/>
      <c r="ACO50" s="1"/>
      <c r="ACP50" s="1"/>
      <c r="ACQ50" s="1"/>
      <c r="ACR50" s="1"/>
      <c r="ACS50" s="1"/>
      <c r="ACT50" s="1"/>
      <c r="ACU50" s="1"/>
      <c r="ACV50" s="1"/>
      <c r="ACW50" s="1"/>
      <c r="ACX50" s="1"/>
      <c r="ACY50" s="1"/>
      <c r="ACZ50" s="1"/>
      <c r="ADA50" s="1"/>
      <c r="ADB50" s="1"/>
      <c r="ADC50" s="1"/>
      <c r="ADD50" s="1"/>
      <c r="ADE50" s="1"/>
      <c r="ADF50" s="1"/>
      <c r="ADG50" s="1"/>
      <c r="ADH50" s="1"/>
      <c r="ADI50" s="1"/>
      <c r="ADJ50" s="1"/>
      <c r="ADK50" s="1"/>
      <c r="ADL50" s="1"/>
      <c r="ADM50" s="1"/>
      <c r="ADN50" s="1"/>
      <c r="ADO50" s="1"/>
      <c r="ADP50" s="1"/>
      <c r="ADQ50" s="1"/>
      <c r="ADR50" s="1"/>
      <c r="ADS50" s="1"/>
      <c r="ADT50" s="1"/>
      <c r="ADU50" s="1"/>
      <c r="ADV50" s="1"/>
      <c r="ADW50" s="1"/>
      <c r="ADX50" s="1"/>
      <c r="ADY50" s="1"/>
      <c r="ADZ50" s="1"/>
      <c r="AEA50" s="1"/>
      <c r="AEB50" s="1"/>
      <c r="AEC50" s="1"/>
      <c r="AED50" s="1"/>
      <c r="AEE50" s="1"/>
      <c r="AEF50" s="1"/>
      <c r="AEG50" s="1"/>
      <c r="AEH50" s="1"/>
      <c r="AEI50" s="1"/>
      <c r="AEJ50" s="1"/>
      <c r="AEK50" s="1"/>
      <c r="AEL50" s="1"/>
      <c r="AEM50" s="1"/>
      <c r="AEN50" s="1"/>
      <c r="AEO50" s="1"/>
      <c r="AEP50" s="1"/>
      <c r="AEQ50" s="1"/>
      <c r="AER50" s="1"/>
      <c r="AES50" s="1"/>
      <c r="AET50" s="1"/>
      <c r="AEU50" s="1"/>
      <c r="AEV50" s="1"/>
      <c r="AEW50" s="1"/>
      <c r="AEX50" s="1"/>
      <c r="AEY50" s="1"/>
      <c r="AEZ50" s="1"/>
      <c r="AFA50" s="1"/>
      <c r="AFB50" s="1"/>
      <c r="AFC50" s="1"/>
      <c r="AFD50" s="1"/>
      <c r="AFE50" s="1"/>
      <c r="AFF50" s="1"/>
      <c r="AFG50" s="1"/>
      <c r="AFH50" s="1"/>
      <c r="AFI50" s="1"/>
      <c r="AFJ50" s="1"/>
      <c r="AFK50" s="1"/>
      <c r="AFL50" s="1"/>
      <c r="AFM50" s="1"/>
      <c r="AFN50" s="1"/>
      <c r="AFO50" s="1"/>
      <c r="AFP50" s="1"/>
      <c r="AFQ50" s="1"/>
      <c r="AFR50" s="1"/>
      <c r="AFS50" s="1"/>
      <c r="AFT50" s="1"/>
      <c r="AFU50" s="1"/>
      <c r="AFV50" s="1"/>
      <c r="AFW50" s="1"/>
      <c r="AFX50" s="1"/>
      <c r="AFY50" s="1"/>
      <c r="AFZ50" s="1"/>
      <c r="AGA50" s="1"/>
      <c r="AGB50" s="1"/>
      <c r="AGC50" s="1"/>
      <c r="AGD50" s="1"/>
      <c r="AGE50" s="1"/>
      <c r="AGF50" s="1"/>
      <c r="AGG50" s="1"/>
      <c r="AGH50" s="1"/>
      <c r="AGI50" s="1"/>
      <c r="AGJ50" s="1"/>
      <c r="AGK50" s="1"/>
      <c r="AGL50" s="1"/>
      <c r="AGM50" s="1"/>
      <c r="AGN50" s="1"/>
      <c r="AGO50" s="1"/>
      <c r="AGP50" s="1"/>
      <c r="AGQ50" s="1"/>
      <c r="AGR50" s="1"/>
      <c r="AGS50" s="1"/>
      <c r="AGT50" s="1"/>
      <c r="AGU50" s="1"/>
      <c r="AGV50" s="1"/>
      <c r="AGW50" s="1"/>
      <c r="AGX50" s="1"/>
      <c r="AGY50" s="1"/>
      <c r="AGZ50" s="1"/>
      <c r="AHA50" s="1"/>
      <c r="AHB50" s="1"/>
      <c r="AHC50" s="1"/>
      <c r="AHD50" s="1"/>
      <c r="AHE50" s="1"/>
      <c r="AHF50" s="1"/>
      <c r="AHG50" s="1"/>
      <c r="AHH50" s="1"/>
      <c r="AHI50" s="1"/>
      <c r="AHJ50" s="1"/>
      <c r="AHK50" s="1"/>
      <c r="AHL50" s="1"/>
      <c r="AHM50" s="1"/>
      <c r="AHN50" s="1"/>
      <c r="AHO50" s="1"/>
      <c r="AHP50" s="1"/>
      <c r="AHQ50" s="1"/>
      <c r="AHR50" s="1"/>
      <c r="AHS50" s="1"/>
      <c r="AHT50" s="1"/>
      <c r="AHU50" s="1"/>
      <c r="AHV50" s="1"/>
      <c r="AHW50" s="1"/>
      <c r="AHX50" s="1"/>
      <c r="AHY50" s="1"/>
      <c r="AHZ50" s="1"/>
      <c r="AIA50" s="1"/>
      <c r="AIB50" s="1"/>
      <c r="AIC50" s="1"/>
      <c r="AID50" s="1"/>
      <c r="AIE50" s="1"/>
      <c r="AIF50" s="1"/>
      <c r="AIG50" s="1"/>
      <c r="AIH50" s="1"/>
      <c r="AII50" s="1"/>
      <c r="AIJ50" s="1"/>
      <c r="AIK50" s="1"/>
      <c r="AIL50" s="1"/>
      <c r="AIM50" s="1"/>
      <c r="AIN50" s="1"/>
      <c r="AIO50" s="1"/>
      <c r="AIP50" s="1"/>
      <c r="AIQ50" s="1"/>
      <c r="AIR50" s="1"/>
      <c r="AIS50" s="1"/>
      <c r="AIT50" s="1"/>
      <c r="AIU50" s="1"/>
      <c r="AIV50" s="1"/>
      <c r="AIW50" s="1"/>
      <c r="AIX50" s="1"/>
      <c r="AIY50" s="1"/>
      <c r="AIZ50" s="1"/>
      <c r="AJA50" s="1"/>
      <c r="AJB50" s="1"/>
      <c r="AJC50" s="1"/>
      <c r="AJD50" s="1"/>
      <c r="AJE50" s="1"/>
      <c r="AJF50" s="1"/>
      <c r="AJG50" s="1"/>
      <c r="AJH50" s="1"/>
      <c r="AJI50" s="1"/>
      <c r="AJJ50" s="1"/>
      <c r="AJK50" s="1"/>
      <c r="AJL50" s="1"/>
      <c r="AJM50" s="1"/>
      <c r="AJN50" s="1"/>
      <c r="AJO50" s="1"/>
      <c r="AJP50" s="1"/>
      <c r="AJQ50" s="1"/>
      <c r="AJR50" s="1"/>
      <c r="AJS50" s="1"/>
      <c r="AJT50" s="1"/>
      <c r="AJU50" s="1"/>
      <c r="AJV50" s="1"/>
      <c r="AJW50" s="1"/>
      <c r="AJX50" s="1"/>
      <c r="AJY50" s="1"/>
      <c r="AJZ50" s="1"/>
      <c r="AKA50" s="1"/>
      <c r="AKB50" s="1"/>
      <c r="AKC50" s="1"/>
      <c r="AKD50" s="1"/>
      <c r="AKE50" s="1"/>
      <c r="AKF50" s="1"/>
      <c r="AKG50" s="1"/>
      <c r="AKH50" s="1"/>
      <c r="AKI50" s="1"/>
      <c r="AKJ50" s="1"/>
      <c r="AKK50" s="1"/>
      <c r="AKL50" s="1"/>
      <c r="AKM50" s="1"/>
      <c r="AKN50" s="1"/>
      <c r="AKO50" s="1"/>
      <c r="AKP50" s="1"/>
      <c r="AKQ50" s="1"/>
      <c r="AKR50" s="1"/>
      <c r="AKS50" s="1"/>
      <c r="AKT50" s="1"/>
      <c r="AKU50" s="1"/>
      <c r="AKV50" s="1"/>
      <c r="AKW50" s="1"/>
      <c r="AKX50" s="1"/>
      <c r="AKY50" s="1"/>
      <c r="AKZ50" s="1"/>
      <c r="ALA50" s="1"/>
      <c r="ALB50" s="1"/>
      <c r="ALC50" s="1"/>
      <c r="ALD50" s="1"/>
      <c r="ALE50" s="1"/>
      <c r="ALF50" s="1"/>
      <c r="ALG50" s="1"/>
      <c r="ALH50" s="1"/>
      <c r="ALI50" s="1"/>
      <c r="ALJ50" s="1"/>
      <c r="ALK50" s="1"/>
      <c r="ALL50" s="1"/>
      <c r="ALM50" s="1"/>
      <c r="ALN50" s="1"/>
      <c r="ALO50" s="1"/>
      <c r="ALP50" s="1"/>
      <c r="ALQ50" s="1"/>
      <c r="ALR50" s="1"/>
      <c r="ALS50" s="1"/>
      <c r="ALT50" s="1"/>
      <c r="ALU50" s="1"/>
      <c r="ALV50" s="1"/>
      <c r="ALW50" s="1"/>
      <c r="ALX50" s="2">
        <v>-8.4758440922381197E-3</v>
      </c>
      <c r="ALY50" s="2">
        <v>-2.44444374244333E-2</v>
      </c>
      <c r="ALZ50" s="2">
        <v>9.2409507283805602E-3</v>
      </c>
      <c r="AMA50" s="2">
        <v>-2.44444374244333E-2</v>
      </c>
      <c r="AMB50" s="2">
        <v>5.24930793375743E-2</v>
      </c>
      <c r="AMC50" s="2">
        <v>6.2789451230628998E-2</v>
      </c>
      <c r="AMD50" s="2">
        <v>8.3669717471953897E-2</v>
      </c>
      <c r="AME50" s="2">
        <v>6.2789451230628998E-2</v>
      </c>
      <c r="AMF50" s="2">
        <v>-2.1783571625382699E-2</v>
      </c>
      <c r="AMG50" s="2">
        <v>6.2789451230628998E-2</v>
      </c>
      <c r="AMH50" s="2">
        <v>0.157946368434911</v>
      </c>
      <c r="AMI50" s="2">
        <v>6.2789451230628998E-2</v>
      </c>
      <c r="AMJ50" s="1"/>
      <c r="AMK50" s="1"/>
      <c r="AML50" s="1"/>
      <c r="AMM50" s="1"/>
      <c r="AMN50" s="1"/>
      <c r="AMO50" s="1"/>
      <c r="AMP50" s="1"/>
      <c r="AMQ50" s="2">
        <v>2.1844962141257099E-2</v>
      </c>
      <c r="AMR50" s="2">
        <v>1.7716794820618699E-2</v>
      </c>
      <c r="AMS50" s="2">
        <v>1.7716794820618699E-2</v>
      </c>
      <c r="AMT50" s="2">
        <v>-8.4758440922381197E-3</v>
      </c>
      <c r="AMU50" s="2">
        <v>1.7716794820618699E-2</v>
      </c>
      <c r="AMV50" s="2">
        <v>-2.44444374244333E-2</v>
      </c>
    </row>
    <row r="51" spans="1:1036" ht="15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  <c r="ZU51" s="1"/>
      <c r="ZV51" s="1"/>
      <c r="ZW51" s="1"/>
      <c r="ZX51" s="1"/>
      <c r="ZY51" s="1"/>
      <c r="ZZ51" s="1"/>
      <c r="AAA51" s="1"/>
      <c r="AAB51" s="1"/>
      <c r="AAC51" s="1"/>
      <c r="AAD51" s="1"/>
      <c r="AAE51" s="1"/>
      <c r="AAF51" s="1"/>
      <c r="AAG51" s="1"/>
      <c r="AAH51" s="1"/>
      <c r="AAI51" s="1"/>
      <c r="AAJ51" s="1"/>
      <c r="AAK51" s="1"/>
      <c r="AAL51" s="1"/>
      <c r="AAM51" s="1"/>
      <c r="AAN51" s="1"/>
      <c r="AAO51" s="1"/>
      <c r="AAP51" s="1"/>
      <c r="AAQ51" s="1"/>
      <c r="AAR51" s="1"/>
      <c r="AAS51" s="1"/>
      <c r="AAT51" s="1"/>
      <c r="AAU51" s="1"/>
      <c r="AAV51" s="1"/>
      <c r="AAW51" s="1"/>
      <c r="AAX51" s="1"/>
      <c r="AAY51" s="1"/>
      <c r="AAZ51" s="1"/>
      <c r="ABA51" s="1"/>
      <c r="ABB51" s="1"/>
      <c r="ABC51" s="1"/>
      <c r="ABD51" s="1"/>
      <c r="ABE51" s="1"/>
      <c r="ABF51" s="1"/>
      <c r="ABG51" s="1"/>
      <c r="ABH51" s="1"/>
      <c r="ABI51" s="1"/>
      <c r="ABJ51" s="1"/>
      <c r="ABK51" s="1"/>
      <c r="ABL51" s="1"/>
      <c r="ABM51" s="1"/>
      <c r="ABN51" s="1"/>
      <c r="ABO51" s="1"/>
      <c r="ABP51" s="1"/>
      <c r="ABQ51" s="1"/>
      <c r="ABR51" s="1"/>
      <c r="ABS51" s="1"/>
      <c r="ABT51" s="1"/>
      <c r="ABU51" s="1"/>
      <c r="ABV51" s="1"/>
      <c r="ABW51" s="1"/>
      <c r="ABX51" s="1"/>
      <c r="ABY51" s="1"/>
      <c r="ABZ51" s="1"/>
      <c r="ACA51" s="1"/>
      <c r="ACB51" s="1"/>
      <c r="ACC51" s="1"/>
      <c r="ACD51" s="1"/>
      <c r="ACE51" s="1"/>
      <c r="ACF51" s="1"/>
      <c r="ACG51" s="1"/>
      <c r="ACH51" s="1"/>
      <c r="ACI51" s="1"/>
      <c r="ACJ51" s="1"/>
      <c r="ACK51" s="1"/>
      <c r="ACL51" s="1"/>
      <c r="ACM51" s="1"/>
      <c r="ACN51" s="1"/>
      <c r="ACO51" s="1"/>
      <c r="ACP51" s="1"/>
      <c r="ACQ51" s="1"/>
      <c r="ACR51" s="1"/>
      <c r="ACS51" s="1"/>
      <c r="ACT51" s="1"/>
      <c r="ACU51" s="1"/>
      <c r="ACV51" s="1"/>
      <c r="ACW51" s="1"/>
      <c r="ACX51" s="1"/>
      <c r="ACY51" s="1"/>
      <c r="ACZ51" s="1"/>
      <c r="ADA51" s="1"/>
      <c r="ADB51" s="1"/>
      <c r="ADC51" s="1"/>
      <c r="ADD51" s="1"/>
      <c r="ADE51" s="1"/>
      <c r="ADF51" s="1"/>
      <c r="ADG51" s="1"/>
      <c r="ADH51" s="1"/>
      <c r="ADI51" s="1"/>
      <c r="ADJ51" s="1"/>
      <c r="ADK51" s="1"/>
      <c r="ADL51" s="1"/>
      <c r="ADM51" s="1"/>
      <c r="ADN51" s="1"/>
      <c r="ADO51" s="1"/>
      <c r="ADP51" s="1"/>
      <c r="ADQ51" s="1"/>
      <c r="ADR51" s="1"/>
      <c r="ADS51" s="1"/>
      <c r="ADT51" s="1"/>
      <c r="ADU51" s="1"/>
      <c r="ADV51" s="1"/>
      <c r="ADW51" s="1"/>
      <c r="ADX51" s="1"/>
      <c r="ADY51" s="1"/>
      <c r="ADZ51" s="1"/>
      <c r="AEA51" s="1"/>
      <c r="AEB51" s="1"/>
      <c r="AEC51" s="1"/>
      <c r="AED51" s="1"/>
      <c r="AEE51" s="1"/>
      <c r="AEF51" s="1"/>
      <c r="AEG51" s="1"/>
      <c r="AEH51" s="1"/>
      <c r="AEI51" s="1"/>
      <c r="AEJ51" s="1"/>
      <c r="AEK51" s="1"/>
      <c r="AEL51" s="1"/>
      <c r="AEM51" s="1"/>
      <c r="AEN51" s="1"/>
      <c r="AEO51" s="1"/>
      <c r="AEP51" s="1"/>
      <c r="AEQ51" s="1"/>
      <c r="AER51" s="1"/>
      <c r="AES51" s="1"/>
      <c r="AET51" s="1"/>
      <c r="AEU51" s="1"/>
      <c r="AEV51" s="1"/>
      <c r="AEW51" s="1"/>
      <c r="AEX51" s="1"/>
      <c r="AEY51" s="1"/>
      <c r="AEZ51" s="1"/>
      <c r="AFA51" s="1"/>
      <c r="AFB51" s="1"/>
      <c r="AFC51" s="1"/>
      <c r="AFD51" s="1"/>
      <c r="AFE51" s="1"/>
      <c r="AFF51" s="1"/>
      <c r="AFG51" s="1"/>
      <c r="AFH51" s="1"/>
      <c r="AFI51" s="1"/>
      <c r="AFJ51" s="1"/>
      <c r="AFK51" s="1"/>
      <c r="AFL51" s="1"/>
      <c r="AFM51" s="1"/>
      <c r="AFN51" s="1"/>
      <c r="AFO51" s="1"/>
      <c r="AFP51" s="1"/>
      <c r="AFQ51" s="1"/>
      <c r="AFR51" s="1"/>
      <c r="AFS51" s="1"/>
      <c r="AFT51" s="1"/>
      <c r="AFU51" s="1"/>
      <c r="AFV51" s="1"/>
      <c r="AFW51" s="1"/>
      <c r="AFX51" s="1"/>
      <c r="AFY51" s="1"/>
      <c r="AFZ51" s="1"/>
      <c r="AGA51" s="1"/>
      <c r="AGB51" s="1"/>
      <c r="AGC51" s="1"/>
      <c r="AGD51" s="1"/>
      <c r="AGE51" s="1"/>
      <c r="AGF51" s="1"/>
      <c r="AGG51" s="1"/>
      <c r="AGH51" s="1"/>
      <c r="AGI51" s="1"/>
      <c r="AGJ51" s="1"/>
      <c r="AGK51" s="1"/>
      <c r="AGL51" s="1"/>
      <c r="AGM51" s="1"/>
      <c r="AGN51" s="1"/>
      <c r="AGO51" s="1"/>
      <c r="AGP51" s="1"/>
      <c r="AGQ51" s="1"/>
      <c r="AGR51" s="1"/>
      <c r="AGS51" s="1"/>
      <c r="AGT51" s="1"/>
      <c r="AGU51" s="1"/>
      <c r="AGV51" s="1"/>
      <c r="AGW51" s="1"/>
      <c r="AGX51" s="1"/>
      <c r="AGY51" s="1"/>
      <c r="AGZ51" s="1"/>
      <c r="AHA51" s="1"/>
      <c r="AHB51" s="1"/>
      <c r="AHC51" s="1"/>
      <c r="AHD51" s="1"/>
      <c r="AHE51" s="1"/>
      <c r="AHF51" s="1"/>
      <c r="AHG51" s="1"/>
      <c r="AHH51" s="1"/>
      <c r="AHI51" s="1"/>
      <c r="AHJ51" s="1"/>
      <c r="AHK51" s="1"/>
      <c r="AHL51" s="1"/>
      <c r="AHM51" s="1"/>
      <c r="AHN51" s="1"/>
      <c r="AHO51" s="1"/>
      <c r="AHP51" s="1"/>
      <c r="AHQ51" s="1"/>
      <c r="AHR51" s="1"/>
      <c r="AHS51" s="1"/>
      <c r="AHT51" s="1"/>
      <c r="AHU51" s="1"/>
      <c r="AHV51" s="1"/>
      <c r="AHW51" s="1"/>
      <c r="AHX51" s="1"/>
      <c r="AHY51" s="1"/>
      <c r="AHZ51" s="1"/>
      <c r="AIA51" s="1"/>
      <c r="AIB51" s="1"/>
      <c r="AIC51" s="1"/>
      <c r="AID51" s="1"/>
      <c r="AIE51" s="1"/>
      <c r="AIF51" s="1"/>
      <c r="AIG51" s="1"/>
      <c r="AIH51" s="1"/>
      <c r="AII51" s="1"/>
      <c r="AIJ51" s="1"/>
      <c r="AIK51" s="1"/>
      <c r="AIL51" s="1"/>
      <c r="AIM51" s="1"/>
      <c r="AIN51" s="1"/>
      <c r="AIO51" s="1"/>
      <c r="AIP51" s="1"/>
      <c r="AIQ51" s="1"/>
      <c r="AIR51" s="1"/>
      <c r="AIS51" s="1"/>
      <c r="AIT51" s="1"/>
      <c r="AIU51" s="1"/>
      <c r="AIV51" s="1"/>
      <c r="AIW51" s="1"/>
      <c r="AIX51" s="1"/>
      <c r="AIY51" s="1"/>
      <c r="AIZ51" s="1"/>
      <c r="AJA51" s="1"/>
      <c r="AJB51" s="1"/>
      <c r="AJC51" s="1"/>
      <c r="AJD51" s="1"/>
      <c r="AJE51" s="1"/>
      <c r="AJF51" s="1"/>
      <c r="AJG51" s="1"/>
      <c r="AJH51" s="1"/>
      <c r="AJI51" s="1"/>
      <c r="AJJ51" s="1"/>
      <c r="AJK51" s="1"/>
      <c r="AJL51" s="1"/>
      <c r="AJM51" s="1"/>
      <c r="AJN51" s="1"/>
      <c r="AJO51" s="1"/>
      <c r="AJP51" s="1"/>
      <c r="AJQ51" s="1"/>
      <c r="AJR51" s="1"/>
      <c r="AJS51" s="1"/>
      <c r="AJT51" s="1"/>
      <c r="AJU51" s="1"/>
      <c r="AJV51" s="1"/>
      <c r="AJW51" s="1"/>
      <c r="AJX51" s="1"/>
      <c r="AJY51" s="1"/>
      <c r="AJZ51" s="1"/>
      <c r="AKA51" s="1"/>
      <c r="AKB51" s="1"/>
      <c r="AKC51" s="1"/>
      <c r="AKD51" s="1"/>
      <c r="AKE51" s="1"/>
      <c r="AKF51" s="1"/>
      <c r="AKG51" s="1"/>
      <c r="AKH51" s="1"/>
      <c r="AKI51" s="1"/>
      <c r="AKJ51" s="1"/>
      <c r="AKK51" s="1"/>
      <c r="AKL51" s="1"/>
      <c r="AKM51" s="1"/>
      <c r="AKN51" s="1"/>
      <c r="AKO51" s="1"/>
      <c r="AKP51" s="1"/>
      <c r="AKQ51" s="1"/>
      <c r="AKR51" s="1"/>
      <c r="AKS51" s="1"/>
      <c r="AKT51" s="1"/>
      <c r="AKU51" s="1"/>
      <c r="AKV51" s="1"/>
      <c r="AKW51" s="1"/>
      <c r="AKX51" s="1"/>
      <c r="AKY51" s="1"/>
      <c r="AKZ51" s="1"/>
      <c r="ALA51" s="1"/>
      <c r="ALB51" s="1"/>
      <c r="ALC51" s="1"/>
      <c r="ALD51" s="1"/>
      <c r="ALE51" s="1"/>
      <c r="ALF51" s="1"/>
      <c r="ALG51" s="1"/>
      <c r="ALH51" s="1"/>
      <c r="ALI51" s="1"/>
      <c r="ALJ51" s="1"/>
      <c r="ALK51" s="1"/>
      <c r="ALL51" s="1"/>
      <c r="ALM51" s="1"/>
      <c r="ALN51" s="1"/>
      <c r="ALO51" s="1"/>
      <c r="ALP51" s="1"/>
      <c r="ALQ51" s="1"/>
      <c r="ALR51" s="1"/>
      <c r="ALS51" s="1"/>
      <c r="ALT51" s="1"/>
      <c r="ALU51" s="1"/>
      <c r="ALV51" s="1"/>
      <c r="ALW51" s="1"/>
      <c r="ALX51" s="2">
        <v>4.5128838884427702E-2</v>
      </c>
      <c r="ALY51" s="2">
        <v>3.6635935818627001E-2</v>
      </c>
      <c r="ALZ51" s="2">
        <v>0.15588164541736799</v>
      </c>
      <c r="AMA51" s="2">
        <v>3.6635935818627001E-2</v>
      </c>
      <c r="AMB51" s="2">
        <v>5.4861473218088097E-2</v>
      </c>
      <c r="AMC51" s="2">
        <v>6.6040915503455505E-2</v>
      </c>
      <c r="AMD51" s="2">
        <v>8.7008351964080993E-2</v>
      </c>
      <c r="AME51" s="2">
        <v>6.6040915503455505E-2</v>
      </c>
      <c r="AMF51" s="2">
        <v>-1.9015477071529299E-2</v>
      </c>
      <c r="AMG51" s="2">
        <v>6.6040915503455505E-2</v>
      </c>
      <c r="AMH51" s="2">
        <v>0.16088530225369799</v>
      </c>
      <c r="AMI51" s="2">
        <v>6.6040915503455505E-2</v>
      </c>
      <c r="AMJ51" s="1"/>
      <c r="AMK51" s="1"/>
      <c r="AML51" s="1"/>
      <c r="AMM51" s="1"/>
      <c r="AMN51" s="1"/>
      <c r="AMO51" s="1"/>
      <c r="AMP51" s="1"/>
      <c r="AMQ51" s="2">
        <v>0.101375798007256</v>
      </c>
      <c r="AMR51" s="2">
        <v>0.11075280653294101</v>
      </c>
      <c r="AMS51" s="2">
        <v>0.11075280653294101</v>
      </c>
      <c r="AMT51" s="2">
        <v>4.5128838884427702E-2</v>
      </c>
      <c r="AMU51" s="2">
        <v>0.11075280653294101</v>
      </c>
      <c r="AMV51" s="2">
        <v>3.6635935818627001E-2</v>
      </c>
    </row>
    <row r="52" spans="1:1036" ht="15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  <c r="ZU52" s="1"/>
      <c r="ZV52" s="1"/>
      <c r="ZW52" s="1"/>
      <c r="ZX52" s="1"/>
      <c r="ZY52" s="1"/>
      <c r="ZZ52" s="1"/>
      <c r="AAA52" s="1"/>
      <c r="AAB52" s="1"/>
      <c r="AAC52" s="1"/>
      <c r="AAD52" s="1"/>
      <c r="AAE52" s="1"/>
      <c r="AAF52" s="1"/>
      <c r="AAG52" s="1"/>
      <c r="AAH52" s="1"/>
      <c r="AAI52" s="1"/>
      <c r="AAJ52" s="1"/>
      <c r="AAK52" s="1"/>
      <c r="AAL52" s="1"/>
      <c r="AAM52" s="1"/>
      <c r="AAN52" s="1"/>
      <c r="AAO52" s="1"/>
      <c r="AAP52" s="1"/>
      <c r="AAQ52" s="1"/>
      <c r="AAR52" s="1"/>
      <c r="AAS52" s="1"/>
      <c r="AAT52" s="1"/>
      <c r="AAU52" s="1"/>
      <c r="AAV52" s="1"/>
      <c r="AAW52" s="1"/>
      <c r="AAX52" s="1"/>
      <c r="AAY52" s="1"/>
      <c r="AAZ52" s="1"/>
      <c r="ABA52" s="1"/>
      <c r="ABB52" s="1"/>
      <c r="ABC52" s="1"/>
      <c r="ABD52" s="1"/>
      <c r="ABE52" s="1"/>
      <c r="ABF52" s="1"/>
      <c r="ABG52" s="1"/>
      <c r="ABH52" s="1"/>
      <c r="ABI52" s="1"/>
      <c r="ABJ52" s="1"/>
      <c r="ABK52" s="1"/>
      <c r="ABL52" s="1"/>
      <c r="ABM52" s="1"/>
      <c r="ABN52" s="1"/>
      <c r="ABO52" s="1"/>
      <c r="ABP52" s="1"/>
      <c r="ABQ52" s="1"/>
      <c r="ABR52" s="1"/>
      <c r="ABS52" s="1"/>
      <c r="ABT52" s="1"/>
      <c r="ABU52" s="1"/>
      <c r="ABV52" s="1"/>
      <c r="ABW52" s="1"/>
      <c r="ABX52" s="1"/>
      <c r="ABY52" s="1"/>
      <c r="ABZ52" s="1"/>
      <c r="ACA52" s="1"/>
      <c r="ACB52" s="1"/>
      <c r="ACC52" s="1"/>
      <c r="ACD52" s="1"/>
      <c r="ACE52" s="1"/>
      <c r="ACF52" s="1"/>
      <c r="ACG52" s="1"/>
      <c r="ACH52" s="1"/>
      <c r="ACI52" s="1"/>
      <c r="ACJ52" s="1"/>
      <c r="ACK52" s="1"/>
      <c r="ACL52" s="1"/>
      <c r="ACM52" s="1"/>
      <c r="ACN52" s="1"/>
      <c r="ACO52" s="1"/>
      <c r="ACP52" s="1"/>
      <c r="ACQ52" s="1"/>
      <c r="ACR52" s="1"/>
      <c r="ACS52" s="1"/>
      <c r="ACT52" s="1"/>
      <c r="ACU52" s="1"/>
      <c r="ACV52" s="1"/>
      <c r="ACW52" s="1"/>
      <c r="ACX52" s="1"/>
      <c r="ACY52" s="1"/>
      <c r="ACZ52" s="1"/>
      <c r="ADA52" s="1"/>
      <c r="ADB52" s="1"/>
      <c r="ADC52" s="1"/>
      <c r="ADD52" s="1"/>
      <c r="ADE52" s="1"/>
      <c r="ADF52" s="1"/>
      <c r="ADG52" s="1"/>
      <c r="ADH52" s="1"/>
      <c r="ADI52" s="1"/>
      <c r="ADJ52" s="1"/>
      <c r="ADK52" s="1"/>
      <c r="ADL52" s="1"/>
      <c r="ADM52" s="1"/>
      <c r="ADN52" s="1"/>
      <c r="ADO52" s="1"/>
      <c r="ADP52" s="1"/>
      <c r="ADQ52" s="1"/>
      <c r="ADR52" s="1"/>
      <c r="ADS52" s="1"/>
      <c r="ADT52" s="1"/>
      <c r="ADU52" s="1"/>
      <c r="ADV52" s="1"/>
      <c r="ADW52" s="1"/>
      <c r="ADX52" s="1"/>
      <c r="ADY52" s="1"/>
      <c r="ADZ52" s="1"/>
      <c r="AEA52" s="1"/>
      <c r="AEB52" s="1"/>
      <c r="AEC52" s="1"/>
      <c r="AED52" s="1"/>
      <c r="AEE52" s="1"/>
      <c r="AEF52" s="1"/>
      <c r="AEG52" s="1"/>
      <c r="AEH52" s="1"/>
      <c r="AEI52" s="1"/>
      <c r="AEJ52" s="1"/>
      <c r="AEK52" s="1"/>
      <c r="AEL52" s="1"/>
      <c r="AEM52" s="1"/>
      <c r="AEN52" s="1"/>
      <c r="AEO52" s="1"/>
      <c r="AEP52" s="1"/>
      <c r="AEQ52" s="1"/>
      <c r="AER52" s="1"/>
      <c r="AES52" s="1"/>
      <c r="AET52" s="1"/>
      <c r="AEU52" s="1"/>
      <c r="AEV52" s="1"/>
      <c r="AEW52" s="1"/>
      <c r="AEX52" s="1"/>
      <c r="AEY52" s="1"/>
      <c r="AEZ52" s="1"/>
      <c r="AFA52" s="1"/>
      <c r="AFB52" s="1"/>
      <c r="AFC52" s="1"/>
      <c r="AFD52" s="1"/>
      <c r="AFE52" s="1"/>
      <c r="AFF52" s="1"/>
      <c r="AFG52" s="1"/>
      <c r="AFH52" s="1"/>
      <c r="AFI52" s="1"/>
      <c r="AFJ52" s="1"/>
      <c r="AFK52" s="1"/>
      <c r="AFL52" s="1"/>
      <c r="AFM52" s="1"/>
      <c r="AFN52" s="1"/>
      <c r="AFO52" s="1"/>
      <c r="AFP52" s="1"/>
      <c r="AFQ52" s="1"/>
      <c r="AFR52" s="1"/>
      <c r="AFS52" s="1"/>
      <c r="AFT52" s="1"/>
      <c r="AFU52" s="1"/>
      <c r="AFV52" s="1"/>
      <c r="AFW52" s="1"/>
      <c r="AFX52" s="1"/>
      <c r="AFY52" s="1"/>
      <c r="AFZ52" s="1"/>
      <c r="AGA52" s="1"/>
      <c r="AGB52" s="1"/>
      <c r="AGC52" s="1"/>
      <c r="AGD52" s="1"/>
      <c r="AGE52" s="1"/>
      <c r="AGF52" s="1"/>
      <c r="AGG52" s="1"/>
      <c r="AGH52" s="1"/>
      <c r="AGI52" s="1"/>
      <c r="AGJ52" s="1"/>
      <c r="AGK52" s="1"/>
      <c r="AGL52" s="1"/>
      <c r="AGM52" s="1"/>
      <c r="AGN52" s="1"/>
      <c r="AGO52" s="1"/>
      <c r="AGP52" s="1"/>
      <c r="AGQ52" s="1"/>
      <c r="AGR52" s="1"/>
      <c r="AGS52" s="1"/>
      <c r="AGT52" s="1"/>
      <c r="AGU52" s="1"/>
      <c r="AGV52" s="1"/>
      <c r="AGW52" s="1"/>
      <c r="AGX52" s="1"/>
      <c r="AGY52" s="1"/>
      <c r="AGZ52" s="1"/>
      <c r="AHA52" s="1"/>
      <c r="AHB52" s="1"/>
      <c r="AHC52" s="1"/>
      <c r="AHD52" s="1"/>
      <c r="AHE52" s="1"/>
      <c r="AHF52" s="1"/>
      <c r="AHG52" s="1"/>
      <c r="AHH52" s="1"/>
      <c r="AHI52" s="1"/>
      <c r="AHJ52" s="1"/>
      <c r="AHK52" s="1"/>
      <c r="AHL52" s="1"/>
      <c r="AHM52" s="1"/>
      <c r="AHN52" s="1"/>
      <c r="AHO52" s="1"/>
      <c r="AHP52" s="1"/>
      <c r="AHQ52" s="1"/>
      <c r="AHR52" s="1"/>
      <c r="AHS52" s="1"/>
      <c r="AHT52" s="1"/>
      <c r="AHU52" s="1"/>
      <c r="AHV52" s="1"/>
      <c r="AHW52" s="1"/>
      <c r="AHX52" s="1"/>
      <c r="AHY52" s="1"/>
      <c r="AHZ52" s="1"/>
      <c r="AIA52" s="1"/>
      <c r="AIB52" s="1"/>
      <c r="AIC52" s="1"/>
      <c r="AID52" s="1"/>
      <c r="AIE52" s="1"/>
      <c r="AIF52" s="1"/>
      <c r="AIG52" s="1"/>
      <c r="AIH52" s="1"/>
      <c r="AII52" s="1"/>
      <c r="AIJ52" s="1"/>
      <c r="AIK52" s="1"/>
      <c r="AIL52" s="1"/>
      <c r="AIM52" s="1"/>
      <c r="AIN52" s="1"/>
      <c r="AIO52" s="1"/>
      <c r="AIP52" s="1"/>
      <c r="AIQ52" s="1"/>
      <c r="AIR52" s="1"/>
      <c r="AIS52" s="1"/>
      <c r="AIT52" s="1"/>
      <c r="AIU52" s="1"/>
      <c r="AIV52" s="1"/>
      <c r="AIW52" s="1"/>
      <c r="AIX52" s="1"/>
      <c r="AIY52" s="1"/>
      <c r="AIZ52" s="1"/>
      <c r="AJA52" s="1"/>
      <c r="AJB52" s="1"/>
      <c r="AJC52" s="1"/>
      <c r="AJD52" s="1"/>
      <c r="AJE52" s="1"/>
      <c r="AJF52" s="1"/>
      <c r="AJG52" s="1"/>
      <c r="AJH52" s="1"/>
      <c r="AJI52" s="1"/>
      <c r="AJJ52" s="1"/>
      <c r="AJK52" s="1"/>
      <c r="AJL52" s="1"/>
      <c r="AJM52" s="1"/>
      <c r="AJN52" s="1"/>
      <c r="AJO52" s="1"/>
      <c r="AJP52" s="1"/>
      <c r="AJQ52" s="1"/>
      <c r="AJR52" s="1"/>
      <c r="AJS52" s="1"/>
      <c r="AJT52" s="1"/>
      <c r="AJU52" s="1"/>
      <c r="AJV52" s="1"/>
      <c r="AJW52" s="1"/>
      <c r="AJX52" s="1"/>
      <c r="AJY52" s="1"/>
      <c r="AJZ52" s="1"/>
      <c r="AKA52" s="1"/>
      <c r="AKB52" s="1"/>
      <c r="AKC52" s="1"/>
      <c r="AKD52" s="1"/>
      <c r="AKE52" s="1"/>
      <c r="AKF52" s="1"/>
      <c r="AKG52" s="1"/>
      <c r="AKH52" s="1"/>
      <c r="AKI52" s="1"/>
      <c r="AKJ52" s="1"/>
      <c r="AKK52" s="1"/>
      <c r="AKL52" s="1"/>
      <c r="AKM52" s="1"/>
      <c r="AKN52" s="1"/>
      <c r="AKO52" s="1"/>
      <c r="AKP52" s="1"/>
      <c r="AKQ52" s="1"/>
      <c r="AKR52" s="1"/>
      <c r="AKS52" s="1"/>
      <c r="AKT52" s="1"/>
      <c r="AKU52" s="1"/>
      <c r="AKV52" s="1"/>
      <c r="AKW52" s="1"/>
      <c r="AKX52" s="1"/>
      <c r="AKY52" s="1"/>
      <c r="AKZ52" s="1"/>
      <c r="ALA52" s="1"/>
      <c r="ALB52" s="1"/>
      <c r="ALC52" s="1"/>
      <c r="ALD52" s="1"/>
      <c r="ALE52" s="1"/>
      <c r="ALF52" s="1"/>
      <c r="ALG52" s="1"/>
      <c r="ALH52" s="1"/>
      <c r="ALI52" s="1"/>
      <c r="ALJ52" s="1"/>
      <c r="ALK52" s="1"/>
      <c r="ALL52" s="1"/>
      <c r="ALM52" s="1"/>
      <c r="ALN52" s="1"/>
      <c r="ALO52" s="1"/>
      <c r="ALP52" s="1"/>
      <c r="ALQ52" s="1"/>
      <c r="ALR52" s="1"/>
      <c r="ALS52" s="1"/>
      <c r="ALT52" s="1"/>
      <c r="ALU52" s="1"/>
      <c r="ALV52" s="1"/>
      <c r="ALW52" s="1"/>
      <c r="ALX52" s="2">
        <v>2.6664242120303602E-2</v>
      </c>
      <c r="ALY52" s="2">
        <v>1.55962728730175E-2</v>
      </c>
      <c r="ALZ52" s="2">
        <v>6.5764828303850095E-2</v>
      </c>
      <c r="AMA52" s="2">
        <v>1.55962728730175E-2</v>
      </c>
      <c r="AMB52" s="2">
        <v>5.7739959281478299E-2</v>
      </c>
      <c r="AMC52" s="2">
        <v>7.0021367478692198E-2</v>
      </c>
      <c r="AMD52" s="2">
        <v>9.1116426555365504E-2</v>
      </c>
      <c r="AME52" s="2">
        <v>7.0021367478692198E-2</v>
      </c>
      <c r="AMF52" s="2">
        <v>-1.5634087138769001E-2</v>
      </c>
      <c r="AMG52" s="2">
        <v>7.0021367478692198E-2</v>
      </c>
      <c r="AMH52" s="2">
        <v>0.16449047297561301</v>
      </c>
      <c r="AMI52" s="2">
        <v>7.0021367478692198E-2</v>
      </c>
      <c r="AMJ52" s="1"/>
      <c r="AMK52" s="1"/>
      <c r="AML52" s="1"/>
      <c r="AMM52" s="1"/>
      <c r="AMN52" s="1"/>
      <c r="AMO52" s="1"/>
      <c r="AMP52" s="1"/>
      <c r="AMQ52" s="2">
        <v>3.80107239253894E-2</v>
      </c>
      <c r="AMR52" s="2">
        <v>3.91005861835464E-2</v>
      </c>
      <c r="AMS52" s="2">
        <v>3.91005861835464E-2</v>
      </c>
      <c r="AMT52" s="2">
        <v>2.6664242120303602E-2</v>
      </c>
      <c r="AMU52" s="2">
        <v>3.91005861835464E-2</v>
      </c>
      <c r="AMV52" s="2">
        <v>1.55962728730175E-2</v>
      </c>
    </row>
    <row r="53" spans="1:1036" ht="15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  <c r="ZU53" s="1"/>
      <c r="ZV53" s="1"/>
      <c r="ZW53" s="1"/>
      <c r="ZX53" s="1"/>
      <c r="ZY53" s="1"/>
      <c r="ZZ53" s="1"/>
      <c r="AAA53" s="1"/>
      <c r="AAB53" s="1"/>
      <c r="AAC53" s="1"/>
      <c r="AAD53" s="1"/>
      <c r="AAE53" s="1"/>
      <c r="AAF53" s="1"/>
      <c r="AAG53" s="1"/>
      <c r="AAH53" s="1"/>
      <c r="AAI53" s="1"/>
      <c r="AAJ53" s="1"/>
      <c r="AAK53" s="1"/>
      <c r="AAL53" s="1"/>
      <c r="AAM53" s="1"/>
      <c r="AAN53" s="1"/>
      <c r="AAO53" s="1"/>
      <c r="AAP53" s="1"/>
      <c r="AAQ53" s="1"/>
      <c r="AAR53" s="1"/>
      <c r="AAS53" s="1"/>
      <c r="AAT53" s="1"/>
      <c r="AAU53" s="1"/>
      <c r="AAV53" s="1"/>
      <c r="AAW53" s="1"/>
      <c r="AAX53" s="1"/>
      <c r="AAY53" s="1"/>
      <c r="AAZ53" s="1"/>
      <c r="ABA53" s="1"/>
      <c r="ABB53" s="1"/>
      <c r="ABC53" s="1"/>
      <c r="ABD53" s="1"/>
      <c r="ABE53" s="1"/>
      <c r="ABF53" s="1"/>
      <c r="ABG53" s="1"/>
      <c r="ABH53" s="1"/>
      <c r="ABI53" s="1"/>
      <c r="ABJ53" s="1"/>
      <c r="ABK53" s="1"/>
      <c r="ABL53" s="1"/>
      <c r="ABM53" s="1"/>
      <c r="ABN53" s="1"/>
      <c r="ABO53" s="1"/>
      <c r="ABP53" s="1"/>
      <c r="ABQ53" s="1"/>
      <c r="ABR53" s="1"/>
      <c r="ABS53" s="1"/>
      <c r="ABT53" s="1"/>
      <c r="ABU53" s="1"/>
      <c r="ABV53" s="1"/>
      <c r="ABW53" s="1"/>
      <c r="ABX53" s="1"/>
      <c r="ABY53" s="1"/>
      <c r="ABZ53" s="1"/>
      <c r="ACA53" s="1"/>
      <c r="ACB53" s="1"/>
      <c r="ACC53" s="1"/>
      <c r="ACD53" s="1"/>
      <c r="ACE53" s="1"/>
      <c r="ACF53" s="1"/>
      <c r="ACG53" s="1"/>
      <c r="ACH53" s="1"/>
      <c r="ACI53" s="1"/>
      <c r="ACJ53" s="1"/>
      <c r="ACK53" s="1"/>
      <c r="ACL53" s="1"/>
      <c r="ACM53" s="1"/>
      <c r="ACN53" s="1"/>
      <c r="ACO53" s="1"/>
      <c r="ACP53" s="1"/>
      <c r="ACQ53" s="1"/>
      <c r="ACR53" s="1"/>
      <c r="ACS53" s="1"/>
      <c r="ACT53" s="1"/>
      <c r="ACU53" s="1"/>
      <c r="ACV53" s="1"/>
      <c r="ACW53" s="1"/>
      <c r="ACX53" s="1"/>
      <c r="ACY53" s="1"/>
      <c r="ACZ53" s="1"/>
      <c r="ADA53" s="1"/>
      <c r="ADB53" s="1"/>
      <c r="ADC53" s="1"/>
      <c r="ADD53" s="1"/>
      <c r="ADE53" s="1"/>
      <c r="ADF53" s="1"/>
      <c r="ADG53" s="1"/>
      <c r="ADH53" s="1"/>
      <c r="ADI53" s="1"/>
      <c r="ADJ53" s="1"/>
      <c r="ADK53" s="1"/>
      <c r="ADL53" s="1"/>
      <c r="ADM53" s="1"/>
      <c r="ADN53" s="1"/>
      <c r="ADO53" s="1"/>
      <c r="ADP53" s="1"/>
      <c r="ADQ53" s="1"/>
      <c r="ADR53" s="1"/>
      <c r="ADS53" s="1"/>
      <c r="ADT53" s="1"/>
      <c r="ADU53" s="1"/>
      <c r="ADV53" s="1"/>
      <c r="ADW53" s="1"/>
      <c r="ADX53" s="1"/>
      <c r="ADY53" s="1"/>
      <c r="ADZ53" s="1"/>
      <c r="AEA53" s="1"/>
      <c r="AEB53" s="1"/>
      <c r="AEC53" s="1"/>
      <c r="AED53" s="1"/>
      <c r="AEE53" s="1"/>
      <c r="AEF53" s="1"/>
      <c r="AEG53" s="1"/>
      <c r="AEH53" s="1"/>
      <c r="AEI53" s="1"/>
      <c r="AEJ53" s="1"/>
      <c r="AEK53" s="1"/>
      <c r="AEL53" s="1"/>
      <c r="AEM53" s="1"/>
      <c r="AEN53" s="1"/>
      <c r="AEO53" s="1"/>
      <c r="AEP53" s="1"/>
      <c r="AEQ53" s="1"/>
      <c r="AER53" s="1"/>
      <c r="AES53" s="1"/>
      <c r="AET53" s="1"/>
      <c r="AEU53" s="1"/>
      <c r="AEV53" s="1"/>
      <c r="AEW53" s="1"/>
      <c r="AEX53" s="1"/>
      <c r="AEY53" s="1"/>
      <c r="AEZ53" s="1"/>
      <c r="AFA53" s="1"/>
      <c r="AFB53" s="1"/>
      <c r="AFC53" s="1"/>
      <c r="AFD53" s="1"/>
      <c r="AFE53" s="1"/>
      <c r="AFF53" s="1"/>
      <c r="AFG53" s="1"/>
      <c r="AFH53" s="1"/>
      <c r="AFI53" s="1"/>
      <c r="AFJ53" s="1"/>
      <c r="AFK53" s="1"/>
      <c r="AFL53" s="1"/>
      <c r="AFM53" s="1"/>
      <c r="AFN53" s="1"/>
      <c r="AFO53" s="1"/>
      <c r="AFP53" s="1"/>
      <c r="AFQ53" s="1"/>
      <c r="AFR53" s="1"/>
      <c r="AFS53" s="1"/>
      <c r="AFT53" s="1"/>
      <c r="AFU53" s="1"/>
      <c r="AFV53" s="1"/>
      <c r="AFW53" s="1"/>
      <c r="AFX53" s="1"/>
      <c r="AFY53" s="1"/>
      <c r="AFZ53" s="1"/>
      <c r="AGA53" s="1"/>
      <c r="AGB53" s="1"/>
      <c r="AGC53" s="1"/>
      <c r="AGD53" s="1"/>
      <c r="AGE53" s="1"/>
      <c r="AGF53" s="1"/>
      <c r="AGG53" s="1"/>
      <c r="AGH53" s="1"/>
      <c r="AGI53" s="1"/>
      <c r="AGJ53" s="1"/>
      <c r="AGK53" s="1"/>
      <c r="AGL53" s="1"/>
      <c r="AGM53" s="1"/>
      <c r="AGN53" s="1"/>
      <c r="AGO53" s="1"/>
      <c r="AGP53" s="1"/>
      <c r="AGQ53" s="1"/>
      <c r="AGR53" s="1"/>
      <c r="AGS53" s="1"/>
      <c r="AGT53" s="1"/>
      <c r="AGU53" s="1"/>
      <c r="AGV53" s="1"/>
      <c r="AGW53" s="1"/>
      <c r="AGX53" s="1"/>
      <c r="AGY53" s="1"/>
      <c r="AGZ53" s="1"/>
      <c r="AHA53" s="1"/>
      <c r="AHB53" s="1"/>
      <c r="AHC53" s="1"/>
      <c r="AHD53" s="1"/>
      <c r="AHE53" s="1"/>
      <c r="AHF53" s="1"/>
      <c r="AHG53" s="1"/>
      <c r="AHH53" s="1"/>
      <c r="AHI53" s="1"/>
      <c r="AHJ53" s="1"/>
      <c r="AHK53" s="1"/>
      <c r="AHL53" s="1"/>
      <c r="AHM53" s="1"/>
      <c r="AHN53" s="1"/>
      <c r="AHO53" s="1"/>
      <c r="AHP53" s="1"/>
      <c r="AHQ53" s="1"/>
      <c r="AHR53" s="1"/>
      <c r="AHS53" s="1"/>
      <c r="AHT53" s="1"/>
      <c r="AHU53" s="1"/>
      <c r="AHV53" s="1"/>
      <c r="AHW53" s="1"/>
      <c r="AHX53" s="1"/>
      <c r="AHY53" s="1"/>
      <c r="AHZ53" s="1"/>
      <c r="AIA53" s="1"/>
      <c r="AIB53" s="1"/>
      <c r="AIC53" s="1"/>
      <c r="AID53" s="1"/>
      <c r="AIE53" s="1"/>
      <c r="AIF53" s="1"/>
      <c r="AIG53" s="1"/>
      <c r="AIH53" s="1"/>
      <c r="AII53" s="1"/>
      <c r="AIJ53" s="1"/>
      <c r="AIK53" s="1"/>
      <c r="AIL53" s="1"/>
      <c r="AIM53" s="1"/>
      <c r="AIN53" s="1"/>
      <c r="AIO53" s="1"/>
      <c r="AIP53" s="1"/>
      <c r="AIQ53" s="1"/>
      <c r="AIR53" s="1"/>
      <c r="AIS53" s="1"/>
      <c r="AIT53" s="1"/>
      <c r="AIU53" s="1"/>
      <c r="AIV53" s="1"/>
      <c r="AIW53" s="1"/>
      <c r="AIX53" s="1"/>
      <c r="AIY53" s="1"/>
      <c r="AIZ53" s="1"/>
      <c r="AJA53" s="1"/>
      <c r="AJB53" s="1"/>
      <c r="AJC53" s="1"/>
      <c r="AJD53" s="1"/>
      <c r="AJE53" s="1"/>
      <c r="AJF53" s="1"/>
      <c r="AJG53" s="1"/>
      <c r="AJH53" s="1"/>
      <c r="AJI53" s="1"/>
      <c r="AJJ53" s="1"/>
      <c r="AJK53" s="1"/>
      <c r="AJL53" s="1"/>
      <c r="AJM53" s="1"/>
      <c r="AJN53" s="1"/>
      <c r="AJO53" s="1"/>
      <c r="AJP53" s="1"/>
      <c r="AJQ53" s="1"/>
      <c r="AJR53" s="1"/>
      <c r="AJS53" s="1"/>
      <c r="AJT53" s="1"/>
      <c r="AJU53" s="1"/>
      <c r="AJV53" s="1"/>
      <c r="AJW53" s="1"/>
      <c r="AJX53" s="1"/>
      <c r="AJY53" s="1"/>
      <c r="AJZ53" s="1"/>
      <c r="AKA53" s="1"/>
      <c r="AKB53" s="1"/>
      <c r="AKC53" s="1"/>
      <c r="AKD53" s="1"/>
      <c r="AKE53" s="1"/>
      <c r="AKF53" s="1"/>
      <c r="AKG53" s="1"/>
      <c r="AKH53" s="1"/>
      <c r="AKI53" s="1"/>
      <c r="AKJ53" s="1"/>
      <c r="AKK53" s="1"/>
      <c r="AKL53" s="1"/>
      <c r="AKM53" s="1"/>
      <c r="AKN53" s="1"/>
      <c r="AKO53" s="1"/>
      <c r="AKP53" s="1"/>
      <c r="AKQ53" s="1"/>
      <c r="AKR53" s="1"/>
      <c r="AKS53" s="1"/>
      <c r="AKT53" s="1"/>
      <c r="AKU53" s="1"/>
      <c r="AKV53" s="1"/>
      <c r="AKW53" s="1"/>
      <c r="AKX53" s="1"/>
      <c r="AKY53" s="1"/>
      <c r="AKZ53" s="1"/>
      <c r="ALA53" s="1"/>
      <c r="ALB53" s="1"/>
      <c r="ALC53" s="1"/>
      <c r="ALD53" s="1"/>
      <c r="ALE53" s="1"/>
      <c r="ALF53" s="1"/>
      <c r="ALG53" s="1"/>
      <c r="ALH53" s="1"/>
      <c r="ALI53" s="1"/>
      <c r="ALJ53" s="1"/>
      <c r="ALK53" s="1"/>
      <c r="ALL53" s="1"/>
      <c r="ALM53" s="1"/>
      <c r="ALN53" s="1"/>
      <c r="ALO53" s="1"/>
      <c r="ALP53" s="1"/>
      <c r="ALQ53" s="1"/>
      <c r="ALR53" s="1"/>
      <c r="ALS53" s="1"/>
      <c r="ALT53" s="1"/>
      <c r="ALU53" s="1"/>
      <c r="ALV53" s="1"/>
      <c r="ALW53" s="1"/>
      <c r="ALX53" s="2">
        <v>1.67802803751812E-2</v>
      </c>
      <c r="ALY53" s="2">
        <v>4.3338972933502102E-3</v>
      </c>
      <c r="ALZ53" s="2">
        <v>7.0982230033196606E-2</v>
      </c>
      <c r="AMA53" s="2">
        <v>4.3338972933502102E-3</v>
      </c>
      <c r="AMB53" s="2">
        <v>5.8040102120992101E-2</v>
      </c>
      <c r="AMC53" s="2">
        <v>7.0438125202266902E-2</v>
      </c>
      <c r="AMD53" s="2">
        <v>9.1547784342457306E-2</v>
      </c>
      <c r="AME53" s="2">
        <v>7.0438125202266902E-2</v>
      </c>
      <c r="AMF53" s="2">
        <v>-1.5280516739692E-2</v>
      </c>
      <c r="AMG53" s="2">
        <v>7.0438125202266902E-2</v>
      </c>
      <c r="AMH53" s="2">
        <v>0.164868403203141</v>
      </c>
      <c r="AMI53" s="2">
        <v>7.0438125202266902E-2</v>
      </c>
      <c r="AMJ53" s="1"/>
      <c r="AMK53" s="1"/>
      <c r="AML53" s="1"/>
      <c r="AMM53" s="1"/>
      <c r="AMN53" s="1"/>
      <c r="AMO53" s="1"/>
      <c r="AMP53" s="1"/>
      <c r="AMQ53" s="2">
        <v>5.0098007340213302E-2</v>
      </c>
      <c r="AMR53" s="2">
        <v>5.4201949658015398E-2</v>
      </c>
      <c r="AMS53" s="2">
        <v>5.4201949658015398E-2</v>
      </c>
      <c r="AMT53" s="2">
        <v>1.67802803751812E-2</v>
      </c>
      <c r="AMU53" s="2">
        <v>5.4201949658015398E-2</v>
      </c>
      <c r="AMV53" s="2">
        <v>4.3338972933502102E-3</v>
      </c>
    </row>
    <row r="54" spans="1:1036" ht="15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  <c r="ZU54" s="1"/>
      <c r="ZV54" s="1"/>
      <c r="ZW54" s="1"/>
      <c r="ZX54" s="1"/>
      <c r="ZY54" s="1"/>
      <c r="ZZ54" s="1"/>
      <c r="AAA54" s="1"/>
      <c r="AAB54" s="1"/>
      <c r="AAC54" s="1"/>
      <c r="AAD54" s="1"/>
      <c r="AAE54" s="1"/>
      <c r="AAF54" s="1"/>
      <c r="AAG54" s="1"/>
      <c r="AAH54" s="1"/>
      <c r="AAI54" s="1"/>
      <c r="AAJ54" s="1"/>
      <c r="AAK54" s="1"/>
      <c r="AAL54" s="1"/>
      <c r="AAM54" s="1"/>
      <c r="AAN54" s="1"/>
      <c r="AAO54" s="1"/>
      <c r="AAP54" s="1"/>
      <c r="AAQ54" s="1"/>
      <c r="AAR54" s="1"/>
      <c r="AAS54" s="1"/>
      <c r="AAT54" s="1"/>
      <c r="AAU54" s="1"/>
      <c r="AAV54" s="1"/>
      <c r="AAW54" s="1"/>
      <c r="AAX54" s="1"/>
      <c r="AAY54" s="1"/>
      <c r="AAZ54" s="1"/>
      <c r="ABA54" s="1"/>
      <c r="ABB54" s="1"/>
      <c r="ABC54" s="1"/>
      <c r="ABD54" s="1"/>
      <c r="ABE54" s="1"/>
      <c r="ABF54" s="1"/>
      <c r="ABG54" s="1"/>
      <c r="ABH54" s="1"/>
      <c r="ABI54" s="1"/>
      <c r="ABJ54" s="1"/>
      <c r="ABK54" s="1"/>
      <c r="ABL54" s="1"/>
      <c r="ABM54" s="1"/>
      <c r="ABN54" s="1"/>
      <c r="ABO54" s="1"/>
      <c r="ABP54" s="1"/>
      <c r="ABQ54" s="1"/>
      <c r="ABR54" s="1"/>
      <c r="ABS54" s="1"/>
      <c r="ABT54" s="1"/>
      <c r="ABU54" s="1"/>
      <c r="ABV54" s="1"/>
      <c r="ABW54" s="1"/>
      <c r="ABX54" s="1"/>
      <c r="ABY54" s="1"/>
      <c r="ABZ54" s="1"/>
      <c r="ACA54" s="1"/>
      <c r="ACB54" s="1"/>
      <c r="ACC54" s="1"/>
      <c r="ACD54" s="1"/>
      <c r="ACE54" s="1"/>
      <c r="ACF54" s="1"/>
      <c r="ACG54" s="1"/>
      <c r="ACH54" s="1"/>
      <c r="ACI54" s="1"/>
      <c r="ACJ54" s="1"/>
      <c r="ACK54" s="1"/>
      <c r="ACL54" s="1"/>
      <c r="ACM54" s="1"/>
      <c r="ACN54" s="1"/>
      <c r="ACO54" s="1"/>
      <c r="ACP54" s="1"/>
      <c r="ACQ54" s="1"/>
      <c r="ACR54" s="1"/>
      <c r="ACS54" s="1"/>
      <c r="ACT54" s="1"/>
      <c r="ACU54" s="1"/>
      <c r="ACV54" s="1"/>
      <c r="ACW54" s="1"/>
      <c r="ACX54" s="1"/>
      <c r="ACY54" s="1"/>
      <c r="ACZ54" s="1"/>
      <c r="ADA54" s="1"/>
      <c r="ADB54" s="1"/>
      <c r="ADC54" s="1"/>
      <c r="ADD54" s="1"/>
      <c r="ADE54" s="1"/>
      <c r="ADF54" s="1"/>
      <c r="ADG54" s="1"/>
      <c r="ADH54" s="1"/>
      <c r="ADI54" s="1"/>
      <c r="ADJ54" s="1"/>
      <c r="ADK54" s="1"/>
      <c r="ADL54" s="1"/>
      <c r="ADM54" s="1"/>
      <c r="ADN54" s="1"/>
      <c r="ADO54" s="1"/>
      <c r="ADP54" s="1"/>
      <c r="ADQ54" s="1"/>
      <c r="ADR54" s="1"/>
      <c r="ADS54" s="1"/>
      <c r="ADT54" s="1"/>
      <c r="ADU54" s="1"/>
      <c r="ADV54" s="1"/>
      <c r="ADW54" s="1"/>
      <c r="ADX54" s="1"/>
      <c r="ADY54" s="1"/>
      <c r="ADZ54" s="1"/>
      <c r="AEA54" s="1"/>
      <c r="AEB54" s="1"/>
      <c r="AEC54" s="1"/>
      <c r="AED54" s="1"/>
      <c r="AEE54" s="1"/>
      <c r="AEF54" s="1"/>
      <c r="AEG54" s="1"/>
      <c r="AEH54" s="1"/>
      <c r="AEI54" s="1"/>
      <c r="AEJ54" s="1"/>
      <c r="AEK54" s="1"/>
      <c r="AEL54" s="1"/>
      <c r="AEM54" s="1"/>
      <c r="AEN54" s="1"/>
      <c r="AEO54" s="1"/>
      <c r="AEP54" s="1"/>
      <c r="AEQ54" s="1"/>
      <c r="AER54" s="1"/>
      <c r="AES54" s="1"/>
      <c r="AET54" s="1"/>
      <c r="AEU54" s="1"/>
      <c r="AEV54" s="1"/>
      <c r="AEW54" s="1"/>
      <c r="AEX54" s="1"/>
      <c r="AEY54" s="1"/>
      <c r="AEZ54" s="1"/>
      <c r="AFA54" s="1"/>
      <c r="AFB54" s="1"/>
      <c r="AFC54" s="1"/>
      <c r="AFD54" s="1"/>
      <c r="AFE54" s="1"/>
      <c r="AFF54" s="1"/>
      <c r="AFG54" s="1"/>
      <c r="AFH54" s="1"/>
      <c r="AFI54" s="1"/>
      <c r="AFJ54" s="1"/>
      <c r="AFK54" s="1"/>
      <c r="AFL54" s="1"/>
      <c r="AFM54" s="1"/>
      <c r="AFN54" s="1"/>
      <c r="AFO54" s="1"/>
      <c r="AFP54" s="1"/>
      <c r="AFQ54" s="1"/>
      <c r="AFR54" s="1"/>
      <c r="AFS54" s="1"/>
      <c r="AFT54" s="1"/>
      <c r="AFU54" s="1"/>
      <c r="AFV54" s="1"/>
      <c r="AFW54" s="1"/>
      <c r="AFX54" s="1"/>
      <c r="AFY54" s="1"/>
      <c r="AFZ54" s="1"/>
      <c r="AGA54" s="1"/>
      <c r="AGB54" s="1"/>
      <c r="AGC54" s="1"/>
      <c r="AGD54" s="1"/>
      <c r="AGE54" s="1"/>
      <c r="AGF54" s="1"/>
      <c r="AGG54" s="1"/>
      <c r="AGH54" s="1"/>
      <c r="AGI54" s="1"/>
      <c r="AGJ54" s="1"/>
      <c r="AGK54" s="1"/>
      <c r="AGL54" s="1"/>
      <c r="AGM54" s="1"/>
      <c r="AGN54" s="1"/>
      <c r="AGO54" s="1"/>
      <c r="AGP54" s="1"/>
      <c r="AGQ54" s="1"/>
      <c r="AGR54" s="1"/>
      <c r="AGS54" s="1"/>
      <c r="AGT54" s="1"/>
      <c r="AGU54" s="1"/>
      <c r="AGV54" s="1"/>
      <c r="AGW54" s="1"/>
      <c r="AGX54" s="1"/>
      <c r="AGY54" s="1"/>
      <c r="AGZ54" s="1"/>
      <c r="AHA54" s="1"/>
      <c r="AHB54" s="1"/>
      <c r="AHC54" s="1"/>
      <c r="AHD54" s="1"/>
      <c r="AHE54" s="1"/>
      <c r="AHF54" s="1"/>
      <c r="AHG54" s="1"/>
      <c r="AHH54" s="1"/>
      <c r="AHI54" s="1"/>
      <c r="AHJ54" s="1"/>
      <c r="AHK54" s="1"/>
      <c r="AHL54" s="1"/>
      <c r="AHM54" s="1"/>
      <c r="AHN54" s="1"/>
      <c r="AHO54" s="1"/>
      <c r="AHP54" s="1"/>
      <c r="AHQ54" s="1"/>
      <c r="AHR54" s="1"/>
      <c r="AHS54" s="1"/>
      <c r="AHT54" s="1"/>
      <c r="AHU54" s="1"/>
      <c r="AHV54" s="1"/>
      <c r="AHW54" s="1"/>
      <c r="AHX54" s="1"/>
      <c r="AHY54" s="1"/>
      <c r="AHZ54" s="1"/>
      <c r="AIA54" s="1"/>
      <c r="AIB54" s="1"/>
      <c r="AIC54" s="1"/>
      <c r="AID54" s="1"/>
      <c r="AIE54" s="1"/>
      <c r="AIF54" s="1"/>
      <c r="AIG54" s="1"/>
      <c r="AIH54" s="1"/>
      <c r="AII54" s="1"/>
      <c r="AIJ54" s="1"/>
      <c r="AIK54" s="1"/>
      <c r="AIL54" s="1"/>
      <c r="AIM54" s="1"/>
      <c r="AIN54" s="1"/>
      <c r="AIO54" s="1"/>
      <c r="AIP54" s="1"/>
      <c r="AIQ54" s="1"/>
      <c r="AIR54" s="1"/>
      <c r="AIS54" s="1"/>
      <c r="AIT54" s="1"/>
      <c r="AIU54" s="1"/>
      <c r="AIV54" s="1"/>
      <c r="AIW54" s="1"/>
      <c r="AIX54" s="1"/>
      <c r="AIY54" s="1"/>
      <c r="AIZ54" s="1"/>
      <c r="AJA54" s="1"/>
      <c r="AJB54" s="1"/>
      <c r="AJC54" s="1"/>
      <c r="AJD54" s="1"/>
      <c r="AJE54" s="1"/>
      <c r="AJF54" s="1"/>
      <c r="AJG54" s="1"/>
      <c r="AJH54" s="1"/>
      <c r="AJI54" s="1"/>
      <c r="AJJ54" s="1"/>
      <c r="AJK54" s="1"/>
      <c r="AJL54" s="1"/>
      <c r="AJM54" s="1"/>
      <c r="AJN54" s="1"/>
      <c r="AJO54" s="1"/>
      <c r="AJP54" s="1"/>
      <c r="AJQ54" s="1"/>
      <c r="AJR54" s="1"/>
      <c r="AJS54" s="1"/>
      <c r="AJT54" s="1"/>
      <c r="AJU54" s="1"/>
      <c r="AJV54" s="1"/>
      <c r="AJW54" s="1"/>
      <c r="AJX54" s="1"/>
      <c r="AJY54" s="1"/>
      <c r="AJZ54" s="1"/>
      <c r="AKA54" s="1"/>
      <c r="AKB54" s="1"/>
      <c r="AKC54" s="1"/>
      <c r="AKD54" s="1"/>
      <c r="AKE54" s="1"/>
      <c r="AKF54" s="1"/>
      <c r="AKG54" s="1"/>
      <c r="AKH54" s="1"/>
      <c r="AKI54" s="1"/>
      <c r="AKJ54" s="1"/>
      <c r="AKK54" s="1"/>
      <c r="AKL54" s="1"/>
      <c r="AKM54" s="1"/>
      <c r="AKN54" s="1"/>
      <c r="AKO54" s="1"/>
      <c r="AKP54" s="1"/>
      <c r="AKQ54" s="1"/>
      <c r="AKR54" s="1"/>
      <c r="AKS54" s="1"/>
      <c r="AKT54" s="1"/>
      <c r="AKU54" s="1"/>
      <c r="AKV54" s="1"/>
      <c r="AKW54" s="1"/>
      <c r="AKX54" s="1"/>
      <c r="AKY54" s="1"/>
      <c r="AKZ54" s="1"/>
      <c r="ALA54" s="1"/>
      <c r="ALB54" s="1"/>
      <c r="ALC54" s="1"/>
      <c r="ALD54" s="1"/>
      <c r="ALE54" s="1"/>
      <c r="ALF54" s="1"/>
      <c r="ALG54" s="1"/>
      <c r="ALH54" s="1"/>
      <c r="ALI54" s="1"/>
      <c r="ALJ54" s="1"/>
      <c r="ALK54" s="1"/>
      <c r="ALL54" s="1"/>
      <c r="ALM54" s="1"/>
      <c r="ALN54" s="1"/>
      <c r="ALO54" s="1"/>
      <c r="ALP54" s="1"/>
      <c r="ALQ54" s="1"/>
      <c r="ALR54" s="1"/>
      <c r="ALS54" s="1"/>
      <c r="ALT54" s="1"/>
      <c r="ALU54" s="1"/>
      <c r="ALV54" s="1"/>
      <c r="ALW54" s="1"/>
      <c r="ALX54" s="2">
        <v>7.0934912591084504E-2</v>
      </c>
      <c r="ALY54" s="2">
        <v>6.6040915503455505E-2</v>
      </c>
      <c r="ALZ54" s="2">
        <v>3.6998690581321103E-2</v>
      </c>
      <c r="AMA54" s="2">
        <v>6.6040915503455505E-2</v>
      </c>
      <c r="AMB54" s="2">
        <v>5.9039887032037899E-2</v>
      </c>
      <c r="AMC54" s="2">
        <v>7.1828588861324302E-2</v>
      </c>
      <c r="AMD54" s="2">
        <v>9.2988566169199594E-2</v>
      </c>
      <c r="AME54" s="2">
        <v>7.1828588861324302E-2</v>
      </c>
      <c r="AMF54" s="2">
        <v>-1.41015064928215E-2</v>
      </c>
      <c r="AMG54" s="2">
        <v>7.1828588861324302E-2</v>
      </c>
      <c r="AMH54" s="2">
        <v>0.166129959694059</v>
      </c>
      <c r="AMI54" s="2">
        <v>7.1828588861324302E-2</v>
      </c>
      <c r="AMJ54" s="1"/>
      <c r="AMK54" s="1"/>
      <c r="AML54" s="1"/>
      <c r="AMM54" s="1"/>
      <c r="AMN54" s="1"/>
      <c r="AMO54" s="1"/>
      <c r="AMP54" s="1"/>
      <c r="AMQ54" s="2">
        <v>-3.0577244277635598E-2</v>
      </c>
      <c r="AMR54" s="2">
        <v>-3.39362220097634E-2</v>
      </c>
      <c r="AMS54" s="2">
        <v>-3.39362220097634E-2</v>
      </c>
      <c r="AMT54" s="2">
        <v>7.0934912591084504E-2</v>
      </c>
      <c r="AMU54" s="2">
        <v>-3.39362220097634E-2</v>
      </c>
      <c r="AMV54" s="2">
        <v>6.6040915503455505E-2</v>
      </c>
    </row>
    <row r="55" spans="1:1036" ht="15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2">
        <v>4.1148629630505099E-2</v>
      </c>
      <c r="ALY55" s="2">
        <v>3.21006479796727E-2</v>
      </c>
      <c r="ALZ55" s="2">
        <v>-1.35666882010924E-2</v>
      </c>
      <c r="AMA55" s="2">
        <v>3.21006479796727E-2</v>
      </c>
      <c r="AMB55" s="2">
        <v>6.4924103902515004E-2</v>
      </c>
      <c r="AMC55" s="2">
        <v>8.00765870125833E-2</v>
      </c>
      <c r="AMD55" s="2">
        <v>0.10158138349532</v>
      </c>
      <c r="AME55" s="2">
        <v>8.00765870125833E-2</v>
      </c>
      <c r="AMF55" s="2">
        <v>-7.1278747099257503E-3</v>
      </c>
      <c r="AMG55" s="2">
        <v>8.00765870125833E-2</v>
      </c>
      <c r="AMH55" s="2">
        <v>0.17363336210776101</v>
      </c>
      <c r="AMI55" s="2">
        <v>8.00765870125833E-2</v>
      </c>
      <c r="AMJ55" s="1"/>
      <c r="AMK55" s="1"/>
      <c r="AML55" s="1"/>
      <c r="AMM55" s="1"/>
      <c r="AMN55" s="1"/>
      <c r="AMO55" s="1"/>
      <c r="AMP55" s="1"/>
      <c r="AMQ55" s="2">
        <v>-5.7879764052029201E-2</v>
      </c>
      <c r="AMR55" s="2">
        <v>-5.4715317831597499E-2</v>
      </c>
      <c r="AMS55" s="2">
        <v>-5.4715317831597499E-2</v>
      </c>
      <c r="AMT55" s="2">
        <v>4.1148629630505099E-2</v>
      </c>
      <c r="AMU55" s="2">
        <v>-5.4715317831597499E-2</v>
      </c>
      <c r="AMV55" s="2">
        <v>3.21006479796727E-2</v>
      </c>
    </row>
    <row r="56" spans="1:1036" ht="15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2">
        <v>-9.9731513570179694E-4</v>
      </c>
      <c r="ALY56" s="2">
        <v>-1.59229554454593E-2</v>
      </c>
      <c r="ALZ56" s="2">
        <v>-2.22672064777329E-2</v>
      </c>
      <c r="AMA56" s="2">
        <v>-1.59229554454593E-2</v>
      </c>
      <c r="AMB56" s="2">
        <v>6.5524018883910101E-2</v>
      </c>
      <c r="AMC56" s="2">
        <v>8.0923202551298104E-2</v>
      </c>
      <c r="AMD56" s="2">
        <v>0.102467463282665</v>
      </c>
      <c r="AME56" s="2">
        <v>8.0923202551298104E-2</v>
      </c>
      <c r="AMF56" s="2">
        <v>-6.4140021316429997E-3</v>
      </c>
      <c r="AMG56" s="2">
        <v>8.0923202551298104E-2</v>
      </c>
      <c r="AMH56" s="2">
        <v>0.17440548429821801</v>
      </c>
      <c r="AMI56" s="2">
        <v>8.0923202551298104E-2</v>
      </c>
      <c r="AMJ56" s="1"/>
      <c r="AMK56" s="1"/>
      <c r="AML56" s="1"/>
      <c r="AMM56" s="1"/>
      <c r="AMN56" s="1"/>
      <c r="AMO56" s="1"/>
      <c r="AMP56" s="1"/>
      <c r="AMQ56" s="2">
        <v>-1.0120008416328201E-2</v>
      </c>
      <c r="AMR56" s="2">
        <v>-2.12698913420311E-2</v>
      </c>
      <c r="AMS56" s="2">
        <v>-2.12698913420311E-2</v>
      </c>
      <c r="AMT56" s="2">
        <v>-9.9731513570179694E-4</v>
      </c>
      <c r="AMU56" s="2">
        <v>-2.12698913420311E-2</v>
      </c>
      <c r="AMV56" s="2">
        <v>-1.59229554454593E-2</v>
      </c>
    </row>
    <row r="57" spans="1:1036" ht="15.75" customHeight="1">
      <c r="A57" s="85" t="s">
        <v>51</v>
      </c>
      <c r="B57" s="85"/>
      <c r="C57" s="85"/>
      <c r="D57" s="85"/>
      <c r="E57" s="85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2">
        <v>-2.8837427011682699E-2</v>
      </c>
      <c r="ALY57" s="2">
        <v>-4.7645639548519698E-2</v>
      </c>
      <c r="ALZ57" s="2">
        <v>-3.66426653649011E-2</v>
      </c>
      <c r="AMA57" s="2">
        <v>-4.7645639548519698E-2</v>
      </c>
      <c r="AMB57" s="2">
        <v>7.2813183345037599E-2</v>
      </c>
      <c r="AMC57" s="2">
        <v>9.1282373456069196E-2</v>
      </c>
      <c r="AMD57" s="2">
        <v>0.113360901276883</v>
      </c>
      <c r="AME57" s="2">
        <v>9.1282373456069196E-2</v>
      </c>
      <c r="AMF57" s="2">
        <v>2.2919625734062099E-3</v>
      </c>
      <c r="AMG57" s="2">
        <v>9.1282373456069196E-2</v>
      </c>
      <c r="AMH57" s="2">
        <v>0.18388212204851401</v>
      </c>
      <c r="AMI57" s="2">
        <v>9.1282373456069196E-2</v>
      </c>
      <c r="AMJ57" s="1"/>
      <c r="AMK57" s="1"/>
      <c r="AML57" s="1"/>
      <c r="AMM57" s="1"/>
      <c r="AMN57" s="1"/>
      <c r="AMO57" s="1"/>
      <c r="AMP57" s="1"/>
      <c r="AMQ57" s="2">
        <v>-2.7374598396801E-3</v>
      </c>
      <c r="AMR57" s="2">
        <v>-7.8052383532184197E-3</v>
      </c>
      <c r="AMS57" s="2">
        <v>-7.8052383532184197E-3</v>
      </c>
      <c r="AMT57" s="2">
        <v>-2.8837427011682699E-2</v>
      </c>
      <c r="AMU57" s="2">
        <v>-7.8052383532184197E-3</v>
      </c>
      <c r="AMV57" s="2">
        <v>-4.7645639548519698E-2</v>
      </c>
    </row>
    <row r="58" spans="1:1036" ht="15.75" customHeight="1">
      <c r="A58" s="85" t="s">
        <v>52</v>
      </c>
      <c r="B58" s="85"/>
      <c r="C58" s="85"/>
      <c r="D58" s="85"/>
      <c r="E58" s="85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2">
        <v>-5.46135676306766E-3</v>
      </c>
      <c r="ALY58" s="2">
        <v>-2.1009550750775399E-2</v>
      </c>
      <c r="ALZ58" s="2">
        <v>7.0815518606492503E-2</v>
      </c>
      <c r="AMA58" s="2">
        <v>-2.1009550750775399E-2</v>
      </c>
      <c r="AMB58" s="2">
        <v>7.3421181057030202E-2</v>
      </c>
      <c r="AMC58" s="2">
        <v>9.2151954831953195E-2</v>
      </c>
      <c r="AMD58" s="2">
        <v>0.11427920838268101</v>
      </c>
      <c r="AME58" s="2">
        <v>9.2151954831953195E-2</v>
      </c>
      <c r="AMF58" s="2">
        <v>3.0203441947415401E-3</v>
      </c>
      <c r="AMG58" s="2">
        <v>9.2151954831953195E-2</v>
      </c>
      <c r="AMH58" s="2">
        <v>0.18468004524497</v>
      </c>
      <c r="AMI58" s="2">
        <v>9.2151954831953195E-2</v>
      </c>
      <c r="AMJ58" s="1"/>
      <c r="AMK58" s="1"/>
      <c r="AML58" s="1"/>
      <c r="AMM58" s="1"/>
      <c r="AMN58" s="1"/>
      <c r="AMO58" s="1"/>
      <c r="AMP58" s="1"/>
      <c r="AMQ58" s="2">
        <v>6.8095692457011497E-2</v>
      </c>
      <c r="AMR58" s="2">
        <v>7.6276875369560196E-2</v>
      </c>
      <c r="AMS58" s="2">
        <v>7.6276875369560196E-2</v>
      </c>
      <c r="AMT58" s="2">
        <v>-5.46135676306766E-3</v>
      </c>
      <c r="AMU58" s="2">
        <v>7.6276875369560196E-2</v>
      </c>
      <c r="AMV58" s="2">
        <v>-2.1009550750775399E-2</v>
      </c>
    </row>
    <row r="59" spans="1:1036" ht="15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2">
        <v>9.3087042310960197E-2</v>
      </c>
      <c r="ALY59" s="2">
        <v>9.1282373456069196E-2</v>
      </c>
      <c r="ALZ59" s="2">
        <v>0.1228890006211</v>
      </c>
      <c r="AMA59" s="2">
        <v>9.1282373456069196E-2</v>
      </c>
      <c r="AMB59" s="2">
        <v>8.5403838022509906E-2</v>
      </c>
      <c r="AMC59" s="2">
        <v>0.109429450595037</v>
      </c>
      <c r="AMD59" s="2">
        <v>0.13262232167159499</v>
      </c>
      <c r="AME59" s="2">
        <v>0.109429450595037</v>
      </c>
      <c r="AMF59" s="2">
        <v>1.7415517397452202E-2</v>
      </c>
      <c r="AMG59" s="2">
        <v>0.109429450595037</v>
      </c>
      <c r="AMH59" s="2">
        <v>0.20061064229665199</v>
      </c>
      <c r="AMI59" s="2">
        <v>0.109429450595037</v>
      </c>
      <c r="AMJ59" s="1"/>
      <c r="AMK59" s="1"/>
      <c r="AML59" s="1"/>
      <c r="AMM59" s="1"/>
      <c r="AMN59" s="1"/>
      <c r="AMO59" s="1"/>
      <c r="AMP59" s="1"/>
      <c r="AMQ59" s="2">
        <v>3.0577244277635598E-2</v>
      </c>
      <c r="AMR59" s="2">
        <v>2.9801958310139501E-2</v>
      </c>
      <c r="AMS59" s="2">
        <v>2.9801958310139501E-2</v>
      </c>
      <c r="AMT59" s="2">
        <v>9.3087042310960197E-2</v>
      </c>
      <c r="AMU59" s="2">
        <v>2.9801958310139501E-2</v>
      </c>
      <c r="AMV59" s="2">
        <v>9.1282373456069196E-2</v>
      </c>
    </row>
    <row r="60" spans="1:1036" ht="15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2">
        <v>5.2724610775820302E-2</v>
      </c>
      <c r="ALY60" s="2">
        <v>4.5291011390986402E-2</v>
      </c>
      <c r="ALZ60" s="2">
        <v>-7.5743580269721196E-3</v>
      </c>
      <c r="AMA60" s="2">
        <v>4.5291011390986402E-2</v>
      </c>
      <c r="AMB60" s="2">
        <v>9.8200308933444197E-2</v>
      </c>
      <c r="AMC60" s="2">
        <v>0.12810536012548501</v>
      </c>
      <c r="AMD60" s="2">
        <v>0.152606141925443</v>
      </c>
      <c r="AME60" s="2">
        <v>0.12810536012548501</v>
      </c>
      <c r="AMF60" s="2">
        <v>3.2814263813779103E-2</v>
      </c>
      <c r="AMG60" s="2">
        <v>0.12810536012548501</v>
      </c>
      <c r="AMH60" s="2">
        <v>0.217992187045108</v>
      </c>
      <c r="AMI60" s="2">
        <v>0.12810536012548501</v>
      </c>
      <c r="AMJ60" s="1"/>
      <c r="AMK60" s="1"/>
      <c r="AML60" s="1"/>
      <c r="AMM60" s="1"/>
      <c r="AMN60" s="1"/>
      <c r="AMO60" s="1"/>
      <c r="AMP60" s="1"/>
      <c r="AMQ60" s="2">
        <v>-7.4991960242046907E-2</v>
      </c>
      <c r="AMR60" s="2">
        <v>-6.0298968802792403E-2</v>
      </c>
      <c r="AMS60" s="2">
        <v>-6.0298968802792403E-2</v>
      </c>
      <c r="AMT60" s="2">
        <v>5.2724610775820302E-2</v>
      </c>
      <c r="AMU60" s="2">
        <v>-6.0298968802792403E-2</v>
      </c>
      <c r="AMV60" s="2">
        <v>4.5291011390986402E-2</v>
      </c>
    </row>
    <row r="62" spans="1:1036" ht="15.75" customHeight="1">
      <c r="A62" s="5" t="s">
        <v>53</v>
      </c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036" ht="15.75" customHeight="1">
      <c r="A63" s="9" t="s">
        <v>54</v>
      </c>
      <c r="B63" s="9" t="s">
        <v>3</v>
      </c>
      <c r="C63" s="9" t="s">
        <v>55</v>
      </c>
      <c r="D63" s="9" t="s">
        <v>35</v>
      </c>
      <c r="E63" s="9" t="s">
        <v>56</v>
      </c>
      <c r="F63" s="9" t="s">
        <v>57</v>
      </c>
      <c r="G63" s="9" t="s">
        <v>58</v>
      </c>
      <c r="H63" s="9" t="s">
        <v>59</v>
      </c>
      <c r="I63" s="9" t="s">
        <v>60</v>
      </c>
      <c r="J63" s="9" t="s">
        <v>61</v>
      </c>
      <c r="K63" s="9" t="s">
        <v>24</v>
      </c>
    </row>
    <row r="64" spans="1:1036" ht="15.75" customHeight="1">
      <c r="A64" s="19">
        <v>1</v>
      </c>
      <c r="B64" s="7">
        <v>2.8157920645860101E-2</v>
      </c>
      <c r="C64" s="7">
        <v>8.3252743698917497E-2</v>
      </c>
      <c r="D64" s="7">
        <v>-5.50948230530574E-2</v>
      </c>
      <c r="E64" s="7">
        <v>-1.24611278912491</v>
      </c>
      <c r="F64" s="7">
        <v>-1.2737266827701801</v>
      </c>
      <c r="G64" s="7">
        <v>-1.28073802617157</v>
      </c>
      <c r="H64" s="7">
        <v>4.2889208236923597E-2</v>
      </c>
      <c r="I64" s="7">
        <v>3.6350326304375603E-2</v>
      </c>
      <c r="J64" s="7">
        <v>-0.27111479132277799</v>
      </c>
      <c r="K64" s="7">
        <v>-5.7563683877775801E-2</v>
      </c>
    </row>
    <row r="65" spans="1:11" ht="15.75" customHeight="1">
      <c r="A65" s="19">
        <v>2</v>
      </c>
      <c r="B65" s="7">
        <v>7.7180886718375905E-2</v>
      </c>
      <c r="C65" s="7">
        <v>4.1118293087959203E-2</v>
      </c>
      <c r="D65" s="7">
        <v>3.6062593630416702E-2</v>
      </c>
      <c r="E65" s="7">
        <v>0.81564939574450601</v>
      </c>
      <c r="F65" s="7">
        <v>0.82337974064400299</v>
      </c>
      <c r="G65" s="7">
        <v>0.82106353338452398</v>
      </c>
      <c r="H65" s="7">
        <v>1.8688962432879899E-2</v>
      </c>
      <c r="I65" s="7">
        <v>6.4557821320450201E-3</v>
      </c>
      <c r="J65" s="7">
        <v>0.11330942026084501</v>
      </c>
      <c r="K65" s="7">
        <v>3.67494018204702E-2</v>
      </c>
    </row>
    <row r="66" spans="1:11" ht="15.75" customHeight="1">
      <c r="A66" s="19">
        <v>3</v>
      </c>
      <c r="B66" s="7">
        <v>5.2753726680353399E-2</v>
      </c>
      <c r="C66" s="7">
        <v>3.00058330075973E-2</v>
      </c>
      <c r="D66" s="7">
        <v>2.2747893672756099E-2</v>
      </c>
      <c r="E66" s="7">
        <v>0.51450280916551505</v>
      </c>
      <c r="F66" s="7">
        <v>0.51889730468469697</v>
      </c>
      <c r="G66" s="7">
        <v>0.51560279089591599</v>
      </c>
      <c r="H66" s="7">
        <v>1.6866101180883501E-2</v>
      </c>
      <c r="I66" s="7">
        <v>2.3095898612037502E-3</v>
      </c>
      <c r="J66" s="7">
        <v>6.7533036070093103E-2</v>
      </c>
      <c r="K66" s="7">
        <v>2.31381439497505E-2</v>
      </c>
    </row>
    <row r="67" spans="1:11" ht="15.75" customHeight="1">
      <c r="A67" s="19">
        <v>4</v>
      </c>
      <c r="B67" s="7">
        <v>0.107342716635577</v>
      </c>
      <c r="C67" s="7">
        <v>4.8494270932497599E-2</v>
      </c>
      <c r="D67" s="7">
        <v>5.8848445703079698E-2</v>
      </c>
      <c r="E67" s="7">
        <v>1.3310107328979099</v>
      </c>
      <c r="F67" s="7">
        <v>1.3451758760819701</v>
      </c>
      <c r="G67" s="7">
        <v>1.35483074217294</v>
      </c>
      <c r="H67" s="7">
        <v>2.0949768179311899E-2</v>
      </c>
      <c r="I67" s="7">
        <v>1.935986799828E-2</v>
      </c>
      <c r="J67" s="7">
        <v>0.198185632064314</v>
      </c>
      <c r="K67" s="7">
        <v>6.0107687828889401E-2</v>
      </c>
    </row>
    <row r="68" spans="1:11" ht="15.75" customHeight="1">
      <c r="A68" s="19">
        <v>5</v>
      </c>
      <c r="B68" s="7">
        <v>-4.9464012251148499E-2</v>
      </c>
      <c r="C68" s="7">
        <v>-4.2724486536068397E-2</v>
      </c>
      <c r="D68" s="7">
        <v>-6.7395257150800704E-3</v>
      </c>
      <c r="E68" s="7">
        <v>-0.15243191139954901</v>
      </c>
      <c r="F68" s="7">
        <v>-0.15655061769685499</v>
      </c>
      <c r="G68" s="7">
        <v>-0.15522797509897501</v>
      </c>
      <c r="H68" s="7">
        <v>5.1926036746135301E-2</v>
      </c>
      <c r="I68" s="7">
        <v>6.7115453945138697E-4</v>
      </c>
      <c r="J68" s="7">
        <v>-3.6327998465818599E-2</v>
      </c>
      <c r="K68" s="7">
        <v>-7.1086497217469E-3</v>
      </c>
    </row>
    <row r="69" spans="1:11" ht="15.75" customHeight="1">
      <c r="A69" s="19">
        <v>6</v>
      </c>
      <c r="B69" s="7">
        <v>8.3117723156532999E-2</v>
      </c>
      <c r="C69" s="7">
        <v>7.4793943231724697E-2</v>
      </c>
      <c r="D69" s="7">
        <v>8.3237799248082993E-3</v>
      </c>
      <c r="E69" s="7">
        <v>0.18826394284225201</v>
      </c>
      <c r="F69" s="7">
        <v>0.191730689842153</v>
      </c>
      <c r="G69" s="7">
        <v>0.19013091508318</v>
      </c>
      <c r="H69" s="7">
        <v>3.5835737036001299E-2</v>
      </c>
      <c r="I69" s="7">
        <v>6.8315395178993195E-4</v>
      </c>
      <c r="J69" s="7">
        <v>3.6655183152686899E-2</v>
      </c>
      <c r="K69" s="7">
        <v>8.6331554119415694E-3</v>
      </c>
    </row>
    <row r="70" spans="1:11" ht="15.75" customHeight="1">
      <c r="A70" s="19">
        <v>7</v>
      </c>
      <c r="B70" s="7">
        <v>1.7243953418931E-2</v>
      </c>
      <c r="C70" s="7">
        <v>2.5593060492335899E-2</v>
      </c>
      <c r="D70" s="7">
        <v>-8.34910707340486E-3</v>
      </c>
      <c r="E70" s="7">
        <v>-0.18883678221316499</v>
      </c>
      <c r="F70" s="7">
        <v>-0.19043070928882999</v>
      </c>
      <c r="G70" s="7">
        <v>-0.18884097211513701</v>
      </c>
      <c r="H70" s="7">
        <v>1.6670172626537898E-2</v>
      </c>
      <c r="I70" s="7">
        <v>3.0738654864125698E-4</v>
      </c>
      <c r="J70" s="7">
        <v>-2.4587630025210999E-2</v>
      </c>
      <c r="K70" s="7">
        <v>-8.4906476351946595E-3</v>
      </c>
    </row>
    <row r="71" spans="1:11" ht="15.75" customHeight="1">
      <c r="A71" s="19">
        <v>8</v>
      </c>
      <c r="B71" s="7">
        <v>1.5043663315476701E-2</v>
      </c>
      <c r="C71" s="7">
        <v>-9.5033839095146403E-4</v>
      </c>
      <c r="D71" s="7">
        <v>1.5994001706428101E-2</v>
      </c>
      <c r="E71" s="7">
        <v>0.36174596761064798</v>
      </c>
      <c r="F71" s="7">
        <v>0.36575905638384298</v>
      </c>
      <c r="G71" s="7">
        <v>0.36301114440128901</v>
      </c>
      <c r="H71" s="7">
        <v>2.1823509252961101E-2</v>
      </c>
      <c r="I71" s="7">
        <v>1.49233920046727E-3</v>
      </c>
      <c r="J71" s="7">
        <v>5.4221763840475598E-2</v>
      </c>
      <c r="K71" s="7">
        <v>1.6350834289846201E-2</v>
      </c>
    </row>
    <row r="72" spans="1:11" ht="15.75" customHeight="1">
      <c r="A72" s="19">
        <v>9</v>
      </c>
      <c r="B72" s="7">
        <v>8.4868707384301995E-3</v>
      </c>
      <c r="C72" s="7">
        <v>2.9392667470086599E-2</v>
      </c>
      <c r="D72" s="7">
        <v>-2.0905796731656399E-2</v>
      </c>
      <c r="E72" s="7">
        <v>-0.472838993403703</v>
      </c>
      <c r="F72" s="7">
        <v>-0.476866671355622</v>
      </c>
      <c r="G72" s="7">
        <v>-0.473667348594975</v>
      </c>
      <c r="H72" s="7">
        <v>1.6820923108354299E-2</v>
      </c>
      <c r="I72" s="7">
        <v>1.9452756149249001E-3</v>
      </c>
      <c r="J72" s="7">
        <v>-6.1955811160608602E-2</v>
      </c>
      <c r="K72" s="7">
        <v>-2.1263467890051901E-2</v>
      </c>
    </row>
    <row r="73" spans="1:11" ht="15.75" customHeight="1">
      <c r="A73" s="19">
        <v>10</v>
      </c>
      <c r="B73" s="7">
        <v>3.1216284255196701E-2</v>
      </c>
      <c r="C73" s="7">
        <v>3.1954537103077302E-2</v>
      </c>
      <c r="D73" s="7">
        <v>-7.3825284788053499E-4</v>
      </c>
      <c r="E73" s="7">
        <v>-1.6697509210001401E-2</v>
      </c>
      <c r="F73" s="7">
        <v>-1.6841686157170199E-2</v>
      </c>
      <c r="G73" s="7">
        <v>-1.6695908772768799E-2</v>
      </c>
      <c r="H73" s="7">
        <v>1.7048152618968099E-2</v>
      </c>
      <c r="I73" s="10">
        <v>2.4597231346689199E-6</v>
      </c>
      <c r="J73" s="7">
        <v>-2.1987841807520701E-3</v>
      </c>
      <c r="K73" s="7">
        <v>-7.51056981934089E-4</v>
      </c>
    </row>
    <row r="74" spans="1:11" ht="15.75" customHeight="1">
      <c r="A74" s="19">
        <v>11</v>
      </c>
      <c r="B74" s="7">
        <v>5.9426658296714702E-2</v>
      </c>
      <c r="C74" s="7">
        <v>4.4809891217486401E-2</v>
      </c>
      <c r="D74" s="7">
        <v>1.4616767079228399E-2</v>
      </c>
      <c r="E74" s="7">
        <v>0.33059622272578798</v>
      </c>
      <c r="F74" s="7">
        <v>0.33390417924573501</v>
      </c>
      <c r="G74" s="7">
        <v>0.33133178829539001</v>
      </c>
      <c r="H74" s="7">
        <v>1.9715660487877599E-2</v>
      </c>
      <c r="I74" s="7">
        <v>1.12117390261627E-3</v>
      </c>
      <c r="J74" s="7">
        <v>4.6988625096546097E-2</v>
      </c>
      <c r="K74" s="7">
        <v>1.49107422102683E-2</v>
      </c>
    </row>
    <row r="75" spans="1:11" ht="15.75" customHeight="1">
      <c r="A75" s="19">
        <v>12</v>
      </c>
      <c r="B75" s="7">
        <v>4.1749240322367501E-2</v>
      </c>
      <c r="C75" s="7">
        <v>3.9372321102864802E-2</v>
      </c>
      <c r="D75" s="7">
        <v>2.3769192195026798E-3</v>
      </c>
      <c r="E75" s="7">
        <v>5.3760213283319001E-2</v>
      </c>
      <c r="F75" s="7">
        <v>5.4258326872854097E-2</v>
      </c>
      <c r="G75" s="7">
        <v>5.3789914119304102E-2</v>
      </c>
      <c r="H75" s="7">
        <v>1.827653652695E-2</v>
      </c>
      <c r="I75" s="10">
        <v>2.7403594176708301E-5</v>
      </c>
      <c r="J75" s="7">
        <v>7.3392759118434299E-3</v>
      </c>
      <c r="K75" s="7">
        <v>2.4211698181215301E-3</v>
      </c>
    </row>
    <row r="76" spans="1:11" ht="15.75" customHeight="1">
      <c r="A76" s="19">
        <v>13</v>
      </c>
      <c r="B76" s="7">
        <v>7.9454660748256203E-2</v>
      </c>
      <c r="C76" s="7">
        <v>1.26073804767763E-2</v>
      </c>
      <c r="D76" s="7">
        <v>6.6847280271479903E-2</v>
      </c>
      <c r="E76" s="7">
        <v>1.5119251909437901</v>
      </c>
      <c r="F76" s="7">
        <v>1.52559056116137</v>
      </c>
      <c r="G76" s="7">
        <v>1.5436710962187701</v>
      </c>
      <c r="H76" s="7">
        <v>1.7834623872645301E-2</v>
      </c>
      <c r="I76" s="7">
        <v>2.1131256661635799E-2</v>
      </c>
      <c r="J76" s="7">
        <v>0.208014897793421</v>
      </c>
      <c r="K76" s="7">
        <v>6.8061124833229694E-2</v>
      </c>
    </row>
    <row r="77" spans="1:11" ht="15.75" customHeight="1">
      <c r="A77" s="19">
        <v>14</v>
      </c>
      <c r="B77" s="7">
        <v>-4.5291664218997801E-2</v>
      </c>
      <c r="C77" s="7">
        <v>-5.91006910574969E-2</v>
      </c>
      <c r="D77" s="7">
        <v>1.38090268384991E-2</v>
      </c>
      <c r="E77" s="7">
        <v>0.31232707530890103</v>
      </c>
      <c r="F77" s="7">
        <v>0.32405369610021201</v>
      </c>
      <c r="G77" s="7">
        <v>0.32153919379418899</v>
      </c>
      <c r="H77" s="7">
        <v>7.1065034553004294E-2</v>
      </c>
      <c r="I77" s="7">
        <v>4.0167483531021904E-3</v>
      </c>
      <c r="J77" s="7">
        <v>8.8934291417679903E-2</v>
      </c>
      <c r="K77" s="7">
        <v>1.4865439833943899E-2</v>
      </c>
    </row>
    <row r="78" spans="1:11" ht="15.75" customHeight="1">
      <c r="A78" s="19">
        <v>15</v>
      </c>
      <c r="B78" s="7">
        <v>-2.6541571507931499E-2</v>
      </c>
      <c r="C78" s="7">
        <v>-9.5385232085798202E-2</v>
      </c>
      <c r="D78" s="7">
        <v>6.88436605778667E-2</v>
      </c>
      <c r="E78" s="7">
        <v>1.55707852648223</v>
      </c>
      <c r="F78" s="7">
        <v>1.6676347921107899</v>
      </c>
      <c r="G78" s="7">
        <v>1.6943148966277199</v>
      </c>
      <c r="H78" s="7">
        <v>0.12819544002550201</v>
      </c>
      <c r="I78" s="7">
        <v>0.20446799580673899</v>
      </c>
      <c r="J78" s="7">
        <v>0.64971194263300502</v>
      </c>
      <c r="K78" s="7">
        <v>7.8966850758248497E-2</v>
      </c>
    </row>
    <row r="79" spans="1:11" ht="15.75" customHeight="1">
      <c r="A79" s="19">
        <v>16</v>
      </c>
      <c r="B79" s="7">
        <v>0.13632616828355801</v>
      </c>
      <c r="C79" s="7">
        <v>0.12540322542944399</v>
      </c>
      <c r="D79" s="7">
        <v>1.0922942854114799E-2</v>
      </c>
      <c r="E79" s="7">
        <v>0.247050775937426</v>
      </c>
      <c r="F79" s="7">
        <v>0.25961876691346802</v>
      </c>
      <c r="G79" s="7">
        <v>0.257520619157245</v>
      </c>
      <c r="H79" s="7">
        <v>9.4475346419839096E-2</v>
      </c>
      <c r="I79" s="7">
        <v>3.5160932489296999E-3</v>
      </c>
      <c r="J79" s="7">
        <v>8.3180421163959697E-2</v>
      </c>
      <c r="K79" s="7">
        <v>1.20625571163954E-2</v>
      </c>
    </row>
    <row r="80" spans="1:11" ht="15.75" customHeight="1">
      <c r="A80" s="19">
        <v>17</v>
      </c>
      <c r="B80" s="7">
        <v>2.5389208191507098E-2</v>
      </c>
      <c r="C80" s="7">
        <v>5.4690270052281803E-2</v>
      </c>
      <c r="D80" s="7">
        <v>-2.9301061860774701E-2</v>
      </c>
      <c r="E80" s="7">
        <v>-0.66271976015767098</v>
      </c>
      <c r="F80" s="7">
        <v>-0.67064564595352005</v>
      </c>
      <c r="G80" s="7">
        <v>-0.66743194414774798</v>
      </c>
      <c r="H80" s="7">
        <v>2.3496911159199201E-2</v>
      </c>
      <c r="I80" s="7">
        <v>5.4111973908445203E-3</v>
      </c>
      <c r="J80" s="7">
        <v>-0.103532229279633</v>
      </c>
      <c r="K80" s="7">
        <v>-3.0006112828130201E-2</v>
      </c>
    </row>
    <row r="81" spans="1:11" ht="15.75" customHeight="1">
      <c r="A81" s="19">
        <v>18</v>
      </c>
      <c r="B81" s="7">
        <v>0.11055934515688901</v>
      </c>
      <c r="C81" s="7">
        <v>3.04176532740905E-2</v>
      </c>
      <c r="D81" s="7">
        <v>8.0141691882799002E-2</v>
      </c>
      <c r="E81" s="7">
        <v>1.8126129037766601</v>
      </c>
      <c r="F81" s="7">
        <v>1.8281261137947</v>
      </c>
      <c r="G81" s="7">
        <v>1.8668820980144301</v>
      </c>
      <c r="H81" s="7">
        <v>1.6899696896460099E-2</v>
      </c>
      <c r="I81" s="7">
        <v>2.8725222046091198E-2</v>
      </c>
      <c r="J81" s="7">
        <v>0.24476957505958299</v>
      </c>
      <c r="K81" s="7">
        <v>8.1519344089102996E-2</v>
      </c>
    </row>
    <row r="82" spans="1:11" ht="15.75" customHeight="1">
      <c r="A82" s="19">
        <v>19</v>
      </c>
      <c r="B82" s="7">
        <v>7.3706451771411701E-3</v>
      </c>
      <c r="C82" s="7">
        <v>6.2429720007629398E-2</v>
      </c>
      <c r="D82" s="7">
        <v>-5.5059074830488199E-2</v>
      </c>
      <c r="E82" s="7">
        <v>-1.2453042500487601</v>
      </c>
      <c r="F82" s="7">
        <v>-1.26279491555637</v>
      </c>
      <c r="G82" s="7">
        <v>-1.26943394442313</v>
      </c>
      <c r="H82" s="7">
        <v>2.7509670517092799E-2</v>
      </c>
      <c r="I82" s="7">
        <v>2.25546322855616E-2</v>
      </c>
      <c r="J82" s="7">
        <v>-0.213506035228583</v>
      </c>
      <c r="K82" s="7">
        <v>-5.6616578243779803E-2</v>
      </c>
    </row>
    <row r="83" spans="1:11" ht="15.75" customHeight="1">
      <c r="A83" s="19">
        <v>20</v>
      </c>
      <c r="B83" s="7">
        <v>0.102580361933564</v>
      </c>
      <c r="C83" s="7">
        <v>7.6014226600618698E-2</v>
      </c>
      <c r="D83" s="7">
        <v>2.6566135332945599E-2</v>
      </c>
      <c r="E83" s="7">
        <v>0.60086228000272202</v>
      </c>
      <c r="F83" s="7">
        <v>0.61222825918097101</v>
      </c>
      <c r="G83" s="7">
        <v>0.60889816488632698</v>
      </c>
      <c r="H83" s="7">
        <v>3.6785217489089701E-2</v>
      </c>
      <c r="I83" s="7">
        <v>7.15726235728531E-3</v>
      </c>
      <c r="J83" s="7">
        <v>0.118992546754071</v>
      </c>
      <c r="K83" s="7">
        <v>2.75806972809251E-2</v>
      </c>
    </row>
    <row r="84" spans="1:11" ht="15.75" customHeight="1">
      <c r="A84" s="19">
        <v>21</v>
      </c>
      <c r="B84" s="7">
        <v>-6.7396798652063994E-2</v>
      </c>
      <c r="C84" s="7">
        <v>-2.0369388008287199E-2</v>
      </c>
      <c r="D84" s="7">
        <v>-4.7027410643776801E-2</v>
      </c>
      <c r="E84" s="7">
        <v>-1.0636472647566999</v>
      </c>
      <c r="F84" s="7">
        <v>-1.08134872644238</v>
      </c>
      <c r="G84" s="7">
        <v>-1.08295835395092</v>
      </c>
      <c r="H84" s="7">
        <v>3.2471628380950301E-2</v>
      </c>
      <c r="I84" s="7">
        <v>1.96219384712213E-2</v>
      </c>
      <c r="J84" s="7">
        <v>-0.19839555392348099</v>
      </c>
      <c r="K84" s="7">
        <v>-4.8605717437599998E-2</v>
      </c>
    </row>
    <row r="85" spans="1:11" ht="15.75" customHeight="1">
      <c r="A85" s="19">
        <v>22</v>
      </c>
      <c r="B85" s="7">
        <v>-3.7369847382684403E-2</v>
      </c>
      <c r="C85" s="7">
        <v>-1.0321718511516E-2</v>
      </c>
      <c r="D85" s="7">
        <v>-2.7048128871168399E-2</v>
      </c>
      <c r="E85" s="7">
        <v>-0.611763818095996</v>
      </c>
      <c r="F85" s="7">
        <v>-0.61995055566327495</v>
      </c>
      <c r="G85" s="7">
        <v>-0.61662936945798197</v>
      </c>
      <c r="H85" s="7">
        <v>2.62365527064631E-2</v>
      </c>
      <c r="I85" s="7">
        <v>5.1777063330107898E-3</v>
      </c>
      <c r="J85" s="7">
        <v>-0.10121639322608</v>
      </c>
      <c r="K85" s="7">
        <v>-2.7776898944343799E-2</v>
      </c>
    </row>
    <row r="86" spans="1:11" ht="15.75" customHeight="1">
      <c r="A86" s="19">
        <v>23</v>
      </c>
      <c r="B86" s="7">
        <v>6.0058280239047697E-2</v>
      </c>
      <c r="C86" s="7">
        <v>0.109013079847052</v>
      </c>
      <c r="D86" s="7">
        <v>-4.8954799608004598E-2</v>
      </c>
      <c r="E86" s="7">
        <v>-1.10724018156541</v>
      </c>
      <c r="F86" s="7">
        <v>-1.1488728974640099</v>
      </c>
      <c r="G86" s="7">
        <v>-1.1521105207106599</v>
      </c>
      <c r="H86" s="7">
        <v>7.1162572202737195E-2</v>
      </c>
      <c r="I86" s="7">
        <v>5.0562193147777802E-2</v>
      </c>
      <c r="J86" s="7">
        <v>-0.31889676061322803</v>
      </c>
      <c r="K86" s="7">
        <v>-5.2705455382112298E-2</v>
      </c>
    </row>
    <row r="87" spans="1:11" ht="15.75" customHeight="1">
      <c r="A87" s="19">
        <v>24</v>
      </c>
      <c r="B87" s="7">
        <v>3.9005932638856398E-2</v>
      </c>
      <c r="C87" s="7">
        <v>4.66672069103359E-2</v>
      </c>
      <c r="D87" s="7">
        <v>-7.6612742714795004E-3</v>
      </c>
      <c r="E87" s="7">
        <v>-0.17327965354368199</v>
      </c>
      <c r="F87" s="7">
        <v>-0.17506671996975501</v>
      </c>
      <c r="G87" s="7">
        <v>-0.17359683433776901</v>
      </c>
      <c r="H87" s="7">
        <v>2.03116310641107E-2</v>
      </c>
      <c r="I87" s="7">
        <v>3.1771230959212E-4</v>
      </c>
      <c r="J87" s="7">
        <v>-2.4995983250222301E-2</v>
      </c>
      <c r="K87" s="7">
        <v>-7.8201135324296699E-3</v>
      </c>
    </row>
    <row r="88" spans="1:11" ht="15.75" customHeight="1">
      <c r="A88" s="19">
        <v>25</v>
      </c>
      <c r="B88" s="7">
        <v>4.2891826274615699E-2</v>
      </c>
      <c r="C88" s="7">
        <v>4.05834211783619E-3</v>
      </c>
      <c r="D88" s="7">
        <v>3.8833484156779501E-2</v>
      </c>
      <c r="E88" s="7">
        <v>0.87832029531052502</v>
      </c>
      <c r="F88" s="7">
        <v>0.88724649592433202</v>
      </c>
      <c r="G88" s="7">
        <v>0.885594974530028</v>
      </c>
      <c r="H88" s="7">
        <v>2.0019914073543001E-2</v>
      </c>
      <c r="I88" s="7">
        <v>8.0408794025337502E-3</v>
      </c>
      <c r="J88" s="7">
        <v>0.12657782319933</v>
      </c>
      <c r="K88" s="7">
        <v>3.9626809477528301E-2</v>
      </c>
    </row>
    <row r="89" spans="1:11" ht="15.75" customHeight="1">
      <c r="A89" s="19">
        <v>26</v>
      </c>
      <c r="B89" s="7">
        <v>4.22486635626827E-3</v>
      </c>
      <c r="C89" s="7">
        <v>3.7205173849749598E-2</v>
      </c>
      <c r="D89" s="7">
        <v>-3.2980307493481402E-2</v>
      </c>
      <c r="E89" s="7">
        <v>-0.74593547414285799</v>
      </c>
      <c r="F89" s="7">
        <v>-0.75267574758627998</v>
      </c>
      <c r="G89" s="7">
        <v>-0.74982995743617697</v>
      </c>
      <c r="H89" s="7">
        <v>1.78299715712507E-2</v>
      </c>
      <c r="I89" s="7">
        <v>5.14221017108082E-3</v>
      </c>
      <c r="J89" s="7">
        <v>-0.10102870222582901</v>
      </c>
      <c r="K89" s="7">
        <v>-3.3579020473921903E-2</v>
      </c>
    </row>
    <row r="90" spans="1:11" ht="15.75" customHeight="1">
      <c r="A90" s="19">
        <v>27</v>
      </c>
      <c r="B90" s="7">
        <v>1.4588174541699001E-2</v>
      </c>
      <c r="C90" s="7">
        <v>5.1381918969888099E-2</v>
      </c>
      <c r="D90" s="7">
        <v>-3.6793744428189099E-2</v>
      </c>
      <c r="E90" s="7">
        <v>-0.83218627361061004</v>
      </c>
      <c r="F90" s="7">
        <v>-0.84152139892783195</v>
      </c>
      <c r="G90" s="7">
        <v>-0.83937532878926802</v>
      </c>
      <c r="H90" s="7">
        <v>2.2063247218862499E-2</v>
      </c>
      <c r="I90" s="7">
        <v>7.9883851502200506E-3</v>
      </c>
      <c r="J90" s="7">
        <v>-0.12607690289302501</v>
      </c>
      <c r="K90" s="7">
        <v>-3.7623848703458501E-2</v>
      </c>
    </row>
    <row r="91" spans="1:11" ht="15.75" customHeight="1">
      <c r="A91" s="19">
        <v>28</v>
      </c>
      <c r="B91" s="7">
        <v>6.9601730500063602E-2</v>
      </c>
      <c r="C91" s="7">
        <v>5.98008638196963E-2</v>
      </c>
      <c r="D91" s="7">
        <v>9.80086668036728E-3</v>
      </c>
      <c r="E91" s="7">
        <v>0.22167210344159799</v>
      </c>
      <c r="F91" s="7">
        <v>0.224616253526292</v>
      </c>
      <c r="G91" s="7">
        <v>0.222768398309378</v>
      </c>
      <c r="H91" s="7">
        <v>2.6043127904049501E-2</v>
      </c>
      <c r="I91" s="7">
        <v>6.7453700549253504E-4</v>
      </c>
      <c r="J91" s="7">
        <v>3.64275775241866E-2</v>
      </c>
      <c r="K91" s="7">
        <v>1.00629370367046E-2</v>
      </c>
    </row>
    <row r="92" spans="1:11" ht="15.75" customHeight="1">
      <c r="A92" s="19">
        <v>29</v>
      </c>
      <c r="B92" s="7">
        <v>-7.6929177571575897E-3</v>
      </c>
      <c r="C92" s="7">
        <v>1.9088959314004401E-2</v>
      </c>
      <c r="D92" s="7">
        <v>-2.6781877071161999E-2</v>
      </c>
      <c r="E92" s="7">
        <v>-0.60574184080793003</v>
      </c>
      <c r="F92" s="7">
        <v>-0.61093503441978503</v>
      </c>
      <c r="G92" s="7">
        <v>-0.60760363498869296</v>
      </c>
      <c r="H92" s="7">
        <v>1.6928547890971399E-2</v>
      </c>
      <c r="I92" s="7">
        <v>3.2136212289400699E-3</v>
      </c>
      <c r="J92" s="7">
        <v>-7.9732920932353998E-2</v>
      </c>
      <c r="K92" s="7">
        <v>-2.7243062560412701E-2</v>
      </c>
    </row>
    <row r="93" spans="1:11" ht="15.75" customHeight="1">
      <c r="A93" s="19">
        <v>30</v>
      </c>
      <c r="B93" s="7">
        <v>8.49887856456263E-2</v>
      </c>
      <c r="C93" s="7">
        <v>3.34468908541782E-2</v>
      </c>
      <c r="D93" s="7">
        <v>5.1541894791448099E-2</v>
      </c>
      <c r="E93" s="7">
        <v>1.16575407118564</v>
      </c>
      <c r="F93" s="7">
        <v>1.1759270057273099</v>
      </c>
      <c r="G93" s="7">
        <v>1.17989569051058</v>
      </c>
      <c r="H93" s="7">
        <v>1.72271433637705E-2</v>
      </c>
      <c r="I93" s="7">
        <v>1.2119671474460501E-2</v>
      </c>
      <c r="J93" s="7">
        <v>0.15621533780858299</v>
      </c>
      <c r="K93" s="7">
        <v>5.2445378851693397E-2</v>
      </c>
    </row>
    <row r="94" spans="1:11" ht="15.75" customHeight="1">
      <c r="A94" s="19">
        <v>31</v>
      </c>
      <c r="B94" s="7">
        <v>5.171650055371E-2</v>
      </c>
      <c r="C94" s="7">
        <v>3.3814745357217901E-2</v>
      </c>
      <c r="D94" s="7">
        <v>1.7901755196492099E-2</v>
      </c>
      <c r="E94" s="7">
        <v>0.40489477707641403</v>
      </c>
      <c r="F94" s="7">
        <v>0.40843834892178099</v>
      </c>
      <c r="G94" s="7">
        <v>0.40548557630791998</v>
      </c>
      <c r="H94" s="7">
        <v>1.7276536399512699E-2</v>
      </c>
      <c r="I94" s="7">
        <v>1.46638625866915E-3</v>
      </c>
      <c r="J94" s="7">
        <v>5.37635685681669E-2</v>
      </c>
      <c r="K94" s="7">
        <v>1.8216472751046299E-2</v>
      </c>
    </row>
    <row r="95" spans="1:11" ht="15.75" customHeight="1">
      <c r="A95" s="19">
        <v>32</v>
      </c>
      <c r="B95" s="7">
        <v>9.3117124706047397E-2</v>
      </c>
      <c r="C95" s="7">
        <v>3.9643049844354003E-2</v>
      </c>
      <c r="D95" s="7">
        <v>5.3474074861693401E-2</v>
      </c>
      <c r="E95" s="7">
        <v>1.2094553513241799</v>
      </c>
      <c r="F95" s="7">
        <v>1.22069936826637</v>
      </c>
      <c r="G95" s="7">
        <v>1.22598146673666</v>
      </c>
      <c r="H95" s="7">
        <v>1.8337409191775698E-2</v>
      </c>
      <c r="I95" s="7">
        <v>1.3917562457344801E-2</v>
      </c>
      <c r="J95" s="7">
        <v>0.167560548162804</v>
      </c>
      <c r="K95" s="7">
        <v>5.4472967965161101E-2</v>
      </c>
    </row>
    <row r="96" spans="1:11" ht="15.75" customHeight="1">
      <c r="A96" s="19">
        <v>33</v>
      </c>
      <c r="B96" s="7">
        <v>-9.3154915079773498E-2</v>
      </c>
      <c r="C96" s="7">
        <v>-2.78233701305933E-2</v>
      </c>
      <c r="D96" s="7">
        <v>-6.5331544949180101E-2</v>
      </c>
      <c r="E96" s="7">
        <v>-1.4776428924376901</v>
      </c>
      <c r="F96" s="7">
        <v>-1.50662472244302</v>
      </c>
      <c r="G96" s="7">
        <v>-1.5236937164767701</v>
      </c>
      <c r="H96" s="7">
        <v>3.81024929697137E-2</v>
      </c>
      <c r="I96" s="7">
        <v>4.4957771525949999E-2</v>
      </c>
      <c r="J96" s="7">
        <v>-0.30325639839915097</v>
      </c>
      <c r="K96" s="7">
        <v>-6.7919445129743003E-2</v>
      </c>
    </row>
    <row r="97" spans="1:11" ht="15.75" customHeight="1">
      <c r="A97" s="19">
        <v>34</v>
      </c>
      <c r="B97" s="7">
        <v>0.17629114642451801</v>
      </c>
      <c r="C97" s="7">
        <v>7.4428192918421898E-2</v>
      </c>
      <c r="D97" s="7">
        <v>0.101862953506096</v>
      </c>
      <c r="E97" s="7">
        <v>2.30389575767841</v>
      </c>
      <c r="F97" s="7">
        <v>2.3459796064885801</v>
      </c>
      <c r="G97" s="7">
        <v>2.44453907261224</v>
      </c>
      <c r="H97" s="7">
        <v>3.5555623506911598E-2</v>
      </c>
      <c r="I97" s="7">
        <v>0.101449423409605</v>
      </c>
      <c r="J97" s="7">
        <v>0.46936698695599499</v>
      </c>
      <c r="K97" s="7">
        <v>0.10561827720587599</v>
      </c>
    </row>
    <row r="98" spans="1:11" ht="15.75" customHeight="1">
      <c r="A98" s="19">
        <v>35</v>
      </c>
      <c r="B98" s="7">
        <v>-1.23635486400105E-3</v>
      </c>
      <c r="C98" s="7">
        <v>6.9036345828223803E-3</v>
      </c>
      <c r="D98" s="7">
        <v>-8.1399894468234396E-3</v>
      </c>
      <c r="E98" s="7">
        <v>-0.18410704292961</v>
      </c>
      <c r="F98" s="7">
        <v>-0.185897260119466</v>
      </c>
      <c r="G98" s="7">
        <v>-0.18434265580807099</v>
      </c>
      <c r="H98" s="7">
        <v>1.9167546256277399E-2</v>
      </c>
      <c r="I98" s="7">
        <v>3.3766626558449198E-4</v>
      </c>
      <c r="J98" s="7">
        <v>-2.5769837879587899E-2</v>
      </c>
      <c r="K98" s="7">
        <v>-8.2990621035774793E-3</v>
      </c>
    </row>
    <row r="99" spans="1:11" ht="15.75" customHeight="1">
      <c r="A99" s="19">
        <v>36</v>
      </c>
      <c r="B99" s="7">
        <v>1.7332647690492801E-2</v>
      </c>
      <c r="C99" s="7">
        <v>5.2224242415569097E-2</v>
      </c>
      <c r="D99" s="7">
        <v>-3.4891594725076303E-2</v>
      </c>
      <c r="E99" s="7">
        <v>-0.78916420836872103</v>
      </c>
      <c r="F99" s="7">
        <v>-0.79815916819645405</v>
      </c>
      <c r="G99" s="7">
        <v>-0.795630138978905</v>
      </c>
      <c r="H99" s="7">
        <v>2.2412258712602801E-2</v>
      </c>
      <c r="I99" s="7">
        <v>7.3026232852626003E-3</v>
      </c>
      <c r="J99" s="7">
        <v>-0.120469238782609</v>
      </c>
      <c r="K99" s="7">
        <v>-3.5691522358010701E-2</v>
      </c>
    </row>
    <row r="100" spans="1:11" ht="15.75" customHeight="1">
      <c r="A100" s="19">
        <v>37</v>
      </c>
      <c r="B100" s="7">
        <v>-7.5344909609895303E-2</v>
      </c>
      <c r="C100" s="7">
        <v>-3.2424820624012203E-2</v>
      </c>
      <c r="D100" s="7">
        <v>-4.2920088985883099E-2</v>
      </c>
      <c r="E100" s="7">
        <v>-0.97074949753777495</v>
      </c>
      <c r="F100" s="7">
        <v>-0.99180381547107799</v>
      </c>
      <c r="G100" s="7">
        <v>-0.99166181625905603</v>
      </c>
      <c r="H100" s="7">
        <v>4.2005977037340603E-2</v>
      </c>
      <c r="I100" s="7">
        <v>2.1566012116318201E-2</v>
      </c>
      <c r="J100" s="7">
        <v>-0.20765277378743999</v>
      </c>
      <c r="K100" s="7">
        <v>-4.4802042556747801E-2</v>
      </c>
    </row>
    <row r="101" spans="1:11" ht="15.75" customHeight="1">
      <c r="A101" s="19">
        <v>38</v>
      </c>
      <c r="B101" s="7">
        <v>-3.7204964949514398E-2</v>
      </c>
      <c r="C101" s="7">
        <v>-1.3305465907951E-2</v>
      </c>
      <c r="D101" s="7">
        <v>-2.38994990415635E-2</v>
      </c>
      <c r="E101" s="7">
        <v>-0.54054936124743702</v>
      </c>
      <c r="F101" s="7">
        <v>-0.54825882010477101</v>
      </c>
      <c r="G101" s="7">
        <v>-0.54492578719740603</v>
      </c>
      <c r="H101" s="7">
        <v>2.7925696670694201E-2</v>
      </c>
      <c r="I101" s="7">
        <v>4.3176338726957303E-3</v>
      </c>
      <c r="J101" s="7">
        <v>-9.2361214935526598E-2</v>
      </c>
      <c r="K101" s="7">
        <v>-2.4586082524462299E-2</v>
      </c>
    </row>
    <row r="102" spans="1:11" ht="15.75" customHeight="1">
      <c r="A102" s="19">
        <v>39</v>
      </c>
      <c r="B102" s="7">
        <v>1.5127681649318899E-2</v>
      </c>
      <c r="C102" s="7">
        <v>4.5511435105809801E-2</v>
      </c>
      <c r="D102" s="7">
        <v>-3.03837534564909E-2</v>
      </c>
      <c r="E102" s="7">
        <v>-0.68720764793617894</v>
      </c>
      <c r="F102" s="7">
        <v>-0.69416136458150801</v>
      </c>
      <c r="G102" s="7">
        <v>-0.69102768842752305</v>
      </c>
      <c r="H102" s="7">
        <v>1.9934521840654602E-2</v>
      </c>
      <c r="I102" s="7">
        <v>4.9005137461459597E-3</v>
      </c>
      <c r="J102" s="7">
        <v>-9.8553219170685893E-2</v>
      </c>
      <c r="K102" s="7">
        <v>-3.1001758692240099E-2</v>
      </c>
    </row>
    <row r="103" spans="1:11" ht="15.75" customHeight="1">
      <c r="A103" s="19">
        <v>40</v>
      </c>
      <c r="B103" s="7">
        <v>-8.5028518677260995E-2</v>
      </c>
      <c r="C103" s="7">
        <v>-6.3505787863885693E-2</v>
      </c>
      <c r="D103" s="7">
        <v>-2.1522730813375201E-2</v>
      </c>
      <c r="E103" s="7">
        <v>-0.48679256302559798</v>
      </c>
      <c r="F103" s="7">
        <v>-0.50666857331953497</v>
      </c>
      <c r="G103" s="7">
        <v>-0.50339702480169801</v>
      </c>
      <c r="H103" s="7">
        <v>7.6918739800977104E-2</v>
      </c>
      <c r="I103" s="7">
        <v>1.0695723455790101E-2</v>
      </c>
      <c r="J103" s="7">
        <v>-0.14531376574183399</v>
      </c>
      <c r="K103" s="7">
        <v>-2.3316182162266798E-2</v>
      </c>
    </row>
    <row r="104" spans="1:11" ht="15.75" customHeight="1">
      <c r="A104" s="19">
        <v>41</v>
      </c>
      <c r="B104" s="7">
        <v>-1.8124819832804801E-2</v>
      </c>
      <c r="C104" s="7">
        <v>1.45506157459374E-2</v>
      </c>
      <c r="D104" s="7">
        <v>-3.2675435578742203E-2</v>
      </c>
      <c r="E104" s="7">
        <v>-0.73904000246422796</v>
      </c>
      <c r="F104" s="7">
        <v>-0.745590841959063</v>
      </c>
      <c r="G104" s="7">
        <v>-0.74270320764749198</v>
      </c>
      <c r="H104" s="7">
        <v>1.7495014545964201E-2</v>
      </c>
      <c r="I104" s="7">
        <v>4.9493786366913003E-3</v>
      </c>
      <c r="J104" s="7">
        <v>-9.9107169338239404E-2</v>
      </c>
      <c r="K104" s="7">
        <v>-3.3257272036784802E-2</v>
      </c>
    </row>
    <row r="105" spans="1:11" ht="15.75" customHeight="1">
      <c r="A105" s="19">
        <v>42</v>
      </c>
      <c r="B105" s="7">
        <v>-5.5320557619450497E-2</v>
      </c>
      <c r="C105" s="7">
        <v>-5.9461532999559502E-2</v>
      </c>
      <c r="D105" s="7">
        <v>4.1409753801089104E-3</v>
      </c>
      <c r="E105" s="7">
        <v>9.3658933719340504E-2</v>
      </c>
      <c r="F105" s="7">
        <v>9.7199949989490803E-2</v>
      </c>
      <c r="G105" s="7">
        <v>9.6366225182274695E-2</v>
      </c>
      <c r="H105" s="7">
        <v>7.1533293108823504E-2</v>
      </c>
      <c r="I105" s="7">
        <v>3.6395188298060801E-4</v>
      </c>
      <c r="J105" s="7">
        <v>2.6748275581301301E-2</v>
      </c>
      <c r="K105" s="7">
        <v>4.4600149357797696E-3</v>
      </c>
    </row>
    <row r="106" spans="1:11" ht="15.75" customHeight="1">
      <c r="A106" s="19">
        <v>43</v>
      </c>
      <c r="B106" s="7">
        <v>9.3096600864385107E-2</v>
      </c>
      <c r="C106" s="7">
        <v>9.3850194719855701E-2</v>
      </c>
      <c r="D106" s="7">
        <v>-7.5359385547060797E-4</v>
      </c>
      <c r="E106" s="7">
        <v>-1.7044486016472699E-2</v>
      </c>
      <c r="F106" s="7">
        <v>-1.75175612172941E-2</v>
      </c>
      <c r="G106" s="7">
        <v>-1.73659371055505E-2</v>
      </c>
      <c r="H106" s="7">
        <v>5.32822252347308E-2</v>
      </c>
      <c r="I106" s="10">
        <v>8.6353335026208607E-6</v>
      </c>
      <c r="J106" s="7">
        <v>-4.1198284775844302E-3</v>
      </c>
      <c r="K106" s="7">
        <v>-7.9600687296428499E-4</v>
      </c>
    </row>
    <row r="107" spans="1:11" ht="15.75" customHeight="1">
      <c r="A107" s="19">
        <v>44</v>
      </c>
      <c r="B107" s="7">
        <v>-6.6431573698083599E-2</v>
      </c>
      <c r="C107" s="7">
        <v>-2.2737034236043001E-2</v>
      </c>
      <c r="D107" s="7">
        <v>-4.3694539462040598E-2</v>
      </c>
      <c r="E107" s="7">
        <v>-0.98826571030343602</v>
      </c>
      <c r="F107" s="7">
        <v>-1.0055942796945001</v>
      </c>
      <c r="G107" s="7">
        <v>-1.0056932646794701</v>
      </c>
      <c r="H107" s="7">
        <v>3.41673880410907E-2</v>
      </c>
      <c r="I107" s="7">
        <v>1.78865057800595E-2</v>
      </c>
      <c r="J107" s="7">
        <v>-0.18915616429441101</v>
      </c>
      <c r="K107" s="7">
        <v>-4.5240281722750103E-2</v>
      </c>
    </row>
    <row r="108" spans="1:11" ht="15.75" customHeight="1">
      <c r="A108" s="19">
        <v>45</v>
      </c>
      <c r="B108" s="7">
        <v>-0.109266837495697</v>
      </c>
      <c r="C108" s="7">
        <v>-6.77853751573263E-2</v>
      </c>
      <c r="D108" s="7">
        <v>-4.1481462338371099E-2</v>
      </c>
      <c r="E108" s="7">
        <v>-0.93821121236143201</v>
      </c>
      <c r="F108" s="7">
        <v>-0.97969387824800103</v>
      </c>
      <c r="G108" s="7">
        <v>-0.97934859069367997</v>
      </c>
      <c r="H108" s="7">
        <v>8.2892069384041894E-2</v>
      </c>
      <c r="I108" s="7">
        <v>4.33753833218221E-2</v>
      </c>
      <c r="J108" s="7">
        <v>-0.29443102381983</v>
      </c>
      <c r="K108" s="7">
        <v>-4.5230731251567E-2</v>
      </c>
    </row>
    <row r="109" spans="1:11" ht="15.75" customHeight="1">
      <c r="A109" s="19">
        <v>46</v>
      </c>
      <c r="B109" s="7">
        <v>-3.30613997423791E-3</v>
      </c>
      <c r="C109" s="7">
        <v>8.3995741083287306E-2</v>
      </c>
      <c r="D109" s="7">
        <v>-8.7301881057525205E-2</v>
      </c>
      <c r="E109" s="7">
        <v>-1.97455921395153</v>
      </c>
      <c r="F109" s="7">
        <v>-2.0190246723660699</v>
      </c>
      <c r="G109" s="7">
        <v>-2.0758207973409299</v>
      </c>
      <c r="H109" s="7">
        <v>4.3561450592386801E-2</v>
      </c>
      <c r="I109" s="7">
        <v>9.2832173238934501E-2</v>
      </c>
      <c r="J109" s="7">
        <v>-0.44300893888883303</v>
      </c>
      <c r="K109" s="7">
        <v>-9.12780869315621E-2</v>
      </c>
    </row>
    <row r="110" spans="1:11" ht="15.75" customHeight="1">
      <c r="A110" s="19">
        <v>47</v>
      </c>
      <c r="B110" s="7">
        <v>0.102054883039676</v>
      </c>
      <c r="C110" s="7">
        <v>6.1943686197997901E-2</v>
      </c>
      <c r="D110" s="7">
        <v>4.0111196841678097E-2</v>
      </c>
      <c r="E110" s="7">
        <v>0.90721909249780297</v>
      </c>
      <c r="F110" s="7">
        <v>0.91982923718292597</v>
      </c>
      <c r="G110" s="7">
        <v>0.91858986274423304</v>
      </c>
      <c r="H110" s="7">
        <v>2.7230504385636001E-2</v>
      </c>
      <c r="I110" s="7">
        <v>1.18421393186446E-2</v>
      </c>
      <c r="J110" s="7">
        <v>0.15368961389908001</v>
      </c>
      <c r="K110" s="7">
        <v>4.1234020004241E-2</v>
      </c>
    </row>
    <row r="111" spans="1:11" ht="15.75" customHeight="1">
      <c r="A111" s="19">
        <v>48</v>
      </c>
      <c r="B111" s="7">
        <v>-6.0045465234772999E-2</v>
      </c>
      <c r="C111" s="7">
        <v>-3.7647835048392399E-2</v>
      </c>
      <c r="D111" s="7">
        <v>-2.23976301863806E-2</v>
      </c>
      <c r="E111" s="7">
        <v>-0.50658068897800401</v>
      </c>
      <c r="F111" s="7">
        <v>-0.51887642698288405</v>
      </c>
      <c r="G111" s="7">
        <v>-0.51558194899916998</v>
      </c>
      <c r="H111" s="7">
        <v>4.6832163613128898E-2</v>
      </c>
      <c r="I111" s="7">
        <v>6.6141300365787099E-3</v>
      </c>
      <c r="J111" s="7">
        <v>-0.114283919211949</v>
      </c>
      <c r="K111" s="7">
        <v>-2.3498096905244199E-2</v>
      </c>
    </row>
    <row r="112" spans="1:11" ht="15.75" customHeight="1">
      <c r="A112" s="19">
        <v>49</v>
      </c>
      <c r="B112" s="7">
        <v>3.33166541572847E-2</v>
      </c>
      <c r="C112" s="7">
        <v>6.8081398404764099E-2</v>
      </c>
      <c r="D112" s="7">
        <v>-3.4764744247479398E-2</v>
      </c>
      <c r="E112" s="7">
        <v>-0.786295154732088</v>
      </c>
      <c r="F112" s="7">
        <v>-0.79878316390125303</v>
      </c>
      <c r="G112" s="7">
        <v>-0.79625907367559501</v>
      </c>
      <c r="H112" s="7">
        <v>3.1023166900395499E-2</v>
      </c>
      <c r="I112" s="7">
        <v>1.0214110338231001E-2</v>
      </c>
      <c r="J112" s="7">
        <v>-0.14247568775814201</v>
      </c>
      <c r="K112" s="7">
        <v>-3.58777868158855E-2</v>
      </c>
    </row>
    <row r="113" spans="1:11" ht="15.75" customHeight="1">
      <c r="A113" s="19">
        <v>50</v>
      </c>
      <c r="B113" s="7">
        <v>9.2409507283805602E-3</v>
      </c>
      <c r="C113" s="7">
        <v>-8.4758440922381197E-3</v>
      </c>
      <c r="D113" s="7">
        <v>1.7716794820618699E-2</v>
      </c>
      <c r="E113" s="7">
        <v>0.400711416878755</v>
      </c>
      <c r="F113" s="7">
        <v>0.40587040332064001</v>
      </c>
      <c r="G113" s="7">
        <v>0.40292891108932</v>
      </c>
      <c r="H113" s="7">
        <v>2.5260273558295399E-2</v>
      </c>
      <c r="I113" s="7">
        <v>2.1344901422404002E-3</v>
      </c>
      <c r="J113" s="7">
        <v>6.4863909583358803E-2</v>
      </c>
      <c r="K113" s="7">
        <v>1.8175923623523601E-2</v>
      </c>
    </row>
    <row r="114" spans="1:11" ht="15.75" customHeight="1">
      <c r="A114" s="19">
        <v>51</v>
      </c>
      <c r="B114" s="7">
        <v>0.15588164541736799</v>
      </c>
      <c r="C114" s="7">
        <v>4.5128838884427702E-2</v>
      </c>
      <c r="D114" s="7">
        <v>0.11075280653294101</v>
      </c>
      <c r="E114" s="7">
        <v>2.50496291673843</v>
      </c>
      <c r="F114" s="7">
        <v>2.5301548564922398</v>
      </c>
      <c r="G114" s="7">
        <v>2.6592965178387402</v>
      </c>
      <c r="H114" s="7">
        <v>1.9814222564756401E-2</v>
      </c>
      <c r="I114" s="7">
        <v>6.4704256334182197E-2</v>
      </c>
      <c r="J114" s="7">
        <v>0.37809513133713701</v>
      </c>
      <c r="K114" s="7">
        <v>0.112991648198301</v>
      </c>
    </row>
    <row r="115" spans="1:11" ht="15.75" customHeight="1">
      <c r="A115" s="19">
        <v>52</v>
      </c>
      <c r="B115" s="7">
        <v>6.5764828303850095E-2</v>
      </c>
      <c r="C115" s="7">
        <v>2.6664242120303602E-2</v>
      </c>
      <c r="D115" s="7">
        <v>3.91005861835464E-2</v>
      </c>
      <c r="E115" s="7">
        <v>0.88436150268920999</v>
      </c>
      <c r="F115" s="7">
        <v>0.89183525055773405</v>
      </c>
      <c r="G115" s="7">
        <v>0.89023870458979104</v>
      </c>
      <c r="H115" s="7">
        <v>1.6690150236605101E-2</v>
      </c>
      <c r="I115" s="7">
        <v>6.7500832529302796E-3</v>
      </c>
      <c r="J115" s="7">
        <v>0.115982215464463</v>
      </c>
      <c r="K115" s="7">
        <v>3.9764257617224998E-2</v>
      </c>
    </row>
    <row r="116" spans="1:11" ht="15.75" customHeight="1">
      <c r="A116" s="19">
        <v>53</v>
      </c>
      <c r="B116" s="7">
        <v>7.0982230033196606E-2</v>
      </c>
      <c r="C116" s="7">
        <v>1.67802803751812E-2</v>
      </c>
      <c r="D116" s="7">
        <v>5.4201949658015398E-2</v>
      </c>
      <c r="E116" s="7">
        <v>1.22591813389279</v>
      </c>
      <c r="F116" s="7">
        <v>1.23658457132129</v>
      </c>
      <c r="G116" s="7">
        <v>1.24236456527324</v>
      </c>
      <c r="H116" s="7">
        <v>1.71770452280098E-2</v>
      </c>
      <c r="I116" s="7">
        <v>1.3362595417189401E-2</v>
      </c>
      <c r="J116" s="7">
        <v>0.164242535136505</v>
      </c>
      <c r="K116" s="7">
        <v>5.5149250833879802E-2</v>
      </c>
    </row>
    <row r="117" spans="1:11" ht="15.75" customHeight="1">
      <c r="A117" s="19">
        <v>54</v>
      </c>
      <c r="B117" s="7">
        <v>3.6998690581321103E-2</v>
      </c>
      <c r="C117" s="7">
        <v>7.0934912591084504E-2</v>
      </c>
      <c r="D117" s="7">
        <v>-3.39362220097634E-2</v>
      </c>
      <c r="E117" s="7">
        <v>-0.76755596837517603</v>
      </c>
      <c r="F117" s="7">
        <v>-0.78053656881739497</v>
      </c>
      <c r="G117" s="7">
        <v>-0.77787476847049597</v>
      </c>
      <c r="H117" s="7">
        <v>3.2984141827520401E-2</v>
      </c>
      <c r="I117" s="7">
        <v>1.0390300481139E-2</v>
      </c>
      <c r="J117" s="7">
        <v>-0.143663181947081</v>
      </c>
      <c r="K117" s="7">
        <v>-3.50937595520905E-2</v>
      </c>
    </row>
    <row r="118" spans="1:11" ht="15.75" customHeight="1">
      <c r="A118" s="19">
        <v>55</v>
      </c>
      <c r="B118" s="7">
        <v>-1.35666882010924E-2</v>
      </c>
      <c r="C118" s="7">
        <v>4.1148629630505099E-2</v>
      </c>
      <c r="D118" s="7">
        <v>-5.4715317831597499E-2</v>
      </c>
      <c r="E118" s="7">
        <v>-1.23752929100667</v>
      </c>
      <c r="F118" s="7">
        <v>-1.2492628426308801</v>
      </c>
      <c r="G118" s="7">
        <v>-1.2554524782205201</v>
      </c>
      <c r="H118" s="7">
        <v>1.8696543652043599E-2</v>
      </c>
      <c r="I118" s="7">
        <v>1.48674213312698E-2</v>
      </c>
      <c r="J118" s="7">
        <v>-0.17329230482559899</v>
      </c>
      <c r="K118" s="7">
        <v>-5.5757795896518497E-2</v>
      </c>
    </row>
    <row r="119" spans="1:11" ht="15.75" customHeight="1">
      <c r="A119" s="19">
        <v>56</v>
      </c>
      <c r="B119" s="7">
        <v>-2.22672064777329E-2</v>
      </c>
      <c r="C119" s="7">
        <v>-9.9731513570179694E-4</v>
      </c>
      <c r="D119" s="7">
        <v>-2.12698913420311E-2</v>
      </c>
      <c r="E119" s="7">
        <v>-0.48107394045131202</v>
      </c>
      <c r="F119" s="7">
        <v>-0.48641547480477199</v>
      </c>
      <c r="G119" s="7">
        <v>-0.48319055545675699</v>
      </c>
      <c r="H119" s="7">
        <v>2.1842255450456999E-2</v>
      </c>
      <c r="I119" s="7">
        <v>2.6416383129386199E-3</v>
      </c>
      <c r="J119" s="7">
        <v>-7.2204244635362E-2</v>
      </c>
      <c r="K119" s="7">
        <v>-2.1744847863803599E-2</v>
      </c>
    </row>
    <row r="120" spans="1:11" ht="15.75" customHeight="1">
      <c r="A120" s="19">
        <v>57</v>
      </c>
      <c r="B120" s="7">
        <v>-3.66426653649011E-2</v>
      </c>
      <c r="C120" s="7">
        <v>-2.8837427011682699E-2</v>
      </c>
      <c r="D120" s="7">
        <v>-7.8052383532184197E-3</v>
      </c>
      <c r="E120" s="7">
        <v>-0.17653577587039701</v>
      </c>
      <c r="F120" s="7">
        <v>-0.180076185378619</v>
      </c>
      <c r="G120" s="7">
        <v>-0.17856697967302601</v>
      </c>
      <c r="H120" s="7">
        <v>3.8934700635775699E-2</v>
      </c>
      <c r="I120" s="7">
        <v>6.5685046540904903E-4</v>
      </c>
      <c r="J120" s="7">
        <v>-3.5941245623188102E-2</v>
      </c>
      <c r="K120" s="7">
        <v>-8.1214443580283607E-3</v>
      </c>
    </row>
    <row r="121" spans="1:11" ht="15.75" customHeight="1">
      <c r="A121" s="19">
        <v>58</v>
      </c>
      <c r="B121" s="7">
        <v>7.0815518606492503E-2</v>
      </c>
      <c r="C121" s="7">
        <v>-5.46135676306766E-3</v>
      </c>
      <c r="D121" s="7">
        <v>7.6276875369560196E-2</v>
      </c>
      <c r="E121" s="7">
        <v>1.72520002144233</v>
      </c>
      <c r="F121" s="7">
        <v>1.74608484263999</v>
      </c>
      <c r="G121" s="7">
        <v>1.7783376707603</v>
      </c>
      <c r="H121" s="7">
        <v>2.3778821753921101E-2</v>
      </c>
      <c r="I121" s="7">
        <v>3.71315257894618E-2</v>
      </c>
      <c r="J121" s="7">
        <v>0.27754619736955799</v>
      </c>
      <c r="K121" s="7">
        <v>7.8134829554304994E-2</v>
      </c>
    </row>
    <row r="122" spans="1:11" ht="15.75" customHeight="1">
      <c r="A122" s="19">
        <v>59</v>
      </c>
      <c r="B122" s="7">
        <v>0.1228890006211</v>
      </c>
      <c r="C122" s="7">
        <v>9.3087042310960197E-2</v>
      </c>
      <c r="D122" s="7">
        <v>2.9801958310139501E-2</v>
      </c>
      <c r="E122" s="7">
        <v>0.67404883677489802</v>
      </c>
      <c r="F122" s="7">
        <v>0.69246247713424602</v>
      </c>
      <c r="G122" s="7">
        <v>0.68932235449740398</v>
      </c>
      <c r="H122" s="7">
        <v>5.2475960723051399E-2</v>
      </c>
      <c r="I122" s="7">
        <v>1.3277999733127901E-2</v>
      </c>
      <c r="J122" s="7">
        <v>0.16222113787459799</v>
      </c>
      <c r="K122" s="7">
        <v>3.1452456164469698E-2</v>
      </c>
    </row>
    <row r="123" spans="1:11" ht="15.75" customHeight="1">
      <c r="A123" s="20">
        <v>60</v>
      </c>
      <c r="B123" s="17">
        <v>-7.5743580269721196E-3</v>
      </c>
      <c r="C123" s="17">
        <v>5.2724610775820302E-2</v>
      </c>
      <c r="D123" s="17">
        <v>-6.0298968802792403E-2</v>
      </c>
      <c r="E123" s="17">
        <v>-1.36381808729729</v>
      </c>
      <c r="F123" s="17">
        <v>-1.3795129431925599</v>
      </c>
      <c r="G123" s="17">
        <v>-1.3905724018585599</v>
      </c>
      <c r="H123" s="17">
        <v>2.2624760433578799E-2</v>
      </c>
      <c r="I123" s="17">
        <v>2.20264354229265E-2</v>
      </c>
      <c r="J123" s="17">
        <v>-0.21157041318868</v>
      </c>
      <c r="K123" s="17">
        <v>-6.1694798846696798E-2</v>
      </c>
    </row>
    <row r="124" spans="1:11" ht="15.75" customHeight="1">
      <c r="A124" s="15" t="s">
        <v>62</v>
      </c>
      <c r="B124" s="7">
        <v>-0.109266837495697</v>
      </c>
      <c r="C124" s="7">
        <v>-9.5385232085798202E-2</v>
      </c>
      <c r="D124" s="7">
        <v>-8.7301881057525205E-2</v>
      </c>
      <c r="E124" s="7">
        <v>-1.97455921395153</v>
      </c>
      <c r="F124" s="7">
        <v>-2.0190246723660699</v>
      </c>
      <c r="G124" s="7">
        <v>-2.0758207973409299</v>
      </c>
      <c r="H124" s="7">
        <v>1.6670172626537898E-2</v>
      </c>
      <c r="I124" s="10">
        <v>2.4597231346689199E-6</v>
      </c>
      <c r="J124" s="7">
        <v>-0.44300893888883303</v>
      </c>
      <c r="K124" s="7">
        <v>-9.12780869315621E-2</v>
      </c>
    </row>
    <row r="125" spans="1:11" ht="15.75" customHeight="1">
      <c r="A125" s="15" t="s">
        <v>63</v>
      </c>
      <c r="B125" s="7">
        <v>0.17629114642451801</v>
      </c>
      <c r="C125" s="7">
        <v>0.12540322542944399</v>
      </c>
      <c r="D125" s="7">
        <v>0.11075280653294101</v>
      </c>
      <c r="E125" s="7">
        <v>2.50496291673843</v>
      </c>
      <c r="F125" s="7">
        <v>2.5301548564922398</v>
      </c>
      <c r="G125" s="7">
        <v>2.6592965178387402</v>
      </c>
      <c r="H125" s="7">
        <v>0.12819544002550201</v>
      </c>
      <c r="I125" s="7">
        <v>0.20446799580673899</v>
      </c>
      <c r="J125" s="7">
        <v>0.64971194263300502</v>
      </c>
      <c r="K125" s="7">
        <v>0.112991648198301</v>
      </c>
    </row>
    <row r="126" spans="1:11" ht="15.75" customHeight="1">
      <c r="A126" s="21" t="s">
        <v>64</v>
      </c>
      <c r="B126" s="13">
        <v>2.4918549106198E-2</v>
      </c>
      <c r="C126" s="13">
        <v>2.4918549106198E-2</v>
      </c>
      <c r="D126" s="13">
        <v>-3.00685402502647E-18</v>
      </c>
      <c r="E126" s="13">
        <v>-4.4408920985006301E-17</v>
      </c>
      <c r="F126" s="13">
        <v>-6.2334236951627796E-4</v>
      </c>
      <c r="G126" s="13">
        <v>3.9507989544479601E-3</v>
      </c>
      <c r="H126" s="13">
        <v>3.3333333333333298E-2</v>
      </c>
      <c r="I126" s="13">
        <v>1.7791774952987501E-2</v>
      </c>
      <c r="J126" s="13">
        <v>-5.1509932958291099E-3</v>
      </c>
      <c r="K126" s="22">
        <v>-5.3148755549465298E-5</v>
      </c>
    </row>
    <row r="128" spans="1:11" ht="15.75" customHeight="1">
      <c r="A128" s="88" t="s">
        <v>65</v>
      </c>
      <c r="B128" s="88"/>
      <c r="C128" s="88"/>
      <c r="D128" s="23"/>
      <c r="E128" s="23"/>
      <c r="F128" s="23"/>
    </row>
    <row r="129" spans="1:6" ht="15.75" customHeight="1">
      <c r="A129" s="3" t="s">
        <v>66</v>
      </c>
      <c r="B129" s="7">
        <v>0.73033240924323695</v>
      </c>
      <c r="C129" s="3" t="s">
        <v>33</v>
      </c>
      <c r="D129" s="7">
        <v>0.39277546294101201</v>
      </c>
      <c r="E129" s="3" t="s">
        <v>42</v>
      </c>
      <c r="F129" s="19" t="s">
        <v>67</v>
      </c>
    </row>
    <row r="130" spans="1:6" ht="15.75" customHeight="1">
      <c r="A130" s="24" t="s">
        <v>32</v>
      </c>
      <c r="B130" s="17">
        <v>0.71468731744184</v>
      </c>
      <c r="C130" s="24" t="s">
        <v>33</v>
      </c>
      <c r="D130" s="17">
        <v>0.40136622005239098</v>
      </c>
      <c r="E130" s="23"/>
      <c r="F130" s="23"/>
    </row>
    <row r="132" spans="1:6" ht="15.75" customHeight="1">
      <c r="A132" s="88" t="s">
        <v>68</v>
      </c>
      <c r="B132" s="88"/>
      <c r="C132" s="88"/>
      <c r="D132" s="23"/>
      <c r="E132" s="23"/>
      <c r="F132" s="23"/>
    </row>
    <row r="133" spans="1:6" ht="15.75" customHeight="1">
      <c r="A133" s="3" t="s">
        <v>66</v>
      </c>
      <c r="B133" s="7">
        <v>0.75968082606127096</v>
      </c>
      <c r="C133" s="3" t="s">
        <v>33</v>
      </c>
      <c r="D133" s="7">
        <v>0.68397055329087197</v>
      </c>
      <c r="E133" s="3" t="s">
        <v>42</v>
      </c>
      <c r="F133" s="19" t="s">
        <v>67</v>
      </c>
    </row>
    <row r="134" spans="1:6" ht="15.75" customHeight="1">
      <c r="A134" s="24" t="s">
        <v>32</v>
      </c>
      <c r="B134" s="17">
        <v>0.365475808446874</v>
      </c>
      <c r="C134" s="24" t="s">
        <v>33</v>
      </c>
      <c r="D134" s="17">
        <v>0.69548052236710201</v>
      </c>
      <c r="E134" s="23"/>
      <c r="F134" s="23"/>
    </row>
    <row r="136" spans="1:6" ht="15.75" customHeight="1">
      <c r="A136" s="88" t="s">
        <v>69</v>
      </c>
      <c r="B136" s="88"/>
      <c r="C136" s="88"/>
      <c r="D136" s="23"/>
      <c r="E136" s="23"/>
    </row>
    <row r="137" spans="1:6" ht="15.75" customHeight="1">
      <c r="A137" s="87" t="s">
        <v>70</v>
      </c>
      <c r="B137" s="87"/>
      <c r="C137" s="9" t="s">
        <v>66</v>
      </c>
      <c r="D137" s="9" t="s">
        <v>33</v>
      </c>
      <c r="E137" s="9" t="s">
        <v>42</v>
      </c>
    </row>
    <row r="138" spans="1:6" ht="15.75" customHeight="1">
      <c r="A138" s="85" t="s">
        <v>71</v>
      </c>
      <c r="B138" s="85"/>
      <c r="C138" s="7">
        <v>0.971382850599672</v>
      </c>
      <c r="D138" s="7">
        <v>0.170459689877934</v>
      </c>
      <c r="E138" s="19" t="s">
        <v>67</v>
      </c>
    </row>
    <row r="139" spans="1:6" ht="15.75" customHeight="1">
      <c r="A139" s="85" t="s">
        <v>72</v>
      </c>
      <c r="B139" s="85"/>
      <c r="C139" s="7">
        <v>0.97360522735993205</v>
      </c>
      <c r="D139" s="7">
        <v>0.18820839347799401</v>
      </c>
      <c r="E139" s="19" t="s">
        <v>67</v>
      </c>
    </row>
    <row r="140" spans="1:6" ht="15.75" customHeight="1">
      <c r="A140" s="85" t="s">
        <v>73</v>
      </c>
      <c r="B140" s="85"/>
      <c r="C140" s="7">
        <v>0.58392534038274102</v>
      </c>
      <c r="D140" s="7">
        <v>0.12286360098141499</v>
      </c>
      <c r="E140" s="19" t="s">
        <v>67</v>
      </c>
    </row>
    <row r="141" spans="1:6" ht="15.75" customHeight="1">
      <c r="A141" s="85" t="s">
        <v>74</v>
      </c>
      <c r="B141" s="85"/>
      <c r="C141" s="7">
        <v>9.5428299286554497E-2</v>
      </c>
      <c r="D141" s="7">
        <v>0.12680875382500001</v>
      </c>
      <c r="E141" s="19" t="s">
        <v>67</v>
      </c>
    </row>
    <row r="142" spans="1:6" ht="15.75" customHeight="1">
      <c r="A142" s="85" t="s">
        <v>75</v>
      </c>
      <c r="B142" s="85"/>
      <c r="C142" s="7">
        <v>0.116615873913069</v>
      </c>
      <c r="D142" s="7">
        <v>4.1286997253101497E-2</v>
      </c>
      <c r="E142" s="19" t="s">
        <v>47</v>
      </c>
    </row>
    <row r="143" spans="1:6" ht="15.75" customHeight="1">
      <c r="A143" s="85" t="s">
        <v>76</v>
      </c>
      <c r="B143" s="85"/>
      <c r="C143" s="7">
        <v>1.66186459901397</v>
      </c>
      <c r="D143" s="7">
        <v>9.6539926186277797E-2</v>
      </c>
      <c r="E143" s="19" t="s">
        <v>67</v>
      </c>
    </row>
    <row r="144" spans="1:6" ht="15.75" customHeight="1">
      <c r="A144" s="85" t="s">
        <v>77</v>
      </c>
      <c r="B144" s="85"/>
      <c r="C144" s="7">
        <v>-0.27772156383493501</v>
      </c>
      <c r="D144" s="7">
        <v>0.78122610598544495</v>
      </c>
      <c r="E144" s="19" t="s">
        <v>67</v>
      </c>
    </row>
    <row r="145" spans="1:11" ht="15.75" customHeight="1">
      <c r="A145" s="85" t="s">
        <v>78</v>
      </c>
      <c r="B145" s="85"/>
      <c r="C145" s="7">
        <v>2.8389232124747901</v>
      </c>
      <c r="D145" s="7">
        <v>0.24184418925491699</v>
      </c>
      <c r="E145" s="19" t="s">
        <v>67</v>
      </c>
    </row>
    <row r="146" spans="1:11" ht="15.75" customHeight="1">
      <c r="A146" s="86" t="s">
        <v>79</v>
      </c>
      <c r="B146" s="86"/>
      <c r="C146" s="17">
        <v>2.7500691857620998</v>
      </c>
      <c r="D146" s="17">
        <v>0.25283084950596502</v>
      </c>
      <c r="E146" s="20" t="s">
        <v>67</v>
      </c>
    </row>
    <row r="147" spans="1:11" ht="15.75" customHeight="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9" spans="1:11" ht="15.75" customHeight="1">
      <c r="A149" s="1"/>
    </row>
    <row r="169" spans="1:1" ht="15.75" customHeight="1">
      <c r="A169" s="1"/>
    </row>
    <row r="189" spans="1:1" ht="15.75" customHeight="1">
      <c r="A189" s="1"/>
    </row>
    <row r="209" spans="1:1" ht="15.75" customHeight="1">
      <c r="A209" s="1"/>
    </row>
    <row r="269" spans="1:2" ht="15.75" customHeight="1">
      <c r="A269" s="1"/>
      <c r="B269" s="1" t="s">
        <v>80</v>
      </c>
    </row>
  </sheetData>
  <mergeCells count="41">
    <mergeCell ref="A1:K1"/>
    <mergeCell ref="A2:B2"/>
    <mergeCell ref="C2:F2"/>
    <mergeCell ref="A3:B3"/>
    <mergeCell ref="C3:F3"/>
    <mergeCell ref="A4:B4"/>
    <mergeCell ref="A7:D7"/>
    <mergeCell ref="A8:B8"/>
    <mergeCell ref="D8:E8"/>
    <mergeCell ref="G8:H8"/>
    <mergeCell ref="A9:B9"/>
    <mergeCell ref="D9:E9"/>
    <mergeCell ref="G9:H9"/>
    <mergeCell ref="A10:B10"/>
    <mergeCell ref="D10:E10"/>
    <mergeCell ref="A11:B11"/>
    <mergeCell ref="D11:E11"/>
    <mergeCell ref="A12:B12"/>
    <mergeCell ref="D12:E12"/>
    <mergeCell ref="A13:B13"/>
    <mergeCell ref="D13:E13"/>
    <mergeCell ref="G13:H13"/>
    <mergeCell ref="A15:K16"/>
    <mergeCell ref="A19:D19"/>
    <mergeCell ref="A29:D29"/>
    <mergeCell ref="A30:D30"/>
    <mergeCell ref="A57:E57"/>
    <mergeCell ref="A58:E58"/>
    <mergeCell ref="A128:C128"/>
    <mergeCell ref="A132:C132"/>
    <mergeCell ref="A136:C136"/>
    <mergeCell ref="A137:B137"/>
    <mergeCell ref="A138:B138"/>
    <mergeCell ref="A139:B139"/>
    <mergeCell ref="A140:B140"/>
    <mergeCell ref="A141:B141"/>
    <mergeCell ref="A142:B142"/>
    <mergeCell ref="A143:B143"/>
    <mergeCell ref="A144:B144"/>
    <mergeCell ref="A145:B145"/>
    <mergeCell ref="A146:B146"/>
  </mergeCells>
  <pageMargins left="0.78740157480314998" right="0.78740157480314998" top="0.78740157480314998" bottom="0.78740157480314998" header="0.39370078740157499" footer="0.39370078740157499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5449E3-A400-2945-BA26-E241B7AD1352}">
  <dimension ref="A1:G27"/>
  <sheetViews>
    <sheetView zoomScale="119" zoomScaleNormal="119" workbookViewId="0">
      <selection activeCell="B14" sqref="B14"/>
    </sheetView>
  </sheetViews>
  <sheetFormatPr baseColWidth="10" defaultRowHeight="13"/>
  <cols>
    <col min="1" max="1" width="32" customWidth="1"/>
    <col min="2" max="2" width="13.33203125" customWidth="1"/>
  </cols>
  <sheetData>
    <row r="1" spans="1:7">
      <c r="D1" s="28" t="s">
        <v>90</v>
      </c>
      <c r="E1" s="28" t="s">
        <v>91</v>
      </c>
      <c r="F1" s="28" t="s">
        <v>81</v>
      </c>
      <c r="G1" s="28" t="s">
        <v>92</v>
      </c>
    </row>
    <row r="2" spans="1:7">
      <c r="A2" s="28" t="s">
        <v>81</v>
      </c>
      <c r="B2" s="29">
        <v>0.88</v>
      </c>
      <c r="D2" s="31">
        <v>0</v>
      </c>
      <c r="E2" s="31">
        <f>D2/(1-D2)</f>
        <v>0</v>
      </c>
      <c r="F2" s="33">
        <f>B10</f>
        <v>0.84203276599737575</v>
      </c>
      <c r="G2" s="33">
        <f>F2-$B$11</f>
        <v>-7.7348692046709688E-2</v>
      </c>
    </row>
    <row r="3" spans="1:7">
      <c r="A3" s="28" t="s">
        <v>82</v>
      </c>
      <c r="B3" s="30">
        <f>'MSFT Market value of Debt'!B9</f>
        <v>95851.870429823306</v>
      </c>
      <c r="D3" s="36">
        <f>D2+0.1</f>
        <v>0.1</v>
      </c>
      <c r="E3" s="31">
        <f t="shared" ref="E3:E11" si="0">D3/(1-D3)</f>
        <v>0.11111111111111112</v>
      </c>
      <c r="F3" s="33">
        <f>$B$10*(1+(1-$B$6)*E3)</f>
        <v>0.91220216316382363</v>
      </c>
      <c r="G3" s="33">
        <f t="shared" ref="G3:G11" si="1">F3-$B$11</f>
        <v>-7.1792948802618106E-3</v>
      </c>
    </row>
    <row r="4" spans="1:7">
      <c r="A4" s="28" t="s">
        <v>86</v>
      </c>
      <c r="B4" s="30">
        <v>80892</v>
      </c>
      <c r="D4" s="36">
        <f t="shared" ref="D4:D11" si="2">D3+0.1</f>
        <v>0.2</v>
      </c>
      <c r="E4" s="31">
        <f t="shared" si="0"/>
        <v>0.25</v>
      </c>
      <c r="F4" s="33">
        <f t="shared" ref="F4:F11" si="3">$B$10*(1+(1-$B$6)*E4)</f>
        <v>0.99991390962188376</v>
      </c>
      <c r="G4" s="33">
        <f t="shared" si="1"/>
        <v>8.0532451577798314E-2</v>
      </c>
    </row>
    <row r="5" spans="1:7">
      <c r="A5" s="28" t="s">
        <v>83</v>
      </c>
      <c r="B5" s="30">
        <v>3023000</v>
      </c>
      <c r="D5" s="36">
        <f t="shared" si="2"/>
        <v>0.30000000000000004</v>
      </c>
      <c r="E5" s="31">
        <f t="shared" si="0"/>
        <v>0.42857142857142866</v>
      </c>
      <c r="F5" s="33">
        <f t="shared" si="3"/>
        <v>1.112686155067961</v>
      </c>
      <c r="G5" s="33">
        <f t="shared" si="1"/>
        <v>0.19330469702387554</v>
      </c>
    </row>
    <row r="6" spans="1:7">
      <c r="A6" s="28" t="s">
        <v>84</v>
      </c>
      <c r="B6" s="31">
        <v>0.25</v>
      </c>
      <c r="D6" s="36">
        <f t="shared" si="2"/>
        <v>0.4</v>
      </c>
      <c r="E6" s="31">
        <f t="shared" si="0"/>
        <v>0.66666666666666674</v>
      </c>
      <c r="F6" s="33">
        <f t="shared" si="3"/>
        <v>1.2630491489960636</v>
      </c>
      <c r="G6" s="33">
        <f t="shared" si="1"/>
        <v>0.34366769095197813</v>
      </c>
    </row>
    <row r="7" spans="1:7">
      <c r="D7" s="36">
        <f t="shared" si="2"/>
        <v>0.5</v>
      </c>
      <c r="E7" s="31">
        <f t="shared" si="0"/>
        <v>1</v>
      </c>
      <c r="F7" s="33">
        <f t="shared" si="3"/>
        <v>1.4735573404954077</v>
      </c>
      <c r="G7" s="33">
        <f t="shared" si="1"/>
        <v>0.55417588245132221</v>
      </c>
    </row>
    <row r="8" spans="1:7">
      <c r="A8" s="28" t="s">
        <v>96</v>
      </c>
      <c r="B8" s="32">
        <f>G24</f>
        <v>6.0119962921162104E-2</v>
      </c>
      <c r="D8" s="36">
        <f t="shared" si="2"/>
        <v>0.6</v>
      </c>
      <c r="E8" s="31">
        <f t="shared" si="0"/>
        <v>1.4999999999999998</v>
      </c>
      <c r="F8" s="33">
        <f t="shared" si="3"/>
        <v>1.7893196277444234</v>
      </c>
      <c r="G8" s="33">
        <f t="shared" si="1"/>
        <v>0.86993816970033799</v>
      </c>
    </row>
    <row r="9" spans="1:7">
      <c r="A9" s="28" t="s">
        <v>100</v>
      </c>
      <c r="B9" s="32">
        <f>G26</f>
        <v>8.4131229067054711E-2</v>
      </c>
      <c r="D9" s="36">
        <f t="shared" si="2"/>
        <v>0.7</v>
      </c>
      <c r="E9" s="31">
        <f t="shared" si="0"/>
        <v>2.333333333333333</v>
      </c>
      <c r="F9" s="33">
        <f t="shared" si="3"/>
        <v>2.3155901064927833</v>
      </c>
      <c r="G9" s="33">
        <f t="shared" si="1"/>
        <v>1.396208648448698</v>
      </c>
    </row>
    <row r="10" spans="1:7">
      <c r="A10" s="28" t="s">
        <v>85</v>
      </c>
      <c r="B10" s="34">
        <f>B2/(1+(1-B6)*B8)</f>
        <v>0.84203276599737575</v>
      </c>
      <c r="D10" s="36">
        <f t="shared" si="2"/>
        <v>0.79999999999999993</v>
      </c>
      <c r="E10" s="31">
        <f t="shared" si="0"/>
        <v>3.9999999999999982</v>
      </c>
      <c r="F10" s="33">
        <f t="shared" si="3"/>
        <v>3.3681310639895017</v>
      </c>
      <c r="G10" s="33">
        <f t="shared" si="1"/>
        <v>2.4487496059454164</v>
      </c>
    </row>
    <row r="11" spans="1:7">
      <c r="A11" s="28" t="s">
        <v>87</v>
      </c>
      <c r="B11" s="34">
        <f>B10/(1-B9)</f>
        <v>0.91938145804408544</v>
      </c>
      <c r="D11" s="36">
        <f t="shared" si="2"/>
        <v>0.89999999999999991</v>
      </c>
      <c r="E11" s="31">
        <f t="shared" si="0"/>
        <v>8.9999999999999911</v>
      </c>
      <c r="F11" s="33">
        <f t="shared" si="3"/>
        <v>6.5257539364796564</v>
      </c>
      <c r="G11" s="33">
        <f t="shared" si="1"/>
        <v>5.6063724784355706</v>
      </c>
    </row>
    <row r="12" spans="1:7">
      <c r="D12" s="41"/>
    </row>
    <row r="13" spans="1:7">
      <c r="A13" s="28" t="s">
        <v>98</v>
      </c>
      <c r="B13" s="32">
        <f>B3/B5</f>
        <v>3.1707532394913432E-2</v>
      </c>
      <c r="D13" s="42">
        <f>B10*(1+(1-0.25)*(0.1))</f>
        <v>0.90518522344717889</v>
      </c>
    </row>
    <row r="14" spans="1:7">
      <c r="A14" s="28" t="s">
        <v>99</v>
      </c>
      <c r="B14" s="34">
        <f>B10*(1+(1-0.25)*(B3/B5))</f>
        <v>0.86205685190145609</v>
      </c>
      <c r="D14" s="41"/>
    </row>
    <row r="15" spans="1:7">
      <c r="D15" s="41"/>
    </row>
    <row r="16" spans="1:7">
      <c r="D16" s="41"/>
    </row>
    <row r="17" spans="1:7">
      <c r="A17" s="28" t="s">
        <v>88</v>
      </c>
      <c r="B17" s="35">
        <f>G25</f>
        <v>-2.9871170489696619E-2</v>
      </c>
      <c r="D17" s="36"/>
    </row>
    <row r="18" spans="1:7">
      <c r="A18" s="28" t="s">
        <v>89</v>
      </c>
      <c r="B18" s="34">
        <f>B2/(1+(1-B6)*B17)</f>
        <v>0.90016677643606158</v>
      </c>
    </row>
    <row r="20" spans="1:7">
      <c r="B20">
        <v>2019</v>
      </c>
      <c r="C20">
        <v>2020</v>
      </c>
      <c r="D20">
        <v>2021</v>
      </c>
      <c r="E20">
        <v>2022</v>
      </c>
      <c r="F20">
        <v>2023</v>
      </c>
      <c r="G20" s="28" t="s">
        <v>95</v>
      </c>
    </row>
    <row r="21" spans="1:7">
      <c r="A21" s="28" t="s">
        <v>93</v>
      </c>
      <c r="B21" s="37">
        <v>816170.06638500001</v>
      </c>
      <c r="C21" s="37">
        <v>1278120.13956</v>
      </c>
      <c r="D21" s="37">
        <v>1752282.989147</v>
      </c>
      <c r="E21" s="37">
        <v>2162770.995813</v>
      </c>
      <c r="F21" s="37">
        <v>1801698.207127</v>
      </c>
    </row>
    <row r="22" spans="1:7">
      <c r="A22" s="28" t="s">
        <v>86</v>
      </c>
      <c r="B22" s="38">
        <v>127673</v>
      </c>
      <c r="C22" s="38">
        <v>134231</v>
      </c>
      <c r="D22" s="38">
        <v>131989</v>
      </c>
      <c r="E22" s="38">
        <v>125348</v>
      </c>
      <c r="F22" s="38">
        <v>99495</v>
      </c>
    </row>
    <row r="23" spans="1:7">
      <c r="A23" s="28" t="s">
        <v>82</v>
      </c>
      <c r="B23" s="38">
        <v>85483</v>
      </c>
      <c r="C23" s="38">
        <v>87147</v>
      </c>
      <c r="D23" s="38">
        <v>82782</v>
      </c>
      <c r="E23" s="38">
        <v>80353</v>
      </c>
      <c r="F23" s="38">
        <v>77985</v>
      </c>
    </row>
    <row r="24" spans="1:7">
      <c r="A24" s="28" t="s">
        <v>91</v>
      </c>
      <c r="B24" s="39">
        <f>B23/B21</f>
        <v>0.10473674975440271</v>
      </c>
      <c r="C24" s="39">
        <f t="shared" ref="C24:F24" si="4">C23/C21</f>
        <v>6.8183731170999962E-2</v>
      </c>
      <c r="D24" s="39">
        <f t="shared" si="4"/>
        <v>4.7242369247844918E-2</v>
      </c>
      <c r="E24" s="39">
        <f t="shared" si="4"/>
        <v>3.715280080764851E-2</v>
      </c>
      <c r="F24" s="39">
        <f t="shared" si="4"/>
        <v>4.3284163624914412E-2</v>
      </c>
      <c r="G24" s="35">
        <f>AVERAGE(B24:F24)</f>
        <v>6.0119962921162104E-2</v>
      </c>
    </row>
    <row r="25" spans="1:7">
      <c r="A25" s="28" t="s">
        <v>94</v>
      </c>
      <c r="B25" s="40">
        <f>(B23-B22)/B21</f>
        <v>-5.1692657863414371E-2</v>
      </c>
      <c r="C25" s="40">
        <f t="shared" ref="C25:F25" si="5">(C23-C22)/C21</f>
        <v>-3.6838477497278879E-2</v>
      </c>
      <c r="D25" s="40">
        <f t="shared" si="5"/>
        <v>-2.8081651368397777E-2</v>
      </c>
      <c r="E25" s="40">
        <f t="shared" si="5"/>
        <v>-2.080432930121022E-2</v>
      </c>
      <c r="F25" s="40">
        <f t="shared" si="5"/>
        <v>-1.1938736418181816E-2</v>
      </c>
      <c r="G25" s="35">
        <f>AVERAGE(B25:F25)</f>
        <v>-2.9871170489696619E-2</v>
      </c>
    </row>
    <row r="26" spans="1:7">
      <c r="A26" s="28" t="s">
        <v>97</v>
      </c>
      <c r="B26" s="40">
        <f>B22/(B21+B23)</f>
        <v>0.14159880863254831</v>
      </c>
      <c r="C26" s="40">
        <f t="shared" ref="C26:F26" si="6">C22/(C21+C23)</f>
        <v>9.8318487357177686E-2</v>
      </c>
      <c r="D26" s="40">
        <f t="shared" si="6"/>
        <v>7.1926062989928721E-2</v>
      </c>
      <c r="E26" s="40">
        <f t="shared" si="6"/>
        <v>5.5880994645848253E-2</v>
      </c>
      <c r="F26" s="40">
        <f t="shared" si="6"/>
        <v>5.2931791709770623E-2</v>
      </c>
      <c r="G26" s="35">
        <f>AVERAGE(B26:F26)</f>
        <v>8.4131229067054711E-2</v>
      </c>
    </row>
    <row r="27" spans="1:7">
      <c r="A27" s="28"/>
      <c r="B27" s="32"/>
      <c r="C27" s="32"/>
      <c r="D27" s="32"/>
      <c r="E27" s="32"/>
      <c r="F27" s="3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5396F-071C-AC46-AFEA-D33E85A6B24F}">
  <dimension ref="A2:G22"/>
  <sheetViews>
    <sheetView workbookViewId="0">
      <selection activeCell="B6" sqref="B6"/>
    </sheetView>
  </sheetViews>
  <sheetFormatPr baseColWidth="10" defaultRowHeight="13"/>
  <cols>
    <col min="1" max="1" width="25.1640625" customWidth="1"/>
  </cols>
  <sheetData>
    <row r="2" spans="1:7">
      <c r="A2" s="28" t="s">
        <v>137</v>
      </c>
      <c r="B2">
        <v>111358</v>
      </c>
    </row>
    <row r="3" spans="1:7">
      <c r="A3" s="28" t="s">
        <v>138</v>
      </c>
      <c r="B3">
        <v>2461</v>
      </c>
    </row>
    <row r="4" spans="1:7">
      <c r="A4" s="28" t="s">
        <v>127</v>
      </c>
      <c r="B4" s="35">
        <f>'MSFT Cost of capital'!B7</f>
        <v>5.0900000000000001E-2</v>
      </c>
    </row>
    <row r="5" spans="1:7">
      <c r="A5" s="28" t="s">
        <v>139</v>
      </c>
      <c r="B5">
        <v>5.69</v>
      </c>
    </row>
    <row r="7" spans="1:7">
      <c r="A7" s="28" t="s">
        <v>145</v>
      </c>
      <c r="B7">
        <f>B3*(1-(1+B4)^(-B5))/B4</f>
        <v>11898.69998474173</v>
      </c>
    </row>
    <row r="8" spans="1:7">
      <c r="A8" s="28" t="s">
        <v>146</v>
      </c>
      <c r="B8">
        <f>B2/(1+B4)^B5</f>
        <v>83953.170445081574</v>
      </c>
    </row>
    <row r="9" spans="1:7">
      <c r="A9" s="28" t="s">
        <v>144</v>
      </c>
      <c r="B9">
        <f>B7+B8</f>
        <v>95851.870429823306</v>
      </c>
    </row>
    <row r="15" spans="1:7">
      <c r="A15" s="28" t="s">
        <v>140</v>
      </c>
      <c r="B15" s="28" t="s">
        <v>142</v>
      </c>
      <c r="C15" s="28" t="s">
        <v>141</v>
      </c>
      <c r="D15" s="28" t="s">
        <v>143</v>
      </c>
      <c r="E15" s="28"/>
    </row>
    <row r="16" spans="1:7">
      <c r="A16">
        <v>1</v>
      </c>
      <c r="B16">
        <v>27041</v>
      </c>
      <c r="C16" s="38">
        <v>5887.9970489999996</v>
      </c>
      <c r="D16" s="38">
        <v>1197</v>
      </c>
      <c r="E16">
        <f>SUM(B16:D16)</f>
        <v>34125.997048999998</v>
      </c>
      <c r="F16">
        <f>E16/$E$22</f>
        <v>0.31478062436815113</v>
      </c>
      <c r="G16">
        <f>A16*F16</f>
        <v>0.31478062436815113</v>
      </c>
    </row>
    <row r="17" spans="1:7">
      <c r="A17">
        <v>2</v>
      </c>
      <c r="C17" s="38">
        <v>3764.0509630000001</v>
      </c>
      <c r="D17" s="38">
        <v>1753.623656</v>
      </c>
      <c r="E17">
        <f t="shared" ref="E17:E20" si="0">SUM(B17:D17)</f>
        <v>5517.6746190000003</v>
      </c>
      <c r="F17">
        <f t="shared" ref="F17:F21" si="1">E17/$E$22</f>
        <v>5.0895423191159653E-2</v>
      </c>
      <c r="G17">
        <f t="shared" ref="G17:G21" si="2">A17*F17</f>
        <v>0.10179084638231931</v>
      </c>
    </row>
    <row r="18" spans="1:7">
      <c r="A18">
        <v>3</v>
      </c>
      <c r="C18" s="38">
        <v>4168.6710819999998</v>
      </c>
      <c r="D18" s="38">
        <v>1488.1013399999999</v>
      </c>
      <c r="E18">
        <f t="shared" si="0"/>
        <v>5656.772422</v>
      </c>
      <c r="F18">
        <f t="shared" si="1"/>
        <v>5.2178471220898054E-2</v>
      </c>
      <c r="G18">
        <f t="shared" si="2"/>
        <v>0.15653541366269416</v>
      </c>
    </row>
    <row r="19" spans="1:7">
      <c r="A19">
        <v>4</v>
      </c>
      <c r="C19" s="38">
        <v>8643.8496639999994</v>
      </c>
      <c r="D19" s="38">
        <v>1495.6636840000001</v>
      </c>
      <c r="E19">
        <f t="shared" si="0"/>
        <v>10139.513348</v>
      </c>
      <c r="F19">
        <f t="shared" si="1"/>
        <v>9.3527592406744645E-2</v>
      </c>
      <c r="G19">
        <f t="shared" si="2"/>
        <v>0.37411036962697858</v>
      </c>
    </row>
    <row r="20" spans="1:7">
      <c r="A20">
        <v>5</v>
      </c>
      <c r="C20" s="38">
        <v>1501.545507</v>
      </c>
      <c r="D20" s="38">
        <v>1501.545507</v>
      </c>
      <c r="E20">
        <f t="shared" si="0"/>
        <v>3003.0910140000001</v>
      </c>
      <c r="F20">
        <f t="shared" si="1"/>
        <v>2.7700725141128289E-2</v>
      </c>
      <c r="G20">
        <f t="shared" si="2"/>
        <v>0.13850362570564145</v>
      </c>
    </row>
    <row r="21" spans="1:7">
      <c r="A21">
        <v>10</v>
      </c>
      <c r="C21" s="38">
        <v>40337.885735000003</v>
      </c>
      <c r="D21" s="38">
        <v>9631.0658129999993</v>
      </c>
      <c r="E21">
        <f>SUM(B21:D21)</f>
        <v>49968.951548000005</v>
      </c>
      <c r="F21">
        <f t="shared" si="1"/>
        <v>0.46091716367191826</v>
      </c>
      <c r="G21">
        <f t="shared" si="2"/>
        <v>4.6091716367191822</v>
      </c>
    </row>
    <row r="22" spans="1:7">
      <c r="E22">
        <f>SUM(E16:E21)</f>
        <v>108412</v>
      </c>
      <c r="G22">
        <f>SUM(G16:G21)</f>
        <v>5.6948925164649662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B1370-7FC8-DA4A-B3B6-C88F3645E780}">
  <dimension ref="A1:C5"/>
  <sheetViews>
    <sheetView workbookViewId="0">
      <selection sqref="A1:C5"/>
    </sheetView>
  </sheetViews>
  <sheetFormatPr baseColWidth="10" defaultRowHeight="16"/>
  <cols>
    <col min="1" max="1" width="16.83203125" style="43" customWidth="1"/>
    <col min="2" max="2" width="11.1640625" style="44" bestFit="1" customWidth="1"/>
    <col min="3" max="3" width="12.6640625" style="44" bestFit="1" customWidth="1"/>
  </cols>
  <sheetData>
    <row r="1" spans="1:3">
      <c r="B1" s="52" t="s">
        <v>147</v>
      </c>
      <c r="C1" s="52" t="s">
        <v>148</v>
      </c>
    </row>
    <row r="2" spans="1:3">
      <c r="A2" s="46" t="s">
        <v>149</v>
      </c>
      <c r="B2" s="61">
        <v>238268</v>
      </c>
      <c r="C2" s="61">
        <f>'Levered &amp; Unlevered Beta'!B5</f>
        <v>3023000</v>
      </c>
    </row>
    <row r="3" spans="1:3">
      <c r="A3" s="46" t="s">
        <v>82</v>
      </c>
      <c r="B3" s="61">
        <v>111358</v>
      </c>
      <c r="C3" s="61">
        <f>'MSFT Market value of Debt'!B9</f>
        <v>95851.870429823306</v>
      </c>
    </row>
    <row r="4" spans="1:3">
      <c r="A4" s="46" t="s">
        <v>91</v>
      </c>
      <c r="B4" s="57">
        <f>B3/B2</f>
        <v>0.46736448033307032</v>
      </c>
      <c r="C4" s="57">
        <f>C3/C2</f>
        <v>3.1707532394913432E-2</v>
      </c>
    </row>
    <row r="5" spans="1:3">
      <c r="A5" s="46" t="s">
        <v>90</v>
      </c>
      <c r="B5" s="57">
        <f>B3/(B3+B2)</f>
        <v>0.3185060607620715</v>
      </c>
      <c r="C5" s="57">
        <f>C3/(C3+C2)</f>
        <v>3.0733062810262137E-2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20041-27F7-604D-B976-4152042D562E}">
  <dimension ref="A1:F8"/>
  <sheetViews>
    <sheetView workbookViewId="0">
      <selection activeCell="B7" sqref="B7"/>
    </sheetView>
  </sheetViews>
  <sheetFormatPr baseColWidth="10" defaultRowHeight="16"/>
  <cols>
    <col min="1" max="1" width="19" style="43" bestFit="1" customWidth="1"/>
    <col min="2" max="2" width="15.6640625" style="44" bestFit="1" customWidth="1"/>
    <col min="3" max="3" width="8.83203125" style="44" bestFit="1" customWidth="1"/>
    <col min="4" max="4" width="14" style="44" bestFit="1" customWidth="1"/>
    <col min="5" max="5" width="10.1640625" bestFit="1" customWidth="1"/>
    <col min="6" max="6" width="7.33203125" bestFit="1" customWidth="1"/>
  </cols>
  <sheetData>
    <row r="1" spans="1:6">
      <c r="A1" s="46"/>
      <c r="B1" s="52"/>
      <c r="C1" s="95" t="s">
        <v>105</v>
      </c>
      <c r="D1" s="95"/>
      <c r="E1" s="56"/>
      <c r="F1" s="56"/>
    </row>
    <row r="2" spans="1:6">
      <c r="A2" s="46"/>
      <c r="B2" s="52" t="s">
        <v>103</v>
      </c>
      <c r="C2" s="52" t="s">
        <v>107</v>
      </c>
      <c r="D2" s="52" t="s">
        <v>106</v>
      </c>
      <c r="E2" s="52" t="s">
        <v>108</v>
      </c>
      <c r="F2" s="52" t="s">
        <v>109</v>
      </c>
    </row>
    <row r="3" spans="1:6">
      <c r="A3" s="49" t="s">
        <v>104</v>
      </c>
      <c r="B3" s="59">
        <f>69274+54734</f>
        <v>124008</v>
      </c>
      <c r="C3" s="47">
        <v>10.72</v>
      </c>
      <c r="D3" s="47">
        <v>1.27</v>
      </c>
      <c r="E3" s="61">
        <f>B3*C3</f>
        <v>1329365.76</v>
      </c>
      <c r="F3" s="57">
        <f>E3/$E$5</f>
        <v>0.66847034607974287</v>
      </c>
    </row>
    <row r="4" spans="1:6">
      <c r="A4" s="49" t="s">
        <v>101</v>
      </c>
      <c r="B4" s="59">
        <v>87907</v>
      </c>
      <c r="C4" s="50">
        <v>7.5</v>
      </c>
      <c r="D4" s="47">
        <v>0.85</v>
      </c>
      <c r="E4" s="61">
        <f t="shared" ref="E4" si="0">B4*C4</f>
        <v>659302.5</v>
      </c>
      <c r="F4" s="57">
        <f>E4/$E$5</f>
        <v>0.33152965392025718</v>
      </c>
    </row>
    <row r="5" spans="1:6">
      <c r="A5" s="51" t="s">
        <v>110</v>
      </c>
      <c r="B5" s="60">
        <v>211915</v>
      </c>
      <c r="C5" s="47"/>
      <c r="D5" s="58">
        <f>F3*D3+F4*D4</f>
        <v>1.1307575453534922</v>
      </c>
      <c r="E5" s="62">
        <f>SUM(E3:E4)</f>
        <v>1988668.26</v>
      </c>
      <c r="F5" s="47"/>
    </row>
    <row r="7" spans="1:6">
      <c r="A7" s="43" t="s">
        <v>91</v>
      </c>
      <c r="B7" s="63">
        <f>'Levered &amp; Unlevered Beta'!B13</f>
        <v>3.1707532394913432E-2</v>
      </c>
    </row>
    <row r="8" spans="1:6">
      <c r="A8" s="43" t="s">
        <v>81</v>
      </c>
      <c r="B8" s="45">
        <f>D5*(1+(1-'Levered &amp; Unlevered Beta'!B6)*'Bottom up beta'!B7)</f>
        <v>1.1576476939785587</v>
      </c>
    </row>
  </sheetData>
  <mergeCells count="1">
    <mergeCell ref="C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9E3883-BD03-DC44-BD71-9F5744493282}">
  <dimension ref="A1:J23"/>
  <sheetViews>
    <sheetView zoomScale="130" zoomScaleNormal="130" workbookViewId="0">
      <selection activeCell="B21" sqref="B21"/>
    </sheetView>
  </sheetViews>
  <sheetFormatPr baseColWidth="10" defaultRowHeight="13"/>
  <cols>
    <col min="1" max="1" width="15.83203125" bestFit="1" customWidth="1"/>
    <col min="2" max="2" width="12.1640625" bestFit="1" customWidth="1"/>
    <col min="3" max="3" width="14.1640625" bestFit="1" customWidth="1"/>
    <col min="4" max="4" width="11.1640625" bestFit="1" customWidth="1"/>
    <col min="5" max="5" width="12.6640625" bestFit="1" customWidth="1"/>
    <col min="6" max="6" width="10.1640625" bestFit="1" customWidth="1"/>
  </cols>
  <sheetData>
    <row r="1" spans="1:10" ht="16">
      <c r="A1" s="56" t="s">
        <v>111</v>
      </c>
      <c r="B1" s="52" t="s">
        <v>81</v>
      </c>
      <c r="C1" s="52" t="s">
        <v>106</v>
      </c>
      <c r="D1" s="52" t="s">
        <v>112</v>
      </c>
      <c r="E1" s="52" t="s">
        <v>113</v>
      </c>
      <c r="F1" s="52" t="s">
        <v>86</v>
      </c>
    </row>
    <row r="2" spans="1:10" ht="16">
      <c r="A2" s="46" t="s">
        <v>117</v>
      </c>
      <c r="B2" s="47">
        <v>1.1599999999999999</v>
      </c>
      <c r="C2" s="47">
        <v>1.1299999999999999</v>
      </c>
      <c r="D2" s="66">
        <f>'Levered &amp; Unlevered Beta'!B3</f>
        <v>95851.870429823306</v>
      </c>
      <c r="E2" s="66">
        <f>'Levered &amp; Unlevered Beta'!B5</f>
        <v>3023000</v>
      </c>
      <c r="F2" s="66">
        <f>'Levered &amp; Unlevered Beta'!B4</f>
        <v>80892</v>
      </c>
    </row>
    <row r="3" spans="1:10" ht="16">
      <c r="A3" s="46" t="s">
        <v>115</v>
      </c>
      <c r="B3" s="50">
        <f>C3*(1+(1-0.25)*D3/E3)</f>
        <v>0.91162596783799887</v>
      </c>
      <c r="C3" s="47">
        <v>0.87</v>
      </c>
      <c r="D3" s="61">
        <v>3856</v>
      </c>
      <c r="E3" s="61">
        <v>60444</v>
      </c>
      <c r="F3" s="61">
        <v>12041</v>
      </c>
    </row>
    <row r="4" spans="1:10">
      <c r="D4" s="73">
        <f>SUM(D2:D3)</f>
        <v>99707.870429823306</v>
      </c>
      <c r="E4" s="73">
        <f>E2+E3</f>
        <v>3083444</v>
      </c>
      <c r="J4" s="37">
        <v>60444.006889999997</v>
      </c>
    </row>
    <row r="5" spans="1:10">
      <c r="J5" s="38">
        <v>12041</v>
      </c>
    </row>
    <row r="6" spans="1:10">
      <c r="J6" s="38">
        <v>3856</v>
      </c>
    </row>
    <row r="7" spans="1:10">
      <c r="A7" s="53" t="s">
        <v>111</v>
      </c>
      <c r="B7" s="53" t="s">
        <v>114</v>
      </c>
      <c r="C7" s="53" t="s">
        <v>116</v>
      </c>
      <c r="D7" s="53" t="s">
        <v>106</v>
      </c>
    </row>
    <row r="8" spans="1:10">
      <c r="A8" s="48" t="str">
        <f>A2</f>
        <v>Microsoft (before)</v>
      </c>
      <c r="B8" s="67">
        <f>E2+D2-F2</f>
        <v>3037959.8704298232</v>
      </c>
      <c r="C8" s="54">
        <f>B8/B10</f>
        <v>0.98308890010993588</v>
      </c>
      <c r="D8" s="68">
        <f>C2</f>
        <v>1.1299999999999999</v>
      </c>
    </row>
    <row r="9" spans="1:10">
      <c r="A9" s="48" t="str">
        <f>A3</f>
        <v>Activision</v>
      </c>
      <c r="B9" s="67">
        <f t="shared" ref="B9" si="0">E3+D3-F3</f>
        <v>52259</v>
      </c>
      <c r="C9" s="54">
        <f>1-C8</f>
        <v>1.6911099890064119E-2</v>
      </c>
      <c r="D9" s="68">
        <f>C3</f>
        <v>0.87</v>
      </c>
    </row>
    <row r="10" spans="1:10">
      <c r="A10" s="69" t="s">
        <v>118</v>
      </c>
      <c r="B10" s="70">
        <f>B8+B9</f>
        <v>3090218.8704298232</v>
      </c>
      <c r="C10" s="71"/>
      <c r="D10" s="72">
        <f>D8*C8+D9*C9</f>
        <v>1.1256031140285834</v>
      </c>
    </row>
    <row r="12" spans="1:10">
      <c r="A12" s="28" t="s">
        <v>119</v>
      </c>
      <c r="B12" s="73">
        <f>D4</f>
        <v>99707.870429823306</v>
      </c>
    </row>
    <row r="13" spans="1:10">
      <c r="A13" s="28" t="s">
        <v>120</v>
      </c>
      <c r="B13" s="73">
        <f>E4</f>
        <v>3083444</v>
      </c>
    </row>
    <row r="14" spans="1:10">
      <c r="A14" s="28" t="s">
        <v>121</v>
      </c>
      <c r="B14">
        <f>B12/B13</f>
        <v>3.2336527087835326E-2</v>
      </c>
    </row>
    <row r="16" spans="1:10">
      <c r="A16" s="28" t="s">
        <v>122</v>
      </c>
      <c r="B16">
        <f>D10*(1+(1-0.25)*B14)</f>
        <v>1.1529016857187862</v>
      </c>
    </row>
    <row r="19" spans="1:2">
      <c r="A19" s="28" t="s">
        <v>119</v>
      </c>
      <c r="B19" s="73">
        <f>B12+E3</f>
        <v>160151.87042982329</v>
      </c>
    </row>
    <row r="20" spans="1:2">
      <c r="A20" s="28" t="s">
        <v>120</v>
      </c>
      <c r="B20" s="73">
        <f>E2</f>
        <v>3023000</v>
      </c>
    </row>
    <row r="21" spans="1:2">
      <c r="A21" s="28" t="s">
        <v>121</v>
      </c>
      <c r="B21">
        <f>B19/B20</f>
        <v>5.297779372471826E-2</v>
      </c>
    </row>
    <row r="23" spans="1:2">
      <c r="A23" s="28" t="s">
        <v>122</v>
      </c>
      <c r="B23">
        <f>D10*(1+(1-0.25)*B21)</f>
        <v>1.1703270912217634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88B17-72F2-3D4C-AFD3-3B9E458DAD4E}">
  <dimension ref="A3:D16"/>
  <sheetViews>
    <sheetView zoomScale="130" zoomScaleNormal="130" workbookViewId="0">
      <selection activeCell="B16" sqref="B16"/>
    </sheetView>
  </sheetViews>
  <sheetFormatPr baseColWidth="10" defaultRowHeight="13"/>
  <cols>
    <col min="1" max="1" width="19.5" customWidth="1"/>
    <col min="2" max="2" width="20.33203125" bestFit="1" customWidth="1"/>
  </cols>
  <sheetData>
    <row r="3" spans="1:4">
      <c r="A3" s="64" t="s">
        <v>123</v>
      </c>
      <c r="B3" s="55">
        <v>4.4999999999999998E-2</v>
      </c>
    </row>
    <row r="4" spans="1:4">
      <c r="A4" s="64" t="s">
        <v>124</v>
      </c>
      <c r="B4" s="65" t="s">
        <v>125</v>
      </c>
    </row>
    <row r="5" spans="1:4">
      <c r="A5" s="64" t="s">
        <v>126</v>
      </c>
      <c r="B5" s="74">
        <v>5.8999999999999999E-3</v>
      </c>
    </row>
    <row r="7" spans="1:4">
      <c r="A7" s="28" t="s">
        <v>127</v>
      </c>
      <c r="B7" s="75">
        <f>B3+B5</f>
        <v>5.0900000000000001E-2</v>
      </c>
    </row>
    <row r="8" spans="1:4">
      <c r="A8" s="28" t="s">
        <v>136</v>
      </c>
      <c r="B8" s="84">
        <f>B7*(1-'Levered &amp; Unlevered Beta'!B6)</f>
        <v>3.8175000000000001E-2</v>
      </c>
    </row>
    <row r="9" spans="1:4" ht="16">
      <c r="A9" s="28" t="s">
        <v>122</v>
      </c>
      <c r="B9" s="33">
        <f>'Bottom up beta'!B8</f>
        <v>1.1576476939785587</v>
      </c>
      <c r="D9" s="43">
        <f xml:space="preserve"> 4.5% + 1.2 * 4.25% + 3.1%</f>
        <v>0.127</v>
      </c>
    </row>
    <row r="10" spans="1:4">
      <c r="A10" s="28" t="s">
        <v>130</v>
      </c>
      <c r="B10" s="35">
        <f>'MSFT ERP'!D4</f>
        <v>5.4956844017648582E-2</v>
      </c>
    </row>
    <row r="12" spans="1:4">
      <c r="A12" s="28" t="s">
        <v>128</v>
      </c>
      <c r="B12" s="32">
        <f>B3+B9*B10</f>
        <v>0.10862066374537023</v>
      </c>
    </row>
    <row r="14" spans="1:4">
      <c r="A14" s="28" t="s">
        <v>129</v>
      </c>
      <c r="B14" s="32">
        <f>'Levered &amp; Unlevered Beta'!B3/('Levered &amp; Unlevered Beta'!B3+'Levered &amp; Unlevered Beta'!B5)</f>
        <v>3.0733062810262137E-2</v>
      </c>
    </row>
    <row r="16" spans="1:4">
      <c r="A16" s="28" t="s">
        <v>131</v>
      </c>
      <c r="B16" s="32">
        <f>B7*(1-'Levered &amp; Unlevered Beta'!B6)*'MSFT Cost of capital'!B14+(1-'MSFT Cost of capital'!B14)*'MSFT Cost of capital'!B12</f>
        <v>0.10645565273677317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A9C9BF-FA20-1545-8A01-F110810DD077}">
  <dimension ref="A1:D4"/>
  <sheetViews>
    <sheetView workbookViewId="0">
      <selection sqref="A1:D4"/>
    </sheetView>
  </sheetViews>
  <sheetFormatPr baseColWidth="10" defaultRowHeight="13"/>
  <cols>
    <col min="1" max="1" width="14.6640625" customWidth="1"/>
    <col min="2" max="3" width="19" customWidth="1"/>
    <col min="4" max="4" width="20.33203125" bestFit="1" customWidth="1"/>
  </cols>
  <sheetData>
    <row r="1" spans="1:4" ht="16">
      <c r="A1" s="46" t="s">
        <v>134</v>
      </c>
      <c r="B1" s="46" t="s">
        <v>103</v>
      </c>
      <c r="C1" s="46" t="s">
        <v>116</v>
      </c>
      <c r="D1" s="46" t="s">
        <v>135</v>
      </c>
    </row>
    <row r="2" spans="1:4" ht="16">
      <c r="A2" s="76" t="s">
        <v>132</v>
      </c>
      <c r="B2" s="77">
        <v>106744</v>
      </c>
      <c r="C2" s="78">
        <f>B2/B4</f>
        <v>0.50371139371917983</v>
      </c>
      <c r="D2" s="79">
        <v>4.2500000000000003E-2</v>
      </c>
    </row>
    <row r="3" spans="1:4" ht="16">
      <c r="A3" s="76" t="s">
        <v>133</v>
      </c>
      <c r="B3" s="77">
        <v>105171</v>
      </c>
      <c r="C3" s="80">
        <f>1-C2</f>
        <v>0.49628860628082017</v>
      </c>
      <c r="D3" s="81">
        <f>7.11%-0.35%</f>
        <v>6.7599999999999993E-2</v>
      </c>
    </row>
    <row r="4" spans="1:4" ht="16">
      <c r="A4" s="82" t="s">
        <v>102</v>
      </c>
      <c r="B4" s="83">
        <v>211915</v>
      </c>
      <c r="C4" s="83"/>
      <c r="D4" s="81">
        <f>C2*D2+C3*D3</f>
        <v>5.4956844017648582E-2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Charts</vt:lpstr>
      </vt:variant>
      <vt:variant>
        <vt:i4>1</vt:i4>
      </vt:variant>
    </vt:vector>
  </HeadingPairs>
  <TitlesOfParts>
    <vt:vector size="9" baseType="lpstr">
      <vt:lpstr>Results</vt:lpstr>
      <vt:lpstr>Levered &amp; Unlevered Beta</vt:lpstr>
      <vt:lpstr>MSFT Market value of Debt</vt:lpstr>
      <vt:lpstr>Book vs Market</vt:lpstr>
      <vt:lpstr>Bottom up beta</vt:lpstr>
      <vt:lpstr>MSFT + Activisiion</vt:lpstr>
      <vt:lpstr>MSFT Cost of capital</vt:lpstr>
      <vt:lpstr>MSFT ERP</vt:lpstr>
      <vt:lpstr>Scatter Plot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2024-04-17T13:26:21Z</dcterms:created>
  <dcterms:modified xsi:type="dcterms:W3CDTF">2025-01-24T21:16:46Z</dcterms:modified>
</cp:coreProperties>
</file>