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inv4ed/"/>
    </mc:Choice>
  </mc:AlternateContent>
  <xr:revisionPtr revIDLastSave="0" documentId="8_{4FF30099-7292-3941-814F-4925982E9550}" xr6:coauthVersionLast="47" xr6:coauthVersionMax="47" xr10:uidLastSave="{00000000-0000-0000-0000-000000000000}"/>
  <bookViews>
    <workbookView xWindow="0" yWindow="1600" windowWidth="31560" windowHeight="21100" xr2:uid="{00000000-000D-0000-FFFF-FFFF00000000}"/>
  </bookViews>
  <sheets>
    <sheet name="Sheet1" sheetId="1" r:id="rId1"/>
    <sheet name="XRET AND PBV" sheetId="17" r:id="rId2"/>
    <sheet name="Sheet2" sheetId="2" r:id="rId3"/>
    <sheet name="Sheet3" sheetId="3" r:id="rId4"/>
    <sheet name="Sheet4" sheetId="4" r:id="rId5"/>
    <sheet name="Sheet5" sheetId="5" r:id="rId6"/>
    <sheet name="Sheet6" sheetId="6" r:id="rId7"/>
    <sheet name="Sheet7" sheetId="7" r:id="rId8"/>
    <sheet name="Sheet8" sheetId="8" r:id="rId9"/>
    <sheet name="Sheet9" sheetId="9" r:id="rId10"/>
    <sheet name="Sheet10" sheetId="10" r:id="rId11"/>
    <sheet name="Sheet11" sheetId="11" r:id="rId12"/>
    <sheet name="Sheet12" sheetId="12" r:id="rId13"/>
    <sheet name="Sheet13" sheetId="13" r:id="rId14"/>
    <sheet name="Sheet14" sheetId="14" r:id="rId15"/>
    <sheet name="Sheet15" sheetId="15" r:id="rId16"/>
    <sheet name="Sheet16" sheetId="16" r:id="rId17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7" i="1" l="1"/>
  <c r="C27" i="1"/>
  <c r="C25" i="1" l="1"/>
  <c r="C21" i="1"/>
  <c r="C26" i="1"/>
  <c r="C24" i="1"/>
  <c r="C22" i="1"/>
  <c r="B2" i="2" s="1"/>
  <c r="C20" i="1"/>
  <c r="C19" i="1"/>
  <c r="F19" i="1" s="1"/>
  <c r="C18" i="1"/>
  <c r="C12" i="1"/>
  <c r="C14" i="1" s="1"/>
  <c r="B4" i="2" l="1"/>
  <c r="F37" i="1"/>
  <c r="F26" i="1"/>
  <c r="F27" i="1" s="1"/>
  <c r="B9" i="2"/>
  <c r="F20" i="1"/>
  <c r="F40" i="1"/>
  <c r="C29" i="1"/>
  <c r="C13" i="1"/>
  <c r="B8" i="2"/>
  <c r="B7" i="2"/>
  <c r="B6" i="2"/>
  <c r="B5" i="2"/>
  <c r="B3" i="2"/>
  <c r="C32" i="1" l="1"/>
  <c r="C31" i="1" s="1"/>
  <c r="D32" i="1"/>
  <c r="D31" i="1" s="1"/>
  <c r="E31" i="1"/>
  <c r="F32" i="1"/>
  <c r="F31" i="1" s="1"/>
</calcChain>
</file>

<file path=xl/sharedStrings.xml><?xml version="1.0" encoding="utf-8"?>
<sst xmlns="http://schemas.openxmlformats.org/spreadsheetml/2006/main" count="52" uniqueCount="44">
  <si>
    <t xml:space="preserve">Equity Multiples from a DDM </t>
  </si>
  <si>
    <t>(in $ per share)</t>
  </si>
  <si>
    <t>High Growth Period</t>
  </si>
  <si>
    <t>Length of high-growth period (n) =</t>
  </si>
  <si>
    <t xml:space="preserve"> (Number of periods)</t>
  </si>
  <si>
    <t>Growth rate during period (g) =</t>
  </si>
  <si>
    <t>(in percent)</t>
  </si>
  <si>
    <t>Stable Growth Period</t>
  </si>
  <si>
    <t>Growth rate in steady state =</t>
  </si>
  <si>
    <t>Output</t>
  </si>
  <si>
    <t>Enter the following inputs for the two-stage DDM (If you are using FCFE, compute the potential payout ratio = 1- FCFE/ Net Income)</t>
  </si>
  <si>
    <t>Expected ROE</t>
  </si>
  <si>
    <t>Price to Book</t>
  </si>
  <si>
    <t>ROE minus COE</t>
  </si>
  <si>
    <t>Expected ROIC =</t>
  </si>
  <si>
    <t>Book value of invested capital</t>
  </si>
  <si>
    <t>Cost of capital during period  =</t>
  </si>
  <si>
    <t>Cost of capital in steady state =</t>
  </si>
  <si>
    <t>Operating margin after taxes</t>
  </si>
  <si>
    <t>Expected ROIC=</t>
  </si>
  <si>
    <t>High Growth</t>
  </si>
  <si>
    <t>Stable Growth</t>
  </si>
  <si>
    <t>Number of years</t>
  </si>
  <si>
    <t>Expected growth rate</t>
  </si>
  <si>
    <t>Expected revnues next year</t>
  </si>
  <si>
    <t>Reinvestment rate</t>
  </si>
  <si>
    <t>Cost of capital</t>
  </si>
  <si>
    <t>After-tax operating margin</t>
  </si>
  <si>
    <t>Enterprise value multiples from a high-growth FCFF model</t>
  </si>
  <si>
    <t>Enter the following inputs for the two-stage free cash flow to the firm</t>
  </si>
  <si>
    <t>Expected operating income after taxes next year</t>
  </si>
  <si>
    <t>Sales to capital =</t>
  </si>
  <si>
    <t>Reinvestment rate =</t>
  </si>
  <si>
    <t>EV to IC equatioin</t>
  </si>
  <si>
    <t>Scaling inputs (used to compue multiples): Do not enter</t>
  </si>
  <si>
    <t>Trailing</t>
  </si>
  <si>
    <t>Forward</t>
  </si>
  <si>
    <t>EV/EBIT</t>
  </si>
  <si>
    <t>EV/EBIT (1-t)</t>
  </si>
  <si>
    <t>EV to Inv capital</t>
  </si>
  <si>
    <t>EV to sales</t>
  </si>
  <si>
    <t>EV toS equation</t>
  </si>
  <si>
    <t xml:space="preserve">Tax rate </t>
  </si>
  <si>
    <t>Enterprise value today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</si>
</sst>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0.000%"/>
  </numFmts>
  <fonts count="10">
    <font>
      <sz val="10"/>
      <name val="Geneva"/>
      <charset val="1"/>
    </font>
    <font>
      <i/>
      <sz val="14"/>
      <name val="Times"/>
    </font>
    <font>
      <sz val="10"/>
      <name val="Geneva"/>
      <family val="2"/>
      <charset val="1"/>
    </font>
    <font>
      <b/>
      <i/>
      <sz val="16"/>
      <name val="Times"/>
    </font>
    <font>
      <sz val="12"/>
      <color theme="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</borders>
  <cellStyleXfs count="2">
    <xf numFmtId="0" fontId="0" fillId="0" borderId="0"/>
    <xf numFmtId="0" fontId="1" fillId="0" borderId="0" applyFill="0" applyBorder="0">
      <alignment horizontal="center" vertical="top"/>
      <protection locked="0"/>
    </xf>
  </cellStyleXfs>
  <cellXfs count="41">
    <xf numFmtId="0" fontId="0" fillId="0" borderId="0" xfId="0"/>
    <xf numFmtId="0" fontId="2" fillId="0" borderId="0" xfId="0" applyFont="1"/>
    <xf numFmtId="9" fontId="0" fillId="0" borderId="0" xfId="0" applyNumberFormat="1"/>
    <xf numFmtId="9" fontId="2" fillId="0" borderId="0" xfId="0" applyNumberFormat="1" applyFont="1"/>
    <xf numFmtId="10" fontId="2" fillId="0" borderId="0" xfId="0" applyNumberFormat="1" applyFont="1"/>
    <xf numFmtId="10" fontId="4" fillId="3" borderId="4" xfId="1" applyNumberFormat="1" applyFont="1" applyFill="1" applyBorder="1">
      <alignment horizontal="center" vertical="top"/>
      <protection locked="0"/>
    </xf>
    <xf numFmtId="0" fontId="5" fillId="0" borderId="0" xfId="0" applyFont="1" applyAlignment="1" applyProtection="1">
      <alignment vertical="top"/>
      <protection locked="0"/>
    </xf>
    <xf numFmtId="0" fontId="6" fillId="0" borderId="0" xfId="0" applyFont="1"/>
    <xf numFmtId="2" fontId="6" fillId="0" borderId="0" xfId="0" applyNumberFormat="1" applyFont="1"/>
    <xf numFmtId="0" fontId="6" fillId="3" borderId="0" xfId="0" applyFont="1" applyFill="1"/>
    <xf numFmtId="10" fontId="6" fillId="2" borderId="2" xfId="0" applyNumberFormat="1" applyFont="1" applyFill="1" applyBorder="1" applyAlignment="1">
      <alignment horizontal="center"/>
    </xf>
    <xf numFmtId="10" fontId="7" fillId="2" borderId="0" xfId="0" applyNumberFormat="1" applyFont="1" applyFill="1" applyAlignment="1">
      <alignment horizontal="center"/>
    </xf>
    <xf numFmtId="0" fontId="8" fillId="0" borderId="0" xfId="0" applyFont="1" applyAlignment="1" applyProtection="1">
      <alignment vertical="top"/>
      <protection locked="0"/>
    </xf>
    <xf numFmtId="0" fontId="6" fillId="0" borderId="0" xfId="0" applyFont="1" applyAlignment="1" applyProtection="1">
      <alignment horizontal="left" vertical="top"/>
      <protection locked="0"/>
    </xf>
    <xf numFmtId="10" fontId="6" fillId="0" borderId="0" xfId="0" applyNumberFormat="1" applyFont="1"/>
    <xf numFmtId="0" fontId="9" fillId="0" borderId="0" xfId="0" applyFont="1" applyAlignment="1" applyProtection="1">
      <alignment horizontal="center" vertical="top"/>
      <protection locked="0"/>
    </xf>
    <xf numFmtId="0" fontId="6" fillId="0" borderId="0" xfId="0" applyFont="1" applyAlignment="1" applyProtection="1">
      <alignment vertical="top"/>
      <protection locked="0"/>
    </xf>
    <xf numFmtId="0" fontId="4" fillId="3" borderId="4" xfId="0" applyFont="1" applyFill="1" applyBorder="1" applyAlignment="1" applyProtection="1">
      <alignment horizontal="center" vertical="top"/>
      <protection locked="0"/>
    </xf>
    <xf numFmtId="10" fontId="4" fillId="3" borderId="4" xfId="0" applyNumberFormat="1" applyFont="1" applyFill="1" applyBorder="1" applyAlignment="1" applyProtection="1">
      <alignment horizontal="center" vertical="top"/>
      <protection locked="0"/>
    </xf>
    <xf numFmtId="10" fontId="4" fillId="3" borderId="4" xfId="0" applyNumberFormat="1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 applyProtection="1">
      <alignment horizontal="center" vertical="top"/>
      <protection locked="0"/>
    </xf>
    <xf numFmtId="0" fontId="6" fillId="0" borderId="0" xfId="0" applyFont="1" applyAlignment="1" applyProtection="1">
      <alignment horizontal="center" vertical="top"/>
      <protection locked="0"/>
    </xf>
    <xf numFmtId="2" fontId="4" fillId="3" borderId="1" xfId="0" applyNumberFormat="1" applyFont="1" applyFill="1" applyBorder="1" applyAlignment="1">
      <alignment horizontal="center"/>
    </xf>
    <xf numFmtId="2" fontId="4" fillId="3" borderId="0" xfId="0" applyNumberFormat="1" applyFont="1" applyFill="1" applyAlignment="1">
      <alignment horizontal="center"/>
    </xf>
    <xf numFmtId="0" fontId="6" fillId="2" borderId="5" xfId="0" applyFont="1" applyFill="1" applyBorder="1" applyAlignment="1">
      <alignment horizontal="center"/>
    </xf>
    <xf numFmtId="10" fontId="6" fillId="2" borderId="5" xfId="0" applyNumberFormat="1" applyFont="1" applyFill="1" applyBorder="1" applyAlignment="1">
      <alignment horizontal="center"/>
    </xf>
    <xf numFmtId="0" fontId="6" fillId="0" borderId="3" xfId="0" applyFont="1" applyBorder="1" applyAlignment="1" applyProtection="1">
      <alignment vertical="top"/>
      <protection locked="0"/>
    </xf>
    <xf numFmtId="8" fontId="4" fillId="3" borderId="3" xfId="0" applyNumberFormat="1" applyFont="1" applyFill="1" applyBorder="1" applyAlignment="1" applyProtection="1">
      <alignment horizontal="center" vertical="top"/>
      <protection locked="0"/>
    </xf>
    <xf numFmtId="0" fontId="6" fillId="0" borderId="6" xfId="0" applyFont="1" applyBorder="1"/>
    <xf numFmtId="0" fontId="5" fillId="0" borderId="0" xfId="0" applyFont="1" applyAlignment="1" applyProtection="1">
      <alignment vertical="center"/>
      <protection locked="0"/>
    </xf>
    <xf numFmtId="8" fontId="7" fillId="4" borderId="3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Alignment="1">
      <alignment vertical="center"/>
    </xf>
    <xf numFmtId="0" fontId="5" fillId="0" borderId="0" xfId="0" applyFont="1"/>
    <xf numFmtId="8" fontId="7" fillId="4" borderId="7" xfId="0" applyNumberFormat="1" applyFont="1" applyFill="1" applyBorder="1" applyAlignment="1" applyProtection="1">
      <alignment horizontal="center" vertical="top"/>
      <protection locked="0"/>
    </xf>
    <xf numFmtId="0" fontId="6" fillId="4" borderId="3" xfId="0" applyFont="1" applyFill="1" applyBorder="1" applyAlignment="1">
      <alignment vertical="center"/>
    </xf>
    <xf numFmtId="10" fontId="6" fillId="2" borderId="0" xfId="0" applyNumberFormat="1" applyFont="1" applyFill="1" applyAlignment="1">
      <alignment horizontal="center"/>
    </xf>
    <xf numFmtId="2" fontId="7" fillId="4" borderId="3" xfId="0" applyNumberFormat="1" applyFont="1" applyFill="1" applyBorder="1" applyAlignment="1" applyProtection="1">
      <alignment horizontal="center" vertical="center"/>
      <protection locked="0"/>
    </xf>
    <xf numFmtId="2" fontId="6" fillId="4" borderId="3" xfId="0" applyNumberFormat="1" applyFont="1" applyFill="1" applyBorder="1" applyAlignment="1">
      <alignment horizontal="center" vertical="center"/>
    </xf>
    <xf numFmtId="2" fontId="6" fillId="0" borderId="3" xfId="0" applyNumberFormat="1" applyFont="1" applyBorder="1" applyAlignment="1">
      <alignment horizontal="center" vertical="center"/>
    </xf>
    <xf numFmtId="0" fontId="3" fillId="0" borderId="0" xfId="0" applyFont="1" applyAlignment="1" applyProtection="1">
      <alignment horizontal="center" vertical="top"/>
      <protection locked="0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7.xml"/><Relationship Id="rId13" Type="http://schemas.openxmlformats.org/officeDocument/2006/relationships/worksheet" Target="worksheets/sheet12.xml"/><Relationship Id="rId18" Type="http://schemas.openxmlformats.org/officeDocument/2006/relationships/theme" Target="theme/theme1.xml"/><Relationship Id="rId3" Type="http://schemas.openxmlformats.org/officeDocument/2006/relationships/worksheet" Target="worksheets/sheet2.xml"/><Relationship Id="rId21" Type="http://schemas.openxmlformats.org/officeDocument/2006/relationships/calcChain" Target="calcChain.xml"/><Relationship Id="rId7" Type="http://schemas.openxmlformats.org/officeDocument/2006/relationships/worksheet" Target="worksheets/sheet6.xml"/><Relationship Id="rId12" Type="http://schemas.openxmlformats.org/officeDocument/2006/relationships/worksheet" Target="worksheets/sheet11.xml"/><Relationship Id="rId17" Type="http://schemas.openxmlformats.org/officeDocument/2006/relationships/worksheet" Target="worksheets/sheet16.xml"/><Relationship Id="rId2" Type="http://schemas.openxmlformats.org/officeDocument/2006/relationships/chartsheet" Target="chartsheets/sheet1.xml"/><Relationship Id="rId16" Type="http://schemas.openxmlformats.org/officeDocument/2006/relationships/worksheet" Target="worksheets/sheet15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5.xml"/><Relationship Id="rId11" Type="http://schemas.openxmlformats.org/officeDocument/2006/relationships/worksheet" Target="worksheets/sheet10.xml"/><Relationship Id="rId5" Type="http://schemas.openxmlformats.org/officeDocument/2006/relationships/worksheet" Target="worksheets/sheet4.xml"/><Relationship Id="rId15" Type="http://schemas.openxmlformats.org/officeDocument/2006/relationships/worksheet" Target="worksheets/sheet14.xml"/><Relationship Id="rId10" Type="http://schemas.openxmlformats.org/officeDocument/2006/relationships/worksheet" Target="worksheets/sheet9.xml"/><Relationship Id="rId19" Type="http://schemas.openxmlformats.org/officeDocument/2006/relationships/styles" Target="styles.xml"/><Relationship Id="rId4" Type="http://schemas.openxmlformats.org/officeDocument/2006/relationships/worksheet" Target="worksheets/sheet3.xml"/><Relationship Id="rId9" Type="http://schemas.openxmlformats.org/officeDocument/2006/relationships/worksheet" Target="worksheets/sheet8.xml"/><Relationship Id="rId14" Type="http://schemas.openxmlformats.org/officeDocument/2006/relationships/worksheet" Target="worksheets/sheet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Sheet2!$C$1</c:f>
              <c:strCache>
                <c:ptCount val="1"/>
                <c:pt idx="0">
                  <c:v>Price to Book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numRef>
              <c:f>Sheet2!$B$2:$B$9</c:f>
              <c:numCache>
                <c:formatCode>0.00%</c:formatCode>
                <c:ptCount val="8"/>
                <c:pt idx="0">
                  <c:v>-3.0299999999999994E-2</c:v>
                </c:pt>
                <c:pt idx="1">
                  <c:v>1.9700000000000009E-2</c:v>
                </c:pt>
                <c:pt idx="2">
                  <c:v>6.9699999999999998E-2</c:v>
                </c:pt>
                <c:pt idx="3">
                  <c:v>0.11970000000000001</c:v>
                </c:pt>
                <c:pt idx="4">
                  <c:v>0.16970000000000002</c:v>
                </c:pt>
                <c:pt idx="5">
                  <c:v>0.21970000000000001</c:v>
                </c:pt>
                <c:pt idx="6">
                  <c:v>0.2697</c:v>
                </c:pt>
                <c:pt idx="7">
                  <c:v>0.31970000000000004</c:v>
                </c:pt>
              </c:numCache>
            </c:numRef>
          </c:cat>
          <c:val>
            <c:numRef>
              <c:f>Sheet2!$C$2:$C$9</c:f>
              <c:numCache>
                <c:formatCode>General</c:formatCode>
                <c:ptCount val="8"/>
                <c:pt idx="0">
                  <c:v>0.46</c:v>
                </c:pt>
                <c:pt idx="1">
                  <c:v>1.07</c:v>
                </c:pt>
                <c:pt idx="2">
                  <c:v>1.84</c:v>
                </c:pt>
                <c:pt idx="3">
                  <c:v>2.82</c:v>
                </c:pt>
                <c:pt idx="4">
                  <c:v>4.01</c:v>
                </c:pt>
                <c:pt idx="5">
                  <c:v>5.47</c:v>
                </c:pt>
                <c:pt idx="6">
                  <c:v>7.22</c:v>
                </c:pt>
                <c:pt idx="7">
                  <c:v>9.3000000000000007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C8-9B40-89DF-F0F3DAF027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89218239"/>
        <c:axId val="1"/>
      </c:barChart>
      <c:catAx>
        <c:axId val="78921823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424242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Return on equity - Cost of equity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424242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Price to Book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#,##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789218239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71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4100" cy="62738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870DF69-F0BF-0A71-5C48-AAEECC9833F1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47"/>
  <sheetViews>
    <sheetView tabSelected="1" workbookViewId="0">
      <selection activeCell="C7" sqref="C7"/>
    </sheetView>
  </sheetViews>
  <sheetFormatPr baseColWidth="10" defaultRowHeight="14"/>
  <cols>
    <col min="1" max="1" width="6.7109375" customWidth="1"/>
    <col min="2" max="2" width="38" customWidth="1"/>
    <col min="3" max="6" width="13.7109375" customWidth="1"/>
  </cols>
  <sheetData>
    <row r="1" spans="2:15" ht="20" customHeight="1">
      <c r="B1" s="40" t="s">
        <v>28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</row>
    <row r="2" spans="2:15" s="7" customFormat="1" ht="20" customHeight="1">
      <c r="B2" s="6" t="s">
        <v>29</v>
      </c>
      <c r="J2" s="8"/>
    </row>
    <row r="3" spans="2:15" s="7" customFormat="1" ht="20" customHeight="1">
      <c r="B3" s="6"/>
      <c r="C3" s="7" t="s">
        <v>20</v>
      </c>
      <c r="D3" s="7" t="s">
        <v>21</v>
      </c>
      <c r="J3" s="8"/>
    </row>
    <row r="4" spans="2:15" s="7" customFormat="1" ht="20" customHeight="1">
      <c r="B4" s="27" t="s">
        <v>22</v>
      </c>
      <c r="C4" s="25">
        <v>10</v>
      </c>
      <c r="D4" s="9"/>
      <c r="J4" s="8"/>
    </row>
    <row r="5" spans="2:15" s="7" customFormat="1" ht="20" customHeight="1">
      <c r="B5" s="27" t="s">
        <v>23</v>
      </c>
      <c r="C5" s="26">
        <v>9.6000000000000002E-2</v>
      </c>
      <c r="D5" s="11">
        <v>3.5000000000000003E-2</v>
      </c>
      <c r="J5" s="8"/>
    </row>
    <row r="6" spans="2:15" s="7" customFormat="1" ht="20" customHeight="1">
      <c r="B6" s="27" t="s">
        <v>25</v>
      </c>
      <c r="C6" s="26">
        <v>0.6</v>
      </c>
      <c r="D6" s="10">
        <v>0.29170000000000001</v>
      </c>
      <c r="J6" s="8"/>
    </row>
    <row r="7" spans="2:15" s="7" customFormat="1" ht="20" customHeight="1">
      <c r="B7" s="27" t="s">
        <v>26</v>
      </c>
      <c r="C7" s="26">
        <v>8.0299999999999996E-2</v>
      </c>
      <c r="D7" s="10">
        <v>7.7399999999999997E-2</v>
      </c>
      <c r="J7" s="8"/>
    </row>
    <row r="8" spans="2:15" s="7" customFormat="1" ht="20" customHeight="1">
      <c r="B8" s="27" t="s">
        <v>27</v>
      </c>
      <c r="C8" s="26">
        <v>0.14430000000000001</v>
      </c>
      <c r="D8" s="10">
        <v>0.05</v>
      </c>
      <c r="J8" s="8"/>
    </row>
    <row r="9" spans="2:15" s="7" customFormat="1" ht="20" customHeight="1">
      <c r="B9" s="16" t="s">
        <v>42</v>
      </c>
      <c r="C9" s="36">
        <v>0.4</v>
      </c>
      <c r="D9" s="36">
        <v>0.4</v>
      </c>
      <c r="J9" s="8"/>
    </row>
    <row r="10" spans="2:15" s="7" customFormat="1" ht="20" customHeight="1">
      <c r="B10" s="6"/>
      <c r="J10" s="8"/>
    </row>
    <row r="11" spans="2:15" s="7" customFormat="1" ht="20" customHeight="1">
      <c r="B11" s="12" t="s">
        <v>34</v>
      </c>
      <c r="G11" s="29"/>
    </row>
    <row r="12" spans="2:15" s="7" customFormat="1" ht="20" customHeight="1">
      <c r="B12" s="27" t="s">
        <v>30</v>
      </c>
      <c r="C12" s="28">
        <f>1</f>
        <v>1</v>
      </c>
      <c r="D12" s="13" t="s">
        <v>1</v>
      </c>
    </row>
    <row r="13" spans="2:15" s="7" customFormat="1" ht="20" customHeight="1">
      <c r="B13" s="27" t="s">
        <v>15</v>
      </c>
      <c r="C13" s="28">
        <f>C12/F19</f>
        <v>6.25</v>
      </c>
      <c r="D13" s="13"/>
      <c r="F13" s="14"/>
    </row>
    <row r="14" spans="2:15" s="7" customFormat="1" ht="20" customHeight="1">
      <c r="B14" s="27" t="s">
        <v>24</v>
      </c>
      <c r="C14" s="28">
        <f>C12/C8</f>
        <v>6.9300069300069298</v>
      </c>
      <c r="D14" s="13"/>
    </row>
    <row r="15" spans="2:15" s="7" customFormat="1" ht="20" customHeight="1">
      <c r="D15" s="15" t="s">
        <v>0</v>
      </c>
    </row>
    <row r="16" spans="2:15" s="7" customFormat="1" ht="20" customHeight="1">
      <c r="B16" s="6" t="s">
        <v>10</v>
      </c>
      <c r="J16" s="8"/>
    </row>
    <row r="17" spans="2:6" s="7" customFormat="1" ht="20" customHeight="1">
      <c r="B17" s="12" t="s">
        <v>2</v>
      </c>
      <c r="C17" s="16"/>
      <c r="D17" s="13"/>
    </row>
    <row r="18" spans="2:6" s="7" customFormat="1" ht="20" customHeight="1">
      <c r="B18" s="16" t="s">
        <v>3</v>
      </c>
      <c r="C18" s="17">
        <f>C4</f>
        <v>10</v>
      </c>
      <c r="D18" s="13" t="s">
        <v>4</v>
      </c>
      <c r="E18" s="13"/>
    </row>
    <row r="19" spans="2:6" s="7" customFormat="1" ht="20" customHeight="1">
      <c r="B19" s="16" t="s">
        <v>5</v>
      </c>
      <c r="C19" s="18">
        <f>C5</f>
        <v>9.6000000000000002E-2</v>
      </c>
      <c r="D19" s="13" t="s">
        <v>6</v>
      </c>
      <c r="E19" s="7" t="s">
        <v>14</v>
      </c>
      <c r="F19" s="19">
        <f>C19/C6</f>
        <v>0.16</v>
      </c>
    </row>
    <row r="20" spans="2:6" s="7" customFormat="1" ht="20" customHeight="1">
      <c r="B20" s="16" t="s">
        <v>18</v>
      </c>
      <c r="C20" s="5">
        <f>C8</f>
        <v>0.14430000000000001</v>
      </c>
      <c r="D20" s="13"/>
      <c r="E20" s="7" t="s">
        <v>31</v>
      </c>
      <c r="F20" s="20">
        <f>F19/C20</f>
        <v>1.1088011088011087</v>
      </c>
    </row>
    <row r="21" spans="2:6" s="7" customFormat="1" ht="20" customHeight="1">
      <c r="B21" s="16" t="s">
        <v>25</v>
      </c>
      <c r="C21" s="21">
        <f>C6</f>
        <v>0.6</v>
      </c>
      <c r="D21" s="13" t="s">
        <v>6</v>
      </c>
    </row>
    <row r="22" spans="2:6" s="7" customFormat="1" ht="20" customHeight="1">
      <c r="B22" s="16" t="s">
        <v>16</v>
      </c>
      <c r="C22" s="18">
        <f>C7</f>
        <v>8.0299999999999996E-2</v>
      </c>
      <c r="D22" s="13" t="s">
        <v>6</v>
      </c>
    </row>
    <row r="23" spans="2:6" s="7" customFormat="1" ht="20" customHeight="1">
      <c r="B23" s="12" t="s">
        <v>7</v>
      </c>
      <c r="C23" s="22"/>
      <c r="D23" s="13"/>
    </row>
    <row r="24" spans="2:6" s="7" customFormat="1" ht="20" customHeight="1">
      <c r="B24" s="16" t="s">
        <v>8</v>
      </c>
      <c r="C24" s="18">
        <f>D5</f>
        <v>3.5000000000000003E-2</v>
      </c>
      <c r="D24" s="13" t="s">
        <v>6</v>
      </c>
    </row>
    <row r="25" spans="2:6" s="7" customFormat="1" ht="20" customHeight="1">
      <c r="B25" s="16" t="s">
        <v>18</v>
      </c>
      <c r="C25" s="18">
        <f>D8</f>
        <v>0.05</v>
      </c>
      <c r="D25" s="13"/>
    </row>
    <row r="26" spans="2:6" s="7" customFormat="1" ht="20" customHeight="1">
      <c r="B26" s="16" t="s">
        <v>32</v>
      </c>
      <c r="C26" s="18">
        <f>D6</f>
        <v>0.29170000000000001</v>
      </c>
      <c r="D26" s="13" t="s">
        <v>6</v>
      </c>
      <c r="E26" s="7" t="s">
        <v>19</v>
      </c>
      <c r="F26" s="19">
        <f>C24/C26</f>
        <v>0.11998628728145355</v>
      </c>
    </row>
    <row r="27" spans="2:6" s="7" customFormat="1" ht="20" customHeight="1">
      <c r="B27" s="16" t="s">
        <v>17</v>
      </c>
      <c r="C27" s="18">
        <f>D7</f>
        <v>7.7399999999999997E-2</v>
      </c>
      <c r="D27" s="13" t="s">
        <v>6</v>
      </c>
      <c r="E27" s="7" t="s">
        <v>31</v>
      </c>
      <c r="F27" s="20">
        <f>F26/C25</f>
        <v>2.399725745629071</v>
      </c>
    </row>
    <row r="28" spans="2:6" s="7" customFormat="1" ht="20" customHeight="1">
      <c r="B28" s="6" t="s">
        <v>9</v>
      </c>
      <c r="D28" s="13"/>
    </row>
    <row r="29" spans="2:6" s="7" customFormat="1" ht="20" customHeight="1">
      <c r="B29" s="16" t="s">
        <v>43</v>
      </c>
      <c r="C29" s="34">
        <f>IF(C19=C22,C12*C18+C12*(1+C19)^(C18-1)*(1+C24)*(1-C26)/((C27-C24)*(1+C22)^C18),C12*(1-C21)*(1-((1+C19)^C18/(1+C22)^C18))/(C22-C19)+C12*(1+C19)^(C18-1)*(1+C24)*(1-C26)/((C27-C24)*(1+C22)^C18))</f>
        <v>22.178420616649483</v>
      </c>
    </row>
    <row r="30" spans="2:6" s="32" customFormat="1" ht="20" customHeight="1">
      <c r="B30" s="30"/>
      <c r="C30" s="31" t="s">
        <v>37</v>
      </c>
      <c r="D30" s="35" t="s">
        <v>38</v>
      </c>
      <c r="E30" s="35" t="s">
        <v>39</v>
      </c>
      <c r="F30" s="35" t="s">
        <v>40</v>
      </c>
    </row>
    <row r="31" spans="2:6" s="33" customFormat="1" ht="20" customHeight="1">
      <c r="B31" s="27" t="s">
        <v>35</v>
      </c>
      <c r="C31" s="37">
        <f>C32*(1+C5)</f>
        <v>14.584529397508701</v>
      </c>
      <c r="D31" s="38">
        <f>D32*(1+C5)</f>
        <v>24.307548995847835</v>
      </c>
      <c r="E31" s="38">
        <f>C29/C13</f>
        <v>3.5485472986639173</v>
      </c>
      <c r="F31" s="38">
        <f>F32*(1+C5)</f>
        <v>3.5075793201008429</v>
      </c>
    </row>
    <row r="32" spans="2:6" s="33" customFormat="1" ht="20" customHeight="1">
      <c r="B32" s="27" t="s">
        <v>36</v>
      </c>
      <c r="C32" s="37">
        <f>C29/(C12/(1-C9))</f>
        <v>13.307052369989689</v>
      </c>
      <c r="D32" s="38">
        <f>C29/C12</f>
        <v>22.178420616649483</v>
      </c>
      <c r="E32" s="39"/>
      <c r="F32" s="38">
        <f>C29/C14</f>
        <v>3.2003460949825207</v>
      </c>
    </row>
    <row r="33" spans="2:6" s="7" customFormat="1" ht="20" customHeight="1">
      <c r="B33"/>
      <c r="C33"/>
    </row>
    <row r="34" spans="2:6" s="7" customFormat="1" ht="20" customHeight="1">
      <c r="B34"/>
      <c r="C34"/>
    </row>
    <row r="35" spans="2:6" s="7" customFormat="1" ht="20" customHeight="1">
      <c r="B35"/>
      <c r="C35"/>
    </row>
    <row r="36" spans="2:6" s="7" customFormat="1" ht="20" customHeight="1" thickBot="1">
      <c r="B36"/>
      <c r="C36"/>
      <c r="F36" s="7" t="s">
        <v>33</v>
      </c>
    </row>
    <row r="37" spans="2:6" s="7" customFormat="1" ht="20" customHeight="1" thickBot="1">
      <c r="B37"/>
      <c r="C37"/>
      <c r="F37" s="23">
        <f>F19*(((1-C21)*(1-(1+C19)^C18/(1+C22)^C18))/(C22-C19)+((1+C19)^(C18-1)*(1+C24)*(1-C26))/((C22-C24)*(1+C22)^C18))</f>
        <v>3.3618823651444845</v>
      </c>
    </row>
    <row r="38" spans="2:6" s="7" customFormat="1" ht="16">
      <c r="B38"/>
      <c r="C38"/>
    </row>
    <row r="39" spans="2:6" s="7" customFormat="1" ht="16">
      <c r="F39" s="7" t="s">
        <v>41</v>
      </c>
    </row>
    <row r="40" spans="2:6" s="7" customFormat="1" ht="16">
      <c r="F40" s="24">
        <f>C20*(((1-C21)*(1-(1+C19)^C18/(1+C22)^C18))/(C22-C19)+((1+C19)^(C18-1)*(1+C24)*(1-C26))/((C22-C24)*(1+C22)^C18))</f>
        <v>3.0319976580646819</v>
      </c>
    </row>
    <row r="47" spans="2:6">
      <c r="F47">
        <f>(1.79-0.64)*2000</f>
        <v>2300</v>
      </c>
    </row>
  </sheetData>
  <mergeCells count="1">
    <mergeCell ref="B1:O1"/>
  </mergeCells>
  <printOptions gridLines="1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9"/>
  <sheetViews>
    <sheetView workbookViewId="0">
      <selection activeCell="B1" sqref="B1:C9"/>
    </sheetView>
  </sheetViews>
  <sheetFormatPr baseColWidth="10" defaultRowHeight="14"/>
  <sheetData>
    <row r="1" spans="1:3">
      <c r="A1" s="1" t="s">
        <v>11</v>
      </c>
      <c r="B1" s="1" t="s">
        <v>13</v>
      </c>
      <c r="C1" s="1" t="s">
        <v>12</v>
      </c>
    </row>
    <row r="2" spans="1:3">
      <c r="A2" s="3">
        <v>0.05</v>
      </c>
      <c r="B2" s="4">
        <f>A2-Sheet1!$C$22</f>
        <v>-3.0299999999999994E-2</v>
      </c>
      <c r="C2" s="1">
        <v>0.46</v>
      </c>
    </row>
    <row r="3" spans="1:3">
      <c r="A3" s="2">
        <v>0.1</v>
      </c>
      <c r="B3" s="4">
        <f>A3-Sheet1!$C$22</f>
        <v>1.9700000000000009E-2</v>
      </c>
      <c r="C3">
        <v>1.07</v>
      </c>
    </row>
    <row r="4" spans="1:3">
      <c r="A4" s="2">
        <v>0.15</v>
      </c>
      <c r="B4" s="4">
        <f>A4-Sheet1!$C$22</f>
        <v>6.9699999999999998E-2</v>
      </c>
      <c r="C4">
        <v>1.84</v>
      </c>
    </row>
    <row r="5" spans="1:3">
      <c r="A5" s="2">
        <v>0.2</v>
      </c>
      <c r="B5" s="4">
        <f>A5-Sheet1!$C$22</f>
        <v>0.11970000000000001</v>
      </c>
      <c r="C5">
        <v>2.82</v>
      </c>
    </row>
    <row r="6" spans="1:3">
      <c r="A6" s="2">
        <v>0.25</v>
      </c>
      <c r="B6" s="4">
        <f>A6-Sheet1!$C$22</f>
        <v>0.16970000000000002</v>
      </c>
      <c r="C6">
        <v>4.01</v>
      </c>
    </row>
    <row r="7" spans="1:3">
      <c r="A7" s="2">
        <v>0.3</v>
      </c>
      <c r="B7" s="4">
        <f>A7-Sheet1!$C$22</f>
        <v>0.21970000000000001</v>
      </c>
      <c r="C7">
        <v>5.47</v>
      </c>
    </row>
    <row r="8" spans="1:3">
      <c r="A8" s="2">
        <v>0.35</v>
      </c>
      <c r="B8" s="4">
        <f>A8-Sheet1!$C$22</f>
        <v>0.2697</v>
      </c>
      <c r="C8">
        <v>7.22</v>
      </c>
    </row>
    <row r="9" spans="1:3">
      <c r="A9" s="2">
        <v>0.4</v>
      </c>
      <c r="B9" s="4">
        <f>A9-Sheet1!$C$22</f>
        <v>0.31970000000000004</v>
      </c>
      <c r="C9">
        <v>9.3000000000000007</v>
      </c>
    </row>
  </sheetData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Charts</vt:lpstr>
      </vt:variant>
      <vt:variant>
        <vt:i4>1</vt:i4>
      </vt:variant>
    </vt:vector>
  </HeadingPairs>
  <TitlesOfParts>
    <vt:vector size="17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  <vt:lpstr>XRET AND PBV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Aswath Damodaran</dc:creator>
  <cp:keywords/>
  <dc:description/>
  <cp:lastModifiedBy>Microsoft Office User</cp:lastModifiedBy>
  <dcterms:created xsi:type="dcterms:W3CDTF">1998-07-02T04:56:09Z</dcterms:created>
  <dcterms:modified xsi:type="dcterms:W3CDTF">2025-01-25T02:37:51Z</dcterms:modified>
</cp:coreProperties>
</file>