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heets/sheet1.xml" ContentType="application/vnd.openxmlformats-officedocument.spreadsheetml.chartsheet+xml"/>
  <Override PartName="/xl/worksheets/sheet2.xml" ContentType="application/vnd.openxmlformats-officedocument.spreadsheetml.worksheet+xml"/>
  <Override PartName="/xl/chartsheets/sheet2.xml" ContentType="application/vnd.openxmlformats-officedocument.spreadsheetml.chart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Home Page 2002/pc/inv4ed/"/>
    </mc:Choice>
  </mc:AlternateContent>
  <xr:revisionPtr revIDLastSave="0" documentId="8_{62479A3E-6040-154A-BD87-A390CBF443C7}" xr6:coauthVersionLast="47" xr6:coauthVersionMax="47" xr10:uidLastSave="{00000000-0000-0000-0000-000000000000}"/>
  <bookViews>
    <workbookView xWindow="0" yWindow="500" windowWidth="38400" windowHeight="23500" xr2:uid="{00000000-000D-0000-FFFF-FFFF00000000}"/>
  </bookViews>
  <sheets>
    <sheet name="Sheet1" sheetId="1" r:id="rId1"/>
    <sheet name="XRET AND PBV" sheetId="17" r:id="rId2"/>
    <sheet name="Sheet2" sheetId="2" r:id="rId3"/>
    <sheet name="PS and margins" sheetId="18" r:id="rId4"/>
    <sheet name="Sheet3" sheetId="3" r:id="rId5"/>
    <sheet name="Sheet4" sheetId="4" r:id="rId6"/>
    <sheet name="Sheet5" sheetId="5" r:id="rId7"/>
    <sheet name="Sheet6" sheetId="6" r:id="rId8"/>
    <sheet name="Sheet7" sheetId="7" r:id="rId9"/>
    <sheet name="Sheet8" sheetId="8" r:id="rId10"/>
    <sheet name="Sheet9" sheetId="9" r:id="rId11"/>
    <sheet name="Sheet10" sheetId="10" r:id="rId12"/>
    <sheet name="Sheet11" sheetId="11" r:id="rId13"/>
    <sheet name="Sheet12" sheetId="12" r:id="rId14"/>
    <sheet name="Sheet13" sheetId="13" r:id="rId15"/>
    <sheet name="Sheet14" sheetId="14" r:id="rId16"/>
    <sheet name="Sheet15" sheetId="15" r:id="rId17"/>
    <sheet name="Sheet16" sheetId="16" r:id="rId18"/>
  </sheet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3" i="1" l="1"/>
  <c r="C15" i="1" s="1"/>
  <c r="D24" i="1"/>
  <c r="D23" i="1"/>
  <c r="D19" i="1"/>
  <c r="D21" i="1"/>
  <c r="B9" i="2" s="1"/>
  <c r="D18" i="1"/>
  <c r="D20" i="1"/>
  <c r="D8" i="1"/>
  <c r="D25" i="1"/>
  <c r="A4" i="3"/>
  <c r="A5" i="3" s="1"/>
  <c r="A6" i="3" s="1"/>
  <c r="A7" i="3" s="1"/>
  <c r="A8" i="3" s="1"/>
  <c r="A9" i="3" s="1"/>
  <c r="A3" i="3"/>
  <c r="G33" i="1" l="1"/>
  <c r="G24" i="1"/>
  <c r="G25" i="1" s="1"/>
  <c r="G19" i="1"/>
  <c r="B6" i="2"/>
  <c r="B5" i="2"/>
  <c r="B3" i="2"/>
  <c r="B2" i="2"/>
  <c r="B4" i="2"/>
  <c r="B8" i="2"/>
  <c r="B7" i="2"/>
  <c r="G20" i="1" l="1"/>
  <c r="C14" i="1"/>
  <c r="D27" i="1" s="1"/>
  <c r="D28" i="1" s="1"/>
  <c r="G30" i="1" l="1"/>
  <c r="D29" i="1"/>
  <c r="D30" i="1"/>
  <c r="D31" i="1" s="1"/>
  <c r="G35" i="1" l="1"/>
</calcChain>
</file>

<file path=xl/sharedStrings.xml><?xml version="1.0" encoding="utf-8"?>
<sst xmlns="http://schemas.openxmlformats.org/spreadsheetml/2006/main" count="51" uniqueCount="44">
  <si>
    <t xml:space="preserve">Equity Multiples from a DDM </t>
  </si>
  <si>
    <t>Current Inputs</t>
  </si>
  <si>
    <t>(in $ per share)</t>
  </si>
  <si>
    <t>High Growth Period</t>
  </si>
  <si>
    <t>Length of high-growth period (n) =</t>
  </si>
  <si>
    <t xml:space="preserve"> (Number of periods)</t>
  </si>
  <si>
    <t>Growth rate during period (g) =</t>
  </si>
  <si>
    <t>(in percent)</t>
  </si>
  <si>
    <t>Payout ratio during period (_) =</t>
  </si>
  <si>
    <t>Cost of Equity during period  =</t>
  </si>
  <si>
    <t>Stable Growth Period</t>
  </si>
  <si>
    <t>Growth rate in steady state =</t>
  </si>
  <si>
    <t>Payout ratio in steady state =</t>
  </si>
  <si>
    <t>Cost of Equity in steady state =</t>
  </si>
  <si>
    <t>Output</t>
  </si>
  <si>
    <t>Price/Book Value Ratio =</t>
  </si>
  <si>
    <t>Book value of equity</t>
  </si>
  <si>
    <t>Value of Equity  =</t>
  </si>
  <si>
    <t>Expected ROE =</t>
  </si>
  <si>
    <t>Enter the following inputs for the two-stage DDM (If you are using FCFE, compute the potential payout ratio = 1- FCFE/ Net Income)</t>
  </si>
  <si>
    <t>Beta</t>
  </si>
  <si>
    <t>Expected ROE</t>
  </si>
  <si>
    <t>Price to Book</t>
  </si>
  <si>
    <t>Price/Forward Earnings Ratio =</t>
  </si>
  <si>
    <t>ROE minus COE</t>
  </si>
  <si>
    <t>PBV equatioin</t>
  </si>
  <si>
    <t>PS equation</t>
  </si>
  <si>
    <t>Price/ Forward Sales Ratio =</t>
  </si>
  <si>
    <t>Price/Trailing Sales Ratio =</t>
  </si>
  <si>
    <t>Net margin</t>
  </si>
  <si>
    <t>Trailing PS</t>
  </si>
  <si>
    <t>Forward PS</t>
  </si>
  <si>
    <t>High Growth</t>
  </si>
  <si>
    <t>Stable Growth</t>
  </si>
  <si>
    <t>Number of years</t>
  </si>
  <si>
    <t>Riskfree rate</t>
  </si>
  <si>
    <t>Expected growth rate</t>
  </si>
  <si>
    <t>Payout ratio or FCFE as % of Net Income</t>
  </si>
  <si>
    <t>Net profit margin</t>
  </si>
  <si>
    <t>Equity risk premium</t>
  </si>
  <si>
    <t>Sales to book equity</t>
  </si>
  <si>
    <t>Expected Net Income next year</t>
  </si>
  <si>
    <t>Expected revnues next year</t>
  </si>
  <si>
    <t>Valuation calcuations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</si>
</sst>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_);[Red]\(&quot;$&quot;#,##0.00\)"/>
  </numFmts>
  <fonts count="10">
    <font>
      <sz val="10"/>
      <name val="Geneva"/>
      <charset val="1"/>
    </font>
    <font>
      <sz val="10"/>
      <name val="Times"/>
    </font>
    <font>
      <sz val="10"/>
      <name val="Geneva"/>
      <family val="2"/>
      <charset val="1"/>
    </font>
    <font>
      <sz val="10"/>
      <name val="Geneva"/>
      <family val="2"/>
    </font>
    <font>
      <b/>
      <i/>
      <sz val="16"/>
      <name val="Times"/>
    </font>
    <font>
      <sz val="12"/>
      <name val="Times New Roman"/>
      <family val="1"/>
    </font>
    <font>
      <b/>
      <sz val="12"/>
      <name val="Times New Roman"/>
      <family val="1"/>
    </font>
    <font>
      <sz val="12"/>
      <color theme="1"/>
      <name val="Times New Roman"/>
      <family val="1"/>
    </font>
    <font>
      <b/>
      <i/>
      <sz val="12"/>
      <name val="Times New Roman"/>
      <family val="1"/>
    </font>
    <font>
      <sz val="12"/>
      <color theme="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2" fontId="0" fillId="0" borderId="0" xfId="0" applyNumberFormat="1"/>
    <xf numFmtId="0" fontId="2" fillId="0" borderId="0" xfId="0" applyFont="1"/>
    <xf numFmtId="9" fontId="0" fillId="0" borderId="0" xfId="0" applyNumberFormat="1"/>
    <xf numFmtId="9" fontId="2" fillId="0" borderId="0" xfId="0" applyNumberFormat="1" applyFont="1"/>
    <xf numFmtId="10" fontId="2" fillId="0" borderId="0" xfId="0" applyNumberFormat="1" applyFont="1"/>
    <xf numFmtId="0" fontId="3" fillId="0" borderId="0" xfId="0" applyFont="1"/>
    <xf numFmtId="10" fontId="0" fillId="0" borderId="0" xfId="0" applyNumberFormat="1"/>
    <xf numFmtId="0" fontId="5" fillId="0" borderId="0" xfId="0" applyFont="1"/>
    <xf numFmtId="0" fontId="6" fillId="0" borderId="0" xfId="0" applyFont="1" applyAlignment="1" applyProtection="1">
      <alignment vertical="top"/>
      <protection locked="0"/>
    </xf>
    <xf numFmtId="2" fontId="5" fillId="0" borderId="0" xfId="0" applyNumberFormat="1" applyFont="1"/>
    <xf numFmtId="0" fontId="5" fillId="0" borderId="0" xfId="0" applyFont="1" applyAlignment="1" applyProtection="1">
      <alignment vertical="top"/>
      <protection locked="0"/>
    </xf>
    <xf numFmtId="0" fontId="5" fillId="2" borderId="2" xfId="0" applyFont="1" applyFill="1" applyBorder="1" applyAlignment="1">
      <alignment horizontal="center"/>
    </xf>
    <xf numFmtId="0" fontId="5" fillId="3" borderId="0" xfId="0" applyFont="1" applyFill="1"/>
    <xf numFmtId="10" fontId="5" fillId="2" borderId="2" xfId="0" applyNumberFormat="1" applyFont="1" applyFill="1" applyBorder="1" applyAlignment="1">
      <alignment horizontal="center"/>
    </xf>
    <xf numFmtId="10" fontId="7" fillId="2" borderId="0" xfId="0" applyNumberFormat="1" applyFont="1" applyFill="1" applyAlignment="1">
      <alignment horizontal="center"/>
    </xf>
    <xf numFmtId="10" fontId="5" fillId="2" borderId="2" xfId="0" applyNumberFormat="1" applyFont="1" applyFill="1" applyBorder="1"/>
    <xf numFmtId="2" fontId="5" fillId="2" borderId="2" xfId="0" applyNumberFormat="1" applyFont="1" applyFill="1" applyBorder="1" applyAlignment="1">
      <alignment horizontal="center"/>
    </xf>
    <xf numFmtId="2" fontId="5" fillId="2" borderId="2" xfId="0" applyNumberFormat="1" applyFont="1" applyFill="1" applyBorder="1"/>
    <xf numFmtId="0" fontId="8" fillId="0" borderId="0" xfId="0" applyFont="1" applyAlignment="1" applyProtection="1">
      <alignment vertical="top"/>
      <protection locked="0"/>
    </xf>
    <xf numFmtId="8" fontId="5" fillId="4" borderId="4" xfId="0" applyNumberFormat="1" applyFont="1" applyFill="1" applyBorder="1" applyAlignment="1" applyProtection="1">
      <alignment horizontal="center" vertical="top"/>
      <protection locked="0"/>
    </xf>
    <xf numFmtId="0" fontId="5" fillId="0" borderId="0" xfId="0" applyFont="1" applyAlignment="1" applyProtection="1">
      <alignment horizontal="left" vertical="top"/>
      <protection locked="0"/>
    </xf>
    <xf numFmtId="10" fontId="5" fillId="0" borderId="0" xfId="0" applyNumberFormat="1" applyFont="1"/>
    <xf numFmtId="0" fontId="9" fillId="3" borderId="3" xfId="0" applyFont="1" applyFill="1" applyBorder="1" applyAlignment="1" applyProtection="1">
      <alignment horizontal="center" vertical="top"/>
      <protection locked="0"/>
    </xf>
    <xf numFmtId="10" fontId="9" fillId="3" borderId="3" xfId="0" applyNumberFormat="1" applyFont="1" applyFill="1" applyBorder="1" applyAlignment="1" applyProtection="1">
      <alignment horizontal="center" vertical="top"/>
      <protection locked="0"/>
    </xf>
    <xf numFmtId="10" fontId="9" fillId="3" borderId="3" xfId="0" applyNumberFormat="1" applyFont="1" applyFill="1" applyBorder="1" applyAlignment="1">
      <alignment horizontal="center"/>
    </xf>
    <xf numFmtId="2" fontId="9" fillId="3" borderId="3" xfId="0" applyNumberFormat="1" applyFont="1" applyFill="1" applyBorder="1" applyAlignment="1">
      <alignment horizontal="center"/>
    </xf>
    <xf numFmtId="0" fontId="5" fillId="0" borderId="0" xfId="0" applyFont="1" applyAlignment="1" applyProtection="1">
      <alignment horizontal="center" vertical="top"/>
      <protection locked="0"/>
    </xf>
    <xf numFmtId="2" fontId="9" fillId="3" borderId="1" xfId="0" applyNumberFormat="1" applyFont="1" applyFill="1" applyBorder="1" applyAlignment="1">
      <alignment horizontal="center"/>
    </xf>
    <xf numFmtId="2" fontId="9" fillId="3" borderId="0" xfId="0" applyNumberFormat="1" applyFont="1" applyFill="1" applyAlignment="1">
      <alignment horizontal="center"/>
    </xf>
    <xf numFmtId="8" fontId="5" fillId="4" borderId="1" xfId="0" applyNumberFormat="1" applyFont="1" applyFill="1" applyBorder="1" applyAlignment="1" applyProtection="1">
      <alignment horizontal="center" vertical="top"/>
      <protection locked="0"/>
    </xf>
    <xf numFmtId="2" fontId="5" fillId="4" borderId="1" xfId="0" applyNumberFormat="1" applyFont="1" applyFill="1" applyBorder="1" applyAlignment="1" applyProtection="1">
      <alignment horizontal="center" vertical="top"/>
      <protection locked="0"/>
    </xf>
    <xf numFmtId="2" fontId="5" fillId="4" borderId="1" xfId="0" applyNumberFormat="1" applyFont="1" applyFill="1" applyBorder="1" applyAlignment="1">
      <alignment horizontal="center"/>
    </xf>
    <xf numFmtId="0" fontId="4" fillId="0" borderId="0" xfId="0" applyFont="1" applyAlignment="1" applyProtection="1">
      <alignment horizontal="center" vertical="top"/>
      <protection locked="0"/>
    </xf>
    <xf numFmtId="0" fontId="9" fillId="3" borderId="0" xfId="0" applyFont="1" applyFill="1" applyAlignment="1" applyProtection="1">
      <alignment horizontal="center" vertical="top"/>
      <protection locked="0"/>
    </xf>
  </cellXfs>
  <cellStyles count="1">
    <cellStyle name="Normal" xfId="0" builtinId="0"/>
  </cellStyles>
  <dxfs count="0"/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6.xml"/><Relationship Id="rId13" Type="http://schemas.openxmlformats.org/officeDocument/2006/relationships/worksheet" Target="worksheets/sheet11.xml"/><Relationship Id="rId18" Type="http://schemas.openxmlformats.org/officeDocument/2006/relationships/worksheet" Target="worksheets/sheet16.xml"/><Relationship Id="rId3" Type="http://schemas.openxmlformats.org/officeDocument/2006/relationships/worksheet" Target="worksheets/sheet2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5.xml"/><Relationship Id="rId12" Type="http://schemas.openxmlformats.org/officeDocument/2006/relationships/worksheet" Target="worksheets/sheet10.xml"/><Relationship Id="rId17" Type="http://schemas.openxmlformats.org/officeDocument/2006/relationships/worksheet" Target="worksheets/sheet15.xml"/><Relationship Id="rId2" Type="http://schemas.openxmlformats.org/officeDocument/2006/relationships/chartsheet" Target="chartsheets/sheet1.xml"/><Relationship Id="rId16" Type="http://schemas.openxmlformats.org/officeDocument/2006/relationships/worksheet" Target="worksheets/sheet14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4.xml"/><Relationship Id="rId11" Type="http://schemas.openxmlformats.org/officeDocument/2006/relationships/worksheet" Target="worksheets/sheet9.xml"/><Relationship Id="rId5" Type="http://schemas.openxmlformats.org/officeDocument/2006/relationships/worksheet" Target="worksheets/sheet3.xml"/><Relationship Id="rId15" Type="http://schemas.openxmlformats.org/officeDocument/2006/relationships/worksheet" Target="worksheets/sheet13.xml"/><Relationship Id="rId10" Type="http://schemas.openxmlformats.org/officeDocument/2006/relationships/worksheet" Target="worksheets/sheet8.xml"/><Relationship Id="rId19" Type="http://schemas.openxmlformats.org/officeDocument/2006/relationships/theme" Target="theme/theme1.xml"/><Relationship Id="rId4" Type="http://schemas.openxmlformats.org/officeDocument/2006/relationships/chartsheet" Target="chartsheets/sheet2.xml"/><Relationship Id="rId9" Type="http://schemas.openxmlformats.org/officeDocument/2006/relationships/worksheet" Target="worksheets/sheet7.xml"/><Relationship Id="rId14" Type="http://schemas.openxmlformats.org/officeDocument/2006/relationships/worksheet" Target="worksheets/sheet12.xml"/><Relationship Id="rId22" Type="http://schemas.openxmlformats.org/officeDocument/2006/relationships/calcChain" Target="calcChain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tx>
            <c:strRef>
              <c:f>Sheet2!$C$1</c:f>
              <c:strCache>
                <c:ptCount val="1"/>
                <c:pt idx="0">
                  <c:v>Price to Book</c:v>
                </c:pt>
              </c:strCache>
            </c:strRef>
          </c:tx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numRef>
              <c:f>Sheet2!$B$2:$B$9</c:f>
              <c:numCache>
                <c:formatCode>0.00%</c:formatCode>
                <c:ptCount val="8"/>
                <c:pt idx="0">
                  <c:v>-3.5000000000000003E-2</c:v>
                </c:pt>
                <c:pt idx="1">
                  <c:v>1.4999999999999999E-2</c:v>
                </c:pt>
                <c:pt idx="2">
                  <c:v>6.4999999999999988E-2</c:v>
                </c:pt>
                <c:pt idx="3">
                  <c:v>0.115</c:v>
                </c:pt>
                <c:pt idx="4">
                  <c:v>0.16499999999999998</c:v>
                </c:pt>
                <c:pt idx="5">
                  <c:v>0.21499999999999997</c:v>
                </c:pt>
                <c:pt idx="6">
                  <c:v>0.26499999999999996</c:v>
                </c:pt>
                <c:pt idx="7">
                  <c:v>0.315</c:v>
                </c:pt>
              </c:numCache>
            </c:numRef>
          </c:cat>
          <c:val>
            <c:numRef>
              <c:f>Sheet2!$C$2:$C$9</c:f>
              <c:numCache>
                <c:formatCode>General</c:formatCode>
                <c:ptCount val="8"/>
                <c:pt idx="0">
                  <c:v>0.46</c:v>
                </c:pt>
                <c:pt idx="1">
                  <c:v>1.07</c:v>
                </c:pt>
                <c:pt idx="2">
                  <c:v>1.84</c:v>
                </c:pt>
                <c:pt idx="3">
                  <c:v>2.82</c:v>
                </c:pt>
                <c:pt idx="4">
                  <c:v>4.01</c:v>
                </c:pt>
                <c:pt idx="5">
                  <c:v>5.47</c:v>
                </c:pt>
                <c:pt idx="6">
                  <c:v>7.22</c:v>
                </c:pt>
                <c:pt idx="7">
                  <c:v>9.3000000000000007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AAD-654F-8790-64C7B7A9E46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496039471"/>
        <c:axId val="1"/>
      </c:barChart>
      <c:catAx>
        <c:axId val="1496039471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00" b="0" i="1" u="none" strike="noStrike" baseline="0">
                    <a:solidFill>
                      <a:srgbClr val="424242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r>
                  <a:rPr lang="en-US"/>
                  <a:t>Return on equity - Cost of equity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/>
              <a:lstStyle/>
              <a:p>
                <a:pPr>
                  <a:defRPr sz="1000" b="0" i="1" u="none" strike="noStrike" baseline="0">
                    <a:solidFill>
                      <a:srgbClr val="424242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r>
                  <a:rPr lang="en-US"/>
                  <a:t>Price to Book ratio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#,##0.0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496039471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1"/>
          <c:order val="0"/>
          <c:tx>
            <c:strRef>
              <c:f>Sheet3!$B$1</c:f>
              <c:strCache>
                <c:ptCount val="1"/>
                <c:pt idx="0">
                  <c:v>Trailing PS</c:v>
                </c:pt>
              </c:strCache>
            </c:strRef>
          </c:tx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numRef>
              <c:f>Sheet3!$A$2:$A$9</c:f>
              <c:numCache>
                <c:formatCode>0.00%</c:formatCode>
                <c:ptCount val="8"/>
                <c:pt idx="0">
                  <c:v>2.5000000000000001E-2</c:v>
                </c:pt>
                <c:pt idx="1">
                  <c:v>0.05</c:v>
                </c:pt>
                <c:pt idx="2">
                  <c:v>7.5000000000000011E-2</c:v>
                </c:pt>
                <c:pt idx="3">
                  <c:v>0.1</c:v>
                </c:pt>
                <c:pt idx="4">
                  <c:v>0.125</c:v>
                </c:pt>
                <c:pt idx="5">
                  <c:v>0.15</c:v>
                </c:pt>
                <c:pt idx="6">
                  <c:v>0.17499999999999999</c:v>
                </c:pt>
                <c:pt idx="7">
                  <c:v>0.19999999999999998</c:v>
                </c:pt>
              </c:numCache>
            </c:numRef>
          </c:cat>
          <c:val>
            <c:numRef>
              <c:f>Sheet3!$B$2:$B$9</c:f>
              <c:numCache>
                <c:formatCode>0.00</c:formatCode>
                <c:ptCount val="8"/>
                <c:pt idx="0">
                  <c:v>0.24</c:v>
                </c:pt>
                <c:pt idx="1">
                  <c:v>0.56999999999999995</c:v>
                </c:pt>
                <c:pt idx="2">
                  <c:v>1.02</c:v>
                </c:pt>
                <c:pt idx="3">
                  <c:v>1.61</c:v>
                </c:pt>
                <c:pt idx="4">
                  <c:v>2.35</c:v>
                </c:pt>
                <c:pt idx="5">
                  <c:v>3.29</c:v>
                </c:pt>
                <c:pt idx="6">
                  <c:v>4.4400000000000004</c:v>
                </c:pt>
                <c:pt idx="7">
                  <c:v>5.85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FB2-A34E-96BD-4EE4B25165E9}"/>
            </c:ext>
          </c:extLst>
        </c:ser>
        <c:ser>
          <c:idx val="2"/>
          <c:order val="1"/>
          <c:tx>
            <c:strRef>
              <c:f>Sheet3!$C$1</c:f>
              <c:strCache>
                <c:ptCount val="1"/>
                <c:pt idx="0">
                  <c:v>Forward PS</c:v>
                </c:pt>
              </c:strCache>
            </c:strRef>
          </c:tx>
          <c:spPr>
            <a:solidFill>
              <a:srgbClr val="FF0000"/>
            </a:solidFill>
            <a:ln>
              <a:noFill/>
            </a:ln>
            <a:effectLst/>
          </c:spPr>
          <c:invertIfNegative val="0"/>
          <c:cat>
            <c:numRef>
              <c:f>Sheet3!$A$2:$A$9</c:f>
              <c:numCache>
                <c:formatCode>0.00%</c:formatCode>
                <c:ptCount val="8"/>
                <c:pt idx="0">
                  <c:v>2.5000000000000001E-2</c:v>
                </c:pt>
                <c:pt idx="1">
                  <c:v>0.05</c:v>
                </c:pt>
                <c:pt idx="2">
                  <c:v>7.5000000000000011E-2</c:v>
                </c:pt>
                <c:pt idx="3">
                  <c:v>0.1</c:v>
                </c:pt>
                <c:pt idx="4">
                  <c:v>0.125</c:v>
                </c:pt>
                <c:pt idx="5">
                  <c:v>0.15</c:v>
                </c:pt>
                <c:pt idx="6">
                  <c:v>0.17499999999999999</c:v>
                </c:pt>
                <c:pt idx="7">
                  <c:v>0.19999999999999998</c:v>
                </c:pt>
              </c:numCache>
            </c:numRef>
          </c:cat>
          <c:val>
            <c:numRef>
              <c:f>Sheet3!$C$2:$C$9</c:f>
              <c:numCache>
                <c:formatCode>0.00</c:formatCode>
                <c:ptCount val="8"/>
                <c:pt idx="0">
                  <c:v>0.25</c:v>
                </c:pt>
                <c:pt idx="1">
                  <c:v>0.63</c:v>
                </c:pt>
                <c:pt idx="2">
                  <c:v>1.17</c:v>
                </c:pt>
                <c:pt idx="3">
                  <c:v>1.93</c:v>
                </c:pt>
                <c:pt idx="4">
                  <c:v>2.94</c:v>
                </c:pt>
                <c:pt idx="5">
                  <c:v>4.2699999999999996</c:v>
                </c:pt>
                <c:pt idx="6">
                  <c:v>6</c:v>
                </c:pt>
                <c:pt idx="7">
                  <c:v>8.1999999999999993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FB2-A34E-96BD-4EE4B25165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74364815"/>
        <c:axId val="154264863"/>
      </c:barChart>
      <c:catAx>
        <c:axId val="674364815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1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i="1"/>
                  <a:t>Net profit/ Sales = Net margin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1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0.0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54264863"/>
        <c:crosses val="autoZero"/>
        <c:auto val="1"/>
        <c:lblAlgn val="ctr"/>
        <c:lblOffset val="100"/>
        <c:noMultiLvlLbl val="0"/>
      </c:catAx>
      <c:valAx>
        <c:axId val="15426486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1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i="1"/>
                  <a:t>Price to sales ratio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1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67436481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7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76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74620" cy="6283158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5B5B196-7C8A-CAD5-8769-8787A0B2EEA2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8676033" cy="6294783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AE325F1F-B66C-293B-7A76-2CD782DEB478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5"/>
  <sheetViews>
    <sheetView tabSelected="1" workbookViewId="0">
      <selection activeCell="C6" sqref="C6"/>
    </sheetView>
  </sheetViews>
  <sheetFormatPr baseColWidth="10" defaultRowHeight="16"/>
  <cols>
    <col min="1" max="1" width="4.7109375" style="9" customWidth="1"/>
    <col min="2" max="2" width="37.5703125" style="9" customWidth="1"/>
    <col min="3" max="6" width="13.7109375" style="9" customWidth="1"/>
    <col min="7" max="7" width="14" style="9" bestFit="1" customWidth="1"/>
    <col min="8" max="14" width="10.7109375" style="9"/>
  </cols>
  <sheetData>
    <row r="1" spans="1:15" ht="20" customHeight="1">
      <c r="B1" s="34" t="s">
        <v>0</v>
      </c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</row>
    <row r="2" spans="1:15" ht="20" customHeight="1">
      <c r="B2" s="10" t="s">
        <v>19</v>
      </c>
      <c r="J2" s="11"/>
    </row>
    <row r="3" spans="1:15" ht="20" customHeight="1">
      <c r="B3" s="10"/>
      <c r="C3" s="9" t="s">
        <v>32</v>
      </c>
      <c r="D3" s="9" t="s">
        <v>33</v>
      </c>
      <c r="J3" s="11"/>
    </row>
    <row r="4" spans="1:15" ht="20" customHeight="1">
      <c r="B4" s="12" t="s">
        <v>34</v>
      </c>
      <c r="C4" s="13">
        <v>10</v>
      </c>
      <c r="D4" s="14"/>
      <c r="J4" s="11"/>
    </row>
    <row r="5" spans="1:15" ht="20" customHeight="1">
      <c r="B5" s="12" t="s">
        <v>36</v>
      </c>
      <c r="C5" s="15">
        <v>0.1</v>
      </c>
      <c r="D5" s="16">
        <v>0.03</v>
      </c>
      <c r="J5" s="11"/>
    </row>
    <row r="6" spans="1:15" ht="20" customHeight="1">
      <c r="B6" s="12" t="s">
        <v>37</v>
      </c>
      <c r="C6" s="15">
        <v>0.371</v>
      </c>
      <c r="D6" s="17">
        <v>0.7</v>
      </c>
      <c r="J6" s="11"/>
    </row>
    <row r="7" spans="1:15" ht="20" customHeight="1">
      <c r="B7" s="12" t="s">
        <v>35</v>
      </c>
      <c r="C7" s="15">
        <v>3.5000000000000003E-2</v>
      </c>
      <c r="D7" s="17">
        <v>0.03</v>
      </c>
      <c r="J7" s="11"/>
    </row>
    <row r="8" spans="1:15" ht="20" customHeight="1">
      <c r="B8" s="12" t="s">
        <v>39</v>
      </c>
      <c r="C8" s="15">
        <v>0.05</v>
      </c>
      <c r="D8" s="17">
        <f>C8</f>
        <v>0.05</v>
      </c>
      <c r="J8" s="11"/>
    </row>
    <row r="9" spans="1:15" ht="20" customHeight="1">
      <c r="B9" s="12" t="s">
        <v>20</v>
      </c>
      <c r="C9" s="18">
        <v>1</v>
      </c>
      <c r="D9" s="19">
        <v>1</v>
      </c>
      <c r="J9" s="11"/>
    </row>
    <row r="10" spans="1:15" ht="20" customHeight="1">
      <c r="B10" s="12" t="s">
        <v>38</v>
      </c>
      <c r="C10" s="15">
        <v>2.5000000000000001E-2</v>
      </c>
      <c r="D10" s="15">
        <v>2.5000000000000001E-2</v>
      </c>
      <c r="J10" s="11"/>
    </row>
    <row r="11" spans="1:15" ht="20" customHeight="1">
      <c r="B11" s="10"/>
      <c r="J11" s="11"/>
    </row>
    <row r="12" spans="1:15" s="1" customFormat="1" ht="20" customHeight="1">
      <c r="A12" s="9"/>
      <c r="B12" s="20" t="s">
        <v>1</v>
      </c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</row>
    <row r="13" spans="1:15" s="1" customFormat="1" ht="20" customHeight="1">
      <c r="A13" s="9"/>
      <c r="B13" s="12" t="s">
        <v>41</v>
      </c>
      <c r="C13" s="21">
        <f>1</f>
        <v>1</v>
      </c>
      <c r="D13" s="22" t="s">
        <v>2</v>
      </c>
      <c r="E13" s="9"/>
      <c r="F13" s="9"/>
      <c r="G13" s="9"/>
      <c r="H13" s="9"/>
      <c r="I13" s="9"/>
      <c r="J13" s="9"/>
      <c r="K13" s="9"/>
      <c r="L13" s="9"/>
      <c r="M13" s="9"/>
      <c r="N13" s="9"/>
    </row>
    <row r="14" spans="1:15" s="1" customFormat="1" ht="20" customHeight="1">
      <c r="A14" s="9"/>
      <c r="B14" s="12" t="s">
        <v>16</v>
      </c>
      <c r="C14" s="21">
        <f>C13/G19</f>
        <v>6.29</v>
      </c>
      <c r="D14" s="22"/>
      <c r="E14" s="9"/>
      <c r="F14" s="23"/>
      <c r="G14" s="9"/>
      <c r="H14" s="9"/>
      <c r="I14" s="9"/>
      <c r="J14" s="9"/>
      <c r="K14" s="9"/>
      <c r="L14" s="9"/>
      <c r="M14" s="9"/>
      <c r="N14" s="9"/>
    </row>
    <row r="15" spans="1:15" s="1" customFormat="1" ht="20" customHeight="1">
      <c r="A15" s="9"/>
      <c r="B15" s="12" t="s">
        <v>42</v>
      </c>
      <c r="C15" s="21">
        <f>C13/C10</f>
        <v>40</v>
      </c>
      <c r="D15" s="22"/>
      <c r="E15" s="9"/>
      <c r="F15" s="9"/>
      <c r="G15" s="9"/>
      <c r="H15" s="9"/>
      <c r="I15" s="9"/>
      <c r="J15" s="9"/>
      <c r="K15" s="9"/>
      <c r="L15" s="9"/>
      <c r="M15" s="9"/>
      <c r="N15" s="9"/>
    </row>
    <row r="16" spans="1:15" s="1" customFormat="1" ht="20" customHeight="1">
      <c r="A16" s="9"/>
      <c r="B16" s="35" t="s">
        <v>43</v>
      </c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9"/>
    </row>
    <row r="17" spans="1:14" s="1" customFormat="1" ht="20" customHeight="1">
      <c r="A17" s="9"/>
      <c r="B17" s="20" t="s">
        <v>3</v>
      </c>
      <c r="C17" s="9"/>
      <c r="D17" s="12"/>
      <c r="E17" s="22"/>
      <c r="F17" s="9"/>
      <c r="G17" s="9"/>
      <c r="H17" s="9"/>
      <c r="I17" s="9"/>
      <c r="J17" s="9"/>
      <c r="K17" s="9"/>
      <c r="L17" s="9"/>
      <c r="M17" s="9"/>
      <c r="N17" s="9"/>
    </row>
    <row r="18" spans="1:14" s="1" customFormat="1" ht="20" customHeight="1">
      <c r="A18" s="9"/>
      <c r="B18" s="12" t="s">
        <v>4</v>
      </c>
      <c r="C18" s="9"/>
      <c r="D18" s="24">
        <f>C4</f>
        <v>10</v>
      </c>
      <c r="E18" s="22" t="s">
        <v>5</v>
      </c>
      <c r="F18" s="22"/>
      <c r="G18" s="9"/>
      <c r="H18" s="9"/>
      <c r="I18" s="9"/>
      <c r="J18" s="9"/>
      <c r="K18" s="9"/>
      <c r="L18" s="9"/>
      <c r="M18" s="9"/>
      <c r="N18" s="9"/>
    </row>
    <row r="19" spans="1:14" s="1" customFormat="1" ht="20" customHeight="1">
      <c r="A19" s="9"/>
      <c r="B19" s="12" t="s">
        <v>6</v>
      </c>
      <c r="C19" s="9"/>
      <c r="D19" s="25">
        <f>C5</f>
        <v>0.1</v>
      </c>
      <c r="E19" s="22" t="s">
        <v>7</v>
      </c>
      <c r="F19" s="9" t="s">
        <v>18</v>
      </c>
      <c r="G19" s="26">
        <f>D19/(1-D20)</f>
        <v>0.1589825119236884</v>
      </c>
      <c r="H19" s="9"/>
      <c r="I19" s="9"/>
      <c r="J19" s="9"/>
      <c r="K19" s="9"/>
      <c r="L19" s="9"/>
      <c r="M19" s="9"/>
      <c r="N19" s="9"/>
    </row>
    <row r="20" spans="1:14" s="1" customFormat="1" ht="20" customHeight="1">
      <c r="A20" s="9"/>
      <c r="B20" s="12" t="s">
        <v>8</v>
      </c>
      <c r="C20" s="9"/>
      <c r="D20" s="25">
        <f>C6</f>
        <v>0.371</v>
      </c>
      <c r="E20" s="22" t="s">
        <v>7</v>
      </c>
      <c r="F20" s="9" t="s">
        <v>40</v>
      </c>
      <c r="G20" s="27">
        <f>G19/C10</f>
        <v>6.3593004769475359</v>
      </c>
      <c r="H20" s="9"/>
      <c r="I20" s="9"/>
      <c r="J20" s="9"/>
      <c r="K20" s="9"/>
      <c r="L20" s="9"/>
      <c r="M20" s="9"/>
      <c r="N20" s="9"/>
    </row>
    <row r="21" spans="1:14" s="1" customFormat="1" ht="20" customHeight="1">
      <c r="A21" s="9"/>
      <c r="B21" s="12" t="s">
        <v>9</v>
      </c>
      <c r="C21" s="9"/>
      <c r="D21" s="25">
        <f>C7+C9*C8</f>
        <v>8.5000000000000006E-2</v>
      </c>
      <c r="E21" s="22" t="s">
        <v>7</v>
      </c>
      <c r="F21" s="9"/>
      <c r="G21" s="9"/>
      <c r="H21" s="9"/>
      <c r="I21" s="9"/>
      <c r="J21" s="9"/>
      <c r="K21" s="9"/>
      <c r="L21" s="9"/>
      <c r="M21" s="9"/>
      <c r="N21" s="9"/>
    </row>
    <row r="22" spans="1:14" s="1" customFormat="1" ht="20" customHeight="1">
      <c r="A22" s="9"/>
      <c r="B22" s="20" t="s">
        <v>10</v>
      </c>
      <c r="C22" s="9"/>
      <c r="D22" s="28"/>
      <c r="E22" s="22"/>
      <c r="F22" s="9"/>
      <c r="G22" s="9"/>
      <c r="H22" s="9"/>
      <c r="I22" s="9"/>
      <c r="J22" s="9"/>
      <c r="K22" s="9"/>
      <c r="L22" s="9"/>
      <c r="M22" s="9"/>
      <c r="N22" s="9"/>
    </row>
    <row r="23" spans="1:14" s="1" customFormat="1" ht="20" customHeight="1">
      <c r="A23" s="9"/>
      <c r="B23" s="12" t="s">
        <v>11</v>
      </c>
      <c r="C23" s="9"/>
      <c r="D23" s="25">
        <f>D5</f>
        <v>0.03</v>
      </c>
      <c r="E23" s="22" t="s">
        <v>7</v>
      </c>
      <c r="F23" s="9"/>
      <c r="G23" s="9"/>
      <c r="H23" s="9"/>
      <c r="I23" s="9"/>
      <c r="J23" s="9"/>
      <c r="K23" s="9"/>
      <c r="L23" s="9"/>
      <c r="M23" s="9"/>
      <c r="N23" s="9"/>
    </row>
    <row r="24" spans="1:14" s="1" customFormat="1" ht="20" customHeight="1">
      <c r="A24" s="9"/>
      <c r="B24" s="12" t="s">
        <v>12</v>
      </c>
      <c r="C24" s="9"/>
      <c r="D24" s="25">
        <f>D6</f>
        <v>0.7</v>
      </c>
      <c r="E24" s="22" t="s">
        <v>7</v>
      </c>
      <c r="F24" s="9" t="s">
        <v>18</v>
      </c>
      <c r="G24" s="26">
        <f>D23/(1-D24)</f>
        <v>9.9999999999999978E-2</v>
      </c>
      <c r="H24" s="9"/>
      <c r="I24" s="9"/>
      <c r="J24" s="9"/>
      <c r="K24" s="9"/>
      <c r="L24" s="9"/>
      <c r="M24" s="9"/>
      <c r="N24" s="9"/>
    </row>
    <row r="25" spans="1:14" s="1" customFormat="1" ht="20" customHeight="1">
      <c r="A25" s="9"/>
      <c r="B25" s="12" t="s">
        <v>13</v>
      </c>
      <c r="C25" s="9"/>
      <c r="D25" s="25">
        <f>D7+D9*D8</f>
        <v>0.08</v>
      </c>
      <c r="E25" s="22" t="s">
        <v>7</v>
      </c>
      <c r="F25" s="9" t="s">
        <v>40</v>
      </c>
      <c r="G25" s="27">
        <f>G24/D10</f>
        <v>3.9999999999999991</v>
      </c>
      <c r="H25" s="9"/>
      <c r="I25" s="9"/>
      <c r="J25" s="9"/>
      <c r="K25" s="9"/>
      <c r="L25" s="9"/>
      <c r="M25" s="9"/>
      <c r="N25" s="9"/>
    </row>
    <row r="26" spans="1:14" s="1" customFormat="1" ht="20" customHeight="1" thickBot="1">
      <c r="A26" s="9"/>
      <c r="B26" s="10" t="s">
        <v>14</v>
      </c>
      <c r="C26" s="9"/>
      <c r="D26" s="9"/>
      <c r="E26" s="22"/>
      <c r="F26" s="9"/>
      <c r="G26" s="9"/>
      <c r="H26" s="9"/>
      <c r="I26" s="9"/>
      <c r="J26" s="9"/>
      <c r="K26" s="9"/>
      <c r="L26" s="9"/>
      <c r="M26" s="9"/>
      <c r="N26" s="9"/>
    </row>
    <row r="27" spans="1:14" s="1" customFormat="1" ht="20" customHeight="1">
      <c r="A27" s="9"/>
      <c r="B27" s="10" t="s">
        <v>17</v>
      </c>
      <c r="C27" s="9"/>
      <c r="D27" s="31">
        <f>IF(D19=D21,C13*D18+(G19*C14)*(1+D19)^(D18-1)*(1+D23)*D24/((D25-D23)*(1+D21)^D18),(G19*C14)*D20*(1-((1+D19)^D18/(1+D21)^D18))/(D21-D19)+(G19*C14)*(1+D19)^(D18-1)*(1+D23)*D24/((D25-D23)*(1+D21)^D18))</f>
        <v>18.678529279625057</v>
      </c>
      <c r="E27" s="9"/>
      <c r="F27" s="9"/>
      <c r="G27" s="9"/>
      <c r="H27" s="9"/>
      <c r="I27" s="9"/>
      <c r="J27" s="9"/>
      <c r="K27" s="9"/>
      <c r="L27" s="9"/>
      <c r="M27" s="9"/>
      <c r="N27" s="9"/>
    </row>
    <row r="28" spans="1:14" s="1" customFormat="1" ht="20" customHeight="1">
      <c r="A28" s="9"/>
      <c r="B28" s="10" t="s">
        <v>23</v>
      </c>
      <c r="C28" s="9"/>
      <c r="D28" s="32">
        <f>D27/C13</f>
        <v>18.678529279625057</v>
      </c>
      <c r="E28" s="9"/>
      <c r="F28" s="9"/>
      <c r="G28" s="9"/>
      <c r="H28" s="9"/>
      <c r="I28" s="9"/>
      <c r="J28" s="9"/>
      <c r="K28" s="9"/>
      <c r="L28" s="9"/>
      <c r="M28" s="9"/>
      <c r="N28" s="9"/>
    </row>
    <row r="29" spans="1:14" s="1" customFormat="1" ht="20" customHeight="1" thickBot="1">
      <c r="A29" s="9"/>
      <c r="B29" s="10" t="s">
        <v>15</v>
      </c>
      <c r="C29" s="9"/>
      <c r="D29" s="32">
        <f>D27/C14</f>
        <v>2.9695595039149532</v>
      </c>
      <c r="E29" s="9"/>
      <c r="F29" s="9"/>
      <c r="G29" s="9" t="s">
        <v>25</v>
      </c>
      <c r="H29" s="9"/>
      <c r="I29" s="9"/>
      <c r="J29" s="9"/>
      <c r="K29" s="9"/>
      <c r="L29" s="9"/>
      <c r="M29" s="9"/>
      <c r="N29" s="9"/>
    </row>
    <row r="30" spans="1:14" s="1" customFormat="1" ht="20" customHeight="1" thickBot="1">
      <c r="A30" s="9"/>
      <c r="B30" s="10" t="s">
        <v>27</v>
      </c>
      <c r="C30" s="9"/>
      <c r="D30" s="32">
        <f>D28*(C13/C15)</f>
        <v>0.46696323199062645</v>
      </c>
      <c r="E30" s="9"/>
      <c r="F30" s="9"/>
      <c r="G30" s="29">
        <f>G19*((D20*(1-(1+D19)^D18/(1+D21)^D18))/(D21-D19)+((1+D19)^(D18-1)*(1+D23)*D24)/((D21-D23)*(1+D21)^5))</f>
        <v>3.8469054409226877</v>
      </c>
      <c r="H30" s="9"/>
      <c r="I30" s="9"/>
      <c r="J30" s="9"/>
      <c r="K30" s="9"/>
      <c r="L30" s="9"/>
      <c r="M30" s="9"/>
      <c r="N30" s="9"/>
    </row>
    <row r="31" spans="1:14" ht="17" thickBot="1">
      <c r="B31" s="10" t="s">
        <v>28</v>
      </c>
      <c r="D31" s="33">
        <f>D30*(1+D19)</f>
        <v>0.51365955518968909</v>
      </c>
    </row>
    <row r="32" spans="1:14">
      <c r="G32" s="9" t="s">
        <v>26</v>
      </c>
    </row>
    <row r="33" spans="7:7">
      <c r="G33" s="30">
        <f>C13/C15*((D20*(1-(1+D19)^D18/(1+D21)^D18))/(D21-D19)+((1+D19)^(D18-1)*(1+D23)*D24)/((D25-D23)*(1+D21)^D18))</f>
        <v>0.46696323199062645</v>
      </c>
    </row>
    <row r="35" spans="7:7">
      <c r="G35" s="30">
        <f>G33*(1+D19)</f>
        <v>0.51365955518968909</v>
      </c>
    </row>
  </sheetData>
  <mergeCells count="2">
    <mergeCell ref="B1:O1"/>
    <mergeCell ref="B16:M16"/>
  </mergeCells>
  <printOptions gridLines="1"/>
  <pageMargins left="0.75" right="0.75" top="1" bottom="1" header="0.5" footer="0.5"/>
  <pageSetup orientation="portrait" horizontalDpi="4294967292" verticalDpi="4294967292"/>
  <headerFooter alignWithMargins="0">
    <oddHeader>&amp;A</oddHeader>
    <oddFooter>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9"/>
  <sheetViews>
    <sheetView workbookViewId="0">
      <selection activeCell="B1" sqref="B1:C9"/>
    </sheetView>
  </sheetViews>
  <sheetFormatPr baseColWidth="10" defaultRowHeight="14"/>
  <sheetData>
    <row r="1" spans="1:3">
      <c r="A1" s="3" t="s">
        <v>21</v>
      </c>
      <c r="B1" s="3" t="s">
        <v>24</v>
      </c>
      <c r="C1" s="3" t="s">
        <v>22</v>
      </c>
    </row>
    <row r="2" spans="1:3">
      <c r="A2" s="5">
        <v>0.05</v>
      </c>
      <c r="B2" s="6">
        <f>A2-Sheet1!$D$21</f>
        <v>-3.5000000000000003E-2</v>
      </c>
      <c r="C2" s="3">
        <v>0.46</v>
      </c>
    </row>
    <row r="3" spans="1:3">
      <c r="A3" s="4">
        <v>0.1</v>
      </c>
      <c r="B3" s="6">
        <f>A3-Sheet1!$D$21</f>
        <v>1.4999999999999999E-2</v>
      </c>
      <c r="C3">
        <v>1.07</v>
      </c>
    </row>
    <row r="4" spans="1:3">
      <c r="A4" s="4">
        <v>0.15</v>
      </c>
      <c r="B4" s="6">
        <f>A4-Sheet1!$D$21</f>
        <v>6.4999999999999988E-2</v>
      </c>
      <c r="C4">
        <v>1.84</v>
      </c>
    </row>
    <row r="5" spans="1:3">
      <c r="A5" s="4">
        <v>0.2</v>
      </c>
      <c r="B5" s="6">
        <f>A5-Sheet1!$D$21</f>
        <v>0.115</v>
      </c>
      <c r="C5">
        <v>2.82</v>
      </c>
    </row>
    <row r="6" spans="1:3">
      <c r="A6" s="4">
        <v>0.25</v>
      </c>
      <c r="B6" s="6">
        <f>A6-Sheet1!$D$21</f>
        <v>0.16499999999999998</v>
      </c>
      <c r="C6">
        <v>4.01</v>
      </c>
    </row>
    <row r="7" spans="1:3">
      <c r="A7" s="4">
        <v>0.3</v>
      </c>
      <c r="B7" s="6">
        <f>A7-Sheet1!$D$21</f>
        <v>0.21499999999999997</v>
      </c>
      <c r="C7">
        <v>5.47</v>
      </c>
    </row>
    <row r="8" spans="1:3">
      <c r="A8" s="4">
        <v>0.35</v>
      </c>
      <c r="B8" s="6">
        <f>A8-Sheet1!$D$21</f>
        <v>0.26499999999999996</v>
      </c>
      <c r="C8">
        <v>7.22</v>
      </c>
    </row>
    <row r="9" spans="1:3">
      <c r="A9" s="4">
        <v>0.4</v>
      </c>
      <c r="B9" s="6">
        <f>A9-Sheet1!$D$21</f>
        <v>0.315</v>
      </c>
      <c r="C9">
        <v>9.3000000000000007</v>
      </c>
    </row>
  </sheetData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9"/>
  <sheetViews>
    <sheetView workbookViewId="0">
      <selection sqref="A1:C9"/>
    </sheetView>
  </sheetViews>
  <sheetFormatPr baseColWidth="10" defaultRowHeight="14"/>
  <sheetData>
    <row r="1" spans="1:3">
      <c r="A1" s="7" t="s">
        <v>29</v>
      </c>
      <c r="B1" s="7" t="s">
        <v>30</v>
      </c>
      <c r="C1" s="7" t="s">
        <v>31</v>
      </c>
    </row>
    <row r="2" spans="1:3">
      <c r="A2" s="8">
        <v>2.5000000000000001E-2</v>
      </c>
      <c r="B2" s="2">
        <v>0.24</v>
      </c>
      <c r="C2" s="2">
        <v>0.25</v>
      </c>
    </row>
    <row r="3" spans="1:3">
      <c r="A3" s="8">
        <f>A2+0.025</f>
        <v>0.05</v>
      </c>
      <c r="B3" s="2">
        <v>0.56999999999999995</v>
      </c>
      <c r="C3" s="2">
        <v>0.63</v>
      </c>
    </row>
    <row r="4" spans="1:3">
      <c r="A4" s="8">
        <f t="shared" ref="A4:A9" si="0">A3+0.025</f>
        <v>7.5000000000000011E-2</v>
      </c>
      <c r="B4" s="2">
        <v>1.02</v>
      </c>
      <c r="C4" s="2">
        <v>1.17</v>
      </c>
    </row>
    <row r="5" spans="1:3">
      <c r="A5" s="8">
        <f t="shared" si="0"/>
        <v>0.1</v>
      </c>
      <c r="B5" s="2">
        <v>1.61</v>
      </c>
      <c r="C5" s="2">
        <v>1.93</v>
      </c>
    </row>
    <row r="6" spans="1:3">
      <c r="A6" s="8">
        <f t="shared" si="0"/>
        <v>0.125</v>
      </c>
      <c r="B6" s="2">
        <v>2.35</v>
      </c>
      <c r="C6" s="2">
        <v>2.94</v>
      </c>
    </row>
    <row r="7" spans="1:3">
      <c r="A7" s="8">
        <f t="shared" si="0"/>
        <v>0.15</v>
      </c>
      <c r="B7" s="2">
        <v>3.29</v>
      </c>
      <c r="C7" s="2">
        <v>4.2699999999999996</v>
      </c>
    </row>
    <row r="8" spans="1:3">
      <c r="A8" s="8">
        <f t="shared" si="0"/>
        <v>0.17499999999999999</v>
      </c>
      <c r="B8" s="2">
        <v>4.4400000000000004</v>
      </c>
      <c r="C8" s="2">
        <v>6</v>
      </c>
    </row>
    <row r="9" spans="1:3">
      <c r="A9" s="8">
        <f t="shared" si="0"/>
        <v>0.19999999999999998</v>
      </c>
      <c r="B9" s="2">
        <v>5.85</v>
      </c>
      <c r="C9" s="2">
        <v>8.1999999999999993</v>
      </c>
    </row>
  </sheetData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16</vt:i4>
      </vt:variant>
      <vt:variant>
        <vt:lpstr>Charts</vt:lpstr>
      </vt:variant>
      <vt:variant>
        <vt:i4>2</vt:i4>
      </vt:variant>
    </vt:vector>
  </HeadingPairs>
  <TitlesOfParts>
    <vt:vector size="18" baseType="lpstr">
      <vt:lpstr>Sheet1</vt:lpstr>
      <vt:lpstr>Sheet2</vt:lpstr>
      <vt:lpstr>Sheet3</vt:lpstr>
      <vt:lpstr>Sheet4</vt:lpstr>
      <vt:lpstr>Sheet5</vt:lpstr>
      <vt:lpstr>Sheet6</vt:lpstr>
      <vt:lpstr>Sheet7</vt:lpstr>
      <vt:lpstr>Sheet8</vt:lpstr>
      <vt:lpstr>Sheet9</vt:lpstr>
      <vt:lpstr>Sheet10</vt:lpstr>
      <vt:lpstr>Sheet11</vt:lpstr>
      <vt:lpstr>Sheet12</vt:lpstr>
      <vt:lpstr>Sheet13</vt:lpstr>
      <vt:lpstr>Sheet14</vt:lpstr>
      <vt:lpstr>Sheet15</vt:lpstr>
      <vt:lpstr>Sheet16</vt:lpstr>
      <vt:lpstr>XRET AND PBV</vt:lpstr>
      <vt:lpstr>PS and margins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Aswath Damodaran</dc:creator>
  <cp:keywords/>
  <dc:description/>
  <cp:lastModifiedBy>Microsoft Office User</cp:lastModifiedBy>
  <dcterms:created xsi:type="dcterms:W3CDTF">1998-07-02T04:56:09Z</dcterms:created>
  <dcterms:modified xsi:type="dcterms:W3CDTF">2025-01-25T02:38:37Z</dcterms:modified>
</cp:coreProperties>
</file>