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drawings/drawing5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6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drawings/drawing7.xml" ContentType="application/vnd.openxmlformats-officedocument.drawing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filterPrivacy="1"/>
  <xr:revisionPtr revIDLastSave="0" documentId="8_{66885F80-125A-2B47-8D78-448C0DC61222}" xr6:coauthVersionLast="47" xr6:coauthVersionMax="47" xr10:uidLastSave="{00000000-0000-0000-0000-000000000000}"/>
  <bookViews>
    <workbookView xWindow="0" yWindow="500" windowWidth="38400" windowHeight="23500" activeTab="5" xr2:uid="{00000000-000D-0000-FFFF-FFFF00000000}"/>
  </bookViews>
  <sheets>
    <sheet name="Screening" sheetId="1" r:id="rId1"/>
    <sheet name="Large cap apparel" sheetId="4" r:id="rId2"/>
    <sheet name="PBV vs ROE chart" sheetId="9" r:id="rId3"/>
    <sheet name="Cos for sample" sheetId="8" r:id="rId4"/>
    <sheet name="PBV vs ROE scatter" sheetId="12" r:id="rId5"/>
    <sheet name="Predicted PBV table" sheetId="11" r:id="rId6"/>
    <sheet name="PBV versus ROE" sheetId="7" r:id="rId7"/>
    <sheet name="PBV vs ROE &amp;g" sheetId="10" r:id="rId8"/>
    <sheet name="EVIC regression" sheetId="6" r:id="rId9"/>
    <sheet name="Large cap regression EVSales" sheetId="5" r:id="rId10"/>
    <sheet name="Aggregates" sheetId="2" r:id="rId11"/>
    <sheet name="Screen Criteria" sheetId="3" r:id="rId12"/>
  </sheets>
  <definedNames>
    <definedName name="_xlnm.Print_Titles" localSheetId="10">Aggregates!$1:$3</definedName>
    <definedName name="_xlnm.Print_Titles" localSheetId="11">'Screen Criteria'!$1:$3</definedName>
    <definedName name="_xlnm.Print_Titles" localSheetId="0">Screening!#REF!</definedName>
  </definedNames>
  <calcPr calcId="191029" iterate="1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75" i="11" l="1"/>
  <c r="S79" i="11"/>
  <c r="S78" i="11"/>
  <c r="E28" i="11"/>
  <c r="F28" i="11" s="1"/>
  <c r="E27" i="11"/>
  <c r="F27" i="11" s="1"/>
  <c r="E26" i="11"/>
  <c r="F26" i="11" s="1"/>
  <c r="E25" i="11"/>
  <c r="F25" i="11" s="1"/>
  <c r="E24" i="11"/>
  <c r="F24" i="11" s="1"/>
  <c r="E23" i="11"/>
  <c r="F23" i="11" s="1"/>
  <c r="E22" i="11"/>
  <c r="F22" i="11" s="1"/>
  <c r="E21" i="11"/>
  <c r="F21" i="11" s="1"/>
  <c r="E20" i="11"/>
  <c r="F20" i="11" s="1"/>
  <c r="E19" i="11"/>
  <c r="F19" i="11" s="1"/>
  <c r="E18" i="11"/>
  <c r="F18" i="11" s="1"/>
  <c r="E17" i="11"/>
  <c r="F17" i="11" s="1"/>
  <c r="E16" i="11"/>
  <c r="F16" i="11" s="1"/>
  <c r="E15" i="11"/>
  <c r="F15" i="11" s="1"/>
  <c r="E14" i="11"/>
  <c r="F14" i="11" s="1"/>
  <c r="E13" i="11"/>
  <c r="F13" i="11" s="1"/>
  <c r="E12" i="11"/>
  <c r="F12" i="11" s="1"/>
  <c r="E11" i="11"/>
  <c r="F11" i="11" s="1"/>
  <c r="E10" i="11"/>
  <c r="F10" i="11" s="1"/>
  <c r="E9" i="11"/>
  <c r="F9" i="11" s="1"/>
  <c r="E8" i="11"/>
  <c r="F8" i="11" s="1"/>
  <c r="E7" i="11"/>
  <c r="F7" i="11" s="1"/>
  <c r="E6" i="11"/>
  <c r="F6" i="11" s="1"/>
  <c r="E5" i="11"/>
  <c r="F5" i="11" s="1"/>
  <c r="E4" i="11"/>
  <c r="F4" i="11" s="1"/>
  <c r="E3" i="11"/>
  <c r="F3" i="11" s="1"/>
  <c r="F2" i="11"/>
  <c r="E2" i="11"/>
  <c r="C31" i="11"/>
  <c r="B31" i="11"/>
  <c r="C30" i="11"/>
  <c r="B30" i="11"/>
  <c r="U28" i="4"/>
  <c r="U27" i="4"/>
  <c r="U26" i="4"/>
  <c r="U25" i="4"/>
  <c r="U24" i="4"/>
  <c r="U23" i="4"/>
  <c r="U22" i="4"/>
  <c r="U21" i="4"/>
  <c r="U20" i="4"/>
  <c r="U19" i="4"/>
  <c r="U18" i="4"/>
  <c r="U17" i="4"/>
  <c r="U16" i="4"/>
  <c r="U15" i="4"/>
  <c r="U14" i="4"/>
  <c r="U13" i="4"/>
  <c r="U12" i="4"/>
  <c r="U11" i="4"/>
  <c r="U10" i="4"/>
  <c r="U9" i="4"/>
  <c r="U8" i="4"/>
  <c r="U7" i="4"/>
  <c r="U6" i="4"/>
  <c r="U5" i="4"/>
  <c r="U4" i="4"/>
  <c r="U3" i="4"/>
  <c r="U2" i="4"/>
  <c r="B34" i="8"/>
  <c r="B33" i="8"/>
  <c r="C31" i="8"/>
  <c r="C30" i="8"/>
  <c r="B31" i="8"/>
  <c r="B30" i="8"/>
  <c r="L28" i="4"/>
  <c r="K28" i="4"/>
  <c r="L27" i="4"/>
  <c r="K27" i="4"/>
  <c r="L26" i="4"/>
  <c r="K26" i="4"/>
  <c r="L25" i="4"/>
  <c r="K25" i="4"/>
  <c r="L24" i="4"/>
  <c r="K24" i="4"/>
  <c r="L23" i="4"/>
  <c r="K23" i="4"/>
  <c r="L22" i="4"/>
  <c r="K22" i="4"/>
  <c r="L21" i="4"/>
  <c r="K21" i="4"/>
  <c r="L20" i="4"/>
  <c r="K20" i="4"/>
  <c r="L19" i="4"/>
  <c r="K19" i="4"/>
  <c r="L18" i="4"/>
  <c r="K18" i="4"/>
  <c r="L17" i="4"/>
  <c r="K17" i="4"/>
  <c r="L16" i="4"/>
  <c r="K16" i="4"/>
  <c r="L15" i="4"/>
  <c r="K15" i="4"/>
  <c r="L14" i="4"/>
  <c r="K14" i="4"/>
  <c r="L13" i="4"/>
  <c r="K13" i="4"/>
  <c r="L12" i="4"/>
  <c r="K12" i="4"/>
  <c r="L11" i="4"/>
  <c r="K11" i="4"/>
  <c r="L10" i="4"/>
  <c r="K10" i="4"/>
  <c r="L9" i="4"/>
  <c r="K9" i="4"/>
  <c r="L8" i="4"/>
  <c r="K8" i="4"/>
  <c r="L7" i="4"/>
  <c r="K7" i="4"/>
  <c r="L6" i="4"/>
  <c r="K6" i="4"/>
  <c r="L5" i="4"/>
  <c r="K5" i="4"/>
  <c r="L4" i="4"/>
  <c r="K4" i="4"/>
  <c r="L3" i="4"/>
  <c r="K3" i="4"/>
  <c r="L2" i="4"/>
  <c r="K2" i="4"/>
  <c r="T28" i="4"/>
  <c r="T27" i="4"/>
  <c r="T26" i="4"/>
  <c r="T25" i="4"/>
  <c r="T24" i="4"/>
  <c r="T23" i="4"/>
  <c r="T22" i="4"/>
  <c r="T21" i="4"/>
  <c r="T20" i="4"/>
  <c r="T19" i="4"/>
  <c r="T18" i="4"/>
  <c r="T17" i="4"/>
  <c r="T16" i="4"/>
  <c r="T15" i="4"/>
  <c r="T14" i="4"/>
  <c r="T13" i="4"/>
  <c r="T12" i="4"/>
  <c r="T11" i="4"/>
  <c r="T10" i="4"/>
  <c r="T9" i="4"/>
  <c r="T8" i="4"/>
  <c r="T7" i="4"/>
  <c r="T6" i="4"/>
  <c r="T5" i="4"/>
  <c r="T4" i="4"/>
  <c r="T3" i="4"/>
  <c r="T2" i="4"/>
  <c r="S28" i="4"/>
  <c r="Q28" i="4"/>
  <c r="P28" i="4"/>
  <c r="J28" i="4"/>
  <c r="R28" i="4" s="1"/>
  <c r="I28" i="4"/>
  <c r="O28" i="4" s="1"/>
  <c r="S27" i="4"/>
  <c r="Q27" i="4"/>
  <c r="P27" i="4"/>
  <c r="J27" i="4"/>
  <c r="R27" i="4" s="1"/>
  <c r="I27" i="4"/>
  <c r="M27" i="4" s="1"/>
  <c r="S26" i="4"/>
  <c r="Q26" i="4"/>
  <c r="P26" i="4"/>
  <c r="J26" i="4"/>
  <c r="R26" i="4" s="1"/>
  <c r="I26" i="4"/>
  <c r="M26" i="4" s="1"/>
  <c r="S25" i="4"/>
  <c r="Q25" i="4"/>
  <c r="P25" i="4"/>
  <c r="J25" i="4"/>
  <c r="R25" i="4" s="1"/>
  <c r="I25" i="4"/>
  <c r="M25" i="4" s="1"/>
  <c r="S24" i="4"/>
  <c r="Q24" i="4"/>
  <c r="P24" i="4"/>
  <c r="J24" i="4"/>
  <c r="R24" i="4" s="1"/>
  <c r="I24" i="4"/>
  <c r="O24" i="4" s="1"/>
  <c r="S23" i="4"/>
  <c r="Q23" i="4"/>
  <c r="P23" i="4"/>
  <c r="J23" i="4"/>
  <c r="R23" i="4" s="1"/>
  <c r="I23" i="4"/>
  <c r="M23" i="4" s="1"/>
  <c r="S22" i="4"/>
  <c r="Q22" i="4"/>
  <c r="P22" i="4"/>
  <c r="J22" i="4"/>
  <c r="R22" i="4" s="1"/>
  <c r="I22" i="4"/>
  <c r="O22" i="4" s="1"/>
  <c r="S21" i="4"/>
  <c r="Q21" i="4"/>
  <c r="P21" i="4"/>
  <c r="J21" i="4"/>
  <c r="R21" i="4" s="1"/>
  <c r="I21" i="4"/>
  <c r="M21" i="4" s="1"/>
  <c r="S20" i="4"/>
  <c r="Q20" i="4"/>
  <c r="P20" i="4"/>
  <c r="J20" i="4"/>
  <c r="R20" i="4" s="1"/>
  <c r="I20" i="4"/>
  <c r="M20" i="4" s="1"/>
  <c r="S19" i="4"/>
  <c r="Q19" i="4"/>
  <c r="P19" i="4"/>
  <c r="J19" i="4"/>
  <c r="R19" i="4" s="1"/>
  <c r="I19" i="4"/>
  <c r="M19" i="4" s="1"/>
  <c r="S18" i="4"/>
  <c r="Q18" i="4"/>
  <c r="P18" i="4"/>
  <c r="J18" i="4"/>
  <c r="R18" i="4" s="1"/>
  <c r="I18" i="4"/>
  <c r="O18" i="4" s="1"/>
  <c r="S17" i="4"/>
  <c r="Q17" i="4"/>
  <c r="P17" i="4"/>
  <c r="J17" i="4"/>
  <c r="R17" i="4" s="1"/>
  <c r="I17" i="4"/>
  <c r="S16" i="4"/>
  <c r="Q16" i="4"/>
  <c r="P16" i="4"/>
  <c r="J16" i="4"/>
  <c r="R16" i="4" s="1"/>
  <c r="I16" i="4"/>
  <c r="O16" i="4" s="1"/>
  <c r="S15" i="4"/>
  <c r="Q15" i="4"/>
  <c r="P15" i="4"/>
  <c r="J15" i="4"/>
  <c r="I15" i="4"/>
  <c r="M15" i="4" s="1"/>
  <c r="S14" i="4"/>
  <c r="Q14" i="4"/>
  <c r="P14" i="4"/>
  <c r="J14" i="4"/>
  <c r="R14" i="4" s="1"/>
  <c r="I14" i="4"/>
  <c r="O14" i="4" s="1"/>
  <c r="S13" i="4"/>
  <c r="Q13" i="4"/>
  <c r="P13" i="4"/>
  <c r="J13" i="4"/>
  <c r="R13" i="4" s="1"/>
  <c r="I13" i="4"/>
  <c r="M13" i="4" s="1"/>
  <c r="S12" i="4"/>
  <c r="Q12" i="4"/>
  <c r="P12" i="4"/>
  <c r="J12" i="4"/>
  <c r="R12" i="4" s="1"/>
  <c r="I12" i="4"/>
  <c r="O12" i="4" s="1"/>
  <c r="S11" i="4"/>
  <c r="Q11" i="4"/>
  <c r="P11" i="4"/>
  <c r="J11" i="4"/>
  <c r="R11" i="4" s="1"/>
  <c r="I11" i="4"/>
  <c r="M11" i="4" s="1"/>
  <c r="S10" i="4"/>
  <c r="Q10" i="4"/>
  <c r="P10" i="4"/>
  <c r="J10" i="4"/>
  <c r="R10" i="4" s="1"/>
  <c r="I10" i="4"/>
  <c r="M10" i="4" s="1"/>
  <c r="S9" i="4"/>
  <c r="Q9" i="4"/>
  <c r="P9" i="4"/>
  <c r="J9" i="4"/>
  <c r="R9" i="4" s="1"/>
  <c r="I9" i="4"/>
  <c r="O9" i="4" s="1"/>
  <c r="S8" i="4"/>
  <c r="Q8" i="4"/>
  <c r="P8" i="4"/>
  <c r="J8" i="4"/>
  <c r="R8" i="4" s="1"/>
  <c r="I8" i="4"/>
  <c r="O8" i="4" s="1"/>
  <c r="S7" i="4"/>
  <c r="Q7" i="4"/>
  <c r="P7" i="4"/>
  <c r="J7" i="4"/>
  <c r="R7" i="4" s="1"/>
  <c r="I7" i="4"/>
  <c r="M7" i="4" s="1"/>
  <c r="S6" i="4"/>
  <c r="Q6" i="4"/>
  <c r="P6" i="4"/>
  <c r="J6" i="4"/>
  <c r="R6" i="4" s="1"/>
  <c r="I6" i="4"/>
  <c r="M6" i="4" s="1"/>
  <c r="S5" i="4"/>
  <c r="Q5" i="4"/>
  <c r="P5" i="4"/>
  <c r="J5" i="4"/>
  <c r="R5" i="4" s="1"/>
  <c r="I5" i="4"/>
  <c r="S4" i="4"/>
  <c r="Q4" i="4"/>
  <c r="P4" i="4"/>
  <c r="J4" i="4"/>
  <c r="R4" i="4" s="1"/>
  <c r="I4" i="4"/>
  <c r="O4" i="4" s="1"/>
  <c r="S3" i="4"/>
  <c r="Q3" i="4"/>
  <c r="P3" i="4"/>
  <c r="J3" i="4"/>
  <c r="R3" i="4" s="1"/>
  <c r="I3" i="4"/>
  <c r="M3" i="4" s="1"/>
  <c r="S2" i="4"/>
  <c r="Q2" i="4"/>
  <c r="P2" i="4"/>
  <c r="J2" i="4"/>
  <c r="R2" i="4" s="1"/>
  <c r="I2" i="4"/>
  <c r="M2" i="4" s="1"/>
  <c r="Q98" i="1"/>
  <c r="O98" i="1"/>
  <c r="N98" i="1"/>
  <c r="J98" i="1"/>
  <c r="P98" i="1" s="1"/>
  <c r="I98" i="1"/>
  <c r="Q97" i="1"/>
  <c r="O97" i="1"/>
  <c r="N97" i="1"/>
  <c r="J97" i="1"/>
  <c r="P97" i="1" s="1"/>
  <c r="I97" i="1"/>
  <c r="M97" i="1" s="1"/>
  <c r="Q96" i="1"/>
  <c r="P96" i="1"/>
  <c r="O96" i="1"/>
  <c r="N96" i="1"/>
  <c r="J96" i="1"/>
  <c r="I96" i="1"/>
  <c r="K96" i="1" s="1"/>
  <c r="Q95" i="1"/>
  <c r="O95" i="1"/>
  <c r="N95" i="1"/>
  <c r="M95" i="1"/>
  <c r="L95" i="1"/>
  <c r="J95" i="1"/>
  <c r="P95" i="1" s="1"/>
  <c r="I95" i="1"/>
  <c r="K95" i="1" s="1"/>
  <c r="Q94" i="1"/>
  <c r="O94" i="1"/>
  <c r="N94" i="1"/>
  <c r="J94" i="1"/>
  <c r="P94" i="1" s="1"/>
  <c r="I94" i="1"/>
  <c r="Q93" i="1"/>
  <c r="O93" i="1"/>
  <c r="N93" i="1"/>
  <c r="J93" i="1"/>
  <c r="P93" i="1" s="1"/>
  <c r="I93" i="1"/>
  <c r="K93" i="1" s="1"/>
  <c r="Q92" i="1"/>
  <c r="O92" i="1"/>
  <c r="N92" i="1"/>
  <c r="J92" i="1"/>
  <c r="P92" i="1" s="1"/>
  <c r="I92" i="1"/>
  <c r="K92" i="1" s="1"/>
  <c r="Q91" i="1"/>
  <c r="O91" i="1"/>
  <c r="N91" i="1"/>
  <c r="J91" i="1"/>
  <c r="P91" i="1" s="1"/>
  <c r="I91" i="1"/>
  <c r="M91" i="1" s="1"/>
  <c r="Q90" i="1"/>
  <c r="O90" i="1"/>
  <c r="N90" i="1"/>
  <c r="J90" i="1"/>
  <c r="P90" i="1" s="1"/>
  <c r="I90" i="1"/>
  <c r="K90" i="1" s="1"/>
  <c r="Q89" i="1"/>
  <c r="O89" i="1"/>
  <c r="N89" i="1"/>
  <c r="J89" i="1"/>
  <c r="P89" i="1" s="1"/>
  <c r="I89" i="1"/>
  <c r="K89" i="1" s="1"/>
  <c r="Q88" i="1"/>
  <c r="O88" i="1"/>
  <c r="N88" i="1"/>
  <c r="J88" i="1"/>
  <c r="P88" i="1" s="1"/>
  <c r="I88" i="1"/>
  <c r="K88" i="1" s="1"/>
  <c r="Q87" i="1"/>
  <c r="O87" i="1"/>
  <c r="N87" i="1"/>
  <c r="J87" i="1"/>
  <c r="P87" i="1" s="1"/>
  <c r="I87" i="1"/>
  <c r="M87" i="1" s="1"/>
  <c r="Q86" i="1"/>
  <c r="O86" i="1"/>
  <c r="N86" i="1"/>
  <c r="J86" i="1"/>
  <c r="P86" i="1" s="1"/>
  <c r="I86" i="1"/>
  <c r="Q85" i="1"/>
  <c r="P85" i="1"/>
  <c r="O85" i="1"/>
  <c r="N85" i="1"/>
  <c r="J85" i="1"/>
  <c r="I85" i="1"/>
  <c r="K85" i="1" s="1"/>
  <c r="Q84" i="1"/>
  <c r="O84" i="1"/>
  <c r="N84" i="1"/>
  <c r="J84" i="1"/>
  <c r="P84" i="1" s="1"/>
  <c r="I84" i="1"/>
  <c r="K84" i="1" s="1"/>
  <c r="Q83" i="1"/>
  <c r="O83" i="1"/>
  <c r="N83" i="1"/>
  <c r="J83" i="1"/>
  <c r="P83" i="1" s="1"/>
  <c r="I83" i="1"/>
  <c r="K83" i="1" s="1"/>
  <c r="Q82" i="1"/>
  <c r="O82" i="1"/>
  <c r="N82" i="1"/>
  <c r="J82" i="1"/>
  <c r="P82" i="1" s="1"/>
  <c r="I82" i="1"/>
  <c r="Q81" i="1"/>
  <c r="O81" i="1"/>
  <c r="N81" i="1"/>
  <c r="J81" i="1"/>
  <c r="P81" i="1" s="1"/>
  <c r="I81" i="1"/>
  <c r="K81" i="1" s="1"/>
  <c r="Q80" i="1"/>
  <c r="O80" i="1"/>
  <c r="N80" i="1"/>
  <c r="J80" i="1"/>
  <c r="P80" i="1" s="1"/>
  <c r="I80" i="1"/>
  <c r="M80" i="1" s="1"/>
  <c r="Q79" i="1"/>
  <c r="O79" i="1"/>
  <c r="N79" i="1"/>
  <c r="J79" i="1"/>
  <c r="P79" i="1" s="1"/>
  <c r="I79" i="1"/>
  <c r="M79" i="1" s="1"/>
  <c r="Q78" i="1"/>
  <c r="O78" i="1"/>
  <c r="N78" i="1"/>
  <c r="J78" i="1"/>
  <c r="P78" i="1" s="1"/>
  <c r="I78" i="1"/>
  <c r="K78" i="1" s="1"/>
  <c r="Q77" i="1"/>
  <c r="O77" i="1"/>
  <c r="N77" i="1"/>
  <c r="J77" i="1"/>
  <c r="P77" i="1" s="1"/>
  <c r="I77" i="1"/>
  <c r="K77" i="1" s="1"/>
  <c r="Q76" i="1"/>
  <c r="O76" i="1"/>
  <c r="N76" i="1"/>
  <c r="J76" i="1"/>
  <c r="P76" i="1" s="1"/>
  <c r="I76" i="1"/>
  <c r="K76" i="1" s="1"/>
  <c r="Q75" i="1"/>
  <c r="O75" i="1"/>
  <c r="N75" i="1"/>
  <c r="J75" i="1"/>
  <c r="P75" i="1" s="1"/>
  <c r="I75" i="1"/>
  <c r="M75" i="1" s="1"/>
  <c r="Q74" i="1"/>
  <c r="O74" i="1"/>
  <c r="N74" i="1"/>
  <c r="J74" i="1"/>
  <c r="P74" i="1" s="1"/>
  <c r="I74" i="1"/>
  <c r="K74" i="1" s="1"/>
  <c r="Q73" i="1"/>
  <c r="O73" i="1"/>
  <c r="N73" i="1"/>
  <c r="J73" i="1"/>
  <c r="P73" i="1" s="1"/>
  <c r="I73" i="1"/>
  <c r="K73" i="1" s="1"/>
  <c r="Q72" i="1"/>
  <c r="P72" i="1"/>
  <c r="O72" i="1"/>
  <c r="N72" i="1"/>
  <c r="J72" i="1"/>
  <c r="I72" i="1"/>
  <c r="K72" i="1" s="1"/>
  <c r="Q71" i="1"/>
  <c r="O71" i="1"/>
  <c r="N71" i="1"/>
  <c r="M71" i="1"/>
  <c r="K71" i="1"/>
  <c r="J71" i="1"/>
  <c r="P71" i="1" s="1"/>
  <c r="I71" i="1"/>
  <c r="Q70" i="1"/>
  <c r="O70" i="1"/>
  <c r="N70" i="1"/>
  <c r="J70" i="1"/>
  <c r="P70" i="1" s="1"/>
  <c r="I70" i="1"/>
  <c r="Q69" i="1"/>
  <c r="O69" i="1"/>
  <c r="N69" i="1"/>
  <c r="J69" i="1"/>
  <c r="P69" i="1" s="1"/>
  <c r="I69" i="1"/>
  <c r="K69" i="1" s="1"/>
  <c r="Q68" i="1"/>
  <c r="O68" i="1"/>
  <c r="N68" i="1"/>
  <c r="J68" i="1"/>
  <c r="P68" i="1" s="1"/>
  <c r="I68" i="1"/>
  <c r="K68" i="1" s="1"/>
  <c r="Q67" i="1"/>
  <c r="O67" i="1"/>
  <c r="N67" i="1"/>
  <c r="J67" i="1"/>
  <c r="P67" i="1" s="1"/>
  <c r="I67" i="1"/>
  <c r="M67" i="1" s="1"/>
  <c r="Q66" i="1"/>
  <c r="O66" i="1"/>
  <c r="N66" i="1"/>
  <c r="J66" i="1"/>
  <c r="P66" i="1" s="1"/>
  <c r="I66" i="1"/>
  <c r="K66" i="1" s="1"/>
  <c r="Q65" i="1"/>
  <c r="O65" i="1"/>
  <c r="N65" i="1"/>
  <c r="J65" i="1"/>
  <c r="P65" i="1" s="1"/>
  <c r="I65" i="1"/>
  <c r="M65" i="1" s="1"/>
  <c r="Q64" i="1"/>
  <c r="O64" i="1"/>
  <c r="N64" i="1"/>
  <c r="J64" i="1"/>
  <c r="P64" i="1" s="1"/>
  <c r="I64" i="1"/>
  <c r="K64" i="1" s="1"/>
  <c r="Q63" i="1"/>
  <c r="O63" i="1"/>
  <c r="N63" i="1"/>
  <c r="J63" i="1"/>
  <c r="P63" i="1" s="1"/>
  <c r="I63" i="1"/>
  <c r="K63" i="1" s="1"/>
  <c r="Q62" i="1"/>
  <c r="O62" i="1"/>
  <c r="N62" i="1"/>
  <c r="J62" i="1"/>
  <c r="P62" i="1" s="1"/>
  <c r="I62" i="1"/>
  <c r="Q61" i="1"/>
  <c r="O61" i="1"/>
  <c r="N61" i="1"/>
  <c r="J61" i="1"/>
  <c r="P61" i="1" s="1"/>
  <c r="I61" i="1"/>
  <c r="K61" i="1" s="1"/>
  <c r="Q60" i="1"/>
  <c r="O60" i="1"/>
  <c r="N60" i="1"/>
  <c r="J60" i="1"/>
  <c r="P60" i="1" s="1"/>
  <c r="I60" i="1"/>
  <c r="K60" i="1" s="1"/>
  <c r="Q59" i="1"/>
  <c r="O59" i="1"/>
  <c r="N59" i="1"/>
  <c r="J59" i="1"/>
  <c r="P59" i="1" s="1"/>
  <c r="I59" i="1"/>
  <c r="M59" i="1" s="1"/>
  <c r="Q58" i="1"/>
  <c r="O58" i="1"/>
  <c r="N58" i="1"/>
  <c r="J58" i="1"/>
  <c r="P58" i="1" s="1"/>
  <c r="I58" i="1"/>
  <c r="Q57" i="1"/>
  <c r="O57" i="1"/>
  <c r="N57" i="1"/>
  <c r="J57" i="1"/>
  <c r="P57" i="1" s="1"/>
  <c r="I57" i="1"/>
  <c r="K57" i="1" s="1"/>
  <c r="Q56" i="1"/>
  <c r="P56" i="1"/>
  <c r="O56" i="1"/>
  <c r="N56" i="1"/>
  <c r="J56" i="1"/>
  <c r="I56" i="1"/>
  <c r="K56" i="1" s="1"/>
  <c r="Q55" i="1"/>
  <c r="O55" i="1"/>
  <c r="N55" i="1"/>
  <c r="J55" i="1"/>
  <c r="P55" i="1" s="1"/>
  <c r="I55" i="1"/>
  <c r="K55" i="1" s="1"/>
  <c r="Q54" i="1"/>
  <c r="O54" i="1"/>
  <c r="N54" i="1"/>
  <c r="J54" i="1"/>
  <c r="P54" i="1" s="1"/>
  <c r="I54" i="1"/>
  <c r="K54" i="1" s="1"/>
  <c r="Q53" i="1"/>
  <c r="O53" i="1"/>
  <c r="N53" i="1"/>
  <c r="J53" i="1"/>
  <c r="P53" i="1" s="1"/>
  <c r="I53" i="1"/>
  <c r="K53" i="1" s="1"/>
  <c r="Q52" i="1"/>
  <c r="O52" i="1"/>
  <c r="N52" i="1"/>
  <c r="J52" i="1"/>
  <c r="P52" i="1" s="1"/>
  <c r="I52" i="1"/>
  <c r="K52" i="1" s="1"/>
  <c r="Q51" i="1"/>
  <c r="O51" i="1"/>
  <c r="N51" i="1"/>
  <c r="J51" i="1"/>
  <c r="P51" i="1" s="1"/>
  <c r="I51" i="1"/>
  <c r="K51" i="1" s="1"/>
  <c r="Q50" i="1"/>
  <c r="O50" i="1"/>
  <c r="N50" i="1"/>
  <c r="J50" i="1"/>
  <c r="P50" i="1" s="1"/>
  <c r="I50" i="1"/>
  <c r="K50" i="1" s="1"/>
  <c r="Q49" i="1"/>
  <c r="O49" i="1"/>
  <c r="N49" i="1"/>
  <c r="J49" i="1"/>
  <c r="P49" i="1" s="1"/>
  <c r="I49" i="1"/>
  <c r="M49" i="1" s="1"/>
  <c r="Q48" i="1"/>
  <c r="O48" i="1"/>
  <c r="N48" i="1"/>
  <c r="J48" i="1"/>
  <c r="P48" i="1" s="1"/>
  <c r="I48" i="1"/>
  <c r="K48" i="1" s="1"/>
  <c r="Q47" i="1"/>
  <c r="O47" i="1"/>
  <c r="N47" i="1"/>
  <c r="J47" i="1"/>
  <c r="P47" i="1" s="1"/>
  <c r="I47" i="1"/>
  <c r="M47" i="1" s="1"/>
  <c r="Q46" i="1"/>
  <c r="O46" i="1"/>
  <c r="N46" i="1"/>
  <c r="J46" i="1"/>
  <c r="P46" i="1" s="1"/>
  <c r="I46" i="1"/>
  <c r="Q45" i="1"/>
  <c r="P45" i="1"/>
  <c r="O45" i="1"/>
  <c r="N45" i="1"/>
  <c r="J45" i="1"/>
  <c r="I45" i="1"/>
  <c r="K45" i="1" s="1"/>
  <c r="Q44" i="1"/>
  <c r="O44" i="1"/>
  <c r="N44" i="1"/>
  <c r="J44" i="1"/>
  <c r="P44" i="1" s="1"/>
  <c r="I44" i="1"/>
  <c r="K44" i="1" s="1"/>
  <c r="Q43" i="1"/>
  <c r="O43" i="1"/>
  <c r="N43" i="1"/>
  <c r="J43" i="1"/>
  <c r="P43" i="1" s="1"/>
  <c r="I43" i="1"/>
  <c r="K43" i="1" s="1"/>
  <c r="Q42" i="1"/>
  <c r="O42" i="1"/>
  <c r="N42" i="1"/>
  <c r="J42" i="1"/>
  <c r="P42" i="1" s="1"/>
  <c r="I42" i="1"/>
  <c r="K42" i="1" s="1"/>
  <c r="Q41" i="1"/>
  <c r="O41" i="1"/>
  <c r="N41" i="1"/>
  <c r="J41" i="1"/>
  <c r="P41" i="1" s="1"/>
  <c r="I41" i="1"/>
  <c r="K41" i="1" s="1"/>
  <c r="Q40" i="1"/>
  <c r="O40" i="1"/>
  <c r="N40" i="1"/>
  <c r="J40" i="1"/>
  <c r="P40" i="1" s="1"/>
  <c r="I40" i="1"/>
  <c r="K40" i="1" s="1"/>
  <c r="Q39" i="1"/>
  <c r="O39" i="1"/>
  <c r="N39" i="1"/>
  <c r="J39" i="1"/>
  <c r="P39" i="1" s="1"/>
  <c r="I39" i="1"/>
  <c r="K39" i="1" s="1"/>
  <c r="Q38" i="1"/>
  <c r="O38" i="1"/>
  <c r="N38" i="1"/>
  <c r="J38" i="1"/>
  <c r="P38" i="1" s="1"/>
  <c r="I38" i="1"/>
  <c r="K38" i="1" s="1"/>
  <c r="Q37" i="1"/>
  <c r="O37" i="1"/>
  <c r="N37" i="1"/>
  <c r="J37" i="1"/>
  <c r="P37" i="1" s="1"/>
  <c r="I37" i="1"/>
  <c r="M37" i="1" s="1"/>
  <c r="Q36" i="1"/>
  <c r="P36" i="1"/>
  <c r="O36" i="1"/>
  <c r="N36" i="1"/>
  <c r="J36" i="1"/>
  <c r="I36" i="1"/>
  <c r="K36" i="1" s="1"/>
  <c r="Q35" i="1"/>
  <c r="O35" i="1"/>
  <c r="N35" i="1"/>
  <c r="M35" i="1"/>
  <c r="K35" i="1"/>
  <c r="J35" i="1"/>
  <c r="P35" i="1" s="1"/>
  <c r="I35" i="1"/>
  <c r="Q34" i="1"/>
  <c r="O34" i="1"/>
  <c r="N34" i="1"/>
  <c r="J34" i="1"/>
  <c r="P34" i="1" s="1"/>
  <c r="I34" i="1"/>
  <c r="Q33" i="1"/>
  <c r="O33" i="1"/>
  <c r="N33" i="1"/>
  <c r="J33" i="1"/>
  <c r="P33" i="1" s="1"/>
  <c r="I33" i="1"/>
  <c r="K33" i="1" s="1"/>
  <c r="Q32" i="1"/>
  <c r="O32" i="1"/>
  <c r="N32" i="1"/>
  <c r="J32" i="1"/>
  <c r="P32" i="1" s="1"/>
  <c r="I32" i="1"/>
  <c r="K32" i="1" s="1"/>
  <c r="Q31" i="1"/>
  <c r="O31" i="1"/>
  <c r="N31" i="1"/>
  <c r="J31" i="1"/>
  <c r="P31" i="1" s="1"/>
  <c r="I31" i="1"/>
  <c r="M31" i="1" s="1"/>
  <c r="Q30" i="1"/>
  <c r="O30" i="1"/>
  <c r="N30" i="1"/>
  <c r="J30" i="1"/>
  <c r="P30" i="1" s="1"/>
  <c r="I30" i="1"/>
  <c r="K30" i="1" s="1"/>
  <c r="Q29" i="1"/>
  <c r="O29" i="1"/>
  <c r="N29" i="1"/>
  <c r="J29" i="1"/>
  <c r="P29" i="1" s="1"/>
  <c r="I29" i="1"/>
  <c r="K29" i="1" s="1"/>
  <c r="Q28" i="1"/>
  <c r="O28" i="1"/>
  <c r="N28" i="1"/>
  <c r="J28" i="1"/>
  <c r="P28" i="1" s="1"/>
  <c r="I28" i="1"/>
  <c r="K28" i="1" s="1"/>
  <c r="Q27" i="1"/>
  <c r="O27" i="1"/>
  <c r="N27" i="1"/>
  <c r="J27" i="1"/>
  <c r="P27" i="1" s="1"/>
  <c r="I27" i="1"/>
  <c r="K27" i="1" s="1"/>
  <c r="Q26" i="1"/>
  <c r="O26" i="1"/>
  <c r="N26" i="1"/>
  <c r="J26" i="1"/>
  <c r="P26" i="1" s="1"/>
  <c r="I26" i="1"/>
  <c r="K26" i="1" s="1"/>
  <c r="Q25" i="1"/>
  <c r="O25" i="1"/>
  <c r="N25" i="1"/>
  <c r="J25" i="1"/>
  <c r="P25" i="1" s="1"/>
  <c r="I25" i="1"/>
  <c r="K25" i="1" s="1"/>
  <c r="Q24" i="1"/>
  <c r="O24" i="1"/>
  <c r="N24" i="1"/>
  <c r="M24" i="1"/>
  <c r="J24" i="1"/>
  <c r="P24" i="1" s="1"/>
  <c r="I24" i="1"/>
  <c r="K24" i="1" s="1"/>
  <c r="Q23" i="1"/>
  <c r="O23" i="1"/>
  <c r="N23" i="1"/>
  <c r="J23" i="1"/>
  <c r="P23" i="1" s="1"/>
  <c r="I23" i="1"/>
  <c r="M23" i="1" s="1"/>
  <c r="Q22" i="1"/>
  <c r="O22" i="1"/>
  <c r="N22" i="1"/>
  <c r="J22" i="1"/>
  <c r="P22" i="1" s="1"/>
  <c r="I22" i="1"/>
  <c r="K22" i="1" s="1"/>
  <c r="Q21" i="1"/>
  <c r="O21" i="1"/>
  <c r="N21" i="1"/>
  <c r="J21" i="1"/>
  <c r="P21" i="1" s="1"/>
  <c r="I21" i="1"/>
  <c r="K21" i="1" s="1"/>
  <c r="Q20" i="1"/>
  <c r="O20" i="1"/>
  <c r="N20" i="1"/>
  <c r="J20" i="1"/>
  <c r="P20" i="1" s="1"/>
  <c r="I20" i="1"/>
  <c r="K20" i="1" s="1"/>
  <c r="Q19" i="1"/>
  <c r="O19" i="1"/>
  <c r="N19" i="1"/>
  <c r="J19" i="1"/>
  <c r="P19" i="1" s="1"/>
  <c r="I19" i="1"/>
  <c r="K19" i="1" s="1"/>
  <c r="Q18" i="1"/>
  <c r="O18" i="1"/>
  <c r="N18" i="1"/>
  <c r="J18" i="1"/>
  <c r="P18" i="1" s="1"/>
  <c r="I18" i="1"/>
  <c r="K18" i="1" s="1"/>
  <c r="Q17" i="1"/>
  <c r="O17" i="1"/>
  <c r="N17" i="1"/>
  <c r="J17" i="1"/>
  <c r="P17" i="1" s="1"/>
  <c r="I17" i="1"/>
  <c r="M17" i="1" s="1"/>
  <c r="Q16" i="1"/>
  <c r="O16" i="1"/>
  <c r="N16" i="1"/>
  <c r="J16" i="1"/>
  <c r="P16" i="1" s="1"/>
  <c r="I16" i="1"/>
  <c r="K16" i="1" s="1"/>
  <c r="Q15" i="1"/>
  <c r="O15" i="1"/>
  <c r="N15" i="1"/>
  <c r="M15" i="1"/>
  <c r="K15" i="1"/>
  <c r="J15" i="1"/>
  <c r="P15" i="1" s="1"/>
  <c r="I15" i="1"/>
  <c r="Q14" i="1"/>
  <c r="O14" i="1"/>
  <c r="N14" i="1"/>
  <c r="J14" i="1"/>
  <c r="P14" i="1" s="1"/>
  <c r="I14" i="1"/>
  <c r="K14" i="1" s="1"/>
  <c r="Q13" i="1"/>
  <c r="O13" i="1"/>
  <c r="N13" i="1"/>
  <c r="J13" i="1"/>
  <c r="P13" i="1" s="1"/>
  <c r="I13" i="1"/>
  <c r="K13" i="1" s="1"/>
  <c r="Q12" i="1"/>
  <c r="O12" i="1"/>
  <c r="N12" i="1"/>
  <c r="J12" i="1"/>
  <c r="P12" i="1" s="1"/>
  <c r="I12" i="1"/>
  <c r="K12" i="1" s="1"/>
  <c r="Q11" i="1"/>
  <c r="O11" i="1"/>
  <c r="N11" i="1"/>
  <c r="J11" i="1"/>
  <c r="P11" i="1" s="1"/>
  <c r="I11" i="1"/>
  <c r="M11" i="1" s="1"/>
  <c r="Q10" i="1"/>
  <c r="O10" i="1"/>
  <c r="N10" i="1"/>
  <c r="J10" i="1"/>
  <c r="P10" i="1" s="1"/>
  <c r="I10" i="1"/>
  <c r="K10" i="1" s="1"/>
  <c r="Q9" i="1"/>
  <c r="O9" i="1"/>
  <c r="N9" i="1"/>
  <c r="J9" i="1"/>
  <c r="P9" i="1" s="1"/>
  <c r="I9" i="1"/>
  <c r="K9" i="1" s="1"/>
  <c r="Q8" i="1"/>
  <c r="O8" i="1"/>
  <c r="N8" i="1"/>
  <c r="J8" i="1"/>
  <c r="P8" i="1" s="1"/>
  <c r="I8" i="1"/>
  <c r="K8" i="1" s="1"/>
  <c r="Q7" i="1"/>
  <c r="O7" i="1"/>
  <c r="N7" i="1"/>
  <c r="J7" i="1"/>
  <c r="P7" i="1" s="1"/>
  <c r="I7" i="1"/>
  <c r="M7" i="1" s="1"/>
  <c r="Q6" i="1"/>
  <c r="O6" i="1"/>
  <c r="N6" i="1"/>
  <c r="J6" i="1"/>
  <c r="P6" i="1" s="1"/>
  <c r="I6" i="1"/>
  <c r="K6" i="1" s="1"/>
  <c r="Q5" i="1"/>
  <c r="O5" i="1"/>
  <c r="N5" i="1"/>
  <c r="J5" i="1"/>
  <c r="P5" i="1" s="1"/>
  <c r="I5" i="1"/>
  <c r="K5" i="1" s="1"/>
  <c r="Q4" i="1"/>
  <c r="O4" i="1"/>
  <c r="N4" i="1"/>
  <c r="M4" i="1"/>
  <c r="J4" i="1"/>
  <c r="P4" i="1" s="1"/>
  <c r="I4" i="1"/>
  <c r="K4" i="1" s="1"/>
  <c r="Q3" i="1"/>
  <c r="O3" i="1"/>
  <c r="N3" i="1"/>
  <c r="J3" i="1"/>
  <c r="P3" i="1" s="1"/>
  <c r="I3" i="1"/>
  <c r="K3" i="1" s="1"/>
  <c r="I2" i="1"/>
  <c r="M2" i="1" s="1"/>
  <c r="Q2" i="1"/>
  <c r="O2" i="1"/>
  <c r="N2" i="1"/>
  <c r="J2" i="1"/>
  <c r="P2" i="1" s="1"/>
  <c r="O26" i="4" l="1"/>
  <c r="N15" i="4"/>
  <c r="O15" i="4"/>
  <c r="O6" i="4"/>
  <c r="R15" i="4"/>
  <c r="N5" i="4"/>
  <c r="O2" i="4"/>
  <c r="K31" i="1"/>
  <c r="L71" i="1"/>
  <c r="L4" i="1"/>
  <c r="M51" i="1"/>
  <c r="M60" i="1"/>
  <c r="L80" i="1"/>
  <c r="M40" i="1"/>
  <c r="K80" i="1"/>
  <c r="L40" i="1"/>
  <c r="N17" i="4"/>
  <c r="O10" i="4"/>
  <c r="M14" i="4"/>
  <c r="O23" i="4"/>
  <c r="N3" i="4"/>
  <c r="O27" i="4"/>
  <c r="N7" i="4"/>
  <c r="O7" i="4"/>
  <c r="M22" i="4"/>
  <c r="N19" i="4"/>
  <c r="N23" i="4"/>
  <c r="N27" i="4"/>
  <c r="O3" i="4"/>
  <c r="N11" i="4"/>
  <c r="O19" i="4"/>
  <c r="M18" i="4"/>
  <c r="O11" i="4"/>
  <c r="M5" i="4"/>
  <c r="N2" i="4"/>
  <c r="N6" i="4"/>
  <c r="N10" i="4"/>
  <c r="N14" i="4"/>
  <c r="N18" i="4"/>
  <c r="N22" i="4"/>
  <c r="N26" i="4"/>
  <c r="N9" i="4"/>
  <c r="N13" i="4"/>
  <c r="N21" i="4"/>
  <c r="N25" i="4"/>
  <c r="O5" i="4"/>
  <c r="O13" i="4"/>
  <c r="O17" i="4"/>
  <c r="O21" i="4"/>
  <c r="O25" i="4"/>
  <c r="M4" i="4"/>
  <c r="M8" i="4"/>
  <c r="M16" i="4"/>
  <c r="M24" i="4"/>
  <c r="M28" i="4"/>
  <c r="N4" i="4"/>
  <c r="N8" i="4"/>
  <c r="N12" i="4"/>
  <c r="N16" i="4"/>
  <c r="N20" i="4"/>
  <c r="N24" i="4"/>
  <c r="N28" i="4"/>
  <c r="M9" i="4"/>
  <c r="M17" i="4"/>
  <c r="M12" i="4"/>
  <c r="O20" i="4"/>
  <c r="L24" i="1"/>
  <c r="M8" i="1"/>
  <c r="M55" i="1"/>
  <c r="K79" i="1"/>
  <c r="M84" i="1"/>
  <c r="L64" i="1"/>
  <c r="L8" i="1"/>
  <c r="L44" i="1"/>
  <c r="L60" i="1"/>
  <c r="M64" i="1"/>
  <c r="M3" i="1"/>
  <c r="L12" i="1"/>
  <c r="K2" i="1"/>
  <c r="M12" i="1"/>
  <c r="L32" i="1"/>
  <c r="L59" i="1"/>
  <c r="M88" i="1"/>
  <c r="L2" i="1"/>
  <c r="K7" i="1"/>
  <c r="L16" i="1"/>
  <c r="M32" i="1"/>
  <c r="M43" i="1"/>
  <c r="M63" i="1"/>
  <c r="L72" i="1"/>
  <c r="L76" i="1"/>
  <c r="L83" i="1"/>
  <c r="K11" i="1"/>
  <c r="M27" i="1"/>
  <c r="L36" i="1"/>
  <c r="K47" i="1"/>
  <c r="M72" i="1"/>
  <c r="M76" i="1"/>
  <c r="M83" i="1"/>
  <c r="M96" i="1"/>
  <c r="L28" i="1"/>
  <c r="M19" i="1"/>
  <c r="M28" i="1"/>
  <c r="M39" i="1"/>
  <c r="L48" i="1"/>
  <c r="L68" i="1"/>
  <c r="L88" i="1"/>
  <c r="L92" i="1"/>
  <c r="L23" i="1"/>
  <c r="M68" i="1"/>
  <c r="M92" i="1"/>
  <c r="L52" i="1"/>
  <c r="L96" i="1"/>
  <c r="L11" i="1"/>
  <c r="L20" i="1"/>
  <c r="M36" i="1"/>
  <c r="L47" i="1"/>
  <c r="L56" i="1"/>
  <c r="K67" i="1"/>
  <c r="K87" i="1"/>
  <c r="L35" i="1"/>
  <c r="M44" i="1"/>
  <c r="L84" i="1"/>
  <c r="K23" i="1"/>
  <c r="K59" i="1"/>
  <c r="M48" i="1"/>
  <c r="M16" i="1"/>
  <c r="M52" i="1"/>
  <c r="M20" i="1"/>
  <c r="M56" i="1"/>
  <c r="K91" i="1"/>
  <c r="K75" i="1"/>
  <c r="M58" i="1"/>
  <c r="L58" i="1"/>
  <c r="M70" i="1"/>
  <c r="L70" i="1"/>
  <c r="L3" i="1"/>
  <c r="L15" i="1"/>
  <c r="L27" i="1"/>
  <c r="L39" i="1"/>
  <c r="L51" i="1"/>
  <c r="L63" i="1"/>
  <c r="L75" i="1"/>
  <c r="M82" i="1"/>
  <c r="L82" i="1"/>
  <c r="M94" i="1"/>
  <c r="K94" i="1"/>
  <c r="L94" i="1"/>
  <c r="L34" i="1"/>
  <c r="M34" i="1"/>
  <c r="L46" i="1"/>
  <c r="M46" i="1"/>
  <c r="K34" i="1"/>
  <c r="K46" i="1"/>
  <c r="K58" i="1"/>
  <c r="K70" i="1"/>
  <c r="L87" i="1"/>
  <c r="M10" i="1"/>
  <c r="L10" i="1"/>
  <c r="M22" i="1"/>
  <c r="L22" i="1"/>
  <c r="K82" i="1"/>
  <c r="M62" i="1"/>
  <c r="L62" i="1"/>
  <c r="M98" i="1"/>
  <c r="L98" i="1"/>
  <c r="K98" i="1"/>
  <c r="L79" i="1"/>
  <c r="M90" i="1"/>
  <c r="L90" i="1"/>
  <c r="L7" i="1"/>
  <c r="L19" i="1"/>
  <c r="L43" i="1"/>
  <c r="K62" i="1"/>
  <c r="L91" i="1"/>
  <c r="L26" i="1"/>
  <c r="M26" i="1"/>
  <c r="M74" i="1"/>
  <c r="L74" i="1"/>
  <c r="M86" i="1"/>
  <c r="L86" i="1"/>
  <c r="K86" i="1"/>
  <c r="M14" i="1"/>
  <c r="L14" i="1"/>
  <c r="M38" i="1"/>
  <c r="L38" i="1"/>
  <c r="M50" i="1"/>
  <c r="L50" i="1"/>
  <c r="L31" i="1"/>
  <c r="L55" i="1"/>
  <c r="L67" i="1"/>
  <c r="M6" i="1"/>
  <c r="L6" i="1"/>
  <c r="L18" i="1"/>
  <c r="M18" i="1"/>
  <c r="M30" i="1"/>
  <c r="L30" i="1"/>
  <c r="L42" i="1"/>
  <c r="M42" i="1"/>
  <c r="M54" i="1"/>
  <c r="L54" i="1"/>
  <c r="M66" i="1"/>
  <c r="L66" i="1"/>
  <c r="M78" i="1"/>
  <c r="L78" i="1"/>
  <c r="K17" i="1"/>
  <c r="K65" i="1"/>
  <c r="K97" i="1"/>
  <c r="L5" i="1"/>
  <c r="L9" i="1"/>
  <c r="L21" i="1"/>
  <c r="L25" i="1"/>
  <c r="L29" i="1"/>
  <c r="L33" i="1"/>
  <c r="L45" i="1"/>
  <c r="L49" i="1"/>
  <c r="L57" i="1"/>
  <c r="L61" i="1"/>
  <c r="L65" i="1"/>
  <c r="L69" i="1"/>
  <c r="L73" i="1"/>
  <c r="L77" i="1"/>
  <c r="L81" i="1"/>
  <c r="L85" i="1"/>
  <c r="L89" i="1"/>
  <c r="L93" i="1"/>
  <c r="L97" i="1"/>
  <c r="K37" i="1"/>
  <c r="K49" i="1"/>
  <c r="L13" i="1"/>
  <c r="L17" i="1"/>
  <c r="L37" i="1"/>
  <c r="L41" i="1"/>
  <c r="L53" i="1"/>
  <c r="M5" i="1"/>
  <c r="M9" i="1"/>
  <c r="M13" i="1"/>
  <c r="M21" i="1"/>
  <c r="M25" i="1"/>
  <c r="M29" i="1"/>
  <c r="M33" i="1"/>
  <c r="M41" i="1"/>
  <c r="M45" i="1"/>
  <c r="M53" i="1"/>
  <c r="M57" i="1"/>
  <c r="M61" i="1"/>
  <c r="M69" i="1"/>
  <c r="M73" i="1"/>
  <c r="M77" i="1"/>
  <c r="M81" i="1"/>
  <c r="M85" i="1"/>
  <c r="M89" i="1"/>
  <c r="M93" i="1"/>
</calcChain>
</file>

<file path=xl/sharedStrings.xml><?xml version="1.0" encoding="utf-8"?>
<sst xmlns="http://schemas.openxmlformats.org/spreadsheetml/2006/main" count="1546" uniqueCount="394">
  <si>
    <t>Capital IQ Company Screening Report</t>
  </si>
  <si>
    <t>Company Name</t>
  </si>
  <si>
    <t>Exchange:Ticker</t>
  </si>
  <si>
    <t>Company Type</t>
  </si>
  <si>
    <t>Market Capitalization [My Setting] [Latest] ($USDmm, Historical rate)</t>
  </si>
  <si>
    <t>Geographic Locations</t>
  </si>
  <si>
    <t>Industry Classifications</t>
  </si>
  <si>
    <t>Primary Industry</t>
  </si>
  <si>
    <t>Country/Region of Incorporation</t>
  </si>
  <si>
    <t>Net Income [LTM] ($USDmm, Historical rate)</t>
  </si>
  <si>
    <t>Total Debt [Latest Quarter] ($USDmm, Historical rate)</t>
  </si>
  <si>
    <t>Total Cash &amp; ST Investments [Latest Quarter] ($USDmm, Historical rate)</t>
  </si>
  <si>
    <t>Operating Income [LTM] ($USDmm, Historical rate)</t>
  </si>
  <si>
    <t>EBITDA [LTM] ($USDmm, Historical rate)</t>
  </si>
  <si>
    <t>Total Common Equity [Latest Quarter] ($USDmm, Historical rate)</t>
  </si>
  <si>
    <t>LT EPS Growth Rate - Capital IQ [Latest] (%)</t>
  </si>
  <si>
    <t>Est. Annual Revenue Growth - 2 Yr % - Capital IQ [Latest] (%)</t>
  </si>
  <si>
    <t>Net Income, 5 Yr CAGR % [LTM] (%)</t>
  </si>
  <si>
    <t>Total Revenues, 3 Yr CAGR % [LTM] (%)</t>
  </si>
  <si>
    <t>2 Year Beta [Latest]</t>
  </si>
  <si>
    <t>2 Year Beta R-Squared [Latest]</t>
  </si>
  <si>
    <t>Common Dividends Paid [LTM] ($USDmm, Historical rate)</t>
  </si>
  <si>
    <t>Float % [Latest]</t>
  </si>
  <si>
    <t>Capital Expenditure - Capital IQ [FY] ($USDmm, Historical rate)</t>
  </si>
  <si>
    <t>Net Working Capital [Latest Quarter] ($USD, Historical rate)</t>
  </si>
  <si>
    <t>Revenues [LTM] ($USDmm, Historical rate)</t>
  </si>
  <si>
    <t>Effective Tax Rate [LTM] (%)</t>
  </si>
  <si>
    <t>LVMH Moët Hennessy - Louis Vuitton, Société Européenne (ENXTPA:MC)</t>
  </si>
  <si>
    <t>ENXTPA:MC</t>
  </si>
  <si>
    <t>Public Company</t>
  </si>
  <si>
    <t>Europe (Primary)</t>
  </si>
  <si>
    <t>Textiles, Apparel and Luxury Goods (Primary)</t>
  </si>
  <si>
    <t>Apparel, Accessories and Luxury Goods</t>
  </si>
  <si>
    <t>France</t>
  </si>
  <si>
    <t>Hermès International Société en commandite par actions (ENXTPA:RMS)</t>
  </si>
  <si>
    <t>ENXTPA:RMS</t>
  </si>
  <si>
    <t>Christian Dior SE (ENXTPA:CDI)</t>
  </si>
  <si>
    <t>ENXTPA:CDI</t>
  </si>
  <si>
    <t>Compagnie Financière Richemont SA (SWX:CFR)</t>
  </si>
  <si>
    <t>SWX:CFR</t>
  </si>
  <si>
    <t>Switzerland</t>
  </si>
  <si>
    <t>adidas AG (XTRA:ADS)</t>
  </si>
  <si>
    <t>XTRA:ADS</t>
  </si>
  <si>
    <t>Germany</t>
  </si>
  <si>
    <t>Kering SA (ENXTPA:KER)</t>
  </si>
  <si>
    <t>ENXTPA:KER</t>
  </si>
  <si>
    <t>Prada S.p.A. (SEHK:1913)</t>
  </si>
  <si>
    <t>SEHK:1913</t>
  </si>
  <si>
    <t>Italy</t>
  </si>
  <si>
    <t>Moncler S.p.A. (BIT:MONC)</t>
  </si>
  <si>
    <t>BIT:MONC</t>
  </si>
  <si>
    <t>On Holding AG (NYSE:ONON)</t>
  </si>
  <si>
    <t>NYSE:ONON</t>
  </si>
  <si>
    <t>Footwear</t>
  </si>
  <si>
    <t>Pandora A/S (CPSE:PNDORA)</t>
  </si>
  <si>
    <t>CPSE:PNDORA</t>
  </si>
  <si>
    <t>Denmark</t>
  </si>
  <si>
    <t>The Swatch Group AG (SWX:UHR)</t>
  </si>
  <si>
    <t>SWX:UHR</t>
  </si>
  <si>
    <t>Birkenstock Holding plc (NYSE:BIRK)</t>
  </si>
  <si>
    <t>NYSE:BIRK</t>
  </si>
  <si>
    <t>Jersey</t>
  </si>
  <si>
    <t>LPP SA (WSE:LPP)</t>
  </si>
  <si>
    <t>WSE:LPP</t>
  </si>
  <si>
    <t>Poland</t>
  </si>
  <si>
    <t>Amer Sports, Inc. (NYSE:AS)</t>
  </si>
  <si>
    <t>NYSE:AS</t>
  </si>
  <si>
    <t>Cayman Islands</t>
  </si>
  <si>
    <t>NM</t>
  </si>
  <si>
    <t>PUMA SE (XTRA:PUM)</t>
  </si>
  <si>
    <t>XTRA:PUM</t>
  </si>
  <si>
    <t>Brunello Cucinelli S.p.A. (BIT:BC)</t>
  </si>
  <si>
    <t>BIT:BC</t>
  </si>
  <si>
    <t>Burberry Group plc (LSE:BRBY)</t>
  </si>
  <si>
    <t>LSE:BRBY</t>
  </si>
  <si>
    <t>United Kingdom</t>
  </si>
  <si>
    <t>Samsonite International S.A. (SEHK:1910)</t>
  </si>
  <si>
    <t>SEHK:1910</t>
  </si>
  <si>
    <t>Luxembourg</t>
  </si>
  <si>
    <t>Capri Holdings Limited (NYSE:CPRI)</t>
  </si>
  <si>
    <t>NYSE:CPRI</t>
  </si>
  <si>
    <t>British Virgin Islands</t>
  </si>
  <si>
    <t>Hugo Boss AG (XTRA:BOSS)</t>
  </si>
  <si>
    <t>XTRA:BOSS</t>
  </si>
  <si>
    <t>Ermenegildo Zegna N.V. (NYSE:ZGN)</t>
  </si>
  <si>
    <t>NYSE:ZGN</t>
  </si>
  <si>
    <t>Netherlands</t>
  </si>
  <si>
    <t>CCC S.A. (WSE:CCC)</t>
  </si>
  <si>
    <t>WSE:CCC</t>
  </si>
  <si>
    <t>Coats Group plc (LSE:COA)</t>
  </si>
  <si>
    <t>LSE:COA</t>
  </si>
  <si>
    <t>Textiles</t>
  </si>
  <si>
    <t>Salvatore Ferragamo S.p.A. (BIT:SFER)</t>
  </si>
  <si>
    <t>BIT:SFER</t>
  </si>
  <si>
    <t>TOD'S S.p.A. (BIT:TOD)</t>
  </si>
  <si>
    <t>BIT:TOD</t>
  </si>
  <si>
    <t>New Wave Group AB (publ) (OM:NEWA B)</t>
  </si>
  <si>
    <t>OM:NEWA B</t>
  </si>
  <si>
    <t>Sweden</t>
  </si>
  <si>
    <t>Dr. Martens plc (LSE:DOCS)</t>
  </si>
  <si>
    <t>LSE:DOCS</t>
  </si>
  <si>
    <t>OVS S.p.A. (BIT:OVS)</t>
  </si>
  <si>
    <t>BIT:OVS</t>
  </si>
  <si>
    <t>Marimekko Oyj (HLSE:MEKKO)</t>
  </si>
  <si>
    <t>HLSE:MEKKO</t>
  </si>
  <si>
    <t>Finland</t>
  </si>
  <si>
    <t>Safilo Group S.p.A. (BIT:SFL)</t>
  </si>
  <si>
    <t>BIT:SFL</t>
  </si>
  <si>
    <t>Van de Velde NV (ENXTBR:VAN)</t>
  </si>
  <si>
    <t>ENXTBR:VAN</t>
  </si>
  <si>
    <t>Belgium</t>
  </si>
  <si>
    <t>Bijou Brigitte modische Accessoires Aktiengesellschaft (XTRA:BIJ)</t>
  </si>
  <si>
    <t>XTRA:BIJ</t>
  </si>
  <si>
    <t>CALIDA Holding AG (SWX:CALN)</t>
  </si>
  <si>
    <t>SWX:CALN</t>
  </si>
  <si>
    <t>VRG S.A. (WSE:VRG)</t>
  </si>
  <si>
    <t>WSE:VRG</t>
  </si>
  <si>
    <t>Geox S.p.A. (BIT:GEO)</t>
  </si>
  <si>
    <t>BIT:GEO</t>
  </si>
  <si>
    <t>Aquafil S.p.A. (BIT:ECNL)</t>
  </si>
  <si>
    <t>BIT:ECNL</t>
  </si>
  <si>
    <t>Fope S.p.A. (BIT:FPE)</t>
  </si>
  <si>
    <t>BIT:FPE</t>
  </si>
  <si>
    <t>Björn Borg AB (publ) (OM:BORG)</t>
  </si>
  <si>
    <t>OM:BORG</t>
  </si>
  <si>
    <t>Nueva Expresión Textil, S.A. (BME:NXT)</t>
  </si>
  <si>
    <t>BME:NXT</t>
  </si>
  <si>
    <t>Spain</t>
  </si>
  <si>
    <t>Piquadro S.p.A. (BIT:PQ)</t>
  </si>
  <si>
    <t>BIT:PQ</t>
  </si>
  <si>
    <t>Spinnova Oyj (HLSE:SPINN)</t>
  </si>
  <si>
    <t>HLSE:SPINN</t>
  </si>
  <si>
    <t>Pattern S.p.A. (BIT:PTR)</t>
  </si>
  <si>
    <t>BIT:PTR</t>
  </si>
  <si>
    <t>Aeffe S.p.A. (BIT:AEF)</t>
  </si>
  <si>
    <t>BIT:AEF</t>
  </si>
  <si>
    <t>Mulberry Group plc (AIM:MUL)</t>
  </si>
  <si>
    <t>AIM:MUL</t>
  </si>
  <si>
    <t>Nilörngruppen AB (OM:NIL B)</t>
  </si>
  <si>
    <t>OM:NIL B</t>
  </si>
  <si>
    <t>Gabriel Holding A/S (CPSE:GABR)</t>
  </si>
  <si>
    <t>CPSE:GABR</t>
  </si>
  <si>
    <t>Novita S.A. (WSE:NVT)</t>
  </si>
  <si>
    <t>WSE:NVT</t>
  </si>
  <si>
    <t>Ratti S.p.A. (BIT:RAT)</t>
  </si>
  <si>
    <t>BIT:RAT</t>
  </si>
  <si>
    <t>Gentili Mosconi S.p.A. (BIT:GM)</t>
  </si>
  <si>
    <t>BIT:GM</t>
  </si>
  <si>
    <t>Linz Textil Holding AG (WBAG:LTH)</t>
  </si>
  <si>
    <t>WBAG:LTH</t>
  </si>
  <si>
    <t>Austria</t>
  </si>
  <si>
    <t>S.T. Dupont S.A. (ENXTPA:DPT)</t>
  </si>
  <si>
    <t>ENXTPA:DPT</t>
  </si>
  <si>
    <t>Vincenzo Zucchi S.p.A. (BIT:ZUC)</t>
  </si>
  <si>
    <t>BIT:ZUC</t>
  </si>
  <si>
    <t>Adolfo Domínguez, S.A. (BME:ADZ)</t>
  </si>
  <si>
    <t>BME:ADZ</t>
  </si>
  <si>
    <t>Dierig Holding AG (XTRA:DIE)</t>
  </si>
  <si>
    <t>XTRA:DIE</t>
  </si>
  <si>
    <t>Hoftex Group AG (MUN:NBH)</t>
  </si>
  <si>
    <t>MUN:NBH</t>
  </si>
  <si>
    <t>Perfect Moment Ltd. (NYSEAM:PMNT)</t>
  </si>
  <si>
    <t>NYSEAM:PMNT</t>
  </si>
  <si>
    <t>United States</t>
  </si>
  <si>
    <t>Damartex (ENXTPA:ALDAR)</t>
  </si>
  <si>
    <t>ENXTPA:ALDAR</t>
  </si>
  <si>
    <t>Wolford Aktiengesellschaft (WBAG:WOL)</t>
  </si>
  <si>
    <t>WBAG:WOL</t>
  </si>
  <si>
    <t>Monnari Trade S.A. (WSE:MON)</t>
  </si>
  <si>
    <t>WSE:MON</t>
  </si>
  <si>
    <t>KARO INVEST a.s. (SEP:KARIN)</t>
  </si>
  <si>
    <t>SEP:KARIN</t>
  </si>
  <si>
    <t>Czech Republic</t>
  </si>
  <si>
    <t>Sosandar Plc (AIM:SOS)</t>
  </si>
  <si>
    <t>AIM:SOS</t>
  </si>
  <si>
    <t>EL. D. Mouzakis S.A. (ATSE:MOYZK)</t>
  </si>
  <si>
    <t>ATSE:MOYZK</t>
  </si>
  <si>
    <t>Greece</t>
  </si>
  <si>
    <t>CDRL S.A. (WSE:CDL)</t>
  </si>
  <si>
    <t>WSE:CDL</t>
  </si>
  <si>
    <t>ESOTIQ &amp; Henderson S.A. (WSE:EAH)</t>
  </si>
  <si>
    <t>WSE:EAH</t>
  </si>
  <si>
    <t>Vereinigte Filzfabriken AG (BST:VFF)</t>
  </si>
  <si>
    <t>BST:VFF</t>
  </si>
  <si>
    <t>Elve S.A. (ATSE:ELBE)</t>
  </si>
  <si>
    <t>ATSE:ELBE</t>
  </si>
  <si>
    <t>Tekstilpromet d.d. (ZGSE:TKPR)</t>
  </si>
  <si>
    <t>ZGSE:TKPR</t>
  </si>
  <si>
    <t>Croatia</t>
  </si>
  <si>
    <t>Gismondi 1754 S.p.A. (BIT:GIS)</t>
  </si>
  <si>
    <t>BIT:GIS</t>
  </si>
  <si>
    <t>elumeo SE (XTRA:ELB)</t>
  </si>
  <si>
    <t>XTRA:ELB</t>
  </si>
  <si>
    <t>Caleffi S.p.A. (BIT:CLF)</t>
  </si>
  <si>
    <t>BIT:CLF</t>
  </si>
  <si>
    <t>G.M. Leather S.p.A. (BIT:GML)</t>
  </si>
  <si>
    <t>BIT:GML</t>
  </si>
  <si>
    <t>CSP International Fashion Group S.p.A. (BIT:CSP)</t>
  </si>
  <si>
    <t>BIT:CSP</t>
  </si>
  <si>
    <t>Nafpaktos Textile Industry S.A. (ATSE:NAYP)</t>
  </si>
  <si>
    <t>ATSE:NAYP</t>
  </si>
  <si>
    <t>Med Kataskeui Endymaton Esorouchon Magio Emporoviomichaniki S.A. (ATSE:MED)</t>
  </si>
  <si>
    <t>ATSE:MED</t>
  </si>
  <si>
    <t>Prabos plus a.s. (SEP:PRAB)</t>
  </si>
  <si>
    <t>SEP:PRAB</t>
  </si>
  <si>
    <t>Protektor S.A. (WSE:PRT)</t>
  </si>
  <si>
    <t>WSE:PRT</t>
  </si>
  <si>
    <t>Selected Textiles S.A. (ATSE:EPIL)</t>
  </si>
  <si>
    <t>ATSE:EPIL</t>
  </si>
  <si>
    <t>Monnalisa S.p.A. (BIT:MNL)</t>
  </si>
  <si>
    <t>BIT:MNL</t>
  </si>
  <si>
    <t>Uswe Sports AB (publ) (OM:USWE)</t>
  </si>
  <si>
    <t>OM:USWE</t>
  </si>
  <si>
    <t>S.C. Confectii Vaslui S.A. (BVB:COVB)</t>
  </si>
  <si>
    <t>BVB:COVB</t>
  </si>
  <si>
    <t>Romania</t>
  </si>
  <si>
    <t>Wool Industry Tria Alfa S.A. (ATSE:AAAK)</t>
  </si>
  <si>
    <t>ATSE:AAAK</t>
  </si>
  <si>
    <t>Barbara Bui SA (ENXTPA:BUI)</t>
  </si>
  <si>
    <t>ENXTPA:BUI</t>
  </si>
  <si>
    <t>Groupe JAJ (ENXTPA:GJAJ)</t>
  </si>
  <si>
    <t>ENXTPA:GJAJ</t>
  </si>
  <si>
    <t>Chausseria (ENXTPA:CHSR)</t>
  </si>
  <si>
    <t>ENXTPA:CHSR</t>
  </si>
  <si>
    <t>S.C. Braiconf S.A. (BVB:BRCR)</t>
  </si>
  <si>
    <t>BVB:BRCR</t>
  </si>
  <si>
    <t>Skoczowska Fabryka Kapeluszy POLKAP S.A. (WSE:SFK)</t>
  </si>
  <si>
    <t>WSE:SFK</t>
  </si>
  <si>
    <t>Utenos Trikotazas AB (NSEL:UTR1L)</t>
  </si>
  <si>
    <t>NSEL:UTR1L</t>
  </si>
  <si>
    <t>Lithuania</t>
  </si>
  <si>
    <t>Ming Le Sports AG (DB:ML2)</t>
  </si>
  <si>
    <t>DB:ML2</t>
  </si>
  <si>
    <t>J. &amp; B. Ladenis Bros S.A. - Minerva - Knitwear Manufacturing Company (ATSE:MIN)</t>
  </si>
  <si>
    <t>ATSE:MIN</t>
  </si>
  <si>
    <t>NR21 Société Anonyme (ENXTPA:NR21)</t>
  </si>
  <si>
    <t>ENXTPA:NR21</t>
  </si>
  <si>
    <t>Piippo Oyj (HLSE:PIIPPO)</t>
  </si>
  <si>
    <t>HLSE:PIIPPO</t>
  </si>
  <si>
    <t>Redan S.A. (WSE:RDN)</t>
  </si>
  <si>
    <t>WSE:RDN</t>
  </si>
  <si>
    <t>Stofe Buhusi S.A. (BVB:STOF)</t>
  </si>
  <si>
    <t>BVB:STOF</t>
  </si>
  <si>
    <t>Hurtimex SA (WSE:HRT)</t>
  </si>
  <si>
    <t>WSE:HRT</t>
  </si>
  <si>
    <t>Varteks d.d. (ZGSE:VART)</t>
  </si>
  <si>
    <t>ZGSE:VART</t>
  </si>
  <si>
    <t>Smalto Holding SA (ENXTPA:MLSML)</t>
  </si>
  <si>
    <t>ENXTPA:MLSML</t>
  </si>
  <si>
    <t>Ahlers AG (DB:AAH)</t>
  </si>
  <si>
    <t>DB:AAH</t>
  </si>
  <si>
    <t>Jadran Tvornica Carapa d.d. (ZGSE:JDTC)</t>
  </si>
  <si>
    <t>ZGSE:JDTC</t>
  </si>
  <si>
    <t>Screening Aggregates</t>
  </si>
  <si>
    <t>Company Screening Aggregates</t>
  </si>
  <si>
    <t xml:space="preserve"> </t>
  </si>
  <si>
    <t>Total</t>
  </si>
  <si>
    <t>Average</t>
  </si>
  <si>
    <t>Minimum</t>
  </si>
  <si>
    <t>Maximum</t>
  </si>
  <si>
    <t>Standard Deviation</t>
  </si>
  <si>
    <t>Market Cap. Weighted Avg.</t>
  </si>
  <si>
    <t>N/A</t>
  </si>
  <si>
    <t>Screening Criteria</t>
  </si>
  <si>
    <r>
      <t xml:space="preserve">1) </t>
    </r>
    <r>
      <rPr>
        <b/>
        <sz val="8"/>
        <color indexed="8"/>
        <rFont val="Arial"/>
        <family val="2"/>
      </rPr>
      <t xml:space="preserve">Company Type: </t>
    </r>
    <r>
      <rPr>
        <sz val="8"/>
        <color indexed="8"/>
        <rFont val="Arial"/>
        <family val="2"/>
      </rPr>
      <t>Public Company</t>
    </r>
  </si>
  <si>
    <r>
      <t xml:space="preserve">2) </t>
    </r>
    <r>
      <rPr>
        <b/>
        <sz val="8"/>
        <color indexed="8"/>
        <rFont val="Arial"/>
        <family val="2"/>
      </rPr>
      <t xml:space="preserve">Market Capitalization [My Setting] [Latest] ($USDmm, Historical rate): </t>
    </r>
    <r>
      <rPr>
        <sz val="8"/>
        <color indexed="8"/>
        <rFont val="Arial"/>
        <family val="2"/>
      </rPr>
      <t>is greater than 0.01</t>
    </r>
  </si>
  <si>
    <r>
      <t xml:space="preserve">3) </t>
    </r>
    <r>
      <rPr>
        <b/>
        <sz val="8"/>
        <color indexed="8"/>
        <rFont val="Arial"/>
        <family val="2"/>
      </rPr>
      <t xml:space="preserve">Geographic Locations: </t>
    </r>
    <r>
      <rPr>
        <sz val="8"/>
        <color indexed="8"/>
        <rFont val="Arial"/>
        <family val="2"/>
      </rPr>
      <t>Europe (Primary)</t>
    </r>
  </si>
  <si>
    <r>
      <t xml:space="preserve">4) </t>
    </r>
    <r>
      <rPr>
        <b/>
        <sz val="8"/>
        <color indexed="8"/>
        <rFont val="Arial"/>
        <family val="2"/>
      </rPr>
      <t xml:space="preserve">Industry Classifications: </t>
    </r>
    <r>
      <rPr>
        <sz val="8"/>
        <color indexed="8"/>
        <rFont val="Arial"/>
        <family val="2"/>
      </rPr>
      <t>Textiles, Apparel and Luxury Goods (Primary)</t>
    </r>
  </si>
  <si>
    <t>Enterprise Value</t>
  </si>
  <si>
    <t>Invested Capital</t>
  </si>
  <si>
    <t>EV/EBITDA</t>
  </si>
  <si>
    <t>EV/Invested Capital</t>
  </si>
  <si>
    <t>EV/Sales</t>
  </si>
  <si>
    <t>EBITDA/Sales</t>
  </si>
  <si>
    <t>Net Cap Ex/EBITDA</t>
  </si>
  <si>
    <t>ROIC</t>
  </si>
  <si>
    <t>Operating margin</t>
  </si>
  <si>
    <t>Effective tax rate</t>
  </si>
  <si>
    <t>Linear Regression</t>
  </si>
  <si>
    <t>Dependent variable</t>
  </si>
  <si>
    <t>Independent variables</t>
  </si>
  <si>
    <t>N</t>
  </si>
  <si>
    <t>Regression Statistics</t>
  </si>
  <si>
    <t>R</t>
  </si>
  <si>
    <t>R-Squared</t>
  </si>
  <si>
    <t>Adjusted R-Squared</t>
  </si>
  <si>
    <t>MSE</t>
  </si>
  <si>
    <t>S</t>
  </si>
  <si>
    <t>MAPE</t>
  </si>
  <si>
    <t>Durbin-Watson (DW)</t>
  </si>
  <si>
    <t>Log likelihood</t>
  </si>
  <si>
    <t>Akaike inf. criterion (AIC)</t>
  </si>
  <si>
    <t>AICc</t>
  </si>
  <si>
    <t>Schwarz criterion (BIC)</t>
  </si>
  <si>
    <t>Hannan-Quinn criterion (HQC)</t>
  </si>
  <si>
    <t>PRESS</t>
  </si>
  <si>
    <t>PRESS RMSE</t>
  </si>
  <si>
    <t>Predicted R-Squared</t>
  </si>
  <si>
    <t xml:space="preserve">EV/Sales = - 0.4447 + 22.9016 * Operating margin </t>
  </si>
  <si>
    <t>ANOVA</t>
  </si>
  <si>
    <t>d.f.</t>
  </si>
  <si>
    <t>SS</t>
  </si>
  <si>
    <t>MS</t>
  </si>
  <si>
    <t>F</t>
  </si>
  <si>
    <t>p-value</t>
  </si>
  <si>
    <t>Regression</t>
  </si>
  <si>
    <t>Residual</t>
  </si>
  <si>
    <t>Coefficients</t>
  </si>
  <si>
    <t>Std Err</t>
  </si>
  <si>
    <t>LCL</t>
  </si>
  <si>
    <t>UCL</t>
  </si>
  <si>
    <t>t Stat</t>
  </si>
  <si>
    <t>H0 (5%)</t>
  </si>
  <si>
    <t>VIF</t>
  </si>
  <si>
    <t>TOL</t>
  </si>
  <si>
    <t>Beta</t>
  </si>
  <si>
    <t>Intercept</t>
  </si>
  <si>
    <t>Accepted</t>
  </si>
  <si>
    <t>Rejected</t>
  </si>
  <si>
    <t>T (5%)</t>
  </si>
  <si>
    <t>LCL - Lower limit of the 95% confidence interval</t>
  </si>
  <si>
    <t>UCL - Upper limit of the 95% confidence interval</t>
  </si>
  <si>
    <t>CI - 95% Confidence Interval</t>
  </si>
  <si>
    <t>PI - 95% Prediction Interval</t>
  </si>
  <si>
    <t>Residuals</t>
  </si>
  <si>
    <t>Observation</t>
  </si>
  <si>
    <t>Predicted Y</t>
  </si>
  <si>
    <t>Standardized</t>
  </si>
  <si>
    <t>Studentized</t>
  </si>
  <si>
    <t>Deleted t</t>
  </si>
  <si>
    <t>Leverage</t>
  </si>
  <si>
    <t>Cook's D</t>
  </si>
  <si>
    <t>DFIT</t>
  </si>
  <si>
    <t>Mean</t>
  </si>
  <si>
    <t>Breusch-Pagan-Godfrey (BPG) test</t>
  </si>
  <si>
    <t>Test Statistic</t>
  </si>
  <si>
    <t>White test (All cross-terms)</t>
  </si>
  <si>
    <t>Normality Tests</t>
  </si>
  <si>
    <t>Test</t>
  </si>
  <si>
    <t>Shapiro-Wilk W</t>
  </si>
  <si>
    <t>Shapiro-Francia</t>
  </si>
  <si>
    <t>Anderson-Darling</t>
  </si>
  <si>
    <t>Cramer-von Mises</t>
  </si>
  <si>
    <t>Kolmogorov-Smirnov (Lilliefors)</t>
  </si>
  <si>
    <t>D'Agostino Skewness</t>
  </si>
  <si>
    <t>D'Agostino Kurtosis</t>
  </si>
  <si>
    <t>D'Agostino Omnibus</t>
  </si>
  <si>
    <t>Jarque-Bera</t>
  </si>
  <si>
    <t>ROIC, Est. Annual Revenue Growth - 2 Yr % - Capital IQ [Latest] (%)</t>
  </si>
  <si>
    <t xml:space="preserve">EV/Invested Capital = - 3.4737 + 30.626 * ROIC + 0.2559 * Est. Annual Revenue Growth - 2 Yr % - Capital IQ [Latest] (%) </t>
  </si>
  <si>
    <t>Collinearity diagnostics</t>
  </si>
  <si>
    <t>Proportion of Variation</t>
  </si>
  <si>
    <t>#</t>
  </si>
  <si>
    <t>Eigenvalue</t>
  </si>
  <si>
    <t>Condition Index</t>
  </si>
  <si>
    <t>Cannot reject</t>
  </si>
  <si>
    <t>Price to Book</t>
  </si>
  <si>
    <t>ROE</t>
  </si>
  <si>
    <t xml:space="preserve">Price to Book =  3.0469 + 14.6449 * ROE </t>
  </si>
  <si>
    <t>PBV</t>
  </si>
  <si>
    <t>LVMH</t>
  </si>
  <si>
    <t>Hermès International</t>
  </si>
  <si>
    <t>Christian Dior</t>
  </si>
  <si>
    <t>Compagnie Financière Richemont</t>
  </si>
  <si>
    <t>adidas AG</t>
  </si>
  <si>
    <t xml:space="preserve">Kering SA </t>
  </si>
  <si>
    <t>Prada S.p.A.</t>
  </si>
  <si>
    <t>Moncler S.p.A.</t>
  </si>
  <si>
    <t>On Holding AG</t>
  </si>
  <si>
    <t xml:space="preserve">Pandora </t>
  </si>
  <si>
    <t xml:space="preserve">Pandora A/S </t>
  </si>
  <si>
    <t>The Swatch Group</t>
  </si>
  <si>
    <t>Birkenstock Holding</t>
  </si>
  <si>
    <t xml:space="preserve">LPP SA </t>
  </si>
  <si>
    <t>Amer Sports, Inc</t>
  </si>
  <si>
    <t xml:space="preserve">PUMA SE </t>
  </si>
  <si>
    <t>Brunello Cucinelli S.p.A</t>
  </si>
  <si>
    <t>Burberry Group plc</t>
  </si>
  <si>
    <t>Samsonite International S.A.</t>
  </si>
  <si>
    <t>Capri Holdings Limited</t>
  </si>
  <si>
    <t>Hugo Boss AG</t>
  </si>
  <si>
    <t>Ermenegildo Zegna N.V.</t>
  </si>
  <si>
    <t xml:space="preserve">CCC S.A. </t>
  </si>
  <si>
    <t>Coats Group plc</t>
  </si>
  <si>
    <t>Salvatore Ferragamo S.p.A.</t>
  </si>
  <si>
    <t xml:space="preserve">TOD'S S.p.A. </t>
  </si>
  <si>
    <t>New Wave Group AB (publ)</t>
  </si>
  <si>
    <t xml:space="preserve">Dr. Martens plc </t>
  </si>
  <si>
    <t>Median</t>
  </si>
  <si>
    <t>Expected growth in EPS</t>
  </si>
  <si>
    <t>ROE, Expected growth in EPS</t>
  </si>
  <si>
    <t xml:space="preserve">Price to Book =  1.6588 + 14.4382 * ROE + 11.7296 * Expected growth in EPS </t>
  </si>
  <si>
    <t>Predicted PBV</t>
  </si>
  <si>
    <t>Under or over valued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</si>
</sst>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_);_(* \(#,##0.0\)_)\ ;_(* 0_)"/>
    <numFmt numFmtId="165" formatCode="_(* #,##0.0#_);_(* \(#,##0.0#\)_)\ ;_(* 0_)"/>
    <numFmt numFmtId="166" formatCode="_(* #,##0.0##_);_(* \(#,##0.0##\)_)\ ;_(* 0_)"/>
    <numFmt numFmtId="167" formatCode="_(* #,##0_);_(* \(#,##0\)_)\ ;_(* 0_)"/>
    <numFmt numFmtId="168" formatCode="_(\ #,##0.0#_);_(\(\ #,##0.0#\)_);_(\ &quot; - &quot;_)"/>
    <numFmt numFmtId="169" formatCode="&quot;$&quot;#,##0.00"/>
    <numFmt numFmtId="170" formatCode="#,##0.####"/>
    <numFmt numFmtId="171" formatCode="0.####E+#0"/>
  </numFmts>
  <fonts count="27">
    <font>
      <sz val="10"/>
      <name val="Arial"/>
    </font>
    <font>
      <sz val="8"/>
      <name val="Arial"/>
      <family val="2"/>
    </font>
    <font>
      <b/>
      <sz val="13"/>
      <color indexed="8"/>
      <name val="Verdana"/>
      <family val="2"/>
    </font>
    <font>
      <b/>
      <sz val="12"/>
      <color indexed="8"/>
      <name val="Verdana"/>
      <family val="2"/>
    </font>
    <font>
      <b/>
      <sz val="10"/>
      <color indexed="9"/>
      <name val="Arial"/>
      <family val="2"/>
    </font>
    <font>
      <b/>
      <u val="singleAccounting"/>
      <sz val="8"/>
      <color indexed="8"/>
      <name val="Verdana"/>
      <family val="2"/>
    </font>
    <font>
      <b/>
      <sz val="8"/>
      <color indexed="9"/>
      <name val="Verdana"/>
      <family val="2"/>
    </font>
    <font>
      <b/>
      <u val="singleAccounting"/>
      <sz val="8"/>
      <color indexed="8"/>
      <name val="Arial"/>
      <family val="2"/>
    </font>
    <font>
      <sz val="8"/>
      <color indexed="8"/>
      <name val="Arial"/>
      <family val="2"/>
    </font>
    <font>
      <vertAlign val="superscript"/>
      <sz val="8"/>
      <color indexed="8"/>
      <name val="Arial"/>
      <family val="2"/>
    </font>
    <font>
      <vertAlign val="subscript"/>
      <sz val="8"/>
      <color indexed="8"/>
      <name val="Arial"/>
      <family val="2"/>
    </font>
    <font>
      <b/>
      <sz val="8"/>
      <color indexed="8"/>
      <name val="Arial"/>
      <family val="2"/>
    </font>
    <font>
      <i/>
      <sz val="8"/>
      <color indexed="8"/>
      <name val="Arial"/>
      <family val="2"/>
    </font>
    <font>
      <sz val="1"/>
      <color indexed="9"/>
      <name val="Symbol"/>
      <charset val="2"/>
    </font>
    <font>
      <sz val="10"/>
      <color indexed="8"/>
      <name val="Arial"/>
      <family val="2"/>
    </font>
    <font>
      <b/>
      <sz val="8"/>
      <color indexed="8"/>
      <name val="Verdana"/>
      <family val="2"/>
    </font>
    <font>
      <sz val="10"/>
      <name val="Arial"/>
      <family val="2"/>
    </font>
    <font>
      <b/>
      <sz val="13"/>
      <color rgb="FF000000"/>
      <name val="Helvetica"/>
      <family val="2"/>
    </font>
    <font>
      <i/>
      <sz val="12"/>
      <color rgb="FF000000"/>
      <name val="Helvetica"/>
      <family val="2"/>
    </font>
    <font>
      <sz val="12"/>
      <color rgb="FF000000"/>
      <name val="Helvetica"/>
      <family val="2"/>
    </font>
    <font>
      <b/>
      <sz val="12"/>
      <color rgb="FF000000"/>
      <name val="Helvetica"/>
      <family val="2"/>
    </font>
    <font>
      <b/>
      <i/>
      <sz val="12"/>
      <color rgb="FF000000"/>
      <name val="Helvetica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u val="singleAccounting"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5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80808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medium">
        <color rgb="FF80808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000000"/>
      </bottom>
      <diagonal/>
    </border>
    <border>
      <left/>
      <right style="thin">
        <color rgb="FF808080"/>
      </right>
      <top/>
      <bottom style="medium">
        <color rgb="FF000000"/>
      </bottom>
      <diagonal/>
    </border>
    <border>
      <left style="thin">
        <color rgb="FF80808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0" fontId="14" fillId="0" borderId="0" applyAlignment="0"/>
    <xf numFmtId="0" fontId="15" fillId="0" borderId="0" applyAlignment="0"/>
    <xf numFmtId="0" fontId="7" fillId="2" borderId="0" applyAlignment="0"/>
    <xf numFmtId="0" fontId="13" fillId="0" borderId="0" applyAlignment="0"/>
    <xf numFmtId="0" fontId="5" fillId="3" borderId="0" applyAlignment="0"/>
    <xf numFmtId="0" fontId="4" fillId="4" borderId="0" applyAlignment="0"/>
    <xf numFmtId="0" fontId="3" fillId="0" borderId="0" applyAlignment="0"/>
    <xf numFmtId="9" fontId="16" fillId="0" borderId="0" applyFont="0" applyFill="0" applyBorder="0" applyAlignment="0" applyProtection="0"/>
    <xf numFmtId="0" fontId="6" fillId="5" borderId="0" applyAlignment="0"/>
    <xf numFmtId="0" fontId="10" fillId="0" borderId="0" applyAlignment="0"/>
    <xf numFmtId="0" fontId="9" fillId="0" borderId="0" applyAlignment="0"/>
    <xf numFmtId="0" fontId="11" fillId="0" borderId="0" applyAlignment="0"/>
    <xf numFmtId="0" fontId="12" fillId="0" borderId="0" applyAlignment="0"/>
    <xf numFmtId="0" fontId="8" fillId="0" borderId="0" applyAlignment="0"/>
    <xf numFmtId="0" fontId="2" fillId="0" borderId="0" applyAlignment="0"/>
    <xf numFmtId="0" fontId="11" fillId="0" borderId="0" applyAlignment="0">
      <alignment wrapText="1"/>
    </xf>
  </cellStyleXfs>
  <cellXfs count="106">
    <xf numFmtId="0" fontId="1" fillId="0" borderId="0" xfId="0" applyFont="1"/>
    <xf numFmtId="0" fontId="2" fillId="0" borderId="0" xfId="0" applyFont="1"/>
    <xf numFmtId="0" fontId="8" fillId="0" borderId="0" xfId="14" applyAlignment="1">
      <alignment horizontal="left" vertical="top" wrapText="1"/>
    </xf>
    <xf numFmtId="0" fontId="7" fillId="2" borderId="0" xfId="3" applyAlignment="1">
      <alignment horizontal="left" wrapText="1"/>
    </xf>
    <xf numFmtId="49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right" vertical="top" wrapText="1"/>
    </xf>
    <xf numFmtId="165" fontId="1" fillId="0" borderId="0" xfId="0" applyNumberFormat="1" applyFont="1" applyAlignment="1">
      <alignment horizontal="right" vertical="top" wrapText="1"/>
    </xf>
    <xf numFmtId="166" fontId="1" fillId="0" borderId="0" xfId="0" applyNumberFormat="1" applyFont="1" applyAlignment="1">
      <alignment horizontal="right" vertical="top" wrapText="1"/>
    </xf>
    <xf numFmtId="0" fontId="7" fillId="2" borderId="0" xfId="3" applyAlignment="1">
      <alignment horizontal="right" wrapText="1"/>
    </xf>
    <xf numFmtId="49" fontId="1" fillId="0" borderId="0" xfId="0" applyNumberFormat="1" applyFont="1" applyAlignment="1">
      <alignment horizontal="left" vertical="top" wrapText="1"/>
    </xf>
    <xf numFmtId="1" fontId="1" fillId="0" borderId="0" xfId="0" applyNumberFormat="1" applyFont="1" applyAlignment="1">
      <alignment horizontal="right" vertical="top" wrapText="1"/>
    </xf>
    <xf numFmtId="167" fontId="1" fillId="0" borderId="0" xfId="0" applyNumberFormat="1" applyFont="1" applyAlignment="1">
      <alignment horizontal="right" vertical="top" wrapText="1"/>
    </xf>
    <xf numFmtId="49" fontId="6" fillId="5" borderId="0" xfId="0" applyNumberFormat="1" applyFont="1" applyFill="1" applyAlignment="1">
      <alignment horizontal="left"/>
    </xf>
    <xf numFmtId="0" fontId="6" fillId="5" borderId="0" xfId="0" applyFont="1" applyFill="1" applyAlignment="1">
      <alignment horizontal="left"/>
    </xf>
    <xf numFmtId="0" fontId="7" fillId="2" borderId="0" xfId="0" applyFont="1" applyFill="1" applyAlignment="1">
      <alignment horizontal="center" wrapText="1"/>
    </xf>
    <xf numFmtId="0" fontId="11" fillId="0" borderId="0" xfId="0" applyFont="1"/>
    <xf numFmtId="168" fontId="8" fillId="0" borderId="0" xfId="0" applyNumberFormat="1" applyFont="1" applyAlignment="1">
      <alignment horizontal="right"/>
    </xf>
    <xf numFmtId="0" fontId="8" fillId="0" borderId="0" xfId="0" applyFont="1" applyAlignment="1">
      <alignment horizontal="right"/>
    </xf>
    <xf numFmtId="0" fontId="7" fillId="2" borderId="0" xfId="0" applyFont="1" applyFill="1"/>
    <xf numFmtId="49" fontId="8" fillId="0" borderId="0" xfId="0" applyNumberFormat="1" applyFont="1" applyAlignment="1">
      <alignment vertical="top"/>
    </xf>
    <xf numFmtId="0" fontId="13" fillId="0" borderId="0" xfId="4" applyAlignment="1"/>
    <xf numFmtId="169" fontId="7" fillId="2" borderId="0" xfId="3" applyNumberFormat="1" applyAlignment="1">
      <alignment horizontal="left" wrapText="1"/>
    </xf>
    <xf numFmtId="169" fontId="1" fillId="0" borderId="0" xfId="0" applyNumberFormat="1" applyFont="1" applyAlignment="1">
      <alignment horizontal="left" vertical="top"/>
    </xf>
    <xf numFmtId="169" fontId="1" fillId="0" borderId="0" xfId="0" applyNumberFormat="1" applyFont="1"/>
    <xf numFmtId="2" fontId="7" fillId="2" borderId="0" xfId="3" applyNumberFormat="1" applyAlignment="1">
      <alignment horizontal="left" wrapText="1"/>
    </xf>
    <xf numFmtId="2" fontId="1" fillId="0" borderId="0" xfId="0" applyNumberFormat="1" applyFont="1" applyAlignment="1">
      <alignment horizontal="left" vertical="top"/>
    </xf>
    <xf numFmtId="2" fontId="1" fillId="0" borderId="0" xfId="0" applyNumberFormat="1" applyFont="1"/>
    <xf numFmtId="9" fontId="7" fillId="2" borderId="0" xfId="8" applyFont="1" applyFill="1" applyAlignment="1">
      <alignment horizontal="left" wrapText="1"/>
    </xf>
    <xf numFmtId="9" fontId="1" fillId="0" borderId="0" xfId="8" applyFont="1" applyAlignment="1">
      <alignment horizontal="left" vertical="top"/>
    </xf>
    <xf numFmtId="9" fontId="1" fillId="0" borderId="0" xfId="8" applyFont="1" applyAlignment="1"/>
    <xf numFmtId="10" fontId="1" fillId="0" borderId="0" xfId="8" applyNumberFormat="1" applyFont="1" applyAlignment="1">
      <alignment horizontal="left" vertical="top"/>
    </xf>
    <xf numFmtId="10" fontId="7" fillId="2" borderId="0" xfId="8" applyNumberFormat="1" applyFont="1" applyFill="1" applyAlignment="1">
      <alignment horizontal="left" wrapText="1"/>
    </xf>
    <xf numFmtId="10" fontId="1" fillId="0" borderId="0" xfId="8" applyNumberFormat="1" applyFont="1" applyAlignment="1"/>
    <xf numFmtId="10" fontId="1" fillId="0" borderId="0" xfId="0" applyNumberFormat="1" applyFont="1" applyAlignment="1">
      <alignment horizontal="left" vertical="top"/>
    </xf>
    <xf numFmtId="0" fontId="18" fillId="0" borderId="0" xfId="0" applyFont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20" fillId="0" borderId="2" xfId="0" applyFont="1" applyBorder="1" applyAlignment="1">
      <alignment vertical="center"/>
    </xf>
    <xf numFmtId="0" fontId="19" fillId="0" borderId="2" xfId="0" applyFont="1" applyBorder="1" applyAlignment="1">
      <alignment vertical="center"/>
    </xf>
    <xf numFmtId="170" fontId="19" fillId="0" borderId="0" xfId="0" applyNumberFormat="1" applyFont="1" applyAlignment="1">
      <alignment horizontal="right" vertical="center"/>
    </xf>
    <xf numFmtId="170" fontId="20" fillId="0" borderId="0" xfId="0" applyNumberFormat="1" applyFont="1" applyAlignment="1">
      <alignment horizontal="right" vertical="center"/>
    </xf>
    <xf numFmtId="0" fontId="18" fillId="0" borderId="3" xfId="0" applyFont="1" applyBorder="1" applyAlignment="1">
      <alignment horizontal="center" vertical="center"/>
    </xf>
    <xf numFmtId="0" fontId="19" fillId="0" borderId="0" xfId="0" applyFont="1" applyAlignment="1">
      <alignment horizontal="right" vertical="center"/>
    </xf>
    <xf numFmtId="171" fontId="19" fillId="0" borderId="0" xfId="0" applyNumberFormat="1" applyFont="1" applyAlignment="1">
      <alignment horizontal="right" vertical="center"/>
    </xf>
    <xf numFmtId="0" fontId="18" fillId="0" borderId="2" xfId="0" applyFont="1" applyBorder="1" applyAlignment="1">
      <alignment vertical="center"/>
    </xf>
    <xf numFmtId="0" fontId="19" fillId="0" borderId="2" xfId="0" applyFont="1" applyBorder="1" applyAlignment="1">
      <alignment horizontal="right" vertical="center"/>
    </xf>
    <xf numFmtId="170" fontId="19" fillId="0" borderId="2" xfId="0" applyNumberFormat="1" applyFont="1" applyBorder="1" applyAlignment="1">
      <alignment horizontal="right" vertical="center"/>
    </xf>
    <xf numFmtId="0" fontId="20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170" fontId="19" fillId="0" borderId="3" xfId="0" applyNumberFormat="1" applyFont="1" applyBorder="1" applyAlignment="1">
      <alignment horizontal="right" vertical="center"/>
    </xf>
    <xf numFmtId="171" fontId="19" fillId="0" borderId="3" xfId="0" applyNumberFormat="1" applyFont="1" applyBorder="1" applyAlignment="1">
      <alignment horizontal="right" vertical="center"/>
    </xf>
    <xf numFmtId="0" fontId="19" fillId="0" borderId="3" xfId="0" applyFont="1" applyBorder="1" applyAlignment="1">
      <alignment horizontal="right" vertical="center"/>
    </xf>
    <xf numFmtId="0" fontId="22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vertical="center"/>
    </xf>
    <xf numFmtId="0" fontId="18" fillId="0" borderId="3" xfId="0" applyFont="1" applyBorder="1" applyAlignment="1">
      <alignment vertical="center"/>
    </xf>
    <xf numFmtId="0" fontId="18" fillId="0" borderId="8" xfId="0" applyFont="1" applyBorder="1" applyAlignment="1">
      <alignment vertical="center"/>
    </xf>
    <xf numFmtId="0" fontId="18" fillId="0" borderId="9" xfId="0" applyFont="1" applyBorder="1" applyAlignment="1">
      <alignment horizontal="center" vertical="center"/>
    </xf>
    <xf numFmtId="170" fontId="19" fillId="0" borderId="0" xfId="0" applyNumberFormat="1" applyFont="1" applyAlignment="1">
      <alignment vertical="center"/>
    </xf>
    <xf numFmtId="0" fontId="19" fillId="0" borderId="8" xfId="0" applyFont="1" applyBorder="1" applyAlignment="1">
      <alignment vertical="center"/>
    </xf>
    <xf numFmtId="170" fontId="19" fillId="0" borderId="8" xfId="0" applyNumberFormat="1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170" fontId="19" fillId="0" borderId="2" xfId="0" applyNumberFormat="1" applyFont="1" applyBorder="1" applyAlignment="1">
      <alignment vertical="center"/>
    </xf>
    <xf numFmtId="170" fontId="19" fillId="0" borderId="1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24" fillId="2" borderId="12" xfId="3" applyFont="1" applyBorder="1" applyAlignment="1">
      <alignment horizontal="left" wrapText="1"/>
    </xf>
    <xf numFmtId="169" fontId="24" fillId="2" borderId="12" xfId="3" applyNumberFormat="1" applyFont="1" applyBorder="1" applyAlignment="1">
      <alignment horizontal="left" wrapText="1"/>
    </xf>
    <xf numFmtId="0" fontId="25" fillId="0" borderId="12" xfId="14" applyFont="1" applyBorder="1" applyAlignment="1">
      <alignment horizontal="left" vertical="top" wrapText="1"/>
    </xf>
    <xf numFmtId="2" fontId="26" fillId="0" borderId="12" xfId="0" applyNumberFormat="1" applyFont="1" applyBorder="1" applyAlignment="1">
      <alignment horizontal="left" vertical="top"/>
    </xf>
    <xf numFmtId="10" fontId="26" fillId="0" borderId="12" xfId="8" applyNumberFormat="1" applyFont="1" applyBorder="1" applyAlignment="1">
      <alignment horizontal="left" vertical="top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24" fillId="0" borderId="12" xfId="3" applyFont="1" applyFill="1" applyBorder="1" applyAlignment="1">
      <alignment horizontal="left" wrapText="1"/>
    </xf>
    <xf numFmtId="169" fontId="24" fillId="0" borderId="12" xfId="3" applyNumberFormat="1" applyFont="1" applyFill="1" applyBorder="1" applyAlignment="1">
      <alignment horizontal="center" wrapText="1"/>
    </xf>
    <xf numFmtId="2" fontId="26" fillId="0" borderId="12" xfId="0" applyNumberFormat="1" applyFont="1" applyBorder="1" applyAlignment="1">
      <alignment horizontal="center" vertical="top"/>
    </xf>
    <xf numFmtId="10" fontId="26" fillId="0" borderId="12" xfId="8" applyNumberFormat="1" applyFont="1" applyFill="1" applyBorder="1" applyAlignment="1">
      <alignment horizontal="center" vertical="top"/>
    </xf>
    <xf numFmtId="2" fontId="1" fillId="0" borderId="12" xfId="0" applyNumberFormat="1" applyFont="1" applyBorder="1" applyAlignment="1">
      <alignment horizontal="center" vertical="top"/>
    </xf>
    <xf numFmtId="10" fontId="1" fillId="0" borderId="12" xfId="8" applyNumberFormat="1" applyFont="1" applyFill="1" applyBorder="1" applyAlignment="1">
      <alignment horizontal="center" vertical="top"/>
    </xf>
    <xf numFmtId="0" fontId="1" fillId="0" borderId="12" xfId="0" applyFont="1" applyBorder="1" applyAlignment="1">
      <alignment horizontal="center"/>
    </xf>
    <xf numFmtId="10" fontId="1" fillId="0" borderId="12" xfId="8" applyNumberFormat="1" applyFont="1" applyBorder="1" applyAlignment="1">
      <alignment horizontal="center" vertical="top"/>
    </xf>
    <xf numFmtId="2" fontId="1" fillId="0" borderId="12" xfId="0" applyNumberFormat="1" applyFont="1" applyBorder="1" applyAlignment="1">
      <alignment horizontal="center"/>
    </xf>
    <xf numFmtId="10" fontId="1" fillId="0" borderId="12" xfId="8" applyNumberFormat="1" applyFont="1" applyBorder="1" applyAlignment="1">
      <alignment horizontal="center"/>
    </xf>
    <xf numFmtId="0" fontId="23" fillId="0" borderId="0" xfId="0" applyFont="1"/>
    <xf numFmtId="0" fontId="18" fillId="0" borderId="0" xfId="0" applyFont="1" applyAlignment="1">
      <alignment vertical="center"/>
    </xf>
    <xf numFmtId="0" fontId="18" fillId="0" borderId="3" xfId="0" applyFont="1" applyBorder="1" applyAlignment="1">
      <alignment vertical="center"/>
    </xf>
    <xf numFmtId="0" fontId="20" fillId="0" borderId="3" xfId="0" applyFont="1" applyBorder="1" applyAlignment="1">
      <alignment vertical="center"/>
    </xf>
    <xf numFmtId="0" fontId="18" fillId="0" borderId="3" xfId="0" applyFont="1" applyBorder="1" applyAlignment="1">
      <alignment horizontal="center" vertical="center"/>
    </xf>
    <xf numFmtId="0" fontId="18" fillId="0" borderId="2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7" fillId="0" borderId="2" xfId="0" applyFont="1" applyBorder="1" applyAlignment="1">
      <alignment vertical="center"/>
    </xf>
    <xf numFmtId="0" fontId="20" fillId="0" borderId="2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8" fillId="0" borderId="4" xfId="0" applyFont="1" applyBorder="1" applyAlignment="1">
      <alignment vertical="center"/>
    </xf>
    <xf numFmtId="0" fontId="19" fillId="0" borderId="4" xfId="0" applyFont="1" applyBorder="1" applyAlignment="1">
      <alignment horizontal="left" vertical="center"/>
    </xf>
    <xf numFmtId="0" fontId="18" fillId="0" borderId="5" xfId="0" applyFont="1" applyBorder="1" applyAlignment="1">
      <alignment vertical="center"/>
    </xf>
    <xf numFmtId="0" fontId="21" fillId="0" borderId="5" xfId="0" applyFont="1" applyBorder="1" applyAlignment="1">
      <alignment vertical="center"/>
    </xf>
    <xf numFmtId="0" fontId="17" fillId="0" borderId="0" xfId="0" applyFont="1" applyAlignment="1">
      <alignment vertical="center"/>
    </xf>
    <xf numFmtId="0" fontId="18" fillId="0" borderId="11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vertical="center"/>
    </xf>
  </cellXfs>
  <cellStyles count="17">
    <cellStyle name="ChartingText" xfId="1" xr:uid="{00000000-0005-0000-0000-000000000000}"/>
    <cellStyle name="CHPTop" xfId="2" xr:uid="{00000000-0005-0000-0000-000001000000}"/>
    <cellStyle name="ColumnHeaderNormal" xfId="3" xr:uid="{00000000-0005-0000-0000-000002000000}"/>
    <cellStyle name="Invisible" xfId="4" xr:uid="{00000000-0005-0000-0000-000003000000}"/>
    <cellStyle name="NewColumnHeaderNormal" xfId="5" xr:uid="{00000000-0005-0000-0000-000004000000}"/>
    <cellStyle name="NewSectionHeaderNormal" xfId="6" xr:uid="{00000000-0005-0000-0000-000005000000}"/>
    <cellStyle name="NewTitleNormal" xfId="7" xr:uid="{00000000-0005-0000-0000-000006000000}"/>
    <cellStyle name="Normal" xfId="0" builtinId="0"/>
    <cellStyle name="Percent" xfId="8" builtinId="5"/>
    <cellStyle name="SectionHeaderNormal" xfId="9" xr:uid="{00000000-0005-0000-0000-000009000000}"/>
    <cellStyle name="SubScript" xfId="10" xr:uid="{00000000-0005-0000-0000-00000A000000}"/>
    <cellStyle name="SuperScript" xfId="11" xr:uid="{00000000-0005-0000-0000-00000B000000}"/>
    <cellStyle name="TextBold" xfId="12" xr:uid="{00000000-0005-0000-0000-00000C000000}"/>
    <cellStyle name="TextItalic" xfId="13" xr:uid="{00000000-0005-0000-0000-00000D000000}"/>
    <cellStyle name="TextNormal" xfId="14" xr:uid="{00000000-0005-0000-0000-00000E000000}"/>
    <cellStyle name="TitleNormal" xfId="15" xr:uid="{00000000-0005-0000-0000-00000F000000}"/>
    <cellStyle name="Total" xfId="16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A4040"/>
      <rgbColor rgb="00FFFFEB"/>
      <rgbColor rgb="00EEEEEE"/>
      <rgbColor rgb="00F0F0DC"/>
      <rgbColor rgb="00993366"/>
      <rgbColor rgb="00F5F5E1"/>
      <rgbColor rgb="0000408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theme" Target="theme/theme1.xml"/><Relationship Id="rId3" Type="http://schemas.openxmlformats.org/officeDocument/2006/relationships/chartsheet" Target="chartsheets/sheet1.xml"/><Relationship Id="rId7" Type="http://schemas.openxmlformats.org/officeDocument/2006/relationships/worksheet" Target="worksheets/sheet6.xml"/><Relationship Id="rId12" Type="http://schemas.openxmlformats.org/officeDocument/2006/relationships/worksheet" Target="worksheets/sheet1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worksheet" Target="worksheets/sheet10.xml"/><Relationship Id="rId5" Type="http://schemas.openxmlformats.org/officeDocument/2006/relationships/worksheet" Target="worksheets/sheet4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9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'Cos for sample'!$C$1</c:f>
              <c:strCache>
                <c:ptCount val="1"/>
                <c:pt idx="0">
                  <c:v>ROE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'Cos for sample'!$B$2:$B$28</c:f>
              <c:numCache>
                <c:formatCode>0.00</c:formatCode>
                <c:ptCount val="27"/>
                <c:pt idx="0">
                  <c:v>5.8801681382470035</c:v>
                </c:pt>
                <c:pt idx="1">
                  <c:v>14.709301702743078</c:v>
                </c:pt>
                <c:pt idx="2">
                  <c:v>5.7722172257571049</c:v>
                </c:pt>
                <c:pt idx="3">
                  <c:v>4.2512579383361784</c:v>
                </c:pt>
                <c:pt idx="4">
                  <c:v>8.5298561424874411</c:v>
                </c:pt>
                <c:pt idx="5">
                  <c:v>2.5078087829479494</c:v>
                </c:pt>
                <c:pt idx="6">
                  <c:v>4.9545507899617354</c:v>
                </c:pt>
                <c:pt idx="7">
                  <c:v>5.052942666554082</c:v>
                </c:pt>
                <c:pt idx="8">
                  <c:v>10.341671751067723</c:v>
                </c:pt>
                <c:pt idx="9">
                  <c:v>23.114505149240706</c:v>
                </c:pt>
                <c:pt idx="10">
                  <c:v>0.75651549566093867</c:v>
                </c:pt>
                <c:pt idx="11">
                  <c:v>3.934185867048837</c:v>
                </c:pt>
                <c:pt idx="12">
                  <c:v>6.9118543607112617</c:v>
                </c:pt>
                <c:pt idx="13">
                  <c:v>1.931525929610745</c:v>
                </c:pt>
                <c:pt idx="14">
                  <c:v>2.59008480541682</c:v>
                </c:pt>
                <c:pt idx="15">
                  <c:v>13.942658201925045</c:v>
                </c:pt>
                <c:pt idx="16">
                  <c:v>3.2389203368769848</c:v>
                </c:pt>
                <c:pt idx="17">
                  <c:v>2.9918646694214877</c:v>
                </c:pt>
                <c:pt idx="18">
                  <c:v>2.5204502814258909</c:v>
                </c:pt>
                <c:pt idx="19">
                  <c:v>2.5351505458591199</c:v>
                </c:pt>
                <c:pt idx="20">
                  <c:v>3.3201981050818263</c:v>
                </c:pt>
                <c:pt idx="21">
                  <c:v>11.072140484100618</c:v>
                </c:pt>
                <c:pt idx="22">
                  <c:v>3.1098369467837301</c:v>
                </c:pt>
                <c:pt idx="23">
                  <c:v>2.1035001881821604</c:v>
                </c:pt>
                <c:pt idx="24">
                  <c:v>1.2778100373289092</c:v>
                </c:pt>
                <c:pt idx="25">
                  <c:v>2.318295739348371</c:v>
                </c:pt>
                <c:pt idx="26">
                  <c:v>2.3006451612903227</c:v>
                </c:pt>
              </c:numCache>
            </c:numRef>
          </c:xVal>
          <c:yVal>
            <c:numRef>
              <c:f>'Cos for sample'!$C$2:$C$28</c:f>
              <c:numCache>
                <c:formatCode>0.00%</c:formatCode>
                <c:ptCount val="27"/>
                <c:pt idx="0">
                  <c:v>0.24868447390076287</c:v>
                </c:pt>
                <c:pt idx="1">
                  <c:v>0.28359807883444532</c:v>
                </c:pt>
                <c:pt idx="2">
                  <c:v>0.29284375446529887</c:v>
                </c:pt>
                <c:pt idx="3">
                  <c:v>0.11510248696893322</c:v>
                </c:pt>
                <c:pt idx="4">
                  <c:v>2.7515603592632061E-2</c:v>
                </c:pt>
                <c:pt idx="5">
                  <c:v>0.19609382434104097</c:v>
                </c:pt>
                <c:pt idx="6">
                  <c:v>0.17412024320961572</c:v>
                </c:pt>
                <c:pt idx="7">
                  <c:v>0.19037968983084239</c:v>
                </c:pt>
                <c:pt idx="8">
                  <c:v>0.10700122025625382</c:v>
                </c:pt>
                <c:pt idx="9">
                  <c:v>1.2157444580205969</c:v>
                </c:pt>
                <c:pt idx="10">
                  <c:v>7.1247592287033895E-2</c:v>
                </c:pt>
                <c:pt idx="11">
                  <c:v>3.1308565759012238E-2</c:v>
                </c:pt>
                <c:pt idx="12">
                  <c:v>0.34098221845893312</c:v>
                </c:pt>
                <c:pt idx="13">
                  <c:v>-5.5341375450814578E-2</c:v>
                </c:pt>
                <c:pt idx="14">
                  <c:v>9.9420105252572652E-2</c:v>
                </c:pt>
                <c:pt idx="15">
                  <c:v>0.25947163628916647</c:v>
                </c:pt>
                <c:pt idx="16">
                  <c:v>0.23539969625845644</c:v>
                </c:pt>
                <c:pt idx="17">
                  <c:v>0.2751162190082645</c:v>
                </c:pt>
                <c:pt idx="18">
                  <c:v>-0.1432145090681676</c:v>
                </c:pt>
                <c:pt idx="19">
                  <c:v>0.19609206592031153</c:v>
                </c:pt>
                <c:pt idx="20">
                  <c:v>0.14459517657192078</c:v>
                </c:pt>
                <c:pt idx="21">
                  <c:v>-6.6919791172282875E-2</c:v>
                </c:pt>
                <c:pt idx="22">
                  <c:v>0.10123633757391148</c:v>
                </c:pt>
                <c:pt idx="23">
                  <c:v>3.6130974783590515E-2</c:v>
                </c:pt>
                <c:pt idx="24">
                  <c:v>4.5873081708834508E-2</c:v>
                </c:pt>
                <c:pt idx="25">
                  <c:v>0.14912280701754388</c:v>
                </c:pt>
                <c:pt idx="26">
                  <c:v>0.18795698924731183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4F6-2F4F-B88A-11821DE1A3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2009407"/>
        <c:axId val="1391664623"/>
      </c:scatterChart>
      <c:valAx>
        <c:axId val="13920094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1664623"/>
        <c:crosses val="autoZero"/>
        <c:crossBetween val="midCat"/>
      </c:valAx>
      <c:valAx>
        <c:axId val="13916646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200940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'Cos for sample'!$B$1</c:f>
              <c:strCache>
                <c:ptCount val="1"/>
                <c:pt idx="0">
                  <c:v>PBV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'Cos for sample'!$A$2:$A$28</c:f>
              <c:strCache>
                <c:ptCount val="27"/>
                <c:pt idx="0">
                  <c:v>LVMH</c:v>
                </c:pt>
                <c:pt idx="1">
                  <c:v>Hermès International</c:v>
                </c:pt>
                <c:pt idx="2">
                  <c:v>Christian Dior</c:v>
                </c:pt>
                <c:pt idx="3">
                  <c:v>Compagnie Financière Richemont</c:v>
                </c:pt>
                <c:pt idx="4">
                  <c:v>adidas AG</c:v>
                </c:pt>
                <c:pt idx="5">
                  <c:v>Kering SA </c:v>
                </c:pt>
                <c:pt idx="6">
                  <c:v>Prada S.p.A.</c:v>
                </c:pt>
                <c:pt idx="7">
                  <c:v>Moncler S.p.A.</c:v>
                </c:pt>
                <c:pt idx="8">
                  <c:v>On Holding AG</c:v>
                </c:pt>
                <c:pt idx="9">
                  <c:v>Pandora </c:v>
                </c:pt>
                <c:pt idx="10">
                  <c:v>The Swatch Group AG (SWX:UHR)</c:v>
                </c:pt>
                <c:pt idx="11">
                  <c:v>Birkenstock Holding plc (NYSE:BIRK)</c:v>
                </c:pt>
                <c:pt idx="12">
                  <c:v>LPP SA (WSE:LPP)</c:v>
                </c:pt>
                <c:pt idx="13">
                  <c:v>Amer Sports, Inc. (NYSE:AS)</c:v>
                </c:pt>
                <c:pt idx="14">
                  <c:v>PUMA SE (XTRA:PUM)</c:v>
                </c:pt>
                <c:pt idx="15">
                  <c:v>Brunello Cucinelli S.p.A. (BIT:BC)</c:v>
                </c:pt>
                <c:pt idx="16">
                  <c:v>Burberry Group plc (LSE:BRBY)</c:v>
                </c:pt>
                <c:pt idx="17">
                  <c:v>Samsonite International S.A. (SEHK:1910)</c:v>
                </c:pt>
                <c:pt idx="18">
                  <c:v>Capri Holdings Limited (NYSE:CPRI)</c:v>
                </c:pt>
                <c:pt idx="19">
                  <c:v>Hugo Boss AG (XTRA:BOSS)</c:v>
                </c:pt>
                <c:pt idx="20">
                  <c:v>Ermenegildo Zegna N.V. (NYSE:ZGN)</c:v>
                </c:pt>
                <c:pt idx="21">
                  <c:v>CCC S.A. (WSE:CCC)</c:v>
                </c:pt>
                <c:pt idx="22">
                  <c:v>Coats Group plc (LSE:COA)</c:v>
                </c:pt>
                <c:pt idx="23">
                  <c:v>Salvatore Ferragamo S.p.A. (BIT:SFER)</c:v>
                </c:pt>
                <c:pt idx="24">
                  <c:v>TOD'S S.p.A. (BIT:TOD)</c:v>
                </c:pt>
                <c:pt idx="25">
                  <c:v>New Wave Group AB (publ) (OM:NEWA B)</c:v>
                </c:pt>
                <c:pt idx="26">
                  <c:v>Dr. Martens plc (LSE:DOCS)</c:v>
                </c:pt>
              </c:strCache>
            </c:strRef>
          </c:xVal>
          <c:yVal>
            <c:numRef>
              <c:f>'Cos for sample'!$B$2:$B$28</c:f>
              <c:numCache>
                <c:formatCode>0.00</c:formatCode>
                <c:ptCount val="27"/>
                <c:pt idx="0">
                  <c:v>5.8801681382470035</c:v>
                </c:pt>
                <c:pt idx="1">
                  <c:v>14.709301702743078</c:v>
                </c:pt>
                <c:pt idx="2">
                  <c:v>5.7722172257571049</c:v>
                </c:pt>
                <c:pt idx="3">
                  <c:v>4.2512579383361784</c:v>
                </c:pt>
                <c:pt idx="4">
                  <c:v>8.5298561424874411</c:v>
                </c:pt>
                <c:pt idx="5">
                  <c:v>2.5078087829479494</c:v>
                </c:pt>
                <c:pt idx="6">
                  <c:v>4.9545507899617354</c:v>
                </c:pt>
                <c:pt idx="7">
                  <c:v>5.052942666554082</c:v>
                </c:pt>
                <c:pt idx="8">
                  <c:v>10.341671751067723</c:v>
                </c:pt>
                <c:pt idx="9">
                  <c:v>23.114505149240706</c:v>
                </c:pt>
                <c:pt idx="10">
                  <c:v>0.75651549566093867</c:v>
                </c:pt>
                <c:pt idx="11">
                  <c:v>3.934185867048837</c:v>
                </c:pt>
                <c:pt idx="12">
                  <c:v>6.9118543607112617</c:v>
                </c:pt>
                <c:pt idx="13">
                  <c:v>1.931525929610745</c:v>
                </c:pt>
                <c:pt idx="14">
                  <c:v>2.59008480541682</c:v>
                </c:pt>
                <c:pt idx="15">
                  <c:v>13.942658201925045</c:v>
                </c:pt>
                <c:pt idx="16">
                  <c:v>3.2389203368769848</c:v>
                </c:pt>
                <c:pt idx="17">
                  <c:v>2.9918646694214877</c:v>
                </c:pt>
                <c:pt idx="18">
                  <c:v>2.5204502814258909</c:v>
                </c:pt>
                <c:pt idx="19">
                  <c:v>2.5351505458591199</c:v>
                </c:pt>
                <c:pt idx="20">
                  <c:v>3.3201981050818263</c:v>
                </c:pt>
                <c:pt idx="21">
                  <c:v>11.072140484100618</c:v>
                </c:pt>
                <c:pt idx="22">
                  <c:v>3.1098369467837301</c:v>
                </c:pt>
                <c:pt idx="23">
                  <c:v>2.1035001881821604</c:v>
                </c:pt>
                <c:pt idx="24">
                  <c:v>1.2778100373289092</c:v>
                </c:pt>
                <c:pt idx="25">
                  <c:v>2.318295739348371</c:v>
                </c:pt>
                <c:pt idx="26">
                  <c:v>2.3006451612903227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F5-5944-98CC-DCA6871B0CEF}"/>
            </c:ext>
          </c:extLst>
        </c:ser>
        <c:ser>
          <c:idx val="1"/>
          <c:order val="1"/>
          <c:tx>
            <c:strRef>
              <c:f>'Cos for sample'!$C$1</c:f>
              <c:strCache>
                <c:ptCount val="1"/>
                <c:pt idx="0">
                  <c:v>ROE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strRef>
              <c:f>'Cos for sample'!$A$2:$A$28</c:f>
              <c:strCache>
                <c:ptCount val="27"/>
                <c:pt idx="0">
                  <c:v>LVMH</c:v>
                </c:pt>
                <c:pt idx="1">
                  <c:v>Hermès International</c:v>
                </c:pt>
                <c:pt idx="2">
                  <c:v>Christian Dior</c:v>
                </c:pt>
                <c:pt idx="3">
                  <c:v>Compagnie Financière Richemont</c:v>
                </c:pt>
                <c:pt idx="4">
                  <c:v>adidas AG</c:v>
                </c:pt>
                <c:pt idx="5">
                  <c:v>Kering SA </c:v>
                </c:pt>
                <c:pt idx="6">
                  <c:v>Prada S.p.A.</c:v>
                </c:pt>
                <c:pt idx="7">
                  <c:v>Moncler S.p.A.</c:v>
                </c:pt>
                <c:pt idx="8">
                  <c:v>On Holding AG</c:v>
                </c:pt>
                <c:pt idx="9">
                  <c:v>Pandora </c:v>
                </c:pt>
                <c:pt idx="10">
                  <c:v>The Swatch Group AG (SWX:UHR)</c:v>
                </c:pt>
                <c:pt idx="11">
                  <c:v>Birkenstock Holding plc (NYSE:BIRK)</c:v>
                </c:pt>
                <c:pt idx="12">
                  <c:v>LPP SA (WSE:LPP)</c:v>
                </c:pt>
                <c:pt idx="13">
                  <c:v>Amer Sports, Inc. (NYSE:AS)</c:v>
                </c:pt>
                <c:pt idx="14">
                  <c:v>PUMA SE (XTRA:PUM)</c:v>
                </c:pt>
                <c:pt idx="15">
                  <c:v>Brunello Cucinelli S.p.A. (BIT:BC)</c:v>
                </c:pt>
                <c:pt idx="16">
                  <c:v>Burberry Group plc (LSE:BRBY)</c:v>
                </c:pt>
                <c:pt idx="17">
                  <c:v>Samsonite International S.A. (SEHK:1910)</c:v>
                </c:pt>
                <c:pt idx="18">
                  <c:v>Capri Holdings Limited (NYSE:CPRI)</c:v>
                </c:pt>
                <c:pt idx="19">
                  <c:v>Hugo Boss AG (XTRA:BOSS)</c:v>
                </c:pt>
                <c:pt idx="20">
                  <c:v>Ermenegildo Zegna N.V. (NYSE:ZGN)</c:v>
                </c:pt>
                <c:pt idx="21">
                  <c:v>CCC S.A. (WSE:CCC)</c:v>
                </c:pt>
                <c:pt idx="22">
                  <c:v>Coats Group plc (LSE:COA)</c:v>
                </c:pt>
                <c:pt idx="23">
                  <c:v>Salvatore Ferragamo S.p.A. (BIT:SFER)</c:v>
                </c:pt>
                <c:pt idx="24">
                  <c:v>TOD'S S.p.A. (BIT:TOD)</c:v>
                </c:pt>
                <c:pt idx="25">
                  <c:v>New Wave Group AB (publ) (OM:NEWA B)</c:v>
                </c:pt>
                <c:pt idx="26">
                  <c:v>Dr. Martens plc (LSE:DOCS)</c:v>
                </c:pt>
              </c:strCache>
            </c:strRef>
          </c:xVal>
          <c:yVal>
            <c:numRef>
              <c:f>'Cos for sample'!$C$2:$C$28</c:f>
              <c:numCache>
                <c:formatCode>0.00%</c:formatCode>
                <c:ptCount val="27"/>
                <c:pt idx="0">
                  <c:v>0.24868447390076287</c:v>
                </c:pt>
                <c:pt idx="1">
                  <c:v>0.28359807883444532</c:v>
                </c:pt>
                <c:pt idx="2">
                  <c:v>0.29284375446529887</c:v>
                </c:pt>
                <c:pt idx="3">
                  <c:v>0.11510248696893322</c:v>
                </c:pt>
                <c:pt idx="4">
                  <c:v>2.7515603592632061E-2</c:v>
                </c:pt>
                <c:pt idx="5">
                  <c:v>0.19609382434104097</c:v>
                </c:pt>
                <c:pt idx="6">
                  <c:v>0.17412024320961572</c:v>
                </c:pt>
                <c:pt idx="7">
                  <c:v>0.19037968983084239</c:v>
                </c:pt>
                <c:pt idx="8">
                  <c:v>0.10700122025625382</c:v>
                </c:pt>
                <c:pt idx="9">
                  <c:v>1.2157444580205969</c:v>
                </c:pt>
                <c:pt idx="10">
                  <c:v>7.1247592287033895E-2</c:v>
                </c:pt>
                <c:pt idx="11">
                  <c:v>3.1308565759012238E-2</c:v>
                </c:pt>
                <c:pt idx="12">
                  <c:v>0.34098221845893312</c:v>
                </c:pt>
                <c:pt idx="13">
                  <c:v>-5.5341375450814578E-2</c:v>
                </c:pt>
                <c:pt idx="14">
                  <c:v>9.9420105252572652E-2</c:v>
                </c:pt>
                <c:pt idx="15">
                  <c:v>0.25947163628916647</c:v>
                </c:pt>
                <c:pt idx="16">
                  <c:v>0.23539969625845644</c:v>
                </c:pt>
                <c:pt idx="17">
                  <c:v>0.2751162190082645</c:v>
                </c:pt>
                <c:pt idx="18">
                  <c:v>-0.1432145090681676</c:v>
                </c:pt>
                <c:pt idx="19">
                  <c:v>0.19609206592031153</c:v>
                </c:pt>
                <c:pt idx="20">
                  <c:v>0.14459517657192078</c:v>
                </c:pt>
                <c:pt idx="21">
                  <c:v>-6.6919791172282875E-2</c:v>
                </c:pt>
                <c:pt idx="22">
                  <c:v>0.10123633757391148</c:v>
                </c:pt>
                <c:pt idx="23">
                  <c:v>3.6130974783590515E-2</c:v>
                </c:pt>
                <c:pt idx="24">
                  <c:v>4.5873081708834508E-2</c:v>
                </c:pt>
                <c:pt idx="25">
                  <c:v>0.14912280701754388</c:v>
                </c:pt>
                <c:pt idx="26">
                  <c:v>0.18795698924731183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BF5-5944-98CC-DCA6871B0C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815920"/>
        <c:axId val="1239692560"/>
      </c:scatterChart>
      <c:valAx>
        <c:axId val="1048159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9692560"/>
        <c:crosses val="autoZero"/>
        <c:crossBetween val="midCat"/>
      </c:valAx>
      <c:valAx>
        <c:axId val="1239692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8159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Scatter plot  (Pearson R = 0.6849, N = 29)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Observations</c:v>
          </c:tx>
          <c:spPr>
            <a:ln>
              <a:noFill/>
            </a:ln>
          </c:spPr>
          <c:marker>
            <c:symbol val="plus"/>
            <c:size val="8"/>
            <c:spPr>
              <a:noFill/>
              <a:ln>
                <a:solidFill>
                  <a:srgbClr val="4572A8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29"/>
              <c:pt idx="0">
                <c:v>0.24868447390076301</c:v>
              </c:pt>
              <c:pt idx="1">
                <c:v>0.28359807883444499</c:v>
              </c:pt>
              <c:pt idx="2">
                <c:v>0.29284375446529898</c:v>
              </c:pt>
              <c:pt idx="3">
                <c:v>0.11510248696893299</c:v>
              </c:pt>
              <c:pt idx="4">
                <c:v>2.7515603592632099E-2</c:v>
              </c:pt>
              <c:pt idx="5">
                <c:v>0.196093824341041</c:v>
              </c:pt>
              <c:pt idx="6">
                <c:v>0.174120243209616</c:v>
              </c:pt>
              <c:pt idx="7">
                <c:v>0.190379689830842</c:v>
              </c:pt>
              <c:pt idx="8">
                <c:v>0.107001220256254</c:v>
              </c:pt>
              <c:pt idx="9">
                <c:v>1.2157444580206</c:v>
              </c:pt>
              <c:pt idx="10">
                <c:v>7.1247592287033895E-2</c:v>
              </c:pt>
              <c:pt idx="11">
                <c:v>3.1308565759012197E-2</c:v>
              </c:pt>
              <c:pt idx="12">
                <c:v>0.34098221845893301</c:v>
              </c:pt>
              <c:pt idx="13">
                <c:v>-5.5341375450814599E-2</c:v>
              </c:pt>
              <c:pt idx="14">
                <c:v>9.9420105252572694E-2</c:v>
              </c:pt>
              <c:pt idx="15">
                <c:v>0.25947163628916597</c:v>
              </c:pt>
              <c:pt idx="16">
                <c:v>0.235399696258456</c:v>
              </c:pt>
              <c:pt idx="17">
                <c:v>0.27511621900826499</c:v>
              </c:pt>
              <c:pt idx="18">
                <c:v>-0.14321450906816799</c:v>
              </c:pt>
              <c:pt idx="19">
                <c:v>0.196092065920312</c:v>
              </c:pt>
              <c:pt idx="20">
                <c:v>0.144595176571921</c:v>
              </c:pt>
              <c:pt idx="21">
                <c:v>-6.6919791172282903E-2</c:v>
              </c:pt>
              <c:pt idx="22">
                <c:v>0.101236337573911</c:v>
              </c:pt>
              <c:pt idx="23">
                <c:v>3.6130974783590501E-2</c:v>
              </c:pt>
              <c:pt idx="24">
                <c:v>4.5873081708834501E-2</c:v>
              </c:pt>
              <c:pt idx="25">
                <c:v>0.14912280701754399</c:v>
              </c:pt>
              <c:pt idx="26">
                <c:v>0.187956989247312</c:v>
              </c:pt>
              <c:pt idx="27">
                <c:v>0.17628006014318601</c:v>
              </c:pt>
              <c:pt idx="28">
                <c:v>0.146858991794732</c:v>
              </c:pt>
            </c:numLit>
          </c:xVal>
          <c:yVal>
            <c:numLit>
              <c:formatCode>General</c:formatCode>
              <c:ptCount val="29"/>
              <c:pt idx="0">
                <c:v>5.8801681382469999</c:v>
              </c:pt>
              <c:pt idx="1">
                <c:v>14.709301702743099</c:v>
              </c:pt>
              <c:pt idx="2">
                <c:v>5.7722172257570996</c:v>
              </c:pt>
              <c:pt idx="3">
                <c:v>4.2512579383361802</c:v>
              </c:pt>
              <c:pt idx="4">
                <c:v>8.5298561424874393</c:v>
              </c:pt>
              <c:pt idx="5">
                <c:v>2.5078087829479498</c:v>
              </c:pt>
              <c:pt idx="6">
                <c:v>4.9545507899617398</c:v>
              </c:pt>
              <c:pt idx="7">
                <c:v>5.0529426665540802</c:v>
              </c:pt>
              <c:pt idx="8">
                <c:v>10.3416717510677</c:v>
              </c:pt>
              <c:pt idx="9">
                <c:v>23.114505149240699</c:v>
              </c:pt>
              <c:pt idx="10">
                <c:v>0.75651549566093901</c:v>
              </c:pt>
              <c:pt idx="11">
                <c:v>3.9341858670488401</c:v>
              </c:pt>
              <c:pt idx="12">
                <c:v>6.9118543607112599</c:v>
              </c:pt>
              <c:pt idx="13">
                <c:v>1.9315259296107501</c:v>
              </c:pt>
              <c:pt idx="14">
                <c:v>2.59008480541682</c:v>
              </c:pt>
              <c:pt idx="15">
                <c:v>13.942658201924999</c:v>
              </c:pt>
              <c:pt idx="16">
                <c:v>3.2389203368769799</c:v>
              </c:pt>
              <c:pt idx="17">
                <c:v>2.9918646694214899</c:v>
              </c:pt>
              <c:pt idx="18">
                <c:v>2.52045028142589</c:v>
              </c:pt>
              <c:pt idx="19">
                <c:v>2.5351505458591199</c:v>
              </c:pt>
              <c:pt idx="20">
                <c:v>3.3201981050818299</c:v>
              </c:pt>
              <c:pt idx="21">
                <c:v>11.072140484100601</c:v>
              </c:pt>
              <c:pt idx="22">
                <c:v>3.1098369467837301</c:v>
              </c:pt>
              <c:pt idx="23">
                <c:v>2.10350018818216</c:v>
              </c:pt>
              <c:pt idx="24">
                <c:v>1.2778100373289101</c:v>
              </c:pt>
              <c:pt idx="25">
                <c:v>2.3182957393483701</c:v>
              </c:pt>
              <c:pt idx="26">
                <c:v>2.30064516129032</c:v>
              </c:pt>
              <c:pt idx="27">
                <c:v>5.6285154608672601</c:v>
              </c:pt>
              <c:pt idx="28">
                <c:v>3.2795592209794102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1392-C440-9078-6DBB2AC656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39"/>
        <c:axId val="1440"/>
      </c:scatterChart>
      <c:valAx>
        <c:axId val="1439"/>
        <c:scaling>
          <c:orientation val="minMax"/>
          <c:max val="1.4"/>
          <c:min val="-0.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ROE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440"/>
        <c:crosses val="min"/>
        <c:crossBetween val="midCat"/>
      </c:valAx>
      <c:valAx>
        <c:axId val="1440"/>
        <c:scaling>
          <c:orientation val="minMax"/>
          <c:max val="25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PBV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439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Scatter plot "Price to Book" vs. "ROE"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Predicted Y</c:v>
          </c:tx>
          <c:spPr>
            <a:ln/>
          </c:spPr>
          <c:marker>
            <c:symbol val="plus"/>
            <c:size val="5"/>
            <c:spPr>
              <a:noFill/>
              <a:ln/>
            </c:spPr>
          </c:marker>
          <c:xVal>
            <c:numLit>
              <c:formatCode>General</c:formatCode>
              <c:ptCount val="28"/>
              <c:pt idx="0">
                <c:v>0.24868447390076301</c:v>
              </c:pt>
              <c:pt idx="1">
                <c:v>0.28359807883444499</c:v>
              </c:pt>
              <c:pt idx="2">
                <c:v>0.29284375446529898</c:v>
              </c:pt>
              <c:pt idx="3">
                <c:v>0.11510248696893299</c:v>
              </c:pt>
              <c:pt idx="4">
                <c:v>2.7515603592632099E-2</c:v>
              </c:pt>
              <c:pt idx="5">
                <c:v>0.196093824341041</c:v>
              </c:pt>
              <c:pt idx="6">
                <c:v>0.174120243209616</c:v>
              </c:pt>
              <c:pt idx="7">
                <c:v>0.190379689830842</c:v>
              </c:pt>
              <c:pt idx="8">
                <c:v>0.107001220256254</c:v>
              </c:pt>
              <c:pt idx="9">
                <c:v>1.2157444580206</c:v>
              </c:pt>
              <c:pt idx="10">
                <c:v>7.1247592287033895E-2</c:v>
              </c:pt>
              <c:pt idx="11">
                <c:v>3.1308565759012197E-2</c:v>
              </c:pt>
              <c:pt idx="12">
                <c:v>0.34098221845893301</c:v>
              </c:pt>
              <c:pt idx="13">
                <c:v>-5.5341375450814599E-2</c:v>
              </c:pt>
              <c:pt idx="14">
                <c:v>9.9420105252572694E-2</c:v>
              </c:pt>
              <c:pt idx="15">
                <c:v>0.25947163628916597</c:v>
              </c:pt>
              <c:pt idx="16">
                <c:v>0.235399696258456</c:v>
              </c:pt>
              <c:pt idx="17">
                <c:v>0.27511621900826499</c:v>
              </c:pt>
              <c:pt idx="18">
                <c:v>-0.14321450906816799</c:v>
              </c:pt>
              <c:pt idx="19">
                <c:v>0.196092065920312</c:v>
              </c:pt>
              <c:pt idx="20">
                <c:v>0.144595176571921</c:v>
              </c:pt>
              <c:pt idx="21">
                <c:v>-6.6919791172282903E-2</c:v>
              </c:pt>
              <c:pt idx="22">
                <c:v>0.101236337573911</c:v>
              </c:pt>
              <c:pt idx="23">
                <c:v>3.6130974783590501E-2</c:v>
              </c:pt>
              <c:pt idx="24">
                <c:v>4.5873081708834501E-2</c:v>
              </c:pt>
              <c:pt idx="25">
                <c:v>0.14912280701754399</c:v>
              </c:pt>
              <c:pt idx="26">
                <c:v>0.187956989247312</c:v>
              </c:pt>
              <c:pt idx="27">
                <c:v>5.8016985572495697E-2</c:v>
              </c:pt>
            </c:numLit>
          </c:xVal>
          <c:yVal>
            <c:numLit>
              <c:formatCode>General</c:formatCode>
              <c:ptCount val="28"/>
              <c:pt idx="0">
                <c:v>6.5953051491380297</c:v>
              </c:pt>
              <c:pt idx="1">
                <c:v>7.1149205924213996</c:v>
              </c:pt>
              <c:pt idx="2">
                <c:v>7.2525229927036303</c:v>
              </c:pt>
              <c:pt idx="3">
                <c:v>4.6072187431051601</c:v>
              </c:pt>
              <c:pt idx="4">
                <c:v>3.3036725376120901</c:v>
              </c:pt>
              <c:pt idx="5">
                <c:v>5.8126041437436502</c:v>
              </c:pt>
              <c:pt idx="6">
                <c:v>5.4855736889448297</c:v>
              </c:pt>
              <c:pt idx="7">
                <c:v>5.7275612917626697</c:v>
              </c:pt>
              <c:pt idx="8">
                <c:v>4.4866484581958304</c:v>
              </c:pt>
              <c:pt idx="9">
                <c:v>20.9879553290471</c:v>
              </c:pt>
              <c:pt idx="10">
                <c:v>3.9545310420337501</c:v>
              </c:pt>
              <c:pt idx="11">
                <c:v>3.3601227873409401</c:v>
              </c:pt>
              <c:pt idx="12">
                <c:v>7.9689625971084297</c:v>
              </c:pt>
              <c:pt idx="13">
                <c:v>2.0705209917731202</c:v>
              </c:pt>
              <c:pt idx="14">
                <c:v>4.3738195354677902</c:v>
              </c:pt>
              <c:pt idx="15">
                <c:v>6.7558493317529997</c:v>
              </c:pt>
              <c:pt idx="16">
                <c:v>6.3975892261721796</c:v>
              </c:pt>
              <c:pt idx="17">
                <c:v>6.9886859809620603</c:v>
              </c:pt>
              <c:pt idx="18">
                <c:v>0.762714554597403</c:v>
              </c:pt>
              <c:pt idx="19">
                <c:v>5.8125779733562499</c:v>
              </c:pt>
              <c:pt idx="20">
                <c:v>5.04615528405487</c:v>
              </c:pt>
              <c:pt idx="21">
                <c:v>1.8982006705385299</c:v>
              </c:pt>
              <c:pt idx="22">
                <c:v>4.4008503266035204</c:v>
              </c:pt>
              <c:pt idx="23">
                <c:v>3.4318941844155102</c:v>
              </c:pt>
              <c:pt idx="24">
                <c:v>3.57688491848866</c:v>
              </c:pt>
              <c:pt idx="25">
                <c:v>5.1135395231070797</c:v>
              </c:pt>
              <c:pt idx="26">
                <c:v>5.6915044984282304</c:v>
              </c:pt>
              <c:pt idx="27">
                <c:v>3.75762133918463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5AE6-3146-9086-C24BCCD86F4C}"/>
            </c:ext>
          </c:extLst>
        </c:ser>
        <c:ser>
          <c:idx val="1"/>
          <c:order val="1"/>
          <c:tx>
            <c:v>Price to Book</c:v>
          </c:tx>
          <c:spPr>
            <a:ln>
              <a:noFill/>
            </a:ln>
          </c:spPr>
          <c:marker>
            <c:symbol val="circle"/>
            <c:size val="5"/>
            <c:spPr>
              <a:solidFill>
                <a:srgbClr val="AB4643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8"/>
              <c:pt idx="0">
                <c:v>0.24868447390076301</c:v>
              </c:pt>
              <c:pt idx="1">
                <c:v>0.28359807883444499</c:v>
              </c:pt>
              <c:pt idx="2">
                <c:v>0.29284375446529898</c:v>
              </c:pt>
              <c:pt idx="3">
                <c:v>0.11510248696893299</c:v>
              </c:pt>
              <c:pt idx="4">
                <c:v>2.7515603592632099E-2</c:v>
              </c:pt>
              <c:pt idx="5">
                <c:v>0.196093824341041</c:v>
              </c:pt>
              <c:pt idx="6">
                <c:v>0.174120243209616</c:v>
              </c:pt>
              <c:pt idx="7">
                <c:v>0.190379689830842</c:v>
              </c:pt>
              <c:pt idx="8">
                <c:v>0.107001220256254</c:v>
              </c:pt>
              <c:pt idx="9">
                <c:v>1.2157444580206</c:v>
              </c:pt>
              <c:pt idx="10">
                <c:v>7.1247592287033895E-2</c:v>
              </c:pt>
              <c:pt idx="11">
                <c:v>3.1308565759012197E-2</c:v>
              </c:pt>
              <c:pt idx="12">
                <c:v>0.34098221845893301</c:v>
              </c:pt>
              <c:pt idx="13">
                <c:v>-5.5341375450814599E-2</c:v>
              </c:pt>
              <c:pt idx="14">
                <c:v>9.9420105252572694E-2</c:v>
              </c:pt>
              <c:pt idx="15">
                <c:v>0.25947163628916597</c:v>
              </c:pt>
              <c:pt idx="16">
                <c:v>0.235399696258456</c:v>
              </c:pt>
              <c:pt idx="17">
                <c:v>0.27511621900826499</c:v>
              </c:pt>
              <c:pt idx="18">
                <c:v>-0.14321450906816799</c:v>
              </c:pt>
              <c:pt idx="19">
                <c:v>0.196092065920312</c:v>
              </c:pt>
              <c:pt idx="20">
                <c:v>0.144595176571921</c:v>
              </c:pt>
              <c:pt idx="21">
                <c:v>-6.6919791172282903E-2</c:v>
              </c:pt>
              <c:pt idx="22">
                <c:v>0.101236337573911</c:v>
              </c:pt>
              <c:pt idx="23">
                <c:v>3.6130974783590501E-2</c:v>
              </c:pt>
              <c:pt idx="24">
                <c:v>4.5873081708834501E-2</c:v>
              </c:pt>
              <c:pt idx="25">
                <c:v>0.14912280701754399</c:v>
              </c:pt>
              <c:pt idx="26">
                <c:v>0.187956989247312</c:v>
              </c:pt>
              <c:pt idx="27">
                <c:v>5.8016985572495697E-2</c:v>
              </c:pt>
            </c:numLit>
          </c:xVal>
          <c:yVal>
            <c:numLit>
              <c:formatCode>General</c:formatCode>
              <c:ptCount val="28"/>
              <c:pt idx="0">
                <c:v>5.8801681382469999</c:v>
              </c:pt>
              <c:pt idx="1">
                <c:v>14.709301702743099</c:v>
              </c:pt>
              <c:pt idx="2">
                <c:v>5.7722172257570996</c:v>
              </c:pt>
              <c:pt idx="3">
                <c:v>4.2512579383361802</c:v>
              </c:pt>
              <c:pt idx="4">
                <c:v>8.5298561424874393</c:v>
              </c:pt>
              <c:pt idx="5">
                <c:v>2.5078087829479498</c:v>
              </c:pt>
              <c:pt idx="6">
                <c:v>4.9545507899617398</c:v>
              </c:pt>
              <c:pt idx="7">
                <c:v>5.0529426665540802</c:v>
              </c:pt>
              <c:pt idx="8">
                <c:v>10.3416717510677</c:v>
              </c:pt>
              <c:pt idx="9">
                <c:v>23.114505149240699</c:v>
              </c:pt>
              <c:pt idx="10">
                <c:v>0.75651549566093901</c:v>
              </c:pt>
              <c:pt idx="11">
                <c:v>3.9341858670488401</c:v>
              </c:pt>
              <c:pt idx="12">
                <c:v>6.9118543607112599</c:v>
              </c:pt>
              <c:pt idx="13">
                <c:v>1.9315259296107501</c:v>
              </c:pt>
              <c:pt idx="14">
                <c:v>2.59008480541682</c:v>
              </c:pt>
              <c:pt idx="15">
                <c:v>13.942658201924999</c:v>
              </c:pt>
              <c:pt idx="16">
                <c:v>3.2389203368769799</c:v>
              </c:pt>
              <c:pt idx="17">
                <c:v>2.9918646694214899</c:v>
              </c:pt>
              <c:pt idx="18">
                <c:v>2.52045028142589</c:v>
              </c:pt>
              <c:pt idx="19">
                <c:v>2.5351505458591199</c:v>
              </c:pt>
              <c:pt idx="20">
                <c:v>3.3201981050818299</c:v>
              </c:pt>
              <c:pt idx="21">
                <c:v>11.072140484100601</c:v>
              </c:pt>
              <c:pt idx="22">
                <c:v>3.1098369467837301</c:v>
              </c:pt>
              <c:pt idx="23">
                <c:v>2.10350018818216</c:v>
              </c:pt>
              <c:pt idx="24">
                <c:v>1.2778100373289101</c:v>
              </c:pt>
              <c:pt idx="25">
                <c:v>2.3182957393483701</c:v>
              </c:pt>
              <c:pt idx="26">
                <c:v>2.30064516129032</c:v>
              </c:pt>
              <c:pt idx="27">
                <c:v>0.76609024864422404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5AE6-3146-9086-C24BCCD86F4C}"/>
            </c:ext>
          </c:extLst>
        </c:ser>
        <c:ser>
          <c:idx val="2"/>
          <c:order val="2"/>
          <c:tx>
            <c:v>95% CI (L)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8"/>
              <c:pt idx="0">
                <c:v>-0.14321450906816799</c:v>
              </c:pt>
              <c:pt idx="1">
                <c:v>-6.6919791172282903E-2</c:v>
              </c:pt>
              <c:pt idx="2">
                <c:v>-5.5341375450814599E-2</c:v>
              </c:pt>
              <c:pt idx="3">
                <c:v>2.7515603592632099E-2</c:v>
              </c:pt>
              <c:pt idx="4">
                <c:v>3.1308565759012197E-2</c:v>
              </c:pt>
              <c:pt idx="5">
                <c:v>3.6130974783590501E-2</c:v>
              </c:pt>
              <c:pt idx="6">
                <c:v>4.5873081708834501E-2</c:v>
              </c:pt>
              <c:pt idx="7">
                <c:v>5.8016985572495697E-2</c:v>
              </c:pt>
              <c:pt idx="8">
                <c:v>7.1247592287033895E-2</c:v>
              </c:pt>
              <c:pt idx="9">
                <c:v>9.9420105252572694E-2</c:v>
              </c:pt>
              <c:pt idx="10">
                <c:v>0.101236337573911</c:v>
              </c:pt>
              <c:pt idx="11">
                <c:v>0.107001220256254</c:v>
              </c:pt>
              <c:pt idx="12">
                <c:v>0.11510248696893299</c:v>
              </c:pt>
              <c:pt idx="13">
                <c:v>0.144595176571921</c:v>
              </c:pt>
              <c:pt idx="14">
                <c:v>0.14912280701754399</c:v>
              </c:pt>
              <c:pt idx="15">
                <c:v>0.174120243209616</c:v>
              </c:pt>
              <c:pt idx="16">
                <c:v>0.187956989247312</c:v>
              </c:pt>
              <c:pt idx="17">
                <c:v>0.190379689830842</c:v>
              </c:pt>
              <c:pt idx="18">
                <c:v>0.196092065920312</c:v>
              </c:pt>
              <c:pt idx="19">
                <c:v>0.196093824341041</c:v>
              </c:pt>
              <c:pt idx="20">
                <c:v>0.235399696258456</c:v>
              </c:pt>
              <c:pt idx="21">
                <c:v>0.24868447390076301</c:v>
              </c:pt>
              <c:pt idx="22">
                <c:v>0.25947163628916597</c:v>
              </c:pt>
              <c:pt idx="23">
                <c:v>0.27511621900826499</c:v>
              </c:pt>
              <c:pt idx="24">
                <c:v>0.28359807883444499</c:v>
              </c:pt>
              <c:pt idx="25">
                <c:v>0.29284375446529898</c:v>
              </c:pt>
              <c:pt idx="26">
                <c:v>0.34098221845893301</c:v>
              </c:pt>
              <c:pt idx="27">
                <c:v>1.2157444580206</c:v>
              </c:pt>
            </c:numLit>
          </c:xVal>
          <c:yVal>
            <c:numLit>
              <c:formatCode>General</c:formatCode>
              <c:ptCount val="28"/>
              <c:pt idx="0">
                <c:v>-1.70903413070231</c:v>
              </c:pt>
              <c:pt idx="1">
                <c:v>-0.20435347168571399</c:v>
              </c:pt>
              <c:pt idx="2">
                <c:v>1.9892831983526999E-2</c:v>
              </c:pt>
              <c:pt idx="3">
                <c:v>1.57905960968341</c:v>
              </c:pt>
              <c:pt idx="4">
                <c:v>1.6480849123696599</c:v>
              </c:pt>
              <c:pt idx="5">
                <c:v>1.7354898572934601</c:v>
              </c:pt>
              <c:pt idx="6">
                <c:v>1.9108095132676499</c:v>
              </c:pt>
              <c:pt idx="7">
                <c:v>2.1268854481751598</c:v>
              </c:pt>
              <c:pt idx="8">
                <c:v>2.35898287318249</c:v>
              </c:pt>
              <c:pt idx="9">
                <c:v>2.8406452525729899</c:v>
              </c:pt>
              <c:pt idx="10">
                <c:v>2.8710733390283298</c:v>
              </c:pt>
              <c:pt idx="11">
                <c:v>2.9671306725528002</c:v>
              </c:pt>
              <c:pt idx="12">
                <c:v>3.1007464293381299</c:v>
              </c:pt>
              <c:pt idx="13">
                <c:v>3.57305346244351</c:v>
              </c:pt>
              <c:pt idx="14">
                <c:v>3.6435339276852701</c:v>
              </c:pt>
              <c:pt idx="15">
                <c:v>4.0226719767259098</c:v>
              </c:pt>
              <c:pt idx="16">
                <c:v>4.2252136978400099</c:v>
              </c:pt>
              <c:pt idx="17">
                <c:v>4.2601417494025497</c:v>
              </c:pt>
              <c:pt idx="18">
                <c:v>4.3418693539117799</c:v>
              </c:pt>
              <c:pt idx="19">
                <c:v>4.3418943765401297</c:v>
              </c:pt>
              <c:pt idx="20">
                <c:v>4.88096267473402</c:v>
              </c:pt>
              <c:pt idx="21">
                <c:v>5.05438993777521</c:v>
              </c:pt>
              <c:pt idx="22">
                <c:v>5.1921703951251397</c:v>
              </c:pt>
              <c:pt idx="23">
                <c:v>5.3874045863336804</c:v>
              </c:pt>
              <c:pt idx="24">
                <c:v>5.4910987457787401</c:v>
              </c:pt>
              <c:pt idx="25">
                <c:v>5.6024972374850401</c:v>
              </c:pt>
              <c:pt idx="26">
                <c:v>6.1580045185227403</c:v>
              </c:pt>
              <c:pt idx="27">
                <c:v>14.2319677839935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5AE6-3146-9086-C24BCCD86F4C}"/>
            </c:ext>
          </c:extLst>
        </c:ser>
        <c:ser>
          <c:idx val="3"/>
          <c:order val="3"/>
          <c:tx>
            <c:v>95% CI (U)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8"/>
              <c:pt idx="0">
                <c:v>-0.14321450906816799</c:v>
              </c:pt>
              <c:pt idx="1">
                <c:v>-6.6919791172282903E-2</c:v>
              </c:pt>
              <c:pt idx="2">
                <c:v>-5.5341375450814599E-2</c:v>
              </c:pt>
              <c:pt idx="3">
                <c:v>2.7515603592632099E-2</c:v>
              </c:pt>
              <c:pt idx="4">
                <c:v>3.1308565759012197E-2</c:v>
              </c:pt>
              <c:pt idx="5">
                <c:v>3.6130974783590501E-2</c:v>
              </c:pt>
              <c:pt idx="6">
                <c:v>4.5873081708834501E-2</c:v>
              </c:pt>
              <c:pt idx="7">
                <c:v>5.8016985572495697E-2</c:v>
              </c:pt>
              <c:pt idx="8">
                <c:v>7.1247592287033895E-2</c:v>
              </c:pt>
              <c:pt idx="9">
                <c:v>9.9420105252572694E-2</c:v>
              </c:pt>
              <c:pt idx="10">
                <c:v>0.101236337573911</c:v>
              </c:pt>
              <c:pt idx="11">
                <c:v>0.107001220256254</c:v>
              </c:pt>
              <c:pt idx="12">
                <c:v>0.11510248696893299</c:v>
              </c:pt>
              <c:pt idx="13">
                <c:v>0.144595176571921</c:v>
              </c:pt>
              <c:pt idx="14">
                <c:v>0.14912280701754399</c:v>
              </c:pt>
              <c:pt idx="15">
                <c:v>0.174120243209616</c:v>
              </c:pt>
              <c:pt idx="16">
                <c:v>0.187956989247312</c:v>
              </c:pt>
              <c:pt idx="17">
                <c:v>0.190379689830842</c:v>
              </c:pt>
              <c:pt idx="18">
                <c:v>0.196092065920312</c:v>
              </c:pt>
              <c:pt idx="19">
                <c:v>0.196093824341041</c:v>
              </c:pt>
              <c:pt idx="20">
                <c:v>0.235399696258456</c:v>
              </c:pt>
              <c:pt idx="21">
                <c:v>0.24868447390076301</c:v>
              </c:pt>
              <c:pt idx="22">
                <c:v>0.25947163628916597</c:v>
              </c:pt>
              <c:pt idx="23">
                <c:v>0.27511621900826499</c:v>
              </c:pt>
              <c:pt idx="24">
                <c:v>0.28359807883444499</c:v>
              </c:pt>
              <c:pt idx="25">
                <c:v>0.29284375446529898</c:v>
              </c:pt>
              <c:pt idx="26">
                <c:v>0.34098221845893301</c:v>
              </c:pt>
              <c:pt idx="27">
                <c:v>1.2157444580206</c:v>
              </c:pt>
            </c:numLit>
          </c:xVal>
          <c:yVal>
            <c:numLit>
              <c:formatCode>General</c:formatCode>
              <c:ptCount val="28"/>
              <c:pt idx="0">
                <c:v>3.2344632398971198</c:v>
              </c:pt>
              <c:pt idx="1">
                <c:v>4.0007548127627697</c:v>
              </c:pt>
              <c:pt idx="2">
                <c:v>4.1211491515627197</c:v>
              </c:pt>
              <c:pt idx="3">
                <c:v>5.0282854655407796</c:v>
              </c:pt>
              <c:pt idx="4">
                <c:v>5.0721606623122204</c:v>
              </c:pt>
              <c:pt idx="5">
                <c:v>5.1282985115375501</c:v>
              </c:pt>
              <c:pt idx="6">
                <c:v>5.2429603237096698</c:v>
              </c:pt>
              <c:pt idx="7">
                <c:v>5.3883572301941003</c:v>
              </c:pt>
              <c:pt idx="8">
                <c:v>5.5500792108850101</c:v>
              </c:pt>
              <c:pt idx="9">
                <c:v>5.9069938183625803</c:v>
              </c:pt>
              <c:pt idx="10">
                <c:v>5.9306273141787198</c:v>
              </c:pt>
              <c:pt idx="11">
                <c:v>6.0061662438388597</c:v>
              </c:pt>
              <c:pt idx="12">
                <c:v>6.1136910568721801</c:v>
              </c:pt>
              <c:pt idx="13">
                <c:v>6.5192571056662301</c:v>
              </c:pt>
              <c:pt idx="14">
                <c:v>6.5835451185288898</c:v>
              </c:pt>
              <c:pt idx="15">
                <c:v>6.9484754011637397</c:v>
              </c:pt>
              <c:pt idx="16">
                <c:v>7.15779529901645</c:v>
              </c:pt>
              <c:pt idx="17">
                <c:v>7.1949808341227897</c:v>
              </c:pt>
              <c:pt idx="18">
                <c:v>7.2832865928007102</c:v>
              </c:pt>
              <c:pt idx="19">
                <c:v>7.2833139109471796</c:v>
              </c:pt>
              <c:pt idx="20">
                <c:v>7.9142157776103401</c:v>
              </c:pt>
              <c:pt idx="21">
                <c:v>8.1362203605008503</c:v>
              </c:pt>
              <c:pt idx="22">
                <c:v>8.3195282683808696</c:v>
              </c:pt>
              <c:pt idx="23">
                <c:v>8.5899673755904402</c:v>
              </c:pt>
              <c:pt idx="24">
                <c:v>8.73874243906406</c:v>
              </c:pt>
              <c:pt idx="25">
                <c:v>8.9025487479222196</c:v>
              </c:pt>
              <c:pt idx="26">
                <c:v>9.7799206756941306</c:v>
              </c:pt>
              <c:pt idx="27">
                <c:v>27.7439428741007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5AE6-3146-9086-C24BCCD86F4C}"/>
            </c:ext>
          </c:extLst>
        </c:ser>
        <c:ser>
          <c:idx val="4"/>
          <c:order val="4"/>
          <c:tx>
            <c:v>95% PI (L)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8"/>
              <c:pt idx="0">
                <c:v>-0.14321450906816799</c:v>
              </c:pt>
              <c:pt idx="1">
                <c:v>-6.6919791172282903E-2</c:v>
              </c:pt>
              <c:pt idx="2">
                <c:v>-5.5341375450814599E-2</c:v>
              </c:pt>
              <c:pt idx="3">
                <c:v>2.7515603592632099E-2</c:v>
              </c:pt>
              <c:pt idx="4">
                <c:v>3.1308565759012197E-2</c:v>
              </c:pt>
              <c:pt idx="5">
                <c:v>3.6130974783590501E-2</c:v>
              </c:pt>
              <c:pt idx="6">
                <c:v>4.5873081708834501E-2</c:v>
              </c:pt>
              <c:pt idx="7">
                <c:v>5.8016985572495697E-2</c:v>
              </c:pt>
              <c:pt idx="8">
                <c:v>7.1247592287033895E-2</c:v>
              </c:pt>
              <c:pt idx="9">
                <c:v>9.9420105252572694E-2</c:v>
              </c:pt>
              <c:pt idx="10">
                <c:v>0.101236337573911</c:v>
              </c:pt>
              <c:pt idx="11">
                <c:v>0.107001220256254</c:v>
              </c:pt>
              <c:pt idx="12">
                <c:v>0.11510248696893299</c:v>
              </c:pt>
              <c:pt idx="13">
                <c:v>0.144595176571921</c:v>
              </c:pt>
              <c:pt idx="14">
                <c:v>0.14912280701754399</c:v>
              </c:pt>
              <c:pt idx="15">
                <c:v>0.174120243209616</c:v>
              </c:pt>
              <c:pt idx="16">
                <c:v>0.187956989247312</c:v>
              </c:pt>
              <c:pt idx="17">
                <c:v>0.190379689830842</c:v>
              </c:pt>
              <c:pt idx="18">
                <c:v>0.196092065920312</c:v>
              </c:pt>
              <c:pt idx="19">
                <c:v>0.196093824341041</c:v>
              </c:pt>
              <c:pt idx="20">
                <c:v>0.235399696258456</c:v>
              </c:pt>
              <c:pt idx="21">
                <c:v>0.24868447390076301</c:v>
              </c:pt>
              <c:pt idx="22">
                <c:v>0.25947163628916597</c:v>
              </c:pt>
              <c:pt idx="23">
                <c:v>0.27511621900826499</c:v>
              </c:pt>
              <c:pt idx="24">
                <c:v>0.28359807883444499</c:v>
              </c:pt>
              <c:pt idx="25">
                <c:v>0.29284375446529898</c:v>
              </c:pt>
              <c:pt idx="26">
                <c:v>0.34098221845893301</c:v>
              </c:pt>
              <c:pt idx="27">
                <c:v>1.2157444580206</c:v>
              </c:pt>
            </c:numLit>
          </c:xVal>
          <c:yVal>
            <c:numLit>
              <c:formatCode>General</c:formatCode>
              <c:ptCount val="28"/>
              <c:pt idx="0">
                <c:v>-7.3629889885219297</c:v>
              </c:pt>
              <c:pt idx="1">
                <c:v>-6.12291212185914</c:v>
              </c:pt>
              <c:pt idx="2">
                <c:v>-5.9371373648941503</c:v>
              </c:pt>
              <c:pt idx="3">
                <c:v>-4.6267629017922198</c:v>
              </c:pt>
              <c:pt idx="4">
                <c:v>-4.5675874869259898</c:v>
              </c:pt>
              <c:pt idx="5">
                <c:v>-4.4924546310051996</c:v>
              </c:pt>
              <c:pt idx="6">
                <c:v>-4.3410266599052001</c:v>
              </c:pt>
              <c:pt idx="7">
                <c:v>-4.1529295931845898</c:v>
              </c:pt>
              <c:pt idx="8">
                <c:v>-3.94884105261711</c:v>
              </c:pt>
              <c:pt idx="9">
                <c:v>-3.5171968685901298</c:v>
              </c:pt>
              <c:pt idx="10">
                <c:v>-3.4895067083534999</c:v>
              </c:pt>
              <c:pt idx="11">
                <c:v>-3.4017259502781099</c:v>
              </c:pt>
              <c:pt idx="12">
                <c:v>-3.2786531389081301</c:v>
              </c:pt>
              <c:pt idx="13">
                <c:v>-2.83340977273703</c:v>
              </c:pt>
              <c:pt idx="14">
                <c:v>-2.76544727456892</c:v>
              </c:pt>
              <c:pt idx="15">
                <c:v>-2.3920908080361301</c:v>
              </c:pt>
              <c:pt idx="16">
                <c:v>-2.18679006443694</c:v>
              </c:pt>
              <c:pt idx="17">
                <c:v>-2.1509434280862401</c:v>
              </c:pt>
              <c:pt idx="18">
                <c:v>-2.06654001983877</c:v>
              </c:pt>
              <c:pt idx="19">
                <c:v>-2.06651406369105</c:v>
              </c:pt>
              <c:pt idx="20">
                <c:v>-1.4902287613265399</c:v>
              </c:pt>
              <c:pt idx="21">
                <c:v>-1.29721892089118</c:v>
              </c:pt>
              <c:pt idx="22">
                <c:v>-1.1411506254607999</c:v>
              </c:pt>
              <c:pt idx="23">
                <c:v>-0.91584554292752596</c:v>
              </c:pt>
              <c:pt idx="24">
                <c:v>-0.79420792448962096</c:v>
              </c:pt>
              <c:pt idx="25">
                <c:v>-0.66202699452026903</c:v>
              </c:pt>
              <c:pt idx="26">
                <c:v>1.9303128315069501E-2</c:v>
              </c:pt>
              <c:pt idx="27">
                <c:v>10.7136726671626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5AE6-3146-9086-C24BCCD86F4C}"/>
            </c:ext>
          </c:extLst>
        </c:ser>
        <c:ser>
          <c:idx val="5"/>
          <c:order val="5"/>
          <c:tx>
            <c:v>95% PI (U)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8"/>
              <c:pt idx="0">
                <c:v>-0.14321450906816799</c:v>
              </c:pt>
              <c:pt idx="1">
                <c:v>-6.6919791172282903E-2</c:v>
              </c:pt>
              <c:pt idx="2">
                <c:v>-5.5341375450814599E-2</c:v>
              </c:pt>
              <c:pt idx="3">
                <c:v>2.7515603592632099E-2</c:v>
              </c:pt>
              <c:pt idx="4">
                <c:v>3.1308565759012197E-2</c:v>
              </c:pt>
              <c:pt idx="5">
                <c:v>3.6130974783590501E-2</c:v>
              </c:pt>
              <c:pt idx="6">
                <c:v>4.5873081708834501E-2</c:v>
              </c:pt>
              <c:pt idx="7">
                <c:v>5.8016985572495697E-2</c:v>
              </c:pt>
              <c:pt idx="8">
                <c:v>7.1247592287033895E-2</c:v>
              </c:pt>
              <c:pt idx="9">
                <c:v>9.9420105252572694E-2</c:v>
              </c:pt>
              <c:pt idx="10">
                <c:v>0.101236337573911</c:v>
              </c:pt>
              <c:pt idx="11">
                <c:v>0.107001220256254</c:v>
              </c:pt>
              <c:pt idx="12">
                <c:v>0.11510248696893299</c:v>
              </c:pt>
              <c:pt idx="13">
                <c:v>0.144595176571921</c:v>
              </c:pt>
              <c:pt idx="14">
                <c:v>0.14912280701754399</c:v>
              </c:pt>
              <c:pt idx="15">
                <c:v>0.174120243209616</c:v>
              </c:pt>
              <c:pt idx="16">
                <c:v>0.187956989247312</c:v>
              </c:pt>
              <c:pt idx="17">
                <c:v>0.190379689830842</c:v>
              </c:pt>
              <c:pt idx="18">
                <c:v>0.196092065920312</c:v>
              </c:pt>
              <c:pt idx="19">
                <c:v>0.196093824341041</c:v>
              </c:pt>
              <c:pt idx="20">
                <c:v>0.235399696258456</c:v>
              </c:pt>
              <c:pt idx="21">
                <c:v>0.24868447390076301</c:v>
              </c:pt>
              <c:pt idx="22">
                <c:v>0.25947163628916597</c:v>
              </c:pt>
              <c:pt idx="23">
                <c:v>0.27511621900826499</c:v>
              </c:pt>
              <c:pt idx="24">
                <c:v>0.28359807883444499</c:v>
              </c:pt>
              <c:pt idx="25">
                <c:v>0.29284375446529898</c:v>
              </c:pt>
              <c:pt idx="26">
                <c:v>0.34098221845893301</c:v>
              </c:pt>
              <c:pt idx="27">
                <c:v>1.2157444580206</c:v>
              </c:pt>
            </c:numLit>
          </c:xVal>
          <c:yVal>
            <c:numLit>
              <c:formatCode>General</c:formatCode>
              <c:ptCount val="28"/>
              <c:pt idx="0">
                <c:v>8.8884180977167304</c:v>
              </c:pt>
              <c:pt idx="1">
                <c:v>9.9193134629362003</c:v>
              </c:pt>
              <c:pt idx="2">
                <c:v>10.078179348440401</c:v>
              </c:pt>
              <c:pt idx="3">
                <c:v>11.2341079770164</c:v>
              </c:pt>
              <c:pt idx="4">
                <c:v>11.2878330616079</c:v>
              </c:pt>
              <c:pt idx="5">
                <c:v>11.3562429998362</c:v>
              </c:pt>
              <c:pt idx="6">
                <c:v>11.4947964968825</c:v>
              </c:pt>
              <c:pt idx="7">
                <c:v>11.6681722715539</c:v>
              </c:pt>
              <c:pt idx="8">
                <c:v>11.8579031366846</c:v>
              </c:pt>
              <c:pt idx="9">
                <c:v>12.2648359395257</c:v>
              </c:pt>
              <c:pt idx="10">
                <c:v>12.2912073615606</c:v>
              </c:pt>
              <c:pt idx="11">
                <c:v>12.3750228666698</c:v>
              </c:pt>
              <c:pt idx="12">
                <c:v>12.4930906251184</c:v>
              </c:pt>
              <c:pt idx="13">
                <c:v>12.9257203408468</c:v>
              </c:pt>
              <c:pt idx="14">
                <c:v>12.992526320783099</c:v>
              </c:pt>
              <c:pt idx="15">
                <c:v>13.3632381859258</c:v>
              </c:pt>
              <c:pt idx="16">
                <c:v>13.5697990612934</c:v>
              </c:pt>
              <c:pt idx="17">
                <c:v>13.606066011611601</c:v>
              </c:pt>
              <c:pt idx="18">
                <c:v>13.691695966551301</c:v>
              </c:pt>
              <c:pt idx="19">
                <c:v>13.691722351178401</c:v>
              </c:pt>
              <c:pt idx="20">
                <c:v>14.285407213670901</c:v>
              </c:pt>
              <c:pt idx="21">
                <c:v>14.4878292191672</c:v>
              </c:pt>
              <c:pt idx="22">
                <c:v>14.652849288966801</c:v>
              </c:pt>
              <c:pt idx="23">
                <c:v>14.8932175048516</c:v>
              </c:pt>
              <c:pt idx="24">
                <c:v>15.024049109332401</c:v>
              </c:pt>
              <c:pt idx="25">
                <c:v>15.1670729799275</c:v>
              </c:pt>
              <c:pt idx="26">
                <c:v>15.918622065901801</c:v>
              </c:pt>
              <c:pt idx="27">
                <c:v>31.262237990931599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5AE6-3146-9086-C24BCCD86F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67"/>
        <c:axId val="1368"/>
      </c:scatterChart>
      <c:valAx>
        <c:axId val="1367"/>
        <c:scaling>
          <c:orientation val="minMax"/>
          <c:max val="1.4"/>
          <c:min val="-0.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ROE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68"/>
        <c:crosses val="min"/>
        <c:crossBetween val="midCat"/>
      </c:valAx>
      <c:valAx>
        <c:axId val="1368"/>
        <c:scaling>
          <c:orientation val="minMax"/>
          <c:max val="35"/>
          <c:min val="-1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Price to Book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67"/>
        <c:crosses val="min"/>
        <c:crossBetween val="midCat"/>
      </c:valAx>
      <c:spPr>
        <a:noFill/>
      </c:spPr>
    </c:plotArea>
    <c:legend>
      <c:legendPos val="r"/>
      <c:overlay val="0"/>
    </c:legend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cat>
            <c:strLit>
              <c:ptCount val="7"/>
              <c:pt idx="0">
                <c:v>-4 To -2</c:v>
              </c:pt>
              <c:pt idx="1">
                <c:v>-2 To 0</c:v>
              </c:pt>
              <c:pt idx="2">
                <c:v>0 To 2</c:v>
              </c:pt>
              <c:pt idx="3">
                <c:v>2 To 4</c:v>
              </c:pt>
              <c:pt idx="4">
                <c:v>4 To 6</c:v>
              </c:pt>
              <c:pt idx="5">
                <c:v>6 To 8</c:v>
              </c:pt>
              <c:pt idx="6">
                <c:v>8 and over</c:v>
              </c:pt>
            </c:strLit>
          </c:cat>
          <c:val>
            <c:numLit>
              <c:formatCode>General</c:formatCode>
              <c:ptCount val="7"/>
              <c:pt idx="0">
                <c:v>9</c:v>
              </c:pt>
              <c:pt idx="1">
                <c:v>11</c:v>
              </c:pt>
              <c:pt idx="2">
                <c:v>2</c:v>
              </c:pt>
              <c:pt idx="3">
                <c:v>1</c:v>
              </c:pt>
              <c:pt idx="4">
                <c:v>2</c:v>
              </c:pt>
              <c:pt idx="5">
                <c:v>2</c:v>
              </c:pt>
              <c:pt idx="6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B13A-6C47-B69D-0798DE73B1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370"/>
        <c:axId val="1371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31"/>
              <c:pt idx="0">
                <c:v>-4</c:v>
              </c:pt>
              <c:pt idx="1">
                <c:v>-3.5333333333333301</c:v>
              </c:pt>
              <c:pt idx="2">
                <c:v>-3.06666666666667</c:v>
              </c:pt>
              <c:pt idx="3">
                <c:v>-2.6</c:v>
              </c:pt>
              <c:pt idx="4">
                <c:v>-2.1333333333333302</c:v>
              </c:pt>
              <c:pt idx="5">
                <c:v>-1.6666666666666701</c:v>
              </c:pt>
              <c:pt idx="6">
                <c:v>-1.2</c:v>
              </c:pt>
              <c:pt idx="7">
                <c:v>-0.73333333333333295</c:v>
              </c:pt>
              <c:pt idx="8">
                <c:v>-0.266666666666667</c:v>
              </c:pt>
              <c:pt idx="9">
                <c:v>0.2</c:v>
              </c:pt>
              <c:pt idx="10">
                <c:v>0.66666666666666696</c:v>
              </c:pt>
              <c:pt idx="11">
                <c:v>1.13333333333333</c:v>
              </c:pt>
              <c:pt idx="12">
                <c:v>1.6</c:v>
              </c:pt>
              <c:pt idx="13">
                <c:v>2.06666666666667</c:v>
              </c:pt>
              <c:pt idx="14">
                <c:v>2.5333333333333301</c:v>
              </c:pt>
              <c:pt idx="15">
                <c:v>3</c:v>
              </c:pt>
              <c:pt idx="16">
                <c:v>3.4666666666666699</c:v>
              </c:pt>
              <c:pt idx="17">
                <c:v>3.93333333333333</c:v>
              </c:pt>
              <c:pt idx="18">
                <c:v>4.4000000000000004</c:v>
              </c:pt>
              <c:pt idx="19">
                <c:v>4.8666666666666698</c:v>
              </c:pt>
              <c:pt idx="20">
                <c:v>5.3333333333333304</c:v>
              </c:pt>
              <c:pt idx="21">
                <c:v>5.8</c:v>
              </c:pt>
              <c:pt idx="22">
                <c:v>6.2666666666666702</c:v>
              </c:pt>
              <c:pt idx="23">
                <c:v>6.7333333333333298</c:v>
              </c:pt>
              <c:pt idx="24">
                <c:v>7.2</c:v>
              </c:pt>
              <c:pt idx="25">
                <c:v>7.6666666666666696</c:v>
              </c:pt>
              <c:pt idx="26">
                <c:v>8.1333333333333293</c:v>
              </c:pt>
              <c:pt idx="27">
                <c:v>8.6</c:v>
              </c:pt>
              <c:pt idx="28">
                <c:v>9.06666666666667</c:v>
              </c:pt>
              <c:pt idx="29">
                <c:v>9.5333333333333297</c:v>
              </c:pt>
              <c:pt idx="30">
                <c:v>10</c:v>
              </c:pt>
            </c:numLit>
          </c:xVal>
          <c:yVal>
            <c:numLit>
              <c:formatCode>General</c:formatCode>
              <c:ptCount val="31"/>
              <c:pt idx="0">
                <c:v>3.36523937340126</c:v>
              </c:pt>
              <c:pt idx="1">
                <c:v>3.8275299578554698</c:v>
              </c:pt>
              <c:pt idx="2">
                <c:v>4.2844516402839696</c:v>
              </c:pt>
              <c:pt idx="3">
                <c:v>4.7200424161059598</c:v>
              </c:pt>
              <c:pt idx="4">
                <c:v>5.1176498386789904</c:v>
              </c:pt>
              <c:pt idx="5">
                <c:v>5.4609631059691903</c:v>
              </c:pt>
              <c:pt idx="6">
                <c:v>5.7351123140889602</c:v>
              </c:pt>
              <c:pt idx="7">
                <c:v>5.9277328380326502</c:v>
              </c:pt>
              <c:pt idx="8">
                <c:v>6.0298891148495404</c:v>
              </c:pt>
              <c:pt idx="9">
                <c:v>6.0367617967996301</c:v>
              </c:pt>
              <c:pt idx="10">
                <c:v>5.9480246906113399</c:v>
              </c:pt>
              <c:pt idx="11">
                <c:v>5.7678704245428598</c:v>
              </c:pt>
              <c:pt idx="12">
                <c:v>5.5046820305934503</c:v>
              </c:pt>
              <c:pt idx="13">
                <c:v>5.1703862690570404</c:v>
              </c:pt>
              <c:pt idx="14">
                <c:v>4.7795581636272901</c:v>
              </c:pt>
              <c:pt idx="15">
                <c:v>4.3483703124378703</c:v>
              </c:pt>
              <c:pt idx="16">
                <c:v>3.8934921428228599</c:v>
              </c:pt>
              <c:pt idx="17">
                <c:v>3.4310424614070398</c:v>
              </c:pt>
              <c:pt idx="18">
                <c:v>2.9756845664353402</c:v>
              </c:pt>
              <c:pt idx="19">
                <c:v>2.53992973142114</c:v>
              </c:pt>
              <c:pt idx="20">
                <c:v>2.1336860639220001</c:v>
              </c:pt>
              <c:pt idx="21">
                <c:v>1.7640599862434601</c:v>
              </c:pt>
              <c:pt idx="22">
                <c:v>1.4353908949981999</c:v>
              </c:pt>
              <c:pt idx="23">
                <c:v>1.1494789818959099</c:v>
              </c:pt>
              <c:pt idx="24">
                <c:v>0.90595346793832099</c:v>
              </c:pt>
              <c:pt idx="25">
                <c:v>0.70272395522112996</c:v>
              </c:pt>
              <c:pt idx="26">
                <c:v>0.53646035761125999</c:v>
              </c:pt>
              <c:pt idx="27">
                <c:v>0.40305519262963002</c:v>
              </c:pt>
              <c:pt idx="28">
                <c:v>0.29803372852242099</c:v>
              </c:pt>
              <c:pt idx="29">
                <c:v>0.21689039566052301</c:v>
              </c:pt>
              <c:pt idx="30">
                <c:v>0.15534212277632001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B13A-6C47-B69D-0798DE73B1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73"/>
        <c:axId val="1374"/>
      </c:scatterChart>
      <c:catAx>
        <c:axId val="1370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71"/>
        <c:crosses val="min"/>
        <c:auto val="0"/>
        <c:lblAlgn val="ctr"/>
        <c:lblOffset val="100"/>
        <c:noMultiLvlLbl val="0"/>
      </c:catAx>
      <c:valAx>
        <c:axId val="1371"/>
        <c:scaling>
          <c:orientation val="minMax"/>
          <c:max val="13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70"/>
        <c:crossesAt val="0"/>
        <c:crossBetween val="between"/>
      </c:valAx>
      <c:valAx>
        <c:axId val="1373"/>
        <c:scaling>
          <c:orientation val="minMax"/>
          <c:max val="10"/>
          <c:min val="-4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374"/>
        <c:crossesAt val="0"/>
        <c:crossBetween val="midCat"/>
      </c:valAx>
      <c:valAx>
        <c:axId val="1374"/>
        <c:scaling>
          <c:orientation val="minMax"/>
          <c:max val="13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373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-8.5967174150354104</c:v>
              </c:pt>
              <c:pt idx="1">
                <c:v>8.5967174150353998</c:v>
              </c:pt>
            </c:numLit>
          </c:xVal>
          <c:yVal>
            <c:numLit>
              <c:formatCode>General</c:formatCode>
              <c:ptCount val="2"/>
              <c:pt idx="0">
                <c:v>-8.5967174150354104</c:v>
              </c:pt>
              <c:pt idx="1">
                <c:v>8.5967174150353998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3365-AB49-B8D9-D4F9FA28426F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8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28"/>
              <c:pt idx="0">
                <c:v>-0.71513701089102599</c:v>
              </c:pt>
              <c:pt idx="1">
                <c:v>7.5943811103216801</c:v>
              </c:pt>
              <c:pt idx="2">
                <c:v>-1.48030576694653</c:v>
              </c:pt>
              <c:pt idx="3">
                <c:v>-0.35596080476898001</c:v>
              </c:pt>
              <c:pt idx="4">
                <c:v>5.2261836048753496</c:v>
              </c:pt>
              <c:pt idx="5">
                <c:v>-3.3047953607956999</c:v>
              </c:pt>
              <c:pt idx="6">
                <c:v>-0.53102289898309196</c:v>
              </c:pt>
              <c:pt idx="7">
                <c:v>-0.67461862520858795</c:v>
              </c:pt>
              <c:pt idx="8">
                <c:v>5.8550232928718904</c:v>
              </c:pt>
              <c:pt idx="9">
                <c:v>2.1265498201936199</c:v>
              </c:pt>
              <c:pt idx="10">
                <c:v>-3.1980155463728099</c:v>
              </c:pt>
              <c:pt idx="11">
                <c:v>0.57406307970789705</c:v>
              </c:pt>
              <c:pt idx="12">
                <c:v>-1.05710823639717</c:v>
              </c:pt>
              <c:pt idx="13">
                <c:v>-0.138995062162378</c:v>
              </c:pt>
              <c:pt idx="14">
                <c:v>-1.7837347300509701</c:v>
              </c:pt>
              <c:pt idx="15">
                <c:v>7.1868088701720403</c:v>
              </c:pt>
              <c:pt idx="16">
                <c:v>-3.15866888929519</c:v>
              </c:pt>
              <c:pt idx="17">
                <c:v>-3.99682131154057</c:v>
              </c:pt>
              <c:pt idx="18">
                <c:v>1.7577357268284901</c:v>
              </c:pt>
              <c:pt idx="19">
                <c:v>-3.27742742749713</c:v>
              </c:pt>
              <c:pt idx="20">
                <c:v>-1.7259571789730399</c:v>
              </c:pt>
              <c:pt idx="21">
                <c:v>9.1739398135620895</c:v>
              </c:pt>
              <c:pt idx="22">
                <c:v>-1.29101337981979</c:v>
              </c:pt>
              <c:pt idx="23">
                <c:v>-1.32839399623335</c:v>
              </c:pt>
              <c:pt idx="24">
                <c:v>-2.2990748811597501</c:v>
              </c:pt>
              <c:pt idx="25">
                <c:v>-2.7952437837587101</c:v>
              </c:pt>
              <c:pt idx="26">
                <c:v>-3.3908593371379099</c:v>
              </c:pt>
              <c:pt idx="27">
                <c:v>-2.99153109054041</c:v>
              </c:pt>
            </c:numLit>
          </c:xVal>
          <c:yVal>
            <c:numLit>
              <c:formatCode>General</c:formatCode>
              <c:ptCount val="28"/>
              <c:pt idx="0">
                <c:v>0.49329764326630099</c:v>
              </c:pt>
              <c:pt idx="1">
                <c:v>5.82360824547189</c:v>
              </c:pt>
              <c:pt idx="2">
                <c:v>-0.82656842099570105</c:v>
              </c:pt>
              <c:pt idx="3">
                <c:v>1.51706687987919</c:v>
              </c:pt>
              <c:pt idx="4">
                <c:v>3.6188624774528901</c:v>
              </c:pt>
              <c:pt idx="5">
                <c:v>-4.8889160047726197</c:v>
              </c:pt>
              <c:pt idx="6">
                <c:v>1.1667153159067301</c:v>
              </c:pt>
              <c:pt idx="7">
                <c:v>0.82656842099569905</c:v>
              </c:pt>
              <c:pt idx="8">
                <c:v>4.1919369599510103</c:v>
              </c:pt>
              <c:pt idx="9">
                <c:v>3.1217989180717698</c:v>
              </c:pt>
              <c:pt idx="10">
                <c:v>-3.6188624774528901</c:v>
              </c:pt>
              <c:pt idx="11">
                <c:v>2.2655602056966599</c:v>
              </c:pt>
              <c:pt idx="12">
                <c:v>0.16399931036083801</c:v>
              </c:pt>
              <c:pt idx="13">
                <c:v>1.8816435288417399</c:v>
              </c:pt>
              <c:pt idx="14">
                <c:v>-1.51706687987919</c:v>
              </c:pt>
              <c:pt idx="15">
                <c:v>4.8889160047726197</c:v>
              </c:pt>
              <c:pt idx="16">
                <c:v>-3.1217989180717698</c:v>
              </c:pt>
              <c:pt idx="17">
                <c:v>-7.4341094704602204</c:v>
              </c:pt>
              <c:pt idx="18">
                <c:v>2.6756841533904798</c:v>
              </c:pt>
              <c:pt idx="19">
                <c:v>-4.1919369599510103</c:v>
              </c:pt>
              <c:pt idx="20">
                <c:v>-1.1667153159067301</c:v>
              </c:pt>
              <c:pt idx="21">
                <c:v>7.4341094704602204</c:v>
              </c:pt>
              <c:pt idx="22">
                <c:v>-0.16399931036084001</c:v>
              </c:pt>
              <c:pt idx="23">
                <c:v>-0.49329764326630399</c:v>
              </c:pt>
              <c:pt idx="24">
                <c:v>-1.8816435288417499</c:v>
              </c:pt>
              <c:pt idx="25">
                <c:v>-2.2655602056966599</c:v>
              </c:pt>
              <c:pt idx="26">
                <c:v>-5.82360824547189</c:v>
              </c:pt>
              <c:pt idx="27">
                <c:v>-2.67568415339049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3365-AB49-B8D9-D4F9FA2842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76"/>
        <c:axId val="1377"/>
      </c:scatterChart>
      <c:valAx>
        <c:axId val="1376"/>
        <c:scaling>
          <c:orientation val="minMax"/>
          <c:max val="10"/>
          <c:min val="-4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77"/>
        <c:crosses val="min"/>
        <c:crossBetween val="midCat"/>
      </c:valAx>
      <c:valAx>
        <c:axId val="1377"/>
        <c:scaling>
          <c:orientation val="minMax"/>
          <c:max val="8"/>
          <c:min val="-8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76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8"/>
              <c:pt idx="0">
                <c:v>6.5953051491380297</c:v>
              </c:pt>
              <c:pt idx="1">
                <c:v>7.1149205924213996</c:v>
              </c:pt>
              <c:pt idx="2">
                <c:v>7.2525229927036303</c:v>
              </c:pt>
              <c:pt idx="3">
                <c:v>4.6072187431051601</c:v>
              </c:pt>
              <c:pt idx="4">
                <c:v>3.3036725376120901</c:v>
              </c:pt>
              <c:pt idx="5">
                <c:v>5.8126041437436502</c:v>
              </c:pt>
              <c:pt idx="6">
                <c:v>5.4855736889448297</c:v>
              </c:pt>
              <c:pt idx="7">
                <c:v>5.7275612917626697</c:v>
              </c:pt>
              <c:pt idx="8">
                <c:v>4.4866484581958304</c:v>
              </c:pt>
              <c:pt idx="9">
                <c:v>20.9879553290471</c:v>
              </c:pt>
              <c:pt idx="10">
                <c:v>3.9545310420337501</c:v>
              </c:pt>
              <c:pt idx="11">
                <c:v>3.3601227873409401</c:v>
              </c:pt>
              <c:pt idx="12">
                <c:v>7.9689625971084297</c:v>
              </c:pt>
              <c:pt idx="13">
                <c:v>2.0705209917731202</c:v>
              </c:pt>
              <c:pt idx="14">
                <c:v>4.3738195354677902</c:v>
              </c:pt>
              <c:pt idx="15">
                <c:v>6.7558493317529997</c:v>
              </c:pt>
              <c:pt idx="16">
                <c:v>6.3975892261721796</c:v>
              </c:pt>
              <c:pt idx="17">
                <c:v>6.9886859809620603</c:v>
              </c:pt>
              <c:pt idx="18">
                <c:v>0.762714554597403</c:v>
              </c:pt>
              <c:pt idx="19">
                <c:v>5.8125779733562499</c:v>
              </c:pt>
              <c:pt idx="20">
                <c:v>5.04615528405487</c:v>
              </c:pt>
              <c:pt idx="21">
                <c:v>1.8982006705385299</c:v>
              </c:pt>
              <c:pt idx="22">
                <c:v>4.4008503266035204</c:v>
              </c:pt>
              <c:pt idx="23">
                <c:v>3.4318941844155102</c:v>
              </c:pt>
              <c:pt idx="24">
                <c:v>3.57688491848866</c:v>
              </c:pt>
              <c:pt idx="25">
                <c:v>5.1135395231070797</c:v>
              </c:pt>
              <c:pt idx="26">
                <c:v>5.6915044984282304</c:v>
              </c:pt>
              <c:pt idx="27">
                <c:v>3.75762133918463</c:v>
              </c:pt>
            </c:numLit>
          </c:xVal>
          <c:yVal>
            <c:numLit>
              <c:formatCode>General</c:formatCode>
              <c:ptCount val="28"/>
              <c:pt idx="0">
                <c:v>-0.71513701089102599</c:v>
              </c:pt>
              <c:pt idx="1">
                <c:v>7.5943811103216801</c:v>
              </c:pt>
              <c:pt idx="2">
                <c:v>-1.48030576694653</c:v>
              </c:pt>
              <c:pt idx="3">
                <c:v>-0.35596080476898001</c:v>
              </c:pt>
              <c:pt idx="4">
                <c:v>5.2261836048753496</c:v>
              </c:pt>
              <c:pt idx="5">
                <c:v>-3.3047953607956999</c:v>
              </c:pt>
              <c:pt idx="6">
                <c:v>-0.53102289898309196</c:v>
              </c:pt>
              <c:pt idx="7">
                <c:v>-0.67461862520858795</c:v>
              </c:pt>
              <c:pt idx="8">
                <c:v>5.8550232928718904</c:v>
              </c:pt>
              <c:pt idx="9">
                <c:v>2.1265498201936199</c:v>
              </c:pt>
              <c:pt idx="10">
                <c:v>-3.1980155463728099</c:v>
              </c:pt>
              <c:pt idx="11">
                <c:v>0.57406307970789705</c:v>
              </c:pt>
              <c:pt idx="12">
                <c:v>-1.05710823639717</c:v>
              </c:pt>
              <c:pt idx="13">
                <c:v>-0.138995062162378</c:v>
              </c:pt>
              <c:pt idx="14">
                <c:v>-1.7837347300509701</c:v>
              </c:pt>
              <c:pt idx="15">
                <c:v>7.1868088701720403</c:v>
              </c:pt>
              <c:pt idx="16">
                <c:v>-3.15866888929519</c:v>
              </c:pt>
              <c:pt idx="17">
                <c:v>-3.99682131154057</c:v>
              </c:pt>
              <c:pt idx="18">
                <c:v>1.7577357268284901</c:v>
              </c:pt>
              <c:pt idx="19">
                <c:v>-3.27742742749713</c:v>
              </c:pt>
              <c:pt idx="20">
                <c:v>-1.7259571789730399</c:v>
              </c:pt>
              <c:pt idx="21">
                <c:v>9.1739398135620895</c:v>
              </c:pt>
              <c:pt idx="22">
                <c:v>-1.29101337981979</c:v>
              </c:pt>
              <c:pt idx="23">
                <c:v>-1.32839399623335</c:v>
              </c:pt>
              <c:pt idx="24">
                <c:v>-2.2990748811597501</c:v>
              </c:pt>
              <c:pt idx="25">
                <c:v>-2.7952437837587101</c:v>
              </c:pt>
              <c:pt idx="26">
                <c:v>-3.3908593371379099</c:v>
              </c:pt>
              <c:pt idx="27">
                <c:v>-2.99153109054041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878D-7849-9969-7AD62C8AA8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79"/>
        <c:axId val="1380"/>
      </c:scatterChart>
      <c:valAx>
        <c:axId val="1379"/>
        <c:scaling>
          <c:orientation val="minMax"/>
          <c:max val="25"/>
          <c:min val="0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80"/>
        <c:crosses val="min"/>
        <c:crossBetween val="midCat"/>
      </c:valAx>
      <c:valAx>
        <c:axId val="1380"/>
        <c:scaling>
          <c:orientation val="minMax"/>
          <c:max val="10"/>
          <c:min val="-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79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Residuals vs ROE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8"/>
              <c:pt idx="0">
                <c:v>0.24868447390076301</c:v>
              </c:pt>
              <c:pt idx="1">
                <c:v>0.28359807883444499</c:v>
              </c:pt>
              <c:pt idx="2">
                <c:v>0.29284375446529898</c:v>
              </c:pt>
              <c:pt idx="3">
                <c:v>0.11510248696893299</c:v>
              </c:pt>
              <c:pt idx="4">
                <c:v>2.7515603592632099E-2</c:v>
              </c:pt>
              <c:pt idx="5">
                <c:v>0.196093824341041</c:v>
              </c:pt>
              <c:pt idx="6">
                <c:v>0.174120243209616</c:v>
              </c:pt>
              <c:pt idx="7">
                <c:v>0.190379689830842</c:v>
              </c:pt>
              <c:pt idx="8">
                <c:v>0.107001220256254</c:v>
              </c:pt>
              <c:pt idx="9">
                <c:v>1.2157444580206</c:v>
              </c:pt>
              <c:pt idx="10">
                <c:v>7.1247592287033895E-2</c:v>
              </c:pt>
              <c:pt idx="11">
                <c:v>3.1308565759012197E-2</c:v>
              </c:pt>
              <c:pt idx="12">
                <c:v>0.34098221845893301</c:v>
              </c:pt>
              <c:pt idx="13">
                <c:v>-5.5341375450814599E-2</c:v>
              </c:pt>
              <c:pt idx="14">
                <c:v>9.9420105252572694E-2</c:v>
              </c:pt>
              <c:pt idx="15">
                <c:v>0.25947163628916597</c:v>
              </c:pt>
              <c:pt idx="16">
                <c:v>0.235399696258456</c:v>
              </c:pt>
              <c:pt idx="17">
                <c:v>0.27511621900826499</c:v>
              </c:pt>
              <c:pt idx="18">
                <c:v>-0.14321450906816799</c:v>
              </c:pt>
              <c:pt idx="19">
                <c:v>0.196092065920312</c:v>
              </c:pt>
              <c:pt idx="20">
                <c:v>0.144595176571921</c:v>
              </c:pt>
              <c:pt idx="21">
                <c:v>-6.6919791172282903E-2</c:v>
              </c:pt>
              <c:pt idx="22">
                <c:v>0.101236337573911</c:v>
              </c:pt>
              <c:pt idx="23">
                <c:v>3.6130974783590501E-2</c:v>
              </c:pt>
              <c:pt idx="24">
                <c:v>4.5873081708834501E-2</c:v>
              </c:pt>
              <c:pt idx="25">
                <c:v>0.14912280701754399</c:v>
              </c:pt>
              <c:pt idx="26">
                <c:v>0.187956989247312</c:v>
              </c:pt>
              <c:pt idx="27">
                <c:v>5.8016985572495697E-2</c:v>
              </c:pt>
            </c:numLit>
          </c:xVal>
          <c:yVal>
            <c:numLit>
              <c:formatCode>General</c:formatCode>
              <c:ptCount val="28"/>
              <c:pt idx="0">
                <c:v>-0.71513701089102599</c:v>
              </c:pt>
              <c:pt idx="1">
                <c:v>7.5943811103216801</c:v>
              </c:pt>
              <c:pt idx="2">
                <c:v>-1.48030576694653</c:v>
              </c:pt>
              <c:pt idx="3">
                <c:v>-0.35596080476898001</c:v>
              </c:pt>
              <c:pt idx="4">
                <c:v>5.2261836048753496</c:v>
              </c:pt>
              <c:pt idx="5">
                <c:v>-3.3047953607956999</c:v>
              </c:pt>
              <c:pt idx="6">
                <c:v>-0.53102289898309196</c:v>
              </c:pt>
              <c:pt idx="7">
                <c:v>-0.67461862520858795</c:v>
              </c:pt>
              <c:pt idx="8">
                <c:v>5.8550232928718904</c:v>
              </c:pt>
              <c:pt idx="9">
                <c:v>2.1265498201936199</c:v>
              </c:pt>
              <c:pt idx="10">
                <c:v>-3.1980155463728099</c:v>
              </c:pt>
              <c:pt idx="11">
                <c:v>0.57406307970789705</c:v>
              </c:pt>
              <c:pt idx="12">
                <c:v>-1.05710823639717</c:v>
              </c:pt>
              <c:pt idx="13">
                <c:v>-0.138995062162378</c:v>
              </c:pt>
              <c:pt idx="14">
                <c:v>-1.7837347300509701</c:v>
              </c:pt>
              <c:pt idx="15">
                <c:v>7.1868088701720403</c:v>
              </c:pt>
              <c:pt idx="16">
                <c:v>-3.15866888929519</c:v>
              </c:pt>
              <c:pt idx="17">
                <c:v>-3.99682131154057</c:v>
              </c:pt>
              <c:pt idx="18">
                <c:v>1.7577357268284901</c:v>
              </c:pt>
              <c:pt idx="19">
                <c:v>-3.27742742749713</c:v>
              </c:pt>
              <c:pt idx="20">
                <c:v>-1.7259571789730399</c:v>
              </c:pt>
              <c:pt idx="21">
                <c:v>9.1739398135620895</c:v>
              </c:pt>
              <c:pt idx="22">
                <c:v>-1.29101337981979</c:v>
              </c:pt>
              <c:pt idx="23">
                <c:v>-1.32839399623335</c:v>
              </c:pt>
              <c:pt idx="24">
                <c:v>-2.2990748811597501</c:v>
              </c:pt>
              <c:pt idx="25">
                <c:v>-2.7952437837587101</c:v>
              </c:pt>
              <c:pt idx="26">
                <c:v>-3.3908593371379099</c:v>
              </c:pt>
              <c:pt idx="27">
                <c:v>-2.99153109054041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7EAF-254A-8909-356F4F08D3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2"/>
        <c:axId val="1383"/>
      </c:scatterChart>
      <c:valAx>
        <c:axId val="1382"/>
        <c:scaling>
          <c:orientation val="minMax"/>
          <c:max val="1.4"/>
          <c:min val="-0.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ROE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83"/>
        <c:crosses val="min"/>
        <c:crossBetween val="midCat"/>
      </c:valAx>
      <c:valAx>
        <c:axId val="1383"/>
        <c:scaling>
          <c:orientation val="minMax"/>
          <c:max val="10"/>
          <c:min val="-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82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Scatter plot "Price to Book" vs. "ROE"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Predicted Y</c:v>
          </c:tx>
          <c:spPr>
            <a:ln/>
          </c:spPr>
          <c:marker>
            <c:symbol val="plus"/>
            <c:size val="5"/>
            <c:spPr>
              <a:noFill/>
              <a:ln/>
            </c:spPr>
          </c:marker>
          <c:xVal>
            <c:numLit>
              <c:formatCode>General</c:formatCode>
              <c:ptCount val="27"/>
              <c:pt idx="0">
                <c:v>0.24868447390076301</c:v>
              </c:pt>
              <c:pt idx="1">
                <c:v>0.28359807883444499</c:v>
              </c:pt>
              <c:pt idx="2">
                <c:v>0.29284375446529898</c:v>
              </c:pt>
              <c:pt idx="3">
                <c:v>0.11510248696893299</c:v>
              </c:pt>
              <c:pt idx="4">
                <c:v>2.7515603592632099E-2</c:v>
              </c:pt>
              <c:pt idx="5">
                <c:v>0.196093824341041</c:v>
              </c:pt>
              <c:pt idx="6">
                <c:v>0.174120243209616</c:v>
              </c:pt>
              <c:pt idx="7">
                <c:v>0.190379689830842</c:v>
              </c:pt>
              <c:pt idx="8">
                <c:v>0.107001220256254</c:v>
              </c:pt>
              <c:pt idx="9">
                <c:v>1.2157444580206</c:v>
              </c:pt>
              <c:pt idx="10">
                <c:v>7.1247592287033895E-2</c:v>
              </c:pt>
              <c:pt idx="11">
                <c:v>3.1308565759012197E-2</c:v>
              </c:pt>
              <c:pt idx="12">
                <c:v>0.34098221845893301</c:v>
              </c:pt>
              <c:pt idx="13">
                <c:v>-5.5341375450814599E-2</c:v>
              </c:pt>
              <c:pt idx="14">
                <c:v>9.9420105252572694E-2</c:v>
              </c:pt>
              <c:pt idx="15">
                <c:v>0.25947163628916597</c:v>
              </c:pt>
              <c:pt idx="16">
                <c:v>0.235399696258456</c:v>
              </c:pt>
              <c:pt idx="17">
                <c:v>0.27511621900826499</c:v>
              </c:pt>
              <c:pt idx="18">
                <c:v>-0.14321450906816799</c:v>
              </c:pt>
              <c:pt idx="19">
                <c:v>0.196092065920312</c:v>
              </c:pt>
              <c:pt idx="20">
                <c:v>0.144595176571921</c:v>
              </c:pt>
              <c:pt idx="21">
                <c:v>-6.6919791172282903E-2</c:v>
              </c:pt>
              <c:pt idx="22">
                <c:v>0.101236337573911</c:v>
              </c:pt>
              <c:pt idx="23">
                <c:v>3.6130974783590501E-2</c:v>
              </c:pt>
              <c:pt idx="24">
                <c:v>4.5873081708834501E-2</c:v>
              </c:pt>
              <c:pt idx="25">
                <c:v>0.14912280701754399</c:v>
              </c:pt>
              <c:pt idx="26">
                <c:v>0.187956989247312</c:v>
              </c:pt>
            </c:numLit>
          </c:xVal>
          <c:yVal>
            <c:numLit>
              <c:formatCode>General</c:formatCode>
              <c:ptCount val="27"/>
              <c:pt idx="0">
                <c:v>6.6888736807515503</c:v>
              </c:pt>
              <c:pt idx="1">
                <c:v>7.2001812938644196</c:v>
              </c:pt>
              <c:pt idx="2">
                <c:v>7.3355836491183899</c:v>
              </c:pt>
              <c:pt idx="3">
                <c:v>4.7325736360347497</c:v>
              </c:pt>
              <c:pt idx="4">
                <c:v>3.4498690753284902</c:v>
              </c:pt>
              <c:pt idx="5">
                <c:v>5.9186868281044704</c:v>
              </c:pt>
              <c:pt idx="6">
                <c:v>5.5968850737112499</c:v>
              </c:pt>
              <c:pt idx="7">
                <c:v>5.8350036769957496</c:v>
              </c:pt>
              <c:pt idx="8">
                <c:v>4.6139310795322404</c:v>
              </c:pt>
              <c:pt idx="9">
                <c:v>20.851408118444301</c:v>
              </c:pt>
              <c:pt idx="10">
                <c:v>4.0903213803392902</c:v>
              </c:pt>
              <c:pt idx="11">
                <c:v>3.50541677473114</c:v>
              </c:pt>
              <c:pt idx="12">
                <c:v>8.0405685159133693</c:v>
              </c:pt>
              <c:pt idx="13">
                <c:v>2.2364336748615501</c:v>
              </c:pt>
              <c:pt idx="14">
                <c:v>4.5029061130577297</c:v>
              </c:pt>
              <c:pt idx="15">
                <c:v>6.8468510154768598</c:v>
              </c:pt>
              <c:pt idx="16">
                <c:v>6.4943189230883096</c:v>
              </c:pt>
              <c:pt idx="17">
                <c:v>7.0759649744462401</c:v>
              </c:pt>
              <c:pt idx="18">
                <c:v>0.94953699684791304</c:v>
              </c:pt>
              <c:pt idx="19">
                <c:v>5.9186610761402196</c:v>
              </c:pt>
              <c:pt idx="20">
                <c:v>5.1644922750245099</c:v>
              </c:pt>
              <c:pt idx="21">
                <c:v>2.0668684833719402</c:v>
              </c:pt>
              <c:pt idx="22">
                <c:v>4.5295047245401703</c:v>
              </c:pt>
              <c:pt idx="23">
                <c:v>3.5760406605342401</c:v>
              </c:pt>
              <c:pt idx="24">
                <c:v>3.7187132217921999</c:v>
              </c:pt>
              <c:pt idx="25">
                <c:v>5.2307991465322203</c:v>
              </c:pt>
              <c:pt idx="26">
                <c:v>5.7995233748325896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3177-6F48-A003-0EDBFFC0EF6C}"/>
            </c:ext>
          </c:extLst>
        </c:ser>
        <c:ser>
          <c:idx val="1"/>
          <c:order val="1"/>
          <c:tx>
            <c:v>Price to Book</c:v>
          </c:tx>
          <c:spPr>
            <a:ln>
              <a:noFill/>
            </a:ln>
          </c:spPr>
          <c:marker>
            <c:symbol val="circle"/>
            <c:size val="5"/>
            <c:spPr>
              <a:solidFill>
                <a:srgbClr val="AB4643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7"/>
              <c:pt idx="0">
                <c:v>0.24868447390076301</c:v>
              </c:pt>
              <c:pt idx="1">
                <c:v>0.28359807883444499</c:v>
              </c:pt>
              <c:pt idx="2">
                <c:v>0.29284375446529898</c:v>
              </c:pt>
              <c:pt idx="3">
                <c:v>0.11510248696893299</c:v>
              </c:pt>
              <c:pt idx="4">
                <c:v>2.7515603592632099E-2</c:v>
              </c:pt>
              <c:pt idx="5">
                <c:v>0.196093824341041</c:v>
              </c:pt>
              <c:pt idx="6">
                <c:v>0.174120243209616</c:v>
              </c:pt>
              <c:pt idx="7">
                <c:v>0.190379689830842</c:v>
              </c:pt>
              <c:pt idx="8">
                <c:v>0.107001220256254</c:v>
              </c:pt>
              <c:pt idx="9">
                <c:v>1.2157444580206</c:v>
              </c:pt>
              <c:pt idx="10">
                <c:v>7.1247592287033895E-2</c:v>
              </c:pt>
              <c:pt idx="11">
                <c:v>3.1308565759012197E-2</c:v>
              </c:pt>
              <c:pt idx="12">
                <c:v>0.34098221845893301</c:v>
              </c:pt>
              <c:pt idx="13">
                <c:v>-5.5341375450814599E-2</c:v>
              </c:pt>
              <c:pt idx="14">
                <c:v>9.9420105252572694E-2</c:v>
              </c:pt>
              <c:pt idx="15">
                <c:v>0.25947163628916597</c:v>
              </c:pt>
              <c:pt idx="16">
                <c:v>0.235399696258456</c:v>
              </c:pt>
              <c:pt idx="17">
                <c:v>0.27511621900826499</c:v>
              </c:pt>
              <c:pt idx="18">
                <c:v>-0.14321450906816799</c:v>
              </c:pt>
              <c:pt idx="19">
                <c:v>0.196092065920312</c:v>
              </c:pt>
              <c:pt idx="20">
                <c:v>0.144595176571921</c:v>
              </c:pt>
              <c:pt idx="21">
                <c:v>-6.6919791172282903E-2</c:v>
              </c:pt>
              <c:pt idx="22">
                <c:v>0.101236337573911</c:v>
              </c:pt>
              <c:pt idx="23">
                <c:v>3.6130974783590501E-2</c:v>
              </c:pt>
              <c:pt idx="24">
                <c:v>4.5873081708834501E-2</c:v>
              </c:pt>
              <c:pt idx="25">
                <c:v>0.14912280701754399</c:v>
              </c:pt>
              <c:pt idx="26">
                <c:v>0.187956989247312</c:v>
              </c:pt>
            </c:numLit>
          </c:xVal>
          <c:yVal>
            <c:numLit>
              <c:formatCode>General</c:formatCode>
              <c:ptCount val="27"/>
              <c:pt idx="0">
                <c:v>5.8801681382469999</c:v>
              </c:pt>
              <c:pt idx="1">
                <c:v>14.709301702743099</c:v>
              </c:pt>
              <c:pt idx="2">
                <c:v>5.7722172257570996</c:v>
              </c:pt>
              <c:pt idx="3">
                <c:v>4.2512579383361802</c:v>
              </c:pt>
              <c:pt idx="4">
                <c:v>8.5298561424874393</c:v>
              </c:pt>
              <c:pt idx="5">
                <c:v>2.5078087829479498</c:v>
              </c:pt>
              <c:pt idx="6">
                <c:v>4.9545507899617398</c:v>
              </c:pt>
              <c:pt idx="7">
                <c:v>5.0529426665540802</c:v>
              </c:pt>
              <c:pt idx="8">
                <c:v>10.3416717510677</c:v>
              </c:pt>
              <c:pt idx="9">
                <c:v>23.114505149240699</c:v>
              </c:pt>
              <c:pt idx="10">
                <c:v>0.75651549566093901</c:v>
              </c:pt>
              <c:pt idx="11">
                <c:v>3.9341858670488401</c:v>
              </c:pt>
              <c:pt idx="12">
                <c:v>6.9118543607112599</c:v>
              </c:pt>
              <c:pt idx="13">
                <c:v>1.9315259296107501</c:v>
              </c:pt>
              <c:pt idx="14">
                <c:v>2.59008480541682</c:v>
              </c:pt>
              <c:pt idx="15">
                <c:v>13.942658201924999</c:v>
              </c:pt>
              <c:pt idx="16">
                <c:v>3.2389203368769799</c:v>
              </c:pt>
              <c:pt idx="17">
                <c:v>2.9918646694214899</c:v>
              </c:pt>
              <c:pt idx="18">
                <c:v>2.52045028142589</c:v>
              </c:pt>
              <c:pt idx="19">
                <c:v>2.5351505458591199</c:v>
              </c:pt>
              <c:pt idx="20">
                <c:v>3.3201981050818299</c:v>
              </c:pt>
              <c:pt idx="21">
                <c:v>11.072140484100601</c:v>
              </c:pt>
              <c:pt idx="22">
                <c:v>3.1098369467837301</c:v>
              </c:pt>
              <c:pt idx="23">
                <c:v>2.10350018818216</c:v>
              </c:pt>
              <c:pt idx="24">
                <c:v>1.2778100373289101</c:v>
              </c:pt>
              <c:pt idx="25">
                <c:v>2.3182957393483701</c:v>
              </c:pt>
              <c:pt idx="26">
                <c:v>2.30064516129032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3177-6F48-A003-0EDBFFC0EF6C}"/>
            </c:ext>
          </c:extLst>
        </c:ser>
        <c:ser>
          <c:idx val="2"/>
          <c:order val="2"/>
          <c:tx>
            <c:v>95% CI (L)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7"/>
              <c:pt idx="0">
                <c:v>-0.14321450906816799</c:v>
              </c:pt>
              <c:pt idx="1">
                <c:v>-6.6919791172282903E-2</c:v>
              </c:pt>
              <c:pt idx="2">
                <c:v>-5.5341375450814599E-2</c:v>
              </c:pt>
              <c:pt idx="3">
                <c:v>2.7515603592632099E-2</c:v>
              </c:pt>
              <c:pt idx="4">
                <c:v>3.1308565759012197E-2</c:v>
              </c:pt>
              <c:pt idx="5">
                <c:v>3.6130974783590501E-2</c:v>
              </c:pt>
              <c:pt idx="6">
                <c:v>4.5873081708834501E-2</c:v>
              </c:pt>
              <c:pt idx="7">
                <c:v>7.1247592287033895E-2</c:v>
              </c:pt>
              <c:pt idx="8">
                <c:v>9.9420105252572694E-2</c:v>
              </c:pt>
              <c:pt idx="9">
                <c:v>0.101236337573911</c:v>
              </c:pt>
              <c:pt idx="10">
                <c:v>0.107001220256254</c:v>
              </c:pt>
              <c:pt idx="11">
                <c:v>0.11510248696893299</c:v>
              </c:pt>
              <c:pt idx="12">
                <c:v>0.144595176571921</c:v>
              </c:pt>
              <c:pt idx="13">
                <c:v>0.14912280701754399</c:v>
              </c:pt>
              <c:pt idx="14">
                <c:v>0.174120243209616</c:v>
              </c:pt>
              <c:pt idx="15">
                <c:v>0.187956989247312</c:v>
              </c:pt>
              <c:pt idx="16">
                <c:v>0.190379689830842</c:v>
              </c:pt>
              <c:pt idx="17">
                <c:v>0.196092065920312</c:v>
              </c:pt>
              <c:pt idx="18">
                <c:v>0.196093824341041</c:v>
              </c:pt>
              <c:pt idx="19">
                <c:v>0.235399696258456</c:v>
              </c:pt>
              <c:pt idx="20">
                <c:v>0.24868447390076301</c:v>
              </c:pt>
              <c:pt idx="21">
                <c:v>0.25947163628916597</c:v>
              </c:pt>
              <c:pt idx="22">
                <c:v>0.27511621900826499</c:v>
              </c:pt>
              <c:pt idx="23">
                <c:v>0.28359807883444499</c:v>
              </c:pt>
              <c:pt idx="24">
                <c:v>0.29284375446529898</c:v>
              </c:pt>
              <c:pt idx="25">
                <c:v>0.34098221845893301</c:v>
              </c:pt>
              <c:pt idx="26">
                <c:v>1.2157444580206</c:v>
              </c:pt>
            </c:numLit>
          </c:xVal>
          <c:yVal>
            <c:numLit>
              <c:formatCode>General</c:formatCode>
              <c:ptCount val="27"/>
              <c:pt idx="0">
                <c:v>-1.5889555979279999</c:v>
              </c:pt>
              <c:pt idx="1">
                <c:v>-9.7269937540170201E-2</c:v>
              </c:pt>
              <c:pt idx="2">
                <c:v>0.12502357996153199</c:v>
              </c:pt>
              <c:pt idx="3">
                <c:v>1.6706519010727501</c:v>
              </c:pt>
              <c:pt idx="4">
                <c:v>1.73908531992371</c:v>
              </c:pt>
              <c:pt idx="5">
                <c:v>1.82574248958181</c:v>
              </c:pt>
              <c:pt idx="6">
                <c:v>1.9995685569607899</c:v>
              </c:pt>
              <c:pt idx="7">
                <c:v>2.4439688016583498</c:v>
              </c:pt>
              <c:pt idx="8">
                <c:v>2.92165893629948</c:v>
              </c:pt>
              <c:pt idx="9">
                <c:v>2.9518389948657502</c:v>
              </c:pt>
              <c:pt idx="10">
                <c:v>3.04711541081284</c:v>
              </c:pt>
              <c:pt idx="11">
                <c:v>3.17964970330444</c:v>
              </c:pt>
              <c:pt idx="12">
                <c:v>3.6481596439643198</c:v>
              </c:pt>
              <c:pt idx="13">
                <c:v>3.7180732006694801</c:v>
              </c:pt>
              <c:pt idx="14">
                <c:v>4.0941249978281702</c:v>
              </c:pt>
              <c:pt idx="15">
                <c:v>4.2949676698791999</c:v>
              </c:pt>
              <c:pt idx="16">
                <c:v>4.3295971864161604</c:v>
              </c:pt>
              <c:pt idx="17">
                <c:v>4.4106185080463201</c:v>
              </c:pt>
              <c:pt idx="18">
                <c:v>4.4106433126544102</c:v>
              </c:pt>
              <c:pt idx="19">
                <c:v>4.94466705400351</c:v>
              </c:pt>
              <c:pt idx="20">
                <c:v>5.11627364335666</c:v>
              </c:pt>
              <c:pt idx="21">
                <c:v>5.2525178014477802</c:v>
              </c:pt>
              <c:pt idx="22">
                <c:v>5.4454204041156897</c:v>
              </c:pt>
              <c:pt idx="23">
                <c:v>5.5477954450732296</c:v>
              </c:pt>
              <c:pt idx="24">
                <c:v>5.6577098051533703</c:v>
              </c:pt>
              <c:pt idx="25">
                <c:v>6.2046814132527999</c:v>
              </c:pt>
              <c:pt idx="26">
                <c:v>14.027520440564899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3177-6F48-A003-0EDBFFC0EF6C}"/>
            </c:ext>
          </c:extLst>
        </c:ser>
        <c:ser>
          <c:idx val="3"/>
          <c:order val="3"/>
          <c:tx>
            <c:v>95% CI (U)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7"/>
              <c:pt idx="0">
                <c:v>-0.14321450906816799</c:v>
              </c:pt>
              <c:pt idx="1">
                <c:v>-6.6919791172282903E-2</c:v>
              </c:pt>
              <c:pt idx="2">
                <c:v>-5.5341375450814599E-2</c:v>
              </c:pt>
              <c:pt idx="3">
                <c:v>2.7515603592632099E-2</c:v>
              </c:pt>
              <c:pt idx="4">
                <c:v>3.1308565759012197E-2</c:v>
              </c:pt>
              <c:pt idx="5">
                <c:v>3.6130974783590501E-2</c:v>
              </c:pt>
              <c:pt idx="6">
                <c:v>4.5873081708834501E-2</c:v>
              </c:pt>
              <c:pt idx="7">
                <c:v>7.1247592287033895E-2</c:v>
              </c:pt>
              <c:pt idx="8">
                <c:v>9.9420105252572694E-2</c:v>
              </c:pt>
              <c:pt idx="9">
                <c:v>0.101236337573911</c:v>
              </c:pt>
              <c:pt idx="10">
                <c:v>0.107001220256254</c:v>
              </c:pt>
              <c:pt idx="11">
                <c:v>0.11510248696893299</c:v>
              </c:pt>
              <c:pt idx="12">
                <c:v>0.144595176571921</c:v>
              </c:pt>
              <c:pt idx="13">
                <c:v>0.14912280701754399</c:v>
              </c:pt>
              <c:pt idx="14">
                <c:v>0.174120243209616</c:v>
              </c:pt>
              <c:pt idx="15">
                <c:v>0.187956989247312</c:v>
              </c:pt>
              <c:pt idx="16">
                <c:v>0.190379689830842</c:v>
              </c:pt>
              <c:pt idx="17">
                <c:v>0.196092065920312</c:v>
              </c:pt>
              <c:pt idx="18">
                <c:v>0.196093824341041</c:v>
              </c:pt>
              <c:pt idx="19">
                <c:v>0.235399696258456</c:v>
              </c:pt>
              <c:pt idx="20">
                <c:v>0.24868447390076301</c:v>
              </c:pt>
              <c:pt idx="21">
                <c:v>0.25947163628916597</c:v>
              </c:pt>
              <c:pt idx="22">
                <c:v>0.27511621900826499</c:v>
              </c:pt>
              <c:pt idx="23">
                <c:v>0.28359807883444499</c:v>
              </c:pt>
              <c:pt idx="24">
                <c:v>0.29284375446529898</c:v>
              </c:pt>
              <c:pt idx="25">
                <c:v>0.34098221845893301</c:v>
              </c:pt>
              <c:pt idx="26">
                <c:v>1.2157444580206</c:v>
              </c:pt>
            </c:numLit>
          </c:xVal>
          <c:yVal>
            <c:numLit>
              <c:formatCode>General</c:formatCode>
              <c:ptCount val="27"/>
              <c:pt idx="0">
                <c:v>3.48802959162383</c:v>
              </c:pt>
              <c:pt idx="1">
                <c:v>4.2310069042840599</c:v>
              </c:pt>
              <c:pt idx="2">
                <c:v>4.3478437697615702</c:v>
              </c:pt>
              <c:pt idx="3">
                <c:v>5.2290862495842196</c:v>
              </c:pt>
              <c:pt idx="4">
                <c:v>5.27174822953857</c:v>
              </c:pt>
              <c:pt idx="5">
                <c:v>5.3263388314866802</c:v>
              </c:pt>
              <c:pt idx="6">
                <c:v>5.4378578866235996</c:v>
              </c:pt>
              <c:pt idx="7">
                <c:v>5.7366739590202203</c:v>
              </c:pt>
              <c:pt idx="8">
                <c:v>6.0841532898159896</c:v>
              </c:pt>
              <c:pt idx="9">
                <c:v>6.1071704542145904</c:v>
              </c:pt>
              <c:pt idx="10">
                <c:v>6.18074674825165</c:v>
              </c:pt>
              <c:pt idx="11">
                <c:v>6.28549756876507</c:v>
              </c:pt>
              <c:pt idx="12">
                <c:v>6.6808249060847</c:v>
              </c:pt>
              <c:pt idx="13">
                <c:v>6.7435250923949601</c:v>
              </c:pt>
              <c:pt idx="14">
                <c:v>7.0996451495943296</c:v>
              </c:pt>
              <c:pt idx="15">
                <c:v>7.30407907978599</c:v>
              </c:pt>
              <c:pt idx="16">
                <c:v>7.3404101675753397</c:v>
              </c:pt>
              <c:pt idx="17">
                <c:v>7.4267036442341299</c:v>
              </c:pt>
              <c:pt idx="18">
                <c:v>7.4267303435545298</c:v>
              </c:pt>
              <c:pt idx="19">
                <c:v>8.0439707921731092</c:v>
              </c:pt>
              <c:pt idx="20">
                <c:v>8.2614737181464406</c:v>
              </c:pt>
              <c:pt idx="21">
                <c:v>8.4411842295059394</c:v>
              </c:pt>
              <c:pt idx="22">
                <c:v>8.7065095447767806</c:v>
              </c:pt>
              <c:pt idx="23">
                <c:v>8.8525671426555999</c:v>
              </c:pt>
              <c:pt idx="24">
                <c:v>9.0134574930834201</c:v>
              </c:pt>
              <c:pt idx="25">
                <c:v>9.8764556185739494</c:v>
              </c:pt>
              <c:pt idx="26">
                <c:v>27.675295796323699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3177-6F48-A003-0EDBFFC0EF6C}"/>
            </c:ext>
          </c:extLst>
        </c:ser>
        <c:ser>
          <c:idx val="4"/>
          <c:order val="4"/>
          <c:tx>
            <c:v>95% PI (L)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7"/>
              <c:pt idx="0">
                <c:v>-0.14321450906816799</c:v>
              </c:pt>
              <c:pt idx="1">
                <c:v>-6.6919791172282903E-2</c:v>
              </c:pt>
              <c:pt idx="2">
                <c:v>-5.5341375450814599E-2</c:v>
              </c:pt>
              <c:pt idx="3">
                <c:v>2.7515603592632099E-2</c:v>
              </c:pt>
              <c:pt idx="4">
                <c:v>3.1308565759012197E-2</c:v>
              </c:pt>
              <c:pt idx="5">
                <c:v>3.6130974783590501E-2</c:v>
              </c:pt>
              <c:pt idx="6">
                <c:v>4.5873081708834501E-2</c:v>
              </c:pt>
              <c:pt idx="7">
                <c:v>7.1247592287033895E-2</c:v>
              </c:pt>
              <c:pt idx="8">
                <c:v>9.9420105252572694E-2</c:v>
              </c:pt>
              <c:pt idx="9">
                <c:v>0.101236337573911</c:v>
              </c:pt>
              <c:pt idx="10">
                <c:v>0.107001220256254</c:v>
              </c:pt>
              <c:pt idx="11">
                <c:v>0.11510248696893299</c:v>
              </c:pt>
              <c:pt idx="12">
                <c:v>0.144595176571921</c:v>
              </c:pt>
              <c:pt idx="13">
                <c:v>0.14912280701754399</c:v>
              </c:pt>
              <c:pt idx="14">
                <c:v>0.174120243209616</c:v>
              </c:pt>
              <c:pt idx="15">
                <c:v>0.187956989247312</c:v>
              </c:pt>
              <c:pt idx="16">
                <c:v>0.190379689830842</c:v>
              </c:pt>
              <c:pt idx="17">
                <c:v>0.196092065920312</c:v>
              </c:pt>
              <c:pt idx="18">
                <c:v>0.196093824341041</c:v>
              </c:pt>
              <c:pt idx="19">
                <c:v>0.235399696258456</c:v>
              </c:pt>
              <c:pt idx="20">
                <c:v>0.24868447390076301</c:v>
              </c:pt>
              <c:pt idx="21">
                <c:v>0.25947163628916597</c:v>
              </c:pt>
              <c:pt idx="22">
                <c:v>0.27511621900826499</c:v>
              </c:pt>
              <c:pt idx="23">
                <c:v>0.28359807883444499</c:v>
              </c:pt>
              <c:pt idx="24">
                <c:v>0.29284375446529898</c:v>
              </c:pt>
              <c:pt idx="25">
                <c:v>0.34098221845893301</c:v>
              </c:pt>
              <c:pt idx="26">
                <c:v>1.2157444580206</c:v>
              </c:pt>
            </c:numLit>
          </c:xVal>
          <c:yVal>
            <c:numLit>
              <c:formatCode>General</c:formatCode>
              <c:ptCount val="27"/>
              <c:pt idx="0">
                <c:v>-7.2609777056012099</c:v>
              </c:pt>
              <c:pt idx="1">
                <c:v>-6.0357299967620097</c:v>
              </c:pt>
              <c:pt idx="2">
                <c:v>-5.8522411000472996</c:v>
              </c:pt>
              <c:pt idx="3">
                <c:v>-4.5585153296915104</c:v>
              </c:pt>
              <c:pt idx="4">
                <c:v>-4.5001146775612701</c:v>
              </c:pt>
              <c:pt idx="5">
                <c:v>-4.4259685067087204</c:v>
              </c:pt>
              <c:pt idx="6">
                <c:v>-4.2765394573930804</c:v>
              </c:pt>
              <c:pt idx="7">
                <c:v>-3.8895961529896401</c:v>
              </c:pt>
              <c:pt idx="8">
                <c:v>-3.46383410232565</c:v>
              </c:pt>
              <c:pt idx="9">
                <c:v>-3.4365254147444002</c:v>
              </c:pt>
              <c:pt idx="10">
                <c:v>-3.3499573152875701</c:v>
              </c:pt>
              <c:pt idx="11">
                <c:v>-3.2285933491658199</c:v>
              </c:pt>
              <c:pt idx="12">
                <c:v>-2.7896180883925599</c:v>
              </c:pt>
              <c:pt idx="13">
                <c:v>-2.7226244441416299</c:v>
              </c:pt>
              <c:pt idx="14">
                <c:v>-2.3546490468889498</c:v>
              </c:pt>
              <c:pt idx="15">
                <c:v>-2.152350297121</c:v>
              </c:pt>
              <c:pt idx="16">
                <c:v>-2.1170310140302</c:v>
              </c:pt>
              <c:pt idx="17">
                <c:v>-2.0338730742161402</c:v>
              </c:pt>
              <c:pt idx="18">
                <c:v>-2.0338475018995199</c:v>
              </c:pt>
              <c:pt idx="19">
                <c:v>-1.4662104525725199</c:v>
              </c:pt>
              <c:pt idx="20">
                <c:v>-1.27615475002102</c:v>
              </c:pt>
              <c:pt idx="21">
                <c:v>-1.1224968513662801</c:v>
              </c:pt>
              <c:pt idx="22">
                <c:v>-0.90070617467576897</c:v>
              </c:pt>
              <c:pt idx="23">
                <c:v>-0.78098315868800305</c:v>
              </c:pt>
              <c:pt idx="24">
                <c:v>-0.65089665585093404</c:v>
              </c:pt>
              <c:pt idx="25">
                <c:v>1.9403483381228898E-2</c:v>
              </c:pt>
              <c:pt idx="26">
                <c:v>10.4815455318082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3177-6F48-A003-0EDBFFC0EF6C}"/>
            </c:ext>
          </c:extLst>
        </c:ser>
        <c:ser>
          <c:idx val="5"/>
          <c:order val="5"/>
          <c:tx>
            <c:v>95% PI (U)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7"/>
              <c:pt idx="0">
                <c:v>-0.14321450906816799</c:v>
              </c:pt>
              <c:pt idx="1">
                <c:v>-6.6919791172282903E-2</c:v>
              </c:pt>
              <c:pt idx="2">
                <c:v>-5.5341375450814599E-2</c:v>
              </c:pt>
              <c:pt idx="3">
                <c:v>2.7515603592632099E-2</c:v>
              </c:pt>
              <c:pt idx="4">
                <c:v>3.1308565759012197E-2</c:v>
              </c:pt>
              <c:pt idx="5">
                <c:v>3.6130974783590501E-2</c:v>
              </c:pt>
              <c:pt idx="6">
                <c:v>4.5873081708834501E-2</c:v>
              </c:pt>
              <c:pt idx="7">
                <c:v>7.1247592287033895E-2</c:v>
              </c:pt>
              <c:pt idx="8">
                <c:v>9.9420105252572694E-2</c:v>
              </c:pt>
              <c:pt idx="9">
                <c:v>0.101236337573911</c:v>
              </c:pt>
              <c:pt idx="10">
                <c:v>0.107001220256254</c:v>
              </c:pt>
              <c:pt idx="11">
                <c:v>0.11510248696893299</c:v>
              </c:pt>
              <c:pt idx="12">
                <c:v>0.144595176571921</c:v>
              </c:pt>
              <c:pt idx="13">
                <c:v>0.14912280701754399</c:v>
              </c:pt>
              <c:pt idx="14">
                <c:v>0.174120243209616</c:v>
              </c:pt>
              <c:pt idx="15">
                <c:v>0.187956989247312</c:v>
              </c:pt>
              <c:pt idx="16">
                <c:v>0.190379689830842</c:v>
              </c:pt>
              <c:pt idx="17">
                <c:v>0.196092065920312</c:v>
              </c:pt>
              <c:pt idx="18">
                <c:v>0.196093824341041</c:v>
              </c:pt>
              <c:pt idx="19">
                <c:v>0.235399696258456</c:v>
              </c:pt>
              <c:pt idx="20">
                <c:v>0.24868447390076301</c:v>
              </c:pt>
              <c:pt idx="21">
                <c:v>0.25947163628916597</c:v>
              </c:pt>
              <c:pt idx="22">
                <c:v>0.27511621900826499</c:v>
              </c:pt>
              <c:pt idx="23">
                <c:v>0.28359807883444499</c:v>
              </c:pt>
              <c:pt idx="24">
                <c:v>0.29284375446529898</c:v>
              </c:pt>
              <c:pt idx="25">
                <c:v>0.34098221845893301</c:v>
              </c:pt>
              <c:pt idx="26">
                <c:v>1.2157444580206</c:v>
              </c:pt>
            </c:numLit>
          </c:xVal>
          <c:yVal>
            <c:numLit>
              <c:formatCode>General</c:formatCode>
              <c:ptCount val="27"/>
              <c:pt idx="0">
                <c:v>9.1600516992970302</c:v>
              </c:pt>
              <c:pt idx="1">
                <c:v>10.169466963505901</c:v>
              </c:pt>
              <c:pt idx="2">
                <c:v>10.325108449770401</c:v>
              </c:pt>
              <c:pt idx="3">
                <c:v>11.4582534803485</c:v>
              </c:pt>
              <c:pt idx="4">
                <c:v>11.510948227023601</c:v>
              </c:pt>
              <c:pt idx="5">
                <c:v>11.5780498277772</c:v>
              </c:pt>
              <c:pt idx="6">
                <c:v>11.713965900977501</c:v>
              </c:pt>
              <c:pt idx="7">
                <c:v>12.0702389136682</c:v>
              </c:pt>
              <c:pt idx="8">
                <c:v>12.469646328441099</c:v>
              </c:pt>
              <c:pt idx="9">
                <c:v>12.4955348638247</c:v>
              </c:pt>
              <c:pt idx="10">
                <c:v>12.577819474352101</c:v>
              </c:pt>
              <c:pt idx="11">
                <c:v>12.6937406212353</c:v>
              </c:pt>
              <c:pt idx="12">
                <c:v>13.118602638441599</c:v>
              </c:pt>
              <c:pt idx="13">
                <c:v>13.184222737206101</c:v>
              </c:pt>
              <c:pt idx="14">
                <c:v>13.5484191943114</c:v>
              </c:pt>
              <c:pt idx="15">
                <c:v>13.751397046786201</c:v>
              </c:pt>
              <c:pt idx="16">
                <c:v>13.787038368021699</c:v>
              </c:pt>
              <c:pt idx="17">
                <c:v>13.871195226496599</c:v>
              </c:pt>
              <c:pt idx="18">
                <c:v>13.871221158108501</c:v>
              </c:pt>
              <c:pt idx="19">
                <c:v>14.4548482987491</c:v>
              </c:pt>
              <c:pt idx="20">
                <c:v>14.653902111524101</c:v>
              </c:pt>
              <c:pt idx="21">
                <c:v>14.81619888232</c:v>
              </c:pt>
              <c:pt idx="22">
                <c:v>15.052636123568201</c:v>
              </c:pt>
              <c:pt idx="23">
                <c:v>15.181345746416801</c:v>
              </c:pt>
              <c:pt idx="24">
                <c:v>15.322063954087699</c:v>
              </c:pt>
              <c:pt idx="25">
                <c:v>16.061733548445499</c:v>
              </c:pt>
              <c:pt idx="26">
                <c:v>31.2212707050804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3177-6F48-A003-0EDBFFC0EF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"/>
        <c:axId val="1386"/>
      </c:scatterChart>
      <c:valAx>
        <c:axId val="1385"/>
        <c:scaling>
          <c:orientation val="minMax"/>
          <c:max val="1.4"/>
          <c:min val="-0.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ROE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86"/>
        <c:crosses val="min"/>
        <c:crossBetween val="midCat"/>
      </c:valAx>
      <c:valAx>
        <c:axId val="1386"/>
        <c:scaling>
          <c:orientation val="minMax"/>
          <c:max val="35"/>
          <c:min val="-1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Price to Book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85"/>
        <c:crosses val="min"/>
        <c:crossBetween val="midCat"/>
      </c:valAx>
      <c:spPr>
        <a:noFill/>
      </c:spPr>
    </c:plotArea>
    <c:legend>
      <c:legendPos val="r"/>
      <c:overlay val="0"/>
    </c:legend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cat>
            <c:strLit>
              <c:ptCount val="8"/>
              <c:pt idx="0">
                <c:v>-6 To -4</c:v>
              </c:pt>
              <c:pt idx="1">
                <c:v>-4 To -2</c:v>
              </c:pt>
              <c:pt idx="2">
                <c:v>-2 To 0</c:v>
              </c:pt>
              <c:pt idx="3">
                <c:v>0 To 2</c:v>
              </c:pt>
              <c:pt idx="4">
                <c:v>2 To 4</c:v>
              </c:pt>
              <c:pt idx="5">
                <c:v>4 To 6</c:v>
              </c:pt>
              <c:pt idx="6">
                <c:v>6 To 8</c:v>
              </c:pt>
              <c:pt idx="7">
                <c:v>8 and over</c:v>
              </c:pt>
            </c:strLit>
          </c:cat>
          <c:val>
            <c:numLit>
              <c:formatCode>General</c:formatCode>
              <c:ptCount val="8"/>
              <c:pt idx="0">
                <c:v>1</c:v>
              </c:pt>
              <c:pt idx="1">
                <c:v>7</c:v>
              </c:pt>
              <c:pt idx="2">
                <c:v>11</c:v>
              </c:pt>
              <c:pt idx="3">
                <c:v>2</c:v>
              </c:pt>
              <c:pt idx="4">
                <c:v>1</c:v>
              </c:pt>
              <c:pt idx="5">
                <c:v>2</c:v>
              </c:pt>
              <c:pt idx="6">
                <c:v>2</c:v>
              </c:pt>
              <c:pt idx="7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75C6-F14F-A543-40A62EBFDD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388"/>
        <c:axId val="1389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31"/>
              <c:pt idx="0">
                <c:v>-6</c:v>
              </c:pt>
              <c:pt idx="1">
                <c:v>-5.4666666666666703</c:v>
              </c:pt>
              <c:pt idx="2">
                <c:v>-4.93333333333333</c:v>
              </c:pt>
              <c:pt idx="3">
                <c:v>-4.4000000000000004</c:v>
              </c:pt>
              <c:pt idx="4">
                <c:v>-3.8666666666666698</c:v>
              </c:pt>
              <c:pt idx="5">
                <c:v>-3.3333333333333299</c:v>
              </c:pt>
              <c:pt idx="6">
                <c:v>-2.8</c:v>
              </c:pt>
              <c:pt idx="7">
                <c:v>-2.2666666666666702</c:v>
              </c:pt>
              <c:pt idx="8">
                <c:v>-1.7333333333333301</c:v>
              </c:pt>
              <c:pt idx="9">
                <c:v>-1.2</c:v>
              </c:pt>
              <c:pt idx="10">
                <c:v>-0.66666666666666696</c:v>
              </c:pt>
              <c:pt idx="11">
                <c:v>-0.133333333333334</c:v>
              </c:pt>
              <c:pt idx="12">
                <c:v>0.4</c:v>
              </c:pt>
              <c:pt idx="13">
                <c:v>0.93333333333333401</c:v>
              </c:pt>
              <c:pt idx="14">
                <c:v>1.4666666666666699</c:v>
              </c:pt>
              <c:pt idx="15">
                <c:v>2</c:v>
              </c:pt>
              <c:pt idx="16">
                <c:v>2.5333333333333301</c:v>
              </c:pt>
              <c:pt idx="17">
                <c:v>3.06666666666667</c:v>
              </c:pt>
              <c:pt idx="18">
                <c:v>3.6</c:v>
              </c:pt>
              <c:pt idx="19">
                <c:v>4.1333333333333302</c:v>
              </c:pt>
              <c:pt idx="20">
                <c:v>4.6666666666666696</c:v>
              </c:pt>
              <c:pt idx="21">
                <c:v>5.2</c:v>
              </c:pt>
              <c:pt idx="22">
                <c:v>5.7333333333333298</c:v>
              </c:pt>
              <c:pt idx="23">
                <c:v>6.2666666666666702</c:v>
              </c:pt>
              <c:pt idx="24">
                <c:v>6.8</c:v>
              </c:pt>
              <c:pt idx="25">
                <c:v>7.3333333333333304</c:v>
              </c:pt>
              <c:pt idx="26">
                <c:v>7.8666666666666698</c:v>
              </c:pt>
              <c:pt idx="27">
                <c:v>8.4</c:v>
              </c:pt>
              <c:pt idx="28">
                <c:v>8.93333333333333</c:v>
              </c:pt>
              <c:pt idx="29">
                <c:v>9.4666666666666703</c:v>
              </c:pt>
              <c:pt idx="30">
                <c:v>10</c:v>
              </c:pt>
            </c:numLit>
          </c:xVal>
          <c:yVal>
            <c:numLit>
              <c:formatCode>General</c:formatCode>
              <c:ptCount val="31"/>
              <c:pt idx="0">
                <c:v>1.5755007583854399</c:v>
              </c:pt>
              <c:pt idx="1">
                <c:v>1.9656399069482999</c:v>
              </c:pt>
              <c:pt idx="2">
                <c:v>2.40243216250061</c:v>
              </c:pt>
              <c:pt idx="3">
                <c:v>2.87647189073075</c:v>
              </c:pt>
              <c:pt idx="4">
                <c:v>3.3738903485520102</c:v>
              </c:pt>
              <c:pt idx="5">
                <c:v>3.87671274356657</c:v>
              </c:pt>
              <c:pt idx="6">
                <c:v>4.3637323806535999</c:v>
              </c:pt>
              <c:pt idx="7">
                <c:v>4.81187595478284</c:v>
              </c:pt>
              <c:pt idx="8">
                <c:v>5.1979556112899798</c:v>
              </c:pt>
              <c:pt idx="9">
                <c:v>5.5006313313780799</c:v>
              </c:pt>
              <c:pt idx="10">
                <c:v>5.70235615051718</c:v>
              </c:pt>
              <c:pt idx="11">
                <c:v>5.7910586999248599</c:v>
              </c:pt>
              <c:pt idx="12">
                <c:v>5.7613389221400997</c:v>
              </c:pt>
              <c:pt idx="13">
                <c:v>5.6150122718947699</c:v>
              </c:pt>
              <c:pt idx="14">
                <c:v>5.3609261399577299</c:v>
              </c:pt>
              <c:pt idx="15">
                <c:v>5.0140743124192602</c:v>
              </c:pt>
              <c:pt idx="16">
                <c:v>4.5941327176342099</c:v>
              </c:pt>
              <c:pt idx="17">
                <c:v>4.1236152448165404</c:v>
              </c:pt>
              <c:pt idx="18">
                <c:v>3.6258894968284001</c:v>
              </c:pt>
              <c:pt idx="19">
                <c:v>3.1232936670350502</c:v>
              </c:pt>
              <c:pt idx="20">
                <c:v>2.6355599859837602</c:v>
              </c:pt>
              <c:pt idx="21">
                <c:v>2.1786868818609602</c:v>
              </c:pt>
              <c:pt idx="22">
                <c:v>1.76432488661011</c:v>
              </c:pt>
              <c:pt idx="23">
                <c:v>1.399665088219</c:v>
              </c:pt>
              <c:pt idx="24">
                <c:v>1.0877561030637899</c:v>
              </c:pt>
              <c:pt idx="25">
                <c:v>0.82813426725705297</c:v>
              </c:pt>
              <c:pt idx="26">
                <c:v>0.61763487558194996</c:v>
              </c:pt>
              <c:pt idx="27">
                <c:v>0.45125777208763102</c:v>
              </c:pt>
              <c:pt idx="28">
                <c:v>0.32298280893901798</c:v>
              </c:pt>
              <c:pt idx="29">
                <c:v>0.22646231782937801</c:v>
              </c:pt>
              <c:pt idx="30">
                <c:v>0.15555154075312899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75C6-F14F-A543-40A62EBFDD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1"/>
        <c:axId val="1392"/>
      </c:scatterChart>
      <c:catAx>
        <c:axId val="1388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89"/>
        <c:crosses val="min"/>
        <c:auto val="0"/>
        <c:lblAlgn val="ctr"/>
        <c:lblOffset val="100"/>
        <c:noMultiLvlLbl val="0"/>
      </c:catAx>
      <c:valAx>
        <c:axId val="1389"/>
        <c:scaling>
          <c:orientation val="minMax"/>
          <c:max val="13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88"/>
        <c:crossesAt val="0"/>
        <c:crossBetween val="between"/>
      </c:valAx>
      <c:valAx>
        <c:axId val="1391"/>
        <c:scaling>
          <c:orientation val="minMax"/>
          <c:max val="10"/>
          <c:min val="-6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392"/>
        <c:crossesAt val="0"/>
        <c:crossBetween val="midCat"/>
      </c:valAx>
      <c:valAx>
        <c:axId val="1392"/>
        <c:scaling>
          <c:orientation val="minMax"/>
          <c:max val="13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391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-8.6485081464384095</c:v>
              </c:pt>
              <c:pt idx="1">
                <c:v>8.6485081464384095</c:v>
              </c:pt>
            </c:numLit>
          </c:xVal>
          <c:yVal>
            <c:numLit>
              <c:formatCode>General</c:formatCode>
              <c:ptCount val="2"/>
              <c:pt idx="0">
                <c:v>-8.6485081464384095</c:v>
              </c:pt>
              <c:pt idx="1">
                <c:v>8.6485081464384095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704F-6C4F-A02C-E9F54BC5C8EB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8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27"/>
              <c:pt idx="0">
                <c:v>-0.80870554250454896</c:v>
              </c:pt>
              <c:pt idx="1">
                <c:v>7.5091204088786601</c:v>
              </c:pt>
              <c:pt idx="2">
                <c:v>-1.5633664233612901</c:v>
              </c:pt>
              <c:pt idx="3">
                <c:v>-0.48131569769857602</c:v>
              </c:pt>
              <c:pt idx="4">
                <c:v>5.0799870671589504</c:v>
              </c:pt>
              <c:pt idx="5">
                <c:v>-3.4108780451565202</c:v>
              </c:pt>
              <c:pt idx="6">
                <c:v>-0.64233428374951196</c:v>
              </c:pt>
              <c:pt idx="7">
                <c:v>-0.78206101044166998</c:v>
              </c:pt>
              <c:pt idx="8">
                <c:v>5.7277406715354804</c:v>
              </c:pt>
              <c:pt idx="9">
                <c:v>2.2630970307964202</c:v>
              </c:pt>
              <c:pt idx="10">
                <c:v>-3.33380588467835</c:v>
              </c:pt>
              <c:pt idx="11">
                <c:v>0.428769092317696</c:v>
              </c:pt>
              <c:pt idx="12">
                <c:v>-1.12871415520211</c:v>
              </c:pt>
              <c:pt idx="13">
                <c:v>-0.30490774525080699</c:v>
              </c:pt>
              <c:pt idx="14">
                <c:v>-1.91282130764091</c:v>
              </c:pt>
              <c:pt idx="15">
                <c:v>7.09580718644819</c:v>
              </c:pt>
              <c:pt idx="16">
                <c:v>-3.2553985862113199</c:v>
              </c:pt>
              <c:pt idx="17">
                <c:v>-4.0841003050247497</c:v>
              </c:pt>
              <c:pt idx="18">
                <c:v>1.5709132845779801</c:v>
              </c:pt>
              <c:pt idx="19">
                <c:v>-3.3835105302811002</c:v>
              </c:pt>
              <c:pt idx="20">
                <c:v>-1.84429416994268</c:v>
              </c:pt>
              <c:pt idx="21">
                <c:v>9.0052720007286808</c:v>
              </c:pt>
              <c:pt idx="22">
                <c:v>-1.4196677777564399</c:v>
              </c:pt>
              <c:pt idx="23">
                <c:v>-1.4725404723520801</c:v>
              </c:pt>
              <c:pt idx="24">
                <c:v>-2.44090318446329</c:v>
              </c:pt>
              <c:pt idx="25">
                <c:v>-2.9125034071838498</c:v>
              </c:pt>
              <c:pt idx="26">
                <c:v>-3.49887821354227</c:v>
              </c:pt>
            </c:numLit>
          </c:xVal>
          <c:yVal>
            <c:numLit>
              <c:formatCode>General</c:formatCode>
              <c:ptCount val="27"/>
              <c:pt idx="0">
                <c:v>0.34245524152755003</c:v>
              </c:pt>
              <c:pt idx="1">
                <c:v>5.7915581156344604</c:v>
              </c:pt>
              <c:pt idx="2">
                <c:v>-1.0392946904634099</c:v>
              </c:pt>
              <c:pt idx="3">
                <c:v>1.4003051088134399</c:v>
              </c:pt>
              <c:pt idx="4">
                <c:v>3.55128196661193</c:v>
              </c:pt>
              <c:pt idx="5">
                <c:v>-4.8431420601165396</c:v>
              </c:pt>
              <c:pt idx="6">
                <c:v>1.0392946904634</c:v>
              </c:pt>
              <c:pt idx="7">
                <c:v>0.687847587764295</c:v>
              </c:pt>
              <c:pt idx="8">
                <c:v>4.1347267818825602</c:v>
              </c:pt>
              <c:pt idx="9">
                <c:v>3.0443661541618101</c:v>
              </c:pt>
              <c:pt idx="10">
                <c:v>-3.5512819666119402</c:v>
              </c:pt>
              <c:pt idx="11">
                <c:v>2.16881767658692</c:v>
              </c:pt>
              <c:pt idx="12">
                <c:v>-1.0855514018557101E-15</c:v>
              </c:pt>
              <c:pt idx="13">
                <c:v>1.77505810327095</c:v>
              </c:pt>
              <c:pt idx="14">
                <c:v>-1.77505810327095</c:v>
              </c:pt>
              <c:pt idx="15">
                <c:v>4.8431420601165396</c:v>
              </c:pt>
              <c:pt idx="16">
                <c:v>-3.0443661541618101</c:v>
              </c:pt>
              <c:pt idx="17">
                <c:v>-7.4225270996202104</c:v>
              </c:pt>
              <c:pt idx="18">
                <c:v>2.5886025076762902</c:v>
              </c:pt>
              <c:pt idx="19">
                <c:v>-4.1347267818825602</c:v>
              </c:pt>
              <c:pt idx="20">
                <c:v>-1.4003051088134399</c:v>
              </c:pt>
              <c:pt idx="21">
                <c:v>7.4225270996202104</c:v>
              </c:pt>
              <c:pt idx="22">
                <c:v>-0.34245524152755302</c:v>
              </c:pt>
              <c:pt idx="23">
                <c:v>-0.687847587764297</c:v>
              </c:pt>
              <c:pt idx="24">
                <c:v>-2.16881767658692</c:v>
              </c:pt>
              <c:pt idx="25">
                <c:v>-2.5886025076763</c:v>
              </c:pt>
              <c:pt idx="26">
                <c:v>-5.7915581156344604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704F-6C4F-A02C-E9F54BC5C8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4"/>
        <c:axId val="1395"/>
      </c:scatterChart>
      <c:valAx>
        <c:axId val="1394"/>
        <c:scaling>
          <c:orientation val="minMax"/>
          <c:max val="10"/>
          <c:min val="-6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95"/>
        <c:crosses val="min"/>
        <c:crossBetween val="midCat"/>
      </c:valAx>
      <c:valAx>
        <c:axId val="1395"/>
        <c:scaling>
          <c:orientation val="minMax"/>
          <c:max val="8"/>
          <c:min val="-8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94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7"/>
              <c:pt idx="0">
                <c:v>6.6888736807515503</c:v>
              </c:pt>
              <c:pt idx="1">
                <c:v>7.2001812938644196</c:v>
              </c:pt>
              <c:pt idx="2">
                <c:v>7.3355836491183899</c:v>
              </c:pt>
              <c:pt idx="3">
                <c:v>4.7325736360347497</c:v>
              </c:pt>
              <c:pt idx="4">
                <c:v>3.4498690753284902</c:v>
              </c:pt>
              <c:pt idx="5">
                <c:v>5.9186868281044704</c:v>
              </c:pt>
              <c:pt idx="6">
                <c:v>5.5968850737112499</c:v>
              </c:pt>
              <c:pt idx="7">
                <c:v>5.8350036769957496</c:v>
              </c:pt>
              <c:pt idx="8">
                <c:v>4.6139310795322404</c:v>
              </c:pt>
              <c:pt idx="9">
                <c:v>20.851408118444301</c:v>
              </c:pt>
              <c:pt idx="10">
                <c:v>4.0903213803392902</c:v>
              </c:pt>
              <c:pt idx="11">
                <c:v>3.50541677473114</c:v>
              </c:pt>
              <c:pt idx="12">
                <c:v>8.0405685159133693</c:v>
              </c:pt>
              <c:pt idx="13">
                <c:v>2.2364336748615501</c:v>
              </c:pt>
              <c:pt idx="14">
                <c:v>4.5029061130577297</c:v>
              </c:pt>
              <c:pt idx="15">
                <c:v>6.8468510154768598</c:v>
              </c:pt>
              <c:pt idx="16">
                <c:v>6.4943189230883096</c:v>
              </c:pt>
              <c:pt idx="17">
                <c:v>7.0759649744462401</c:v>
              </c:pt>
              <c:pt idx="18">
                <c:v>0.94953699684791304</c:v>
              </c:pt>
              <c:pt idx="19">
                <c:v>5.9186610761402196</c:v>
              </c:pt>
              <c:pt idx="20">
                <c:v>5.1644922750245099</c:v>
              </c:pt>
              <c:pt idx="21">
                <c:v>2.0668684833719402</c:v>
              </c:pt>
              <c:pt idx="22">
                <c:v>4.5295047245401703</c:v>
              </c:pt>
              <c:pt idx="23">
                <c:v>3.5760406605342401</c:v>
              </c:pt>
              <c:pt idx="24">
                <c:v>3.7187132217921999</c:v>
              </c:pt>
              <c:pt idx="25">
                <c:v>5.2307991465322203</c:v>
              </c:pt>
              <c:pt idx="26">
                <c:v>5.7995233748325896</c:v>
              </c:pt>
            </c:numLit>
          </c:xVal>
          <c:yVal>
            <c:numLit>
              <c:formatCode>General</c:formatCode>
              <c:ptCount val="27"/>
              <c:pt idx="0">
                <c:v>-0.80870554250454896</c:v>
              </c:pt>
              <c:pt idx="1">
                <c:v>7.5091204088786601</c:v>
              </c:pt>
              <c:pt idx="2">
                <c:v>-1.5633664233612901</c:v>
              </c:pt>
              <c:pt idx="3">
                <c:v>-0.48131569769857602</c:v>
              </c:pt>
              <c:pt idx="4">
                <c:v>5.0799870671589504</c:v>
              </c:pt>
              <c:pt idx="5">
                <c:v>-3.4108780451565202</c:v>
              </c:pt>
              <c:pt idx="6">
                <c:v>-0.64233428374951196</c:v>
              </c:pt>
              <c:pt idx="7">
                <c:v>-0.78206101044166998</c:v>
              </c:pt>
              <c:pt idx="8">
                <c:v>5.7277406715354804</c:v>
              </c:pt>
              <c:pt idx="9">
                <c:v>2.2630970307964202</c:v>
              </c:pt>
              <c:pt idx="10">
                <c:v>-3.33380588467835</c:v>
              </c:pt>
              <c:pt idx="11">
                <c:v>0.428769092317696</c:v>
              </c:pt>
              <c:pt idx="12">
                <c:v>-1.12871415520211</c:v>
              </c:pt>
              <c:pt idx="13">
                <c:v>-0.30490774525080699</c:v>
              </c:pt>
              <c:pt idx="14">
                <c:v>-1.91282130764091</c:v>
              </c:pt>
              <c:pt idx="15">
                <c:v>7.09580718644819</c:v>
              </c:pt>
              <c:pt idx="16">
                <c:v>-3.2553985862113199</c:v>
              </c:pt>
              <c:pt idx="17">
                <c:v>-4.0841003050247497</c:v>
              </c:pt>
              <c:pt idx="18">
                <c:v>1.5709132845779801</c:v>
              </c:pt>
              <c:pt idx="19">
                <c:v>-3.3835105302811002</c:v>
              </c:pt>
              <c:pt idx="20">
                <c:v>-1.84429416994268</c:v>
              </c:pt>
              <c:pt idx="21">
                <c:v>9.0052720007286808</c:v>
              </c:pt>
              <c:pt idx="22">
                <c:v>-1.4196677777564399</c:v>
              </c:pt>
              <c:pt idx="23">
                <c:v>-1.4725404723520801</c:v>
              </c:pt>
              <c:pt idx="24">
                <c:v>-2.44090318446329</c:v>
              </c:pt>
              <c:pt idx="25">
                <c:v>-2.9125034071838498</c:v>
              </c:pt>
              <c:pt idx="26">
                <c:v>-3.49887821354227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32A3-864A-ADAE-68074CE5AC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7"/>
        <c:axId val="1398"/>
      </c:scatterChart>
      <c:valAx>
        <c:axId val="1397"/>
        <c:scaling>
          <c:orientation val="minMax"/>
          <c:max val="25"/>
          <c:min val="0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98"/>
        <c:crosses val="min"/>
        <c:crossBetween val="midCat"/>
      </c:valAx>
      <c:valAx>
        <c:axId val="1398"/>
        <c:scaling>
          <c:orientation val="minMax"/>
          <c:max val="10"/>
          <c:min val="-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397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ROE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7"/>
              <c:pt idx="0">
                <c:v>0.24868447390076301</c:v>
              </c:pt>
              <c:pt idx="1">
                <c:v>0.28359807883444499</c:v>
              </c:pt>
              <c:pt idx="2">
                <c:v>0.29284375446529898</c:v>
              </c:pt>
              <c:pt idx="3">
                <c:v>0.11510248696893299</c:v>
              </c:pt>
              <c:pt idx="4">
                <c:v>2.7515603592632099E-2</c:v>
              </c:pt>
              <c:pt idx="5">
                <c:v>0.196093824341041</c:v>
              </c:pt>
              <c:pt idx="6">
                <c:v>0.174120243209616</c:v>
              </c:pt>
              <c:pt idx="7">
                <c:v>0.190379689830842</c:v>
              </c:pt>
              <c:pt idx="8">
                <c:v>0.107001220256254</c:v>
              </c:pt>
              <c:pt idx="9">
                <c:v>1.2157444580206</c:v>
              </c:pt>
              <c:pt idx="10">
                <c:v>7.1247592287033895E-2</c:v>
              </c:pt>
              <c:pt idx="11">
                <c:v>3.1308565759012197E-2</c:v>
              </c:pt>
              <c:pt idx="12">
                <c:v>0.34098221845893301</c:v>
              </c:pt>
              <c:pt idx="13">
                <c:v>-5.5341375450814599E-2</c:v>
              </c:pt>
              <c:pt idx="14">
                <c:v>9.9420105252572694E-2</c:v>
              </c:pt>
              <c:pt idx="15">
                <c:v>0.25947163628916597</c:v>
              </c:pt>
              <c:pt idx="16">
                <c:v>0.235399696258456</c:v>
              </c:pt>
              <c:pt idx="17">
                <c:v>0.27511621900826499</c:v>
              </c:pt>
              <c:pt idx="18">
                <c:v>-0.14321450906816799</c:v>
              </c:pt>
              <c:pt idx="19">
                <c:v>0.196092065920312</c:v>
              </c:pt>
              <c:pt idx="20">
                <c:v>0.144595176571921</c:v>
              </c:pt>
              <c:pt idx="21">
                <c:v>-6.6919791172282903E-2</c:v>
              </c:pt>
              <c:pt idx="22">
                <c:v>0.101236337573911</c:v>
              </c:pt>
              <c:pt idx="23">
                <c:v>3.6130974783590501E-2</c:v>
              </c:pt>
              <c:pt idx="24">
                <c:v>4.5873081708834501E-2</c:v>
              </c:pt>
              <c:pt idx="25">
                <c:v>0.14912280701754399</c:v>
              </c:pt>
              <c:pt idx="26">
                <c:v>0.187956989247312</c:v>
              </c:pt>
            </c:numLit>
          </c:xVal>
          <c:yVal>
            <c:numLit>
              <c:formatCode>General</c:formatCode>
              <c:ptCount val="27"/>
              <c:pt idx="0">
                <c:v>-0.80870554250454896</c:v>
              </c:pt>
              <c:pt idx="1">
                <c:v>7.5091204088786601</c:v>
              </c:pt>
              <c:pt idx="2">
                <c:v>-1.5633664233612901</c:v>
              </c:pt>
              <c:pt idx="3">
                <c:v>-0.48131569769857602</c:v>
              </c:pt>
              <c:pt idx="4">
                <c:v>5.0799870671589504</c:v>
              </c:pt>
              <c:pt idx="5">
                <c:v>-3.4108780451565202</c:v>
              </c:pt>
              <c:pt idx="6">
                <c:v>-0.64233428374951196</c:v>
              </c:pt>
              <c:pt idx="7">
                <c:v>-0.78206101044166998</c:v>
              </c:pt>
              <c:pt idx="8">
                <c:v>5.7277406715354804</c:v>
              </c:pt>
              <c:pt idx="9">
                <c:v>2.2630970307964202</c:v>
              </c:pt>
              <c:pt idx="10">
                <c:v>-3.33380588467835</c:v>
              </c:pt>
              <c:pt idx="11">
                <c:v>0.428769092317696</c:v>
              </c:pt>
              <c:pt idx="12">
                <c:v>-1.12871415520211</c:v>
              </c:pt>
              <c:pt idx="13">
                <c:v>-0.30490774525080699</c:v>
              </c:pt>
              <c:pt idx="14">
                <c:v>-1.91282130764091</c:v>
              </c:pt>
              <c:pt idx="15">
                <c:v>7.09580718644819</c:v>
              </c:pt>
              <c:pt idx="16">
                <c:v>-3.2553985862113199</c:v>
              </c:pt>
              <c:pt idx="17">
                <c:v>-4.0841003050247497</c:v>
              </c:pt>
              <c:pt idx="18">
                <c:v>1.5709132845779801</c:v>
              </c:pt>
              <c:pt idx="19">
                <c:v>-3.3835105302811002</c:v>
              </c:pt>
              <c:pt idx="20">
                <c:v>-1.84429416994268</c:v>
              </c:pt>
              <c:pt idx="21">
                <c:v>9.0052720007286808</c:v>
              </c:pt>
              <c:pt idx="22">
                <c:v>-1.4196677777564399</c:v>
              </c:pt>
              <c:pt idx="23">
                <c:v>-1.4725404723520801</c:v>
              </c:pt>
              <c:pt idx="24">
                <c:v>-2.44090318446329</c:v>
              </c:pt>
              <c:pt idx="25">
                <c:v>-2.9125034071838498</c:v>
              </c:pt>
              <c:pt idx="26">
                <c:v>-3.49887821354227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3912-364D-B855-F93EC3152A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00"/>
        <c:axId val="1401"/>
      </c:scatterChart>
      <c:valAx>
        <c:axId val="1400"/>
        <c:scaling>
          <c:orientation val="minMax"/>
          <c:max val="1.4"/>
          <c:min val="-0.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ROE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401"/>
        <c:crosses val="min"/>
        <c:crossBetween val="midCat"/>
      </c:valAx>
      <c:valAx>
        <c:axId val="1401"/>
        <c:scaling>
          <c:orientation val="minMax"/>
          <c:max val="10"/>
          <c:min val="-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400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cat>
            <c:strLit>
              <c:ptCount val="8"/>
              <c:pt idx="0">
                <c:v>-4 To -2</c:v>
              </c:pt>
              <c:pt idx="1">
                <c:v>-2 To 0</c:v>
              </c:pt>
              <c:pt idx="2">
                <c:v>0 To 2</c:v>
              </c:pt>
              <c:pt idx="3">
                <c:v>2 To 4</c:v>
              </c:pt>
              <c:pt idx="4">
                <c:v>4 To 6</c:v>
              </c:pt>
              <c:pt idx="5">
                <c:v>6 To 8</c:v>
              </c:pt>
              <c:pt idx="6">
                <c:v>8 To 10</c:v>
              </c:pt>
              <c:pt idx="7">
                <c:v>10 and over</c:v>
              </c:pt>
            </c:strLit>
          </c:cat>
          <c:val>
            <c:numLit>
              <c:formatCode>General</c:formatCode>
              <c:ptCount val="8"/>
              <c:pt idx="0">
                <c:v>6</c:v>
              </c:pt>
              <c:pt idx="1">
                <c:v>14</c:v>
              </c:pt>
              <c:pt idx="2">
                <c:v>3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0</c:v>
              </c:pt>
              <c:pt idx="7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5C94-794F-8474-340B2083C3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421"/>
        <c:axId val="1422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31"/>
              <c:pt idx="0">
                <c:v>-4</c:v>
              </c:pt>
              <c:pt idx="1">
                <c:v>-3.4666666666666699</c:v>
              </c:pt>
              <c:pt idx="2">
                <c:v>-2.93333333333333</c:v>
              </c:pt>
              <c:pt idx="3">
                <c:v>-2.4</c:v>
              </c:pt>
              <c:pt idx="4">
                <c:v>-1.86666666666667</c:v>
              </c:pt>
              <c:pt idx="5">
                <c:v>-1.3333333333333299</c:v>
              </c:pt>
              <c:pt idx="6">
                <c:v>-0.8</c:v>
              </c:pt>
              <c:pt idx="7">
                <c:v>-0.266666666666667</c:v>
              </c:pt>
              <c:pt idx="8">
                <c:v>0.266666666666667</c:v>
              </c:pt>
              <c:pt idx="9">
                <c:v>0.8</c:v>
              </c:pt>
              <c:pt idx="10">
                <c:v>1.3333333333333299</c:v>
              </c:pt>
              <c:pt idx="11">
                <c:v>1.86666666666667</c:v>
              </c:pt>
              <c:pt idx="12">
                <c:v>2.4</c:v>
              </c:pt>
              <c:pt idx="13">
                <c:v>2.93333333333333</c:v>
              </c:pt>
              <c:pt idx="14">
                <c:v>3.4666666666666699</c:v>
              </c:pt>
              <c:pt idx="15">
                <c:v>4</c:v>
              </c:pt>
              <c:pt idx="16">
                <c:v>4.5333333333333297</c:v>
              </c:pt>
              <c:pt idx="17">
                <c:v>5.06666666666667</c:v>
              </c:pt>
              <c:pt idx="18">
                <c:v>5.6</c:v>
              </c:pt>
              <c:pt idx="19">
                <c:v>6.1333333333333302</c:v>
              </c:pt>
              <c:pt idx="20">
                <c:v>6.6666666666666696</c:v>
              </c:pt>
              <c:pt idx="21">
                <c:v>7.2</c:v>
              </c:pt>
              <c:pt idx="22">
                <c:v>7.7333333333333298</c:v>
              </c:pt>
              <c:pt idx="23">
                <c:v>8.2666666666666693</c:v>
              </c:pt>
              <c:pt idx="24">
                <c:v>8.8000000000000007</c:v>
              </c:pt>
              <c:pt idx="25">
                <c:v>9.3333333333333304</c:v>
              </c:pt>
              <c:pt idx="26">
                <c:v>9.8666666666666707</c:v>
              </c:pt>
              <c:pt idx="27">
                <c:v>10.4</c:v>
              </c:pt>
              <c:pt idx="28">
                <c:v>10.9333333333333</c:v>
              </c:pt>
              <c:pt idx="29">
                <c:v>11.466666666666701</c:v>
              </c:pt>
              <c:pt idx="30">
                <c:v>12</c:v>
              </c:pt>
            </c:numLit>
          </c:xVal>
          <c:yVal>
            <c:numLit>
              <c:formatCode>General</c:formatCode>
              <c:ptCount val="31"/>
              <c:pt idx="0">
                <c:v>3.1191110890134901</c:v>
              </c:pt>
              <c:pt idx="1">
                <c:v>3.7562329692417502</c:v>
              </c:pt>
              <c:pt idx="2">
                <c:v>4.4049656852975296</c:v>
              </c:pt>
              <c:pt idx="3">
                <c:v>5.0303808963517698</c:v>
              </c:pt>
              <c:pt idx="4">
                <c:v>5.5940654545849604</c:v>
              </c:pt>
              <c:pt idx="5">
                <c:v>6.0579062532513204</c:v>
              </c:pt>
              <c:pt idx="6">
                <c:v>6.38830856040705</c:v>
              </c:pt>
              <c:pt idx="7">
                <c:v>6.5602071465043696</c:v>
              </c:pt>
              <c:pt idx="8">
                <c:v>6.5602071465043696</c:v>
              </c:pt>
              <c:pt idx="9">
                <c:v>6.38830856040705</c:v>
              </c:pt>
              <c:pt idx="10">
                <c:v>6.0579062532513204</c:v>
              </c:pt>
              <c:pt idx="11">
                <c:v>5.5940654545849497</c:v>
              </c:pt>
              <c:pt idx="12">
                <c:v>5.0303808963517698</c:v>
              </c:pt>
              <c:pt idx="13">
                <c:v>4.4049656852975296</c:v>
              </c:pt>
              <c:pt idx="14">
                <c:v>3.7562329692417502</c:v>
              </c:pt>
              <c:pt idx="15">
                <c:v>3.1191110890134901</c:v>
              </c:pt>
              <c:pt idx="16">
                <c:v>2.5221882428376898</c:v>
              </c:pt>
              <c:pt idx="17">
                <c:v>1.98606054072087</c:v>
              </c:pt>
              <c:pt idx="18">
                <c:v>1.5229154781131999</c:v>
              </c:pt>
              <c:pt idx="19">
                <c:v>1.1371753841555099</c:v>
              </c:pt>
              <c:pt idx="20">
                <c:v>0.82688941293562601</c:v>
              </c:pt>
              <c:pt idx="21">
                <c:v>0.58551192484514503</c:v>
              </c:pt>
              <c:pt idx="22">
                <c:v>0.40373127141357601</c:v>
              </c:pt>
              <c:pt idx="23">
                <c:v>0.27109241475796703</c:v>
              </c:pt>
              <c:pt idx="24">
                <c:v>0.17725997123064899</c:v>
              </c:pt>
              <c:pt idx="25">
                <c:v>0.112868385980396</c:v>
              </c:pt>
              <c:pt idx="26">
                <c:v>6.9984568080287496E-2</c:v>
              </c:pt>
              <c:pt idx="27">
                <c:v>4.2257187686603297E-2</c:v>
              </c:pt>
              <c:pt idx="28">
                <c:v>2.4846614729853E-2</c:v>
              </c:pt>
              <c:pt idx="29">
                <c:v>1.42266351256991E-2</c:v>
              </c:pt>
              <c:pt idx="30">
                <c:v>7.9324161900084893E-3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5C94-794F-8474-340B2083C3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24"/>
        <c:axId val="1425"/>
      </c:scatterChart>
      <c:catAx>
        <c:axId val="1421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422"/>
        <c:crosses val="min"/>
        <c:auto val="0"/>
        <c:lblAlgn val="ctr"/>
        <c:lblOffset val="100"/>
        <c:noMultiLvlLbl val="0"/>
      </c:catAx>
      <c:valAx>
        <c:axId val="1422"/>
        <c:scaling>
          <c:orientation val="minMax"/>
          <c:max val="16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421"/>
        <c:crossesAt val="0"/>
        <c:crossBetween val="between"/>
      </c:valAx>
      <c:valAx>
        <c:axId val="1424"/>
        <c:scaling>
          <c:orientation val="minMax"/>
          <c:max val="12"/>
          <c:min val="-4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425"/>
        <c:crossesAt val="0"/>
        <c:crossBetween val="midCat"/>
      </c:valAx>
      <c:valAx>
        <c:axId val="1425"/>
        <c:scaling>
          <c:orientation val="minMax"/>
          <c:max val="16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424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-7.6141157081162296</c:v>
              </c:pt>
              <c:pt idx="1">
                <c:v>7.6141157081162296</c:v>
              </c:pt>
            </c:numLit>
          </c:xVal>
          <c:yVal>
            <c:numLit>
              <c:formatCode>General</c:formatCode>
              <c:ptCount val="2"/>
              <c:pt idx="0">
                <c:v>-7.6141157081162296</c:v>
              </c:pt>
              <c:pt idx="1">
                <c:v>7.6141157081162296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2C0F-6642-A7C4-00D45AD4BA0B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8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27"/>
              <c:pt idx="0">
                <c:v>-0.62427527376646497</c:v>
              </c:pt>
              <c:pt idx="1">
                <c:v>7.6890406127455204</c:v>
              </c:pt>
              <c:pt idx="2">
                <c:v>-0.114735532501529</c:v>
              </c:pt>
              <c:pt idx="3">
                <c:v>-0.25413025348791302</c:v>
              </c:pt>
              <c:pt idx="4">
                <c:v>-0.50537070931537398</c:v>
              </c:pt>
              <c:pt idx="5">
                <c:v>-1.8868916327224701</c:v>
              </c:pt>
              <c:pt idx="6">
                <c:v>-0.95423703267403204</c:v>
              </c:pt>
              <c:pt idx="7">
                <c:v>-0.55103910904649001</c:v>
              </c:pt>
              <c:pt idx="8">
                <c:v>0.78048899973511399</c:v>
              </c:pt>
              <c:pt idx="9">
                <c:v>1.93199250275892</c:v>
              </c:pt>
              <c:pt idx="10">
                <c:v>-2.4212954694002198</c:v>
              </c:pt>
              <c:pt idx="11">
                <c:v>-0.733738059784935</c:v>
              </c:pt>
              <c:pt idx="12">
                <c:v>-1.9808639405586199</c:v>
              </c:pt>
              <c:pt idx="13">
                <c:v>1.07172424027114</c:v>
              </c:pt>
              <c:pt idx="14">
                <c:v>-2.79146289063589</c:v>
              </c:pt>
              <c:pt idx="15">
                <c:v>5.9570211323694497</c:v>
              </c:pt>
              <c:pt idx="16">
                <c:v>-1.4608927984480999</c:v>
              </c:pt>
              <c:pt idx="17">
                <c:v>-2.6391351742379499</c:v>
              </c:pt>
              <c:pt idx="18">
                <c:v>2.0578638848481701</c:v>
              </c:pt>
              <c:pt idx="19">
                <c:v>-3.94892148546396</c:v>
              </c:pt>
              <c:pt idx="20">
                <c:v>-1.58285904185513</c:v>
              </c:pt>
              <c:pt idx="21">
                <c:v>10.3795097620697</c:v>
              </c:pt>
              <c:pt idx="22">
                <c:v>-1.24226809843709</c:v>
              </c:pt>
              <c:pt idx="23">
                <c:v>-7.6993523152220494E-2</c:v>
              </c:pt>
              <c:pt idx="24">
                <c:v>-1.04334172926063</c:v>
              </c:pt>
              <c:pt idx="25">
                <c:v>-2.86595702693399</c:v>
              </c:pt>
              <c:pt idx="26">
                <c:v>-2.189232353115</c:v>
              </c:pt>
            </c:numLit>
          </c:xVal>
          <c:yVal>
            <c:numLit>
              <c:formatCode>General</c:formatCode>
              <c:ptCount val="27"/>
              <c:pt idx="0">
                <c:v>0.301496372517781</c:v>
              </c:pt>
              <c:pt idx="1">
                <c:v>5.0988670966194798</c:v>
              </c:pt>
              <c:pt idx="2">
                <c:v>1.5627548194540599</c:v>
              </c:pt>
              <c:pt idx="3">
                <c:v>1.2328236205180201</c:v>
              </c:pt>
              <c:pt idx="4">
                <c:v>0.91499133654374898</c:v>
              </c:pt>
              <c:pt idx="5">
                <c:v>-1.9094193425881401</c:v>
              </c:pt>
              <c:pt idx="6">
                <c:v>-0.301496372517783</c:v>
              </c:pt>
              <c:pt idx="7">
                <c:v>0.605578561539864</c:v>
              </c:pt>
              <c:pt idx="8">
                <c:v>2.2789964097893498</c:v>
              </c:pt>
              <c:pt idx="9">
                <c:v>3.1265359699135198</c:v>
              </c:pt>
              <c:pt idx="10">
                <c:v>-3.1265359699135198</c:v>
              </c:pt>
              <c:pt idx="11">
                <c:v>-1.38161087508908E-15</c:v>
              </c:pt>
              <c:pt idx="12">
                <c:v>-2.27899640978936</c:v>
              </c:pt>
              <c:pt idx="13">
                <c:v>2.68024909766741</c:v>
              </c:pt>
              <c:pt idx="14">
                <c:v>-4.2638849859623402</c:v>
              </c:pt>
              <c:pt idx="15">
                <c:v>4.2638849859623296</c:v>
              </c:pt>
              <c:pt idx="16">
                <c:v>-1.2328236205180301</c:v>
              </c:pt>
              <c:pt idx="17">
                <c:v>-3.64019870313306</c:v>
              </c:pt>
              <c:pt idx="18">
                <c:v>3.64019870313306</c:v>
              </c:pt>
              <c:pt idx="19">
                <c:v>-6.5347663696669702</c:v>
              </c:pt>
              <c:pt idx="20">
                <c:v>-1.5627548194540599</c:v>
              </c:pt>
              <c:pt idx="21">
                <c:v>6.5347663696669702</c:v>
              </c:pt>
              <c:pt idx="22">
                <c:v>-0.91499133654375198</c:v>
              </c:pt>
              <c:pt idx="23">
                <c:v>1.9094193425881401</c:v>
              </c:pt>
              <c:pt idx="24">
                <c:v>-0.605578561539867</c:v>
              </c:pt>
              <c:pt idx="25">
                <c:v>-5.0988670966194798</c:v>
              </c:pt>
              <c:pt idx="26">
                <c:v>-2.68024909766741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2C0F-6642-A7C4-00D45AD4BA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27"/>
        <c:axId val="1428"/>
      </c:scatterChart>
      <c:valAx>
        <c:axId val="1427"/>
        <c:scaling>
          <c:orientation val="minMax"/>
          <c:max val="12"/>
          <c:min val="-4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428"/>
        <c:crosses val="min"/>
        <c:crossBetween val="midCat"/>
      </c:valAx>
      <c:valAx>
        <c:axId val="1428"/>
        <c:scaling>
          <c:orientation val="minMax"/>
          <c:max val="8"/>
          <c:min val="-8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427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7"/>
              <c:pt idx="0">
                <c:v>6.5044434120134698</c:v>
              </c:pt>
              <c:pt idx="1">
                <c:v>7.0202610899975602</c:v>
              </c:pt>
              <c:pt idx="2">
                <c:v>5.8869527582586301</c:v>
              </c:pt>
              <c:pt idx="3">
                <c:v>4.5053881918240899</c:v>
              </c:pt>
              <c:pt idx="4">
                <c:v>9.0352268518028094</c:v>
              </c:pt>
              <c:pt idx="5">
                <c:v>4.3947004156704201</c:v>
              </c:pt>
              <c:pt idx="6">
                <c:v>5.9087878226357704</c:v>
              </c:pt>
              <c:pt idx="7">
                <c:v>5.6039817756005696</c:v>
              </c:pt>
              <c:pt idx="8">
                <c:v>9.5611827513326109</c:v>
              </c:pt>
              <c:pt idx="9">
                <c:v>21.182512646481801</c:v>
              </c:pt>
              <c:pt idx="10">
                <c:v>3.1778109650611599</c:v>
              </c:pt>
              <c:pt idx="11">
                <c:v>4.6679239268337698</c:v>
              </c:pt>
              <c:pt idx="12">
                <c:v>8.8927183012698805</c:v>
              </c:pt>
              <c:pt idx="13">
                <c:v>0.85980168933960599</c:v>
              </c:pt>
              <c:pt idx="14">
                <c:v>5.38154769605271</c:v>
              </c:pt>
              <c:pt idx="15">
                <c:v>7.9856370695556</c:v>
              </c:pt>
              <c:pt idx="16">
                <c:v>4.6998131353250896</c:v>
              </c:pt>
              <c:pt idx="17">
                <c:v>5.6309998436594304</c:v>
              </c:pt>
              <c:pt idx="18">
                <c:v>0.462586396577718</c:v>
              </c:pt>
              <c:pt idx="19">
                <c:v>6.4840720313230804</c:v>
              </c:pt>
              <c:pt idx="20">
                <c:v>4.9030571469369502</c:v>
              </c:pt>
              <c:pt idx="21">
                <c:v>0.692630722030946</c:v>
              </c:pt>
              <c:pt idx="22">
                <c:v>4.3521050452208199</c:v>
              </c:pt>
              <c:pt idx="23">
                <c:v>2.1804937113343801</c:v>
              </c:pt>
              <c:pt idx="24">
                <c:v>2.3211517665895398</c:v>
              </c:pt>
              <c:pt idx="25">
                <c:v>5.1842527662823601</c:v>
              </c:pt>
              <c:pt idx="26">
                <c:v>4.4898775144053298</c:v>
              </c:pt>
            </c:numLit>
          </c:xVal>
          <c:yVal>
            <c:numLit>
              <c:formatCode>General</c:formatCode>
              <c:ptCount val="27"/>
              <c:pt idx="0">
                <c:v>-0.62427527376646497</c:v>
              </c:pt>
              <c:pt idx="1">
                <c:v>7.6890406127455204</c:v>
              </c:pt>
              <c:pt idx="2">
                <c:v>-0.114735532501529</c:v>
              </c:pt>
              <c:pt idx="3">
                <c:v>-0.25413025348791302</c:v>
              </c:pt>
              <c:pt idx="4">
                <c:v>-0.50537070931537398</c:v>
              </c:pt>
              <c:pt idx="5">
                <c:v>-1.8868916327224701</c:v>
              </c:pt>
              <c:pt idx="6">
                <c:v>-0.95423703267403204</c:v>
              </c:pt>
              <c:pt idx="7">
                <c:v>-0.55103910904649001</c:v>
              </c:pt>
              <c:pt idx="8">
                <c:v>0.78048899973511399</c:v>
              </c:pt>
              <c:pt idx="9">
                <c:v>1.93199250275892</c:v>
              </c:pt>
              <c:pt idx="10">
                <c:v>-2.4212954694002198</c:v>
              </c:pt>
              <c:pt idx="11">
                <c:v>-0.733738059784935</c:v>
              </c:pt>
              <c:pt idx="12">
                <c:v>-1.9808639405586199</c:v>
              </c:pt>
              <c:pt idx="13">
                <c:v>1.07172424027114</c:v>
              </c:pt>
              <c:pt idx="14">
                <c:v>-2.79146289063589</c:v>
              </c:pt>
              <c:pt idx="15">
                <c:v>5.9570211323694497</c:v>
              </c:pt>
              <c:pt idx="16">
                <c:v>-1.4608927984480999</c:v>
              </c:pt>
              <c:pt idx="17">
                <c:v>-2.6391351742379499</c:v>
              </c:pt>
              <c:pt idx="18">
                <c:v>2.0578638848481701</c:v>
              </c:pt>
              <c:pt idx="19">
                <c:v>-3.94892148546396</c:v>
              </c:pt>
              <c:pt idx="20">
                <c:v>-1.58285904185513</c:v>
              </c:pt>
              <c:pt idx="21">
                <c:v>10.3795097620697</c:v>
              </c:pt>
              <c:pt idx="22">
                <c:v>-1.24226809843709</c:v>
              </c:pt>
              <c:pt idx="23">
                <c:v>-7.6993523152220494E-2</c:v>
              </c:pt>
              <c:pt idx="24">
                <c:v>-1.04334172926063</c:v>
              </c:pt>
              <c:pt idx="25">
                <c:v>-2.86595702693399</c:v>
              </c:pt>
              <c:pt idx="26">
                <c:v>-2.189232353115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F359-FF41-95AB-F70D78B932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30"/>
        <c:axId val="1431"/>
      </c:scatterChart>
      <c:valAx>
        <c:axId val="1430"/>
        <c:scaling>
          <c:orientation val="minMax"/>
          <c:max val="25"/>
          <c:min val="0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431"/>
        <c:crosses val="min"/>
        <c:crossBetween val="midCat"/>
      </c:valAx>
      <c:valAx>
        <c:axId val="1431"/>
        <c:scaling>
          <c:orientation val="minMax"/>
          <c:max val="12"/>
          <c:min val="-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430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ROE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7"/>
              <c:pt idx="0">
                <c:v>0.24868447390076301</c:v>
              </c:pt>
              <c:pt idx="1">
                <c:v>0.28359807883444499</c:v>
              </c:pt>
              <c:pt idx="2">
                <c:v>0.29284375446529898</c:v>
              </c:pt>
              <c:pt idx="3">
                <c:v>0.11510248696893299</c:v>
              </c:pt>
              <c:pt idx="4">
                <c:v>2.7515603592632099E-2</c:v>
              </c:pt>
              <c:pt idx="5">
                <c:v>0.196093824341041</c:v>
              </c:pt>
              <c:pt idx="6">
                <c:v>0.174120243209616</c:v>
              </c:pt>
              <c:pt idx="7">
                <c:v>0.190379689830842</c:v>
              </c:pt>
              <c:pt idx="8">
                <c:v>0.107001220256254</c:v>
              </c:pt>
              <c:pt idx="9">
                <c:v>1.2157444580206</c:v>
              </c:pt>
              <c:pt idx="10">
                <c:v>7.1247592287033895E-2</c:v>
              </c:pt>
              <c:pt idx="11">
                <c:v>3.1308565759012197E-2</c:v>
              </c:pt>
              <c:pt idx="12">
                <c:v>0.34098221845893301</c:v>
              </c:pt>
              <c:pt idx="13">
                <c:v>-5.5341375450814599E-2</c:v>
              </c:pt>
              <c:pt idx="14">
                <c:v>9.9420105252572694E-2</c:v>
              </c:pt>
              <c:pt idx="15">
                <c:v>0.25947163628916597</c:v>
              </c:pt>
              <c:pt idx="16">
                <c:v>0.235399696258456</c:v>
              </c:pt>
              <c:pt idx="17">
                <c:v>0.27511621900826499</c:v>
              </c:pt>
              <c:pt idx="18">
                <c:v>-0.14321450906816799</c:v>
              </c:pt>
              <c:pt idx="19">
                <c:v>0.196092065920312</c:v>
              </c:pt>
              <c:pt idx="20">
                <c:v>0.144595176571921</c:v>
              </c:pt>
              <c:pt idx="21">
                <c:v>-6.6919791172282903E-2</c:v>
              </c:pt>
              <c:pt idx="22">
                <c:v>0.101236337573911</c:v>
              </c:pt>
              <c:pt idx="23">
                <c:v>3.6130974783590501E-2</c:v>
              </c:pt>
              <c:pt idx="24">
                <c:v>4.5873081708834501E-2</c:v>
              </c:pt>
              <c:pt idx="25">
                <c:v>0.14912280701754399</c:v>
              </c:pt>
              <c:pt idx="26">
                <c:v>0.187956989247312</c:v>
              </c:pt>
            </c:numLit>
          </c:xVal>
          <c:yVal>
            <c:numLit>
              <c:formatCode>General</c:formatCode>
              <c:ptCount val="27"/>
              <c:pt idx="0">
                <c:v>-0.62427527376646497</c:v>
              </c:pt>
              <c:pt idx="1">
                <c:v>7.6890406127455204</c:v>
              </c:pt>
              <c:pt idx="2">
                <c:v>-0.114735532501529</c:v>
              </c:pt>
              <c:pt idx="3">
                <c:v>-0.25413025348791302</c:v>
              </c:pt>
              <c:pt idx="4">
                <c:v>-0.50537070931537398</c:v>
              </c:pt>
              <c:pt idx="5">
                <c:v>-1.8868916327224701</c:v>
              </c:pt>
              <c:pt idx="6">
                <c:v>-0.95423703267403204</c:v>
              </c:pt>
              <c:pt idx="7">
                <c:v>-0.55103910904649001</c:v>
              </c:pt>
              <c:pt idx="8">
                <c:v>0.78048899973511399</c:v>
              </c:pt>
              <c:pt idx="9">
                <c:v>1.93199250275892</c:v>
              </c:pt>
              <c:pt idx="10">
                <c:v>-2.4212954694002198</c:v>
              </c:pt>
              <c:pt idx="11">
                <c:v>-0.733738059784935</c:v>
              </c:pt>
              <c:pt idx="12">
                <c:v>-1.9808639405586199</c:v>
              </c:pt>
              <c:pt idx="13">
                <c:v>1.07172424027114</c:v>
              </c:pt>
              <c:pt idx="14">
                <c:v>-2.79146289063589</c:v>
              </c:pt>
              <c:pt idx="15">
                <c:v>5.9570211323694497</c:v>
              </c:pt>
              <c:pt idx="16">
                <c:v>-1.4608927984480999</c:v>
              </c:pt>
              <c:pt idx="17">
                <c:v>-2.6391351742379499</c:v>
              </c:pt>
              <c:pt idx="18">
                <c:v>2.0578638848481701</c:v>
              </c:pt>
              <c:pt idx="19">
                <c:v>-3.94892148546396</c:v>
              </c:pt>
              <c:pt idx="20">
                <c:v>-1.58285904185513</c:v>
              </c:pt>
              <c:pt idx="21">
                <c:v>10.3795097620697</c:v>
              </c:pt>
              <c:pt idx="22">
                <c:v>-1.24226809843709</c:v>
              </c:pt>
              <c:pt idx="23">
                <c:v>-7.6993523152220494E-2</c:v>
              </c:pt>
              <c:pt idx="24">
                <c:v>-1.04334172926063</c:v>
              </c:pt>
              <c:pt idx="25">
                <c:v>-2.86595702693399</c:v>
              </c:pt>
              <c:pt idx="26">
                <c:v>-2.189232353115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B4EC-3D45-ABC1-BFE407A988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33"/>
        <c:axId val="1434"/>
      </c:scatterChart>
      <c:valAx>
        <c:axId val="1433"/>
        <c:scaling>
          <c:orientation val="minMax"/>
          <c:max val="1.4"/>
          <c:min val="-0.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ROE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434"/>
        <c:crosses val="min"/>
        <c:crossBetween val="midCat"/>
      </c:valAx>
      <c:valAx>
        <c:axId val="1434"/>
        <c:scaling>
          <c:orientation val="minMax"/>
          <c:max val="12"/>
          <c:min val="-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433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Expected growth in EPS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7"/>
              <c:pt idx="0">
                <c:v>0.107</c:v>
              </c:pt>
              <c:pt idx="1">
                <c:v>0.108</c:v>
              </c:pt>
              <c:pt idx="2">
                <c:v>0</c:v>
              </c:pt>
              <c:pt idx="3">
                <c:v>0.10100000000000001</c:v>
              </c:pt>
              <c:pt idx="4">
                <c:v>0.59499999999999997</c:v>
              </c:pt>
              <c:pt idx="5">
                <c:v>-8.1300000000000001E-3</c:v>
              </c:pt>
              <c:pt idx="6">
                <c:v>0.14799999999999999</c:v>
              </c:pt>
              <c:pt idx="7">
                <c:v>0.10199999999999999</c:v>
              </c:pt>
              <c:pt idx="8">
                <c:v>0.54200000000000004</c:v>
              </c:pt>
              <c:pt idx="9">
                <c:v>0.16800000000000001</c:v>
              </c:pt>
              <c:pt idx="10">
                <c:v>4.1799999999999997E-2</c:v>
              </c:pt>
              <c:pt idx="11">
                <c:v>0.218</c:v>
              </c:pt>
              <c:pt idx="12">
                <c:v>0.19700000000000001</c:v>
              </c:pt>
              <c:pt idx="13">
                <c:v>0</c:v>
              </c:pt>
              <c:pt idx="14">
                <c:v>0.19500000000000001</c:v>
              </c:pt>
              <c:pt idx="15">
                <c:v>0.22</c:v>
              </c:pt>
              <c:pt idx="16">
                <c:v>-3.0499999999999999E-2</c:v>
              </c:pt>
              <c:pt idx="17">
                <c:v>0</c:v>
              </c:pt>
              <c:pt idx="18">
                <c:v>7.4300000000000005E-2</c:v>
              </c:pt>
              <c:pt idx="19">
                <c:v>0.17</c:v>
              </c:pt>
              <c:pt idx="20">
                <c:v>9.8599999999999993E-2</c:v>
              </c:pt>
              <c:pt idx="21">
                <c:v>0</c:v>
              </c:pt>
              <c:pt idx="22">
                <c:v>0.105</c:v>
              </c:pt>
              <c:pt idx="23">
                <c:v>0</c:v>
              </c:pt>
              <c:pt idx="24">
                <c:v>0</c:v>
              </c:pt>
              <c:pt idx="25">
                <c:v>0.11700000000000001</c:v>
              </c:pt>
              <c:pt idx="26">
                <c:v>0.01</c:v>
              </c:pt>
            </c:numLit>
          </c:xVal>
          <c:yVal>
            <c:numLit>
              <c:formatCode>General</c:formatCode>
              <c:ptCount val="27"/>
              <c:pt idx="0">
                <c:v>-0.62427527376646497</c:v>
              </c:pt>
              <c:pt idx="1">
                <c:v>7.6890406127455204</c:v>
              </c:pt>
              <c:pt idx="2">
                <c:v>-0.114735532501529</c:v>
              </c:pt>
              <c:pt idx="3">
                <c:v>-0.25413025348791302</c:v>
              </c:pt>
              <c:pt idx="4">
                <c:v>-0.50537070931537398</c:v>
              </c:pt>
              <c:pt idx="5">
                <c:v>-1.8868916327224701</c:v>
              </c:pt>
              <c:pt idx="6">
                <c:v>-0.95423703267403204</c:v>
              </c:pt>
              <c:pt idx="7">
                <c:v>-0.55103910904649001</c:v>
              </c:pt>
              <c:pt idx="8">
                <c:v>0.78048899973511399</c:v>
              </c:pt>
              <c:pt idx="9">
                <c:v>1.93199250275892</c:v>
              </c:pt>
              <c:pt idx="10">
                <c:v>-2.4212954694002198</c:v>
              </c:pt>
              <c:pt idx="11">
                <c:v>-0.733738059784935</c:v>
              </c:pt>
              <c:pt idx="12">
                <c:v>-1.9808639405586199</c:v>
              </c:pt>
              <c:pt idx="13">
                <c:v>1.07172424027114</c:v>
              </c:pt>
              <c:pt idx="14">
                <c:v>-2.79146289063589</c:v>
              </c:pt>
              <c:pt idx="15">
                <c:v>5.9570211323694497</c:v>
              </c:pt>
              <c:pt idx="16">
                <c:v>-1.4608927984480999</c:v>
              </c:pt>
              <c:pt idx="17">
                <c:v>-2.6391351742379499</c:v>
              </c:pt>
              <c:pt idx="18">
                <c:v>2.0578638848481701</c:v>
              </c:pt>
              <c:pt idx="19">
                <c:v>-3.94892148546396</c:v>
              </c:pt>
              <c:pt idx="20">
                <c:v>-1.58285904185513</c:v>
              </c:pt>
              <c:pt idx="21">
                <c:v>10.3795097620697</c:v>
              </c:pt>
              <c:pt idx="22">
                <c:v>-1.24226809843709</c:v>
              </c:pt>
              <c:pt idx="23">
                <c:v>-7.6993523152220494E-2</c:v>
              </c:pt>
              <c:pt idx="24">
                <c:v>-1.04334172926063</c:v>
              </c:pt>
              <c:pt idx="25">
                <c:v>-2.86595702693399</c:v>
              </c:pt>
              <c:pt idx="26">
                <c:v>-2.189232353115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A363-964A-9348-2C5768A79A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36"/>
        <c:axId val="1437"/>
      </c:scatterChart>
      <c:valAx>
        <c:axId val="1436"/>
        <c:scaling>
          <c:orientation val="minMax"/>
          <c:max val="0.6"/>
          <c:min val="-0.1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Expected growth in EPS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437"/>
        <c:crosses val="min"/>
        <c:crossBetween val="midCat"/>
      </c:valAx>
      <c:valAx>
        <c:axId val="1437"/>
        <c:scaling>
          <c:orientation val="minMax"/>
          <c:max val="12"/>
          <c:min val="-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436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val>
            <c:numLit>
              <c:formatCode>General</c:formatCode>
              <c:ptCount val="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numLit>
                    <c:formatCode>General</c:formatCode>
                    <c:ptCount val="8"/>
                    <c:pt idx="0">
                      <c:v>0</c:v>
                    </c:pt>
                    <c:pt idx="1">
                      <c:v>0</c:v>
                    </c:pt>
                    <c:pt idx="2">
                      <c:v>0</c:v>
                    </c:pt>
                    <c:pt idx="3">
                      <c:v>0</c:v>
                    </c:pt>
                    <c:pt idx="4">
                      <c:v>0</c:v>
                    </c:pt>
                    <c:pt idx="5">
                      <c:v>0</c:v>
                    </c:pt>
                    <c:pt idx="6">
                      <c:v>0</c:v>
                    </c:pt>
                    <c:pt idx="7">
                      <c:v>0</c:v>
                    </c:pt>
                  </c:numLit>
                </c15:cat>
              </c15:filteredCategoryTitle>
            </c:ext>
            <c:ext xmlns:c16="http://schemas.microsoft.com/office/drawing/2014/chart" uri="{C3380CC4-5D6E-409C-BE32-E72D297353CC}">
              <c16:uniqueId val="{00000000-A3B9-AC45-B7F8-3AD53EFEB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130"/>
        <c:axId val="1131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31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</c:numLit>
          </c:xVal>
          <c:yVal>
            <c:numLit>
              <c:formatCode>General</c:formatCode>
              <c:ptCount val="31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A3B9-AC45-B7F8-3AD53EFEB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3"/>
        <c:axId val="1134"/>
      </c:scatterChart>
      <c:catAx>
        <c:axId val="1130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31"/>
        <c:crosses val="min"/>
        <c:auto val="0"/>
        <c:lblAlgn val="ctr"/>
        <c:lblOffset val="100"/>
        <c:noMultiLvlLbl val="0"/>
      </c:catAx>
      <c:valAx>
        <c:axId val="1131"/>
        <c:scaling>
          <c:orientation val="minMax"/>
          <c:max val="14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30"/>
        <c:crossesAt val="0"/>
        <c:crossBetween val="between"/>
      </c:valAx>
      <c:valAx>
        <c:axId val="1133"/>
        <c:scaling>
          <c:orientation val="minMax"/>
          <c:max val="8"/>
          <c:min val="-8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134"/>
        <c:crossesAt val="0"/>
        <c:crossBetween val="midCat"/>
      </c:valAx>
      <c:valAx>
        <c:axId val="1134"/>
        <c:scaling>
          <c:orientation val="minMax"/>
          <c:max val="14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133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93E2-8D40-8374-F1BAC5221011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8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27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</c:numLit>
          </c:xVal>
          <c:yVal>
            <c:numLit>
              <c:formatCode>General</c:formatCode>
              <c:ptCount val="27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93E2-8D40-8374-F1BAC52210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6"/>
        <c:axId val="1137"/>
      </c:scatterChart>
      <c:valAx>
        <c:axId val="1136"/>
        <c:scaling>
          <c:orientation val="minMax"/>
          <c:max val="8"/>
          <c:min val="-8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37"/>
        <c:crosses val="min"/>
        <c:crossBetween val="midCat"/>
      </c:valAx>
      <c:valAx>
        <c:axId val="1137"/>
        <c:scaling>
          <c:orientation val="minMax"/>
          <c:max val="6"/>
          <c:min val="-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36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7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</c:numLit>
          </c:xVal>
          <c:yVal>
            <c:numLit>
              <c:formatCode>General</c:formatCode>
              <c:ptCount val="27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BFA5-7B46-B048-315C9FAA42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9"/>
        <c:axId val="1140"/>
      </c:scatterChart>
      <c:valAx>
        <c:axId val="1139"/>
        <c:scaling>
          <c:orientation val="minMax"/>
          <c:max val="30"/>
          <c:min val="-5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40"/>
        <c:crosses val="min"/>
        <c:crossBetween val="midCat"/>
      </c:valAx>
      <c:valAx>
        <c:axId val="1140"/>
        <c:scaling>
          <c:orientation val="minMax"/>
          <c:max val="8"/>
          <c:min val="-8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39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Residuals vs ROIC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7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</c:numLit>
          </c:xVal>
          <c:yVal>
            <c:numLit>
              <c:formatCode>General</c:formatCode>
              <c:ptCount val="27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390E-7D41-A684-BC801749F2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42"/>
        <c:axId val="1143"/>
      </c:scatterChart>
      <c:valAx>
        <c:axId val="1142"/>
        <c:scaling>
          <c:orientation val="minMax"/>
          <c:max val="0.9"/>
          <c:min val="0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ROIC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43"/>
        <c:crosses val="min"/>
        <c:crossBetween val="midCat"/>
      </c:valAx>
      <c:valAx>
        <c:axId val="1143"/>
        <c:scaling>
          <c:orientation val="minMax"/>
          <c:max val="8"/>
          <c:min val="-8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42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Residuals vs Est. Annual Revenue Growth - 2 Yr % - Capital IQ [Latest] (%)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7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</c:numLit>
          </c:xVal>
          <c:yVal>
            <c:numLit>
              <c:formatCode>General</c:formatCode>
              <c:ptCount val="27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87A1-E741-890D-0A4C625A7F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45"/>
        <c:axId val="1146"/>
      </c:scatterChart>
      <c:valAx>
        <c:axId val="1145"/>
        <c:scaling>
          <c:orientation val="minMax"/>
          <c:max val="30"/>
          <c:min val="0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Est. Annual Revenue Growth - 2 Yr % - Capital IQ [Latest] (%)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46"/>
        <c:crosses val="min"/>
        <c:crossBetween val="midCat"/>
      </c:valAx>
      <c:valAx>
        <c:axId val="1146"/>
        <c:scaling>
          <c:orientation val="minMax"/>
          <c:max val="8"/>
          <c:min val="-8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45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Scatter plot "EV/Sales" vs. "Operating margin"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Predicted Y</c:v>
          </c:tx>
          <c:spPr>
            <a:ln/>
          </c:spPr>
          <c:marker>
            <c:symbol val="plus"/>
            <c:size val="5"/>
            <c:spPr>
              <a:noFill/>
              <a:ln/>
            </c:spPr>
          </c:marker>
          <c:x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xVal>
          <c:y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84BC-0443-9A74-55A81FBE81F5}"/>
            </c:ext>
          </c:extLst>
        </c:ser>
        <c:ser>
          <c:idx val="1"/>
          <c:order val="1"/>
          <c:tx>
            <c:v>EV/Sales</c:v>
          </c:tx>
          <c:spPr>
            <a:ln>
              <a:noFill/>
            </a:ln>
          </c:spPr>
          <c:marker>
            <c:symbol val="circle"/>
            <c:size val="5"/>
            <c:spPr>
              <a:solidFill>
                <a:srgbClr val="AB4643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xVal>
          <c:y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84BC-0443-9A74-55A81FBE81F5}"/>
            </c:ext>
          </c:extLst>
        </c:ser>
        <c:ser>
          <c:idx val="2"/>
          <c:order val="2"/>
          <c:tx>
            <c:v>95% CI (L)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xVal>
          <c:y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84BC-0443-9A74-55A81FBE81F5}"/>
            </c:ext>
          </c:extLst>
        </c:ser>
        <c:ser>
          <c:idx val="3"/>
          <c:order val="3"/>
          <c:tx>
            <c:v>95% CI (U)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xVal>
          <c:y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84BC-0443-9A74-55A81FBE81F5}"/>
            </c:ext>
          </c:extLst>
        </c:ser>
        <c:ser>
          <c:idx val="4"/>
          <c:order val="4"/>
          <c:tx>
            <c:v>95% PI (L)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xVal>
          <c:y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84BC-0443-9A74-55A81FBE81F5}"/>
            </c:ext>
          </c:extLst>
        </c:ser>
        <c:ser>
          <c:idx val="5"/>
          <c:order val="5"/>
          <c:tx>
            <c:v>95% PI (U)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xVal>
          <c:y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84BC-0443-9A74-55A81FBE81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6"/>
        <c:axId val="1077"/>
      </c:scatterChart>
      <c:valAx>
        <c:axId val="1076"/>
        <c:scaling>
          <c:orientation val="minMax"/>
          <c:max val="0.45"/>
          <c:min val="0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Operating margin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77"/>
        <c:crosses val="min"/>
        <c:crossBetween val="midCat"/>
      </c:valAx>
      <c:valAx>
        <c:axId val="1077"/>
        <c:scaling>
          <c:orientation val="minMax"/>
          <c:max val="25"/>
          <c:min val="-1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EV/Sales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76"/>
        <c:crosses val="min"/>
        <c:crossBetween val="midCat"/>
      </c:valAx>
      <c:spPr>
        <a:noFill/>
      </c:spPr>
    </c:plotArea>
    <c:legend>
      <c:legendPos val="r"/>
      <c:overlay val="0"/>
    </c:legend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val>
            <c:numLit>
              <c:formatCode>General</c:formatCode>
              <c:ptCount val="6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numLit>
                    <c:formatCode>General</c:formatCode>
                    <c:ptCount val="6"/>
                    <c:pt idx="0">
                      <c:v>0</c:v>
                    </c:pt>
                    <c:pt idx="1">
                      <c:v>0</c:v>
                    </c:pt>
                    <c:pt idx="2">
                      <c:v>0</c:v>
                    </c:pt>
                    <c:pt idx="3">
                      <c:v>0</c:v>
                    </c:pt>
                    <c:pt idx="4">
                      <c:v>0</c:v>
                    </c:pt>
                    <c:pt idx="5">
                      <c:v>0</c:v>
                    </c:pt>
                  </c:numLit>
                </c15:cat>
              </c15:filteredCategoryTitle>
            </c:ext>
            <c:ext xmlns:c16="http://schemas.microsoft.com/office/drawing/2014/chart" uri="{C3380CC4-5D6E-409C-BE32-E72D297353CC}">
              <c16:uniqueId val="{00000000-3B11-BF49-B501-ECE02DBB5A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079"/>
        <c:axId val="1080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31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</c:numLit>
          </c:xVal>
          <c:yVal>
            <c:numLit>
              <c:formatCode>General</c:formatCode>
              <c:ptCount val="31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3B11-BF49-B501-ECE02DBB5A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2"/>
        <c:axId val="1083"/>
      </c:scatterChart>
      <c:catAx>
        <c:axId val="1079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80"/>
        <c:crosses val="min"/>
        <c:auto val="0"/>
        <c:lblAlgn val="ctr"/>
        <c:lblOffset val="100"/>
        <c:noMultiLvlLbl val="0"/>
      </c:catAx>
      <c:valAx>
        <c:axId val="1080"/>
        <c:scaling>
          <c:orientation val="minMax"/>
          <c:max val="16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79"/>
        <c:crossesAt val="0"/>
        <c:crossBetween val="between"/>
      </c:valAx>
      <c:valAx>
        <c:axId val="1082"/>
        <c:scaling>
          <c:orientation val="minMax"/>
          <c:max val="8"/>
          <c:min val="-4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083"/>
        <c:crossesAt val="0"/>
        <c:crossBetween val="midCat"/>
      </c:valAx>
      <c:valAx>
        <c:axId val="1083"/>
        <c:scaling>
          <c:orientation val="minMax"/>
          <c:max val="16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082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0</c:v>
              </c:pt>
              <c:pt idx="1">
                <c:v>0</c:v>
              </c:pt>
            </c:numLit>
          </c:xVal>
          <c:yVal>
            <c:numLit>
              <c:formatCode>General</c:formatCode>
              <c:ptCount val="2"/>
              <c:pt idx="0">
                <c:v>0</c:v>
              </c:pt>
              <c:pt idx="1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8AC6-5C4E-A1E5-DF4FF5CBCC59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8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xVal>
          <c:y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8AC6-5C4E-A1E5-DF4FF5CBCC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5"/>
        <c:axId val="1086"/>
      </c:scatterChart>
      <c:valAx>
        <c:axId val="1085"/>
        <c:scaling>
          <c:orientation val="minMax"/>
          <c:max val="8"/>
          <c:min val="-4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86"/>
        <c:crosses val="min"/>
        <c:crossBetween val="midCat"/>
      </c:valAx>
      <c:valAx>
        <c:axId val="1086"/>
        <c:scaling>
          <c:orientation val="minMax"/>
          <c:max val="6"/>
          <c:min val="-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85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xVal>
          <c:y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F39E-5B4D-94C3-EDC681948E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8"/>
        <c:axId val="1089"/>
      </c:scatterChart>
      <c:valAx>
        <c:axId val="1088"/>
        <c:scaling>
          <c:orientation val="minMax"/>
          <c:max val="10"/>
          <c:min val="-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89"/>
        <c:crosses val="min"/>
        <c:crossBetween val="midCat"/>
      </c:valAx>
      <c:valAx>
        <c:axId val="1089"/>
        <c:scaling>
          <c:orientation val="minMax"/>
          <c:max val="8"/>
          <c:min val="-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88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Residuals vs Operating margin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xVal>
          <c:yVal>
            <c:numLit>
              <c:formatCode>General</c:formatCode>
              <c:ptCount val="2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D8DB-9E4A-AD6C-FFA2851F88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1"/>
        <c:axId val="1092"/>
      </c:scatterChart>
      <c:valAx>
        <c:axId val="1091"/>
        <c:scaling>
          <c:orientation val="minMax"/>
          <c:max val="0.45"/>
          <c:min val="0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Operating margin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92"/>
        <c:crosses val="min"/>
        <c:crossBetween val="midCat"/>
      </c:valAx>
      <c:valAx>
        <c:axId val="1092"/>
        <c:scaling>
          <c:orientation val="minMax"/>
          <c:max val="8"/>
          <c:min val="-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91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D09D1EA-03BB-AF48-BA68-1FD66D9A52B1}">
  <sheetPr/>
  <sheetViews>
    <sheetView zoomScale="17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.xml"/><Relationship Id="rId3" Type="http://schemas.openxmlformats.org/officeDocument/2006/relationships/chart" Target="../charts/chart6.xml"/><Relationship Id="rId7" Type="http://schemas.openxmlformats.org/officeDocument/2006/relationships/chart" Target="../charts/chart10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10" Type="http://schemas.openxmlformats.org/officeDocument/2006/relationships/chart" Target="../charts/chart13.xml"/><Relationship Id="rId4" Type="http://schemas.openxmlformats.org/officeDocument/2006/relationships/chart" Target="../charts/chart7.xml"/><Relationship Id="rId9" Type="http://schemas.openxmlformats.org/officeDocument/2006/relationships/chart" Target="../charts/chart12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5" Type="http://schemas.openxmlformats.org/officeDocument/2006/relationships/chart" Target="../charts/chart28.xml"/><Relationship Id="rId4" Type="http://schemas.openxmlformats.org/officeDocument/2006/relationships/chart" Target="../charts/chart2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2286" cy="628468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179917</xdr:colOff>
      <xdr:row>16</xdr:row>
      <xdr:rowOff>9525</xdr:rowOff>
    </xdr:from>
    <xdr:to>
      <xdr:col>13</xdr:col>
      <xdr:colOff>550333</xdr:colOff>
      <xdr:row>23</xdr:row>
      <xdr:rowOff>159808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8</xdr:col>
      <xdr:colOff>140340</xdr:colOff>
      <xdr:row>23</xdr:row>
      <xdr:rowOff>41385</xdr:rowOff>
    </xdr:to>
    <xdr:graphicFrame macro="">
      <xdr:nvGraphicFramePr>
        <xdr:cNvPr id="2" name="Chart 1" descr=".xml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31</xdr:row>
      <xdr:rowOff>38100</xdr:rowOff>
    </xdr:from>
    <xdr:to>
      <xdr:col>6</xdr:col>
      <xdr:colOff>0</xdr:colOff>
      <xdr:row>58</xdr:row>
      <xdr:rowOff>142985</xdr:rowOff>
    </xdr:to>
    <xdr:graphicFrame macro="">
      <xdr:nvGraphicFramePr>
        <xdr:cNvPr id="2" name="Chart 1" descr=".xml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116</xdr:row>
      <xdr:rowOff>38100</xdr:rowOff>
    </xdr:from>
    <xdr:to>
      <xdr:col>5</xdr:col>
      <xdr:colOff>0</xdr:colOff>
      <xdr:row>138</xdr:row>
      <xdr:rowOff>92185</xdr:rowOff>
    </xdr:to>
    <xdr:graphicFrame macro="">
      <xdr:nvGraphicFramePr>
        <xdr:cNvPr id="3" name="Chart 2" descr=".xml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136</xdr:row>
      <xdr:rowOff>38100</xdr:rowOff>
    </xdr:from>
    <xdr:to>
      <xdr:col>5</xdr:col>
      <xdr:colOff>0</xdr:colOff>
      <xdr:row>158</xdr:row>
      <xdr:rowOff>92185</xdr:rowOff>
    </xdr:to>
    <xdr:graphicFrame macro="">
      <xdr:nvGraphicFramePr>
        <xdr:cNvPr id="4" name="Chart 3" descr=".xml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156</xdr:row>
      <xdr:rowOff>38100</xdr:rowOff>
    </xdr:from>
    <xdr:to>
      <xdr:col>5</xdr:col>
      <xdr:colOff>0</xdr:colOff>
      <xdr:row>178</xdr:row>
      <xdr:rowOff>92185</xdr:rowOff>
    </xdr:to>
    <xdr:graphicFrame macro="">
      <xdr:nvGraphicFramePr>
        <xdr:cNvPr id="5" name="Chart 4" descr=".xml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176</xdr:row>
      <xdr:rowOff>38100</xdr:rowOff>
    </xdr:from>
    <xdr:to>
      <xdr:col>5</xdr:col>
      <xdr:colOff>0</xdr:colOff>
      <xdr:row>198</xdr:row>
      <xdr:rowOff>130285</xdr:rowOff>
    </xdr:to>
    <xdr:graphicFrame macro="">
      <xdr:nvGraphicFramePr>
        <xdr:cNvPr id="6" name="Chart 5" descr=".xml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0</xdr:col>
      <xdr:colOff>0</xdr:colOff>
      <xdr:row>31</xdr:row>
      <xdr:rowOff>47675</xdr:rowOff>
    </xdr:from>
    <xdr:to>
      <xdr:col>8</xdr:col>
      <xdr:colOff>749300</xdr:colOff>
      <xdr:row>58</xdr:row>
      <xdr:rowOff>152560</xdr:rowOff>
    </xdr:to>
    <xdr:graphicFrame macro="">
      <xdr:nvGraphicFramePr>
        <xdr:cNvPr id="7" name="Chart 6" descr=".xml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0</xdr:colOff>
      <xdr:row>115</xdr:row>
      <xdr:rowOff>47675</xdr:rowOff>
    </xdr:from>
    <xdr:to>
      <xdr:col>7</xdr:col>
      <xdr:colOff>368300</xdr:colOff>
      <xdr:row>137</xdr:row>
      <xdr:rowOff>63660</xdr:rowOff>
    </xdr:to>
    <xdr:graphicFrame macro="">
      <xdr:nvGraphicFramePr>
        <xdr:cNvPr id="8" name="Chart 7" descr=".xml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0</xdr:col>
      <xdr:colOff>0</xdr:colOff>
      <xdr:row>135</xdr:row>
      <xdr:rowOff>47675</xdr:rowOff>
    </xdr:from>
    <xdr:to>
      <xdr:col>7</xdr:col>
      <xdr:colOff>368300</xdr:colOff>
      <xdr:row>157</xdr:row>
      <xdr:rowOff>63660</xdr:rowOff>
    </xdr:to>
    <xdr:graphicFrame macro="">
      <xdr:nvGraphicFramePr>
        <xdr:cNvPr id="9" name="Chart 8" descr=".xml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0</xdr:col>
      <xdr:colOff>0</xdr:colOff>
      <xdr:row>155</xdr:row>
      <xdr:rowOff>47675</xdr:rowOff>
    </xdr:from>
    <xdr:to>
      <xdr:col>7</xdr:col>
      <xdr:colOff>368300</xdr:colOff>
      <xdr:row>177</xdr:row>
      <xdr:rowOff>63660</xdr:rowOff>
    </xdr:to>
    <xdr:graphicFrame macro="">
      <xdr:nvGraphicFramePr>
        <xdr:cNvPr id="10" name="Chart 9" descr=".xml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0</xdr:col>
      <xdr:colOff>0</xdr:colOff>
      <xdr:row>175</xdr:row>
      <xdr:rowOff>47675</xdr:rowOff>
    </xdr:from>
    <xdr:to>
      <xdr:col>7</xdr:col>
      <xdr:colOff>368300</xdr:colOff>
      <xdr:row>197</xdr:row>
      <xdr:rowOff>101760</xdr:rowOff>
    </xdr:to>
    <xdr:graphicFrame macro="">
      <xdr:nvGraphicFramePr>
        <xdr:cNvPr id="11" name="Chart 10" descr=".xml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95</xdr:row>
      <xdr:rowOff>47675</xdr:rowOff>
    </xdr:from>
    <xdr:to>
      <xdr:col>8</xdr:col>
      <xdr:colOff>266700</xdr:colOff>
      <xdr:row>117</xdr:row>
      <xdr:rowOff>139860</xdr:rowOff>
    </xdr:to>
    <xdr:graphicFrame macro="">
      <xdr:nvGraphicFramePr>
        <xdr:cNvPr id="2" name="Chart 1" descr=".xml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115</xdr:row>
      <xdr:rowOff>47675</xdr:rowOff>
    </xdr:from>
    <xdr:to>
      <xdr:col>8</xdr:col>
      <xdr:colOff>266700</xdr:colOff>
      <xdr:row>137</xdr:row>
      <xdr:rowOff>139860</xdr:rowOff>
    </xdr:to>
    <xdr:graphicFrame macro="">
      <xdr:nvGraphicFramePr>
        <xdr:cNvPr id="3" name="Chart 2" descr=".xml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135</xdr:row>
      <xdr:rowOff>47675</xdr:rowOff>
    </xdr:from>
    <xdr:to>
      <xdr:col>8</xdr:col>
      <xdr:colOff>266700</xdr:colOff>
      <xdr:row>157</xdr:row>
      <xdr:rowOff>139860</xdr:rowOff>
    </xdr:to>
    <xdr:graphicFrame macro="">
      <xdr:nvGraphicFramePr>
        <xdr:cNvPr id="4" name="Chart 3" descr=".xml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155</xdr:row>
      <xdr:rowOff>47675</xdr:rowOff>
    </xdr:from>
    <xdr:to>
      <xdr:col>8</xdr:col>
      <xdr:colOff>266700</xdr:colOff>
      <xdr:row>177</xdr:row>
      <xdr:rowOff>139860</xdr:rowOff>
    </xdr:to>
    <xdr:graphicFrame macro="">
      <xdr:nvGraphicFramePr>
        <xdr:cNvPr id="5" name="Chart 4" descr=".xml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175</xdr:row>
      <xdr:rowOff>47675</xdr:rowOff>
    </xdr:from>
    <xdr:to>
      <xdr:col>8</xdr:col>
      <xdr:colOff>266700</xdr:colOff>
      <xdr:row>197</xdr:row>
      <xdr:rowOff>139860</xdr:rowOff>
    </xdr:to>
    <xdr:graphicFrame macro="">
      <xdr:nvGraphicFramePr>
        <xdr:cNvPr id="6" name="Chart 5" descr=".xml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95</xdr:row>
      <xdr:rowOff>38100</xdr:rowOff>
    </xdr:from>
    <xdr:to>
      <xdr:col>13</xdr:col>
      <xdr:colOff>127000</xdr:colOff>
      <xdr:row>117</xdr:row>
      <xdr:rowOff>54085</xdr:rowOff>
    </xdr:to>
    <xdr:graphicFrame macro="">
      <xdr:nvGraphicFramePr>
        <xdr:cNvPr id="2" name="Chart 1" descr=".xml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115</xdr:row>
      <xdr:rowOff>38100</xdr:rowOff>
    </xdr:from>
    <xdr:to>
      <xdr:col>13</xdr:col>
      <xdr:colOff>127000</xdr:colOff>
      <xdr:row>137</xdr:row>
      <xdr:rowOff>54085</xdr:rowOff>
    </xdr:to>
    <xdr:graphicFrame macro="">
      <xdr:nvGraphicFramePr>
        <xdr:cNvPr id="3" name="Chart 2" descr=".xml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135</xdr:row>
      <xdr:rowOff>38100</xdr:rowOff>
    </xdr:from>
    <xdr:to>
      <xdr:col>13</xdr:col>
      <xdr:colOff>127000</xdr:colOff>
      <xdr:row>157</xdr:row>
      <xdr:rowOff>54085</xdr:rowOff>
    </xdr:to>
    <xdr:graphicFrame macro="">
      <xdr:nvGraphicFramePr>
        <xdr:cNvPr id="4" name="Chart 3" descr=".xml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155</xdr:row>
      <xdr:rowOff>38100</xdr:rowOff>
    </xdr:from>
    <xdr:to>
      <xdr:col>13</xdr:col>
      <xdr:colOff>127000</xdr:colOff>
      <xdr:row>177</xdr:row>
      <xdr:rowOff>54085</xdr:rowOff>
    </xdr:to>
    <xdr:graphicFrame macro="">
      <xdr:nvGraphicFramePr>
        <xdr:cNvPr id="5" name="Chart 4" descr=".xml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175</xdr:row>
      <xdr:rowOff>38100</xdr:rowOff>
    </xdr:from>
    <xdr:to>
      <xdr:col>13</xdr:col>
      <xdr:colOff>127000</xdr:colOff>
      <xdr:row>197</xdr:row>
      <xdr:rowOff>92185</xdr:rowOff>
    </xdr:to>
    <xdr:graphicFrame macro="">
      <xdr:nvGraphicFramePr>
        <xdr:cNvPr id="6" name="Chart 5" descr=".xml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31</xdr:row>
      <xdr:rowOff>38100</xdr:rowOff>
    </xdr:from>
    <xdr:to>
      <xdr:col>8</xdr:col>
      <xdr:colOff>673100</xdr:colOff>
      <xdr:row>58</xdr:row>
      <xdr:rowOff>142985</xdr:rowOff>
    </xdr:to>
    <xdr:graphicFrame macro="">
      <xdr:nvGraphicFramePr>
        <xdr:cNvPr id="2" name="Chart 1" descr=".xml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116</xdr:row>
      <xdr:rowOff>38100</xdr:rowOff>
    </xdr:from>
    <xdr:to>
      <xdr:col>7</xdr:col>
      <xdr:colOff>381000</xdr:colOff>
      <xdr:row>138</xdr:row>
      <xdr:rowOff>54085</xdr:rowOff>
    </xdr:to>
    <xdr:graphicFrame macro="">
      <xdr:nvGraphicFramePr>
        <xdr:cNvPr id="3" name="Chart 2" descr=".xml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136</xdr:row>
      <xdr:rowOff>38100</xdr:rowOff>
    </xdr:from>
    <xdr:to>
      <xdr:col>7</xdr:col>
      <xdr:colOff>381000</xdr:colOff>
      <xdr:row>158</xdr:row>
      <xdr:rowOff>54085</xdr:rowOff>
    </xdr:to>
    <xdr:graphicFrame macro="">
      <xdr:nvGraphicFramePr>
        <xdr:cNvPr id="4" name="Chart 3" descr=".xml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156</xdr:row>
      <xdr:rowOff>38100</xdr:rowOff>
    </xdr:from>
    <xdr:to>
      <xdr:col>7</xdr:col>
      <xdr:colOff>381000</xdr:colOff>
      <xdr:row>178</xdr:row>
      <xdr:rowOff>54085</xdr:rowOff>
    </xdr:to>
    <xdr:graphicFrame macro="">
      <xdr:nvGraphicFramePr>
        <xdr:cNvPr id="5" name="Chart 4" descr=".xml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176</xdr:row>
      <xdr:rowOff>38100</xdr:rowOff>
    </xdr:from>
    <xdr:to>
      <xdr:col>7</xdr:col>
      <xdr:colOff>381000</xdr:colOff>
      <xdr:row>198</xdr:row>
      <xdr:rowOff>92185</xdr:rowOff>
    </xdr:to>
    <xdr:graphicFrame macro="">
      <xdr:nvGraphicFramePr>
        <xdr:cNvPr id="6" name="Chart 5" descr=".xml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1041400</xdr:colOff>
      <xdr:row>2</xdr:row>
      <xdr:rowOff>101600</xdr:rowOff>
    </xdr:to>
    <xdr:pic>
      <xdr:nvPicPr>
        <xdr:cNvPr id="3074" name="Picture 2">
          <a:extLst>
            <a:ext uri="{FF2B5EF4-FFF2-40B4-BE49-F238E27FC236}">
              <a16:creationId xmlns:a16="http://schemas.microsoft.com/office/drawing/2014/main" id="{00000000-0008-0000-0A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414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1041400</xdr:colOff>
      <xdr:row>2</xdr:row>
      <xdr:rowOff>101600</xdr:rowOff>
    </xdr:to>
    <xdr:pic>
      <xdr:nvPicPr>
        <xdr:cNvPr id="5122" name="Picture 2">
          <a:extLst>
            <a:ext uri="{FF2B5EF4-FFF2-40B4-BE49-F238E27FC236}">
              <a16:creationId xmlns:a16="http://schemas.microsoft.com/office/drawing/2014/main" id="{00000000-0008-0000-0B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414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wrap="none" lIns="18288" tIns="0" rIns="0" bIns="0" upright="1">
        <a:spAutoFit/>
      </a:bodyPr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wrap="none" lIns="18288" tIns="0" rIns="0" bIns="0" upright="1">
        <a:spAutoFit/>
      </a:bodyPr>
      <a:lstStyle/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AI99"/>
  <sheetViews>
    <sheetView zoomScaleNormal="100" workbookViewId="0">
      <selection activeCell="G29" sqref="A1:IV29"/>
    </sheetView>
  </sheetViews>
  <sheetFormatPr baseColWidth="10" defaultColWidth="8.83203125" defaultRowHeight="11"/>
  <cols>
    <col min="1" max="1" width="25.83203125" customWidth="1"/>
    <col min="2" max="2" width="15.83203125" customWidth="1"/>
    <col min="3" max="3" width="14.83203125" customWidth="1"/>
    <col min="4" max="4" width="25.83203125" customWidth="1"/>
    <col min="5" max="6" width="40.83203125" customWidth="1"/>
    <col min="7" max="7" width="37.83203125" customWidth="1"/>
    <col min="8" max="8" width="31.83203125" customWidth="1"/>
    <col min="9" max="10" width="15.83203125" style="23" customWidth="1"/>
    <col min="11" max="13" width="15.83203125" style="26" customWidth="1"/>
    <col min="14" max="14" width="15.83203125" style="29" customWidth="1"/>
    <col min="15" max="15" width="15.83203125" style="32" customWidth="1"/>
    <col min="16" max="16" width="15.83203125" customWidth="1"/>
    <col min="17" max="17" width="15.83203125" style="29" customWidth="1"/>
    <col min="18" max="35" width="25.83203125" customWidth="1"/>
  </cols>
  <sheetData>
    <row r="1" spans="1:35" ht="85.75" customHeight="1">
      <c r="A1" s="3" t="s">
        <v>1</v>
      </c>
      <c r="B1" s="3" t="s">
        <v>2</v>
      </c>
      <c r="C1" s="3" t="s">
        <v>3</v>
      </c>
      <c r="D1" s="8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21" t="s">
        <v>268</v>
      </c>
      <c r="J1" s="21" t="s">
        <v>269</v>
      </c>
      <c r="K1" s="24" t="s">
        <v>270</v>
      </c>
      <c r="L1" s="24" t="s">
        <v>271</v>
      </c>
      <c r="M1" s="24" t="s">
        <v>272</v>
      </c>
      <c r="N1" s="27" t="s">
        <v>273</v>
      </c>
      <c r="O1" s="31" t="s">
        <v>274</v>
      </c>
      <c r="P1" s="3" t="s">
        <v>275</v>
      </c>
      <c r="Q1" s="27" t="s">
        <v>276</v>
      </c>
      <c r="R1" s="8" t="s">
        <v>9</v>
      </c>
      <c r="S1" s="8" t="s">
        <v>10</v>
      </c>
      <c r="T1" s="8" t="s">
        <v>11</v>
      </c>
      <c r="U1" s="8" t="s">
        <v>12</v>
      </c>
      <c r="V1" s="8" t="s">
        <v>13</v>
      </c>
      <c r="W1" s="8" t="s">
        <v>14</v>
      </c>
      <c r="X1" s="8" t="s">
        <v>15</v>
      </c>
      <c r="Y1" s="8" t="s">
        <v>16</v>
      </c>
      <c r="Z1" s="8" t="s">
        <v>17</v>
      </c>
      <c r="AA1" s="8" t="s">
        <v>18</v>
      </c>
      <c r="AB1" s="8" t="s">
        <v>19</v>
      </c>
      <c r="AC1" s="8" t="s">
        <v>20</v>
      </c>
      <c r="AD1" s="8" t="s">
        <v>21</v>
      </c>
      <c r="AE1" s="8" t="s">
        <v>22</v>
      </c>
      <c r="AF1" s="8" t="s">
        <v>23</v>
      </c>
      <c r="AG1" s="8" t="s">
        <v>24</v>
      </c>
      <c r="AH1" s="8" t="s">
        <v>25</v>
      </c>
      <c r="AI1" s="8" t="s">
        <v>26</v>
      </c>
    </row>
    <row r="2" spans="1:35" ht="24">
      <c r="A2" s="2" t="s">
        <v>27</v>
      </c>
      <c r="B2" s="2" t="s">
        <v>28</v>
      </c>
      <c r="C2" s="4" t="s">
        <v>29</v>
      </c>
      <c r="D2" s="5">
        <v>396585</v>
      </c>
      <c r="E2" s="9" t="s">
        <v>30</v>
      </c>
      <c r="F2" s="9" t="s">
        <v>31</v>
      </c>
      <c r="G2" s="4" t="s">
        <v>32</v>
      </c>
      <c r="H2" s="4" t="s">
        <v>33</v>
      </c>
      <c r="I2" s="22">
        <f t="shared" ref="I2:I33" si="0">D2+S2-T2</f>
        <v>427212.79999999999</v>
      </c>
      <c r="J2" s="22">
        <f t="shared" ref="J2:J33" si="1">S2-T2+W2</f>
        <v>98072.3</v>
      </c>
      <c r="K2" s="25">
        <f t="shared" ref="K2:K33" si="2">I2/V2</f>
        <v>15.294799136471202</v>
      </c>
      <c r="L2" s="25">
        <f t="shared" ref="L2:L33" si="3">I2/J2</f>
        <v>4.3561005503082928</v>
      </c>
      <c r="M2" s="25">
        <f t="shared" ref="M2:M33" si="4">I2/AH2</f>
        <v>4.4861958052385686</v>
      </c>
      <c r="N2" s="30">
        <f t="shared" ref="N2:N33" si="5">V2/AH2</f>
        <v>0.29331511745983074</v>
      </c>
      <c r="O2" s="30">
        <f t="shared" ref="O2:O33" si="6">AF2/AH2</f>
        <v>6.4000932495907201E-2</v>
      </c>
      <c r="P2" s="33">
        <f t="shared" ref="P2:P33" si="7">U2/J2</f>
        <v>0.2569145416187853</v>
      </c>
      <c r="Q2" s="30">
        <f t="shared" ref="Q2:Q33" si="8">U2/AH2</f>
        <v>0.26458731280512199</v>
      </c>
      <c r="R2" s="5">
        <v>16772.400000000001</v>
      </c>
      <c r="S2" s="5">
        <v>43103.8</v>
      </c>
      <c r="T2" s="5">
        <v>12476</v>
      </c>
      <c r="U2" s="5">
        <v>25196.2</v>
      </c>
      <c r="V2" s="5">
        <v>27931.9</v>
      </c>
      <c r="W2" s="5">
        <v>67444.5</v>
      </c>
      <c r="X2" s="5">
        <v>10.7</v>
      </c>
      <c r="Y2" s="6">
        <v>6.05</v>
      </c>
      <c r="Z2" s="5">
        <v>19</v>
      </c>
      <c r="AA2" s="5">
        <v>24.5</v>
      </c>
      <c r="AB2" s="6">
        <v>1.1000000000000001</v>
      </c>
      <c r="AC2" s="7">
        <v>0.39300000000000002</v>
      </c>
      <c r="AD2" s="5">
        <v>-6909.5</v>
      </c>
      <c r="AE2" s="5">
        <v>50.5</v>
      </c>
      <c r="AF2" s="5">
        <v>6094.7</v>
      </c>
      <c r="AG2" s="5">
        <v>14521.9</v>
      </c>
      <c r="AH2" s="5">
        <v>95228.3</v>
      </c>
      <c r="AI2" s="5">
        <v>26.2</v>
      </c>
    </row>
    <row r="3" spans="1:35" ht="24">
      <c r="A3" s="2" t="s">
        <v>34</v>
      </c>
      <c r="B3" s="2" t="s">
        <v>35</v>
      </c>
      <c r="C3" s="4" t="s">
        <v>29</v>
      </c>
      <c r="D3" s="5">
        <v>247150.1</v>
      </c>
      <c r="E3" s="9" t="s">
        <v>30</v>
      </c>
      <c r="F3" s="9" t="s">
        <v>31</v>
      </c>
      <c r="G3" s="4" t="s">
        <v>32</v>
      </c>
      <c r="H3" s="4" t="s">
        <v>33</v>
      </c>
      <c r="I3" s="22">
        <f t="shared" si="0"/>
        <v>237682.9</v>
      </c>
      <c r="J3" s="22">
        <f t="shared" si="1"/>
        <v>7335.0999999999985</v>
      </c>
      <c r="K3" s="25">
        <f t="shared" si="2"/>
        <v>35.577544269313094</v>
      </c>
      <c r="L3" s="25">
        <f t="shared" si="3"/>
        <v>32.403498248149312</v>
      </c>
      <c r="M3" s="25">
        <f t="shared" si="4"/>
        <v>16.014857088953871</v>
      </c>
      <c r="N3" s="30">
        <f t="shared" si="5"/>
        <v>0.45013947471262816</v>
      </c>
      <c r="O3" s="30">
        <f t="shared" si="6"/>
        <v>6.3673238373738325E-2</v>
      </c>
      <c r="P3" s="33">
        <f t="shared" si="7"/>
        <v>0.86722744066202251</v>
      </c>
      <c r="Q3" s="30">
        <f t="shared" si="8"/>
        <v>0.4286118560243643</v>
      </c>
      <c r="R3" s="5">
        <v>4765.1000000000004</v>
      </c>
      <c r="S3" s="5">
        <v>2277</v>
      </c>
      <c r="T3" s="5">
        <v>11744.2</v>
      </c>
      <c r="U3" s="5">
        <v>6361.2</v>
      </c>
      <c r="V3" s="5">
        <v>6680.7</v>
      </c>
      <c r="W3" s="5">
        <v>16802.3</v>
      </c>
      <c r="X3" s="5">
        <v>10.8</v>
      </c>
      <c r="Y3" s="5">
        <v>12.4</v>
      </c>
      <c r="Z3" s="5">
        <v>25.1</v>
      </c>
      <c r="AA3" s="5">
        <v>28.1</v>
      </c>
      <c r="AB3" s="6">
        <v>1.1299999999999999</v>
      </c>
      <c r="AC3" s="7">
        <v>0.43</v>
      </c>
      <c r="AD3" s="5">
        <v>-1520.9</v>
      </c>
      <c r="AE3" s="5">
        <v>32.4</v>
      </c>
      <c r="AF3" s="5">
        <v>945</v>
      </c>
      <c r="AG3" s="5">
        <v>541.6</v>
      </c>
      <c r="AH3" s="5">
        <v>14841.4</v>
      </c>
      <c r="AI3" s="5">
        <v>27.3</v>
      </c>
    </row>
    <row r="4" spans="1:35" ht="12">
      <c r="A4" s="2" t="s">
        <v>36</v>
      </c>
      <c r="B4" s="2" t="s">
        <v>37</v>
      </c>
      <c r="C4" s="4" t="s">
        <v>29</v>
      </c>
      <c r="D4" s="5">
        <v>137347.6</v>
      </c>
      <c r="E4" s="9" t="s">
        <v>30</v>
      </c>
      <c r="F4" s="9" t="s">
        <v>31</v>
      </c>
      <c r="G4" s="4" t="s">
        <v>32</v>
      </c>
      <c r="H4" s="4" t="s">
        <v>33</v>
      </c>
      <c r="I4" s="22">
        <f t="shared" si="0"/>
        <v>167756.6</v>
      </c>
      <c r="J4" s="22">
        <f t="shared" si="1"/>
        <v>54203.6</v>
      </c>
      <c r="K4" s="25">
        <f t="shared" si="2"/>
        <v>6.0360167814454213</v>
      </c>
      <c r="L4" s="25">
        <f t="shared" si="3"/>
        <v>3.0949346537868334</v>
      </c>
      <c r="M4" s="25">
        <f t="shared" si="4"/>
        <v>1.7616254831809453</v>
      </c>
      <c r="N4" s="30">
        <f t="shared" si="5"/>
        <v>0.29185231701080455</v>
      </c>
      <c r="O4" s="30">
        <f t="shared" si="6"/>
        <v>3.1146203387018352E-2</v>
      </c>
      <c r="P4" s="33">
        <f t="shared" si="7"/>
        <v>0.46229401737153991</v>
      </c>
      <c r="Q4" s="30">
        <f t="shared" si="8"/>
        <v>0.26313606354413549</v>
      </c>
      <c r="R4" s="5">
        <v>6968.1</v>
      </c>
      <c r="S4" s="5">
        <v>43122.6</v>
      </c>
      <c r="T4" s="5">
        <v>12713.6</v>
      </c>
      <c r="U4" s="5">
        <v>25058</v>
      </c>
      <c r="V4" s="5">
        <v>27792.6</v>
      </c>
      <c r="W4" s="5">
        <v>23794.6</v>
      </c>
      <c r="X4" s="10"/>
      <c r="Y4" s="10"/>
      <c r="Z4" s="5">
        <v>19.600000000000001</v>
      </c>
      <c r="AA4" s="5">
        <v>24.5</v>
      </c>
      <c r="AB4" s="6">
        <v>1.06</v>
      </c>
      <c r="AC4" s="7">
        <v>0.40400000000000003</v>
      </c>
      <c r="AD4" s="5">
        <v>-2492.5</v>
      </c>
      <c r="AE4" s="6">
        <v>1.89</v>
      </c>
      <c r="AF4" s="5">
        <v>2966</v>
      </c>
      <c r="AG4" s="5">
        <v>14516.4</v>
      </c>
      <c r="AH4" s="5">
        <v>95228.3</v>
      </c>
      <c r="AI4" s="5">
        <v>26.4</v>
      </c>
    </row>
    <row r="5" spans="1:35" ht="24">
      <c r="A5" s="2" t="s">
        <v>38</v>
      </c>
      <c r="B5" s="2" t="s">
        <v>39</v>
      </c>
      <c r="C5" s="4" t="s">
        <v>29</v>
      </c>
      <c r="D5" s="5">
        <v>94120.3</v>
      </c>
      <c r="E5" s="9" t="s">
        <v>30</v>
      </c>
      <c r="F5" s="9" t="s">
        <v>31</v>
      </c>
      <c r="G5" s="4" t="s">
        <v>32</v>
      </c>
      <c r="H5" s="4" t="s">
        <v>40</v>
      </c>
      <c r="I5" s="22">
        <f t="shared" si="0"/>
        <v>90744.5</v>
      </c>
      <c r="J5" s="22">
        <f t="shared" si="1"/>
        <v>18763.599999999999</v>
      </c>
      <c r="K5" s="25">
        <f t="shared" si="2"/>
        <v>15.334679599837772</v>
      </c>
      <c r="L5" s="25">
        <f t="shared" si="3"/>
        <v>4.8361988104628111</v>
      </c>
      <c r="M5" s="25">
        <f t="shared" si="4"/>
        <v>4.0798897576196271</v>
      </c>
      <c r="N5" s="30">
        <f t="shared" si="5"/>
        <v>0.26605640705155587</v>
      </c>
      <c r="O5" s="30">
        <f t="shared" si="6"/>
        <v>4.6682162944712453E-2</v>
      </c>
      <c r="P5" s="33">
        <f t="shared" si="7"/>
        <v>0.27966914664563308</v>
      </c>
      <c r="Q5" s="30">
        <f t="shared" si="8"/>
        <v>0.23593308125654733</v>
      </c>
      <c r="R5" s="5">
        <v>2548.3000000000002</v>
      </c>
      <c r="S5" s="5">
        <v>17655.599999999999</v>
      </c>
      <c r="T5" s="5">
        <v>21031.4</v>
      </c>
      <c r="U5" s="5">
        <v>5247.6</v>
      </c>
      <c r="V5" s="5">
        <v>5917.6</v>
      </c>
      <c r="W5" s="5">
        <v>22139.4</v>
      </c>
      <c r="X5" s="5">
        <v>10.1</v>
      </c>
      <c r="Y5" s="6">
        <v>5.93</v>
      </c>
      <c r="Z5" s="6">
        <v>-3.23</v>
      </c>
      <c r="AA5" s="5">
        <v>16.2</v>
      </c>
      <c r="AB5" s="6">
        <v>1.38</v>
      </c>
      <c r="AC5" s="7">
        <v>0.46800000000000003</v>
      </c>
      <c r="AD5" s="5">
        <v>-1596.7</v>
      </c>
      <c r="AE5" s="5">
        <v>89.8</v>
      </c>
      <c r="AF5" s="5">
        <v>1038.3</v>
      </c>
      <c r="AG5" s="5">
        <v>7218.7</v>
      </c>
      <c r="AH5" s="5">
        <v>22241.9</v>
      </c>
      <c r="AI5" s="5">
        <v>18</v>
      </c>
    </row>
    <row r="6" spans="1:35" ht="12">
      <c r="A6" s="2" t="s">
        <v>41</v>
      </c>
      <c r="B6" s="2" t="s">
        <v>42</v>
      </c>
      <c r="C6" s="4" t="s">
        <v>29</v>
      </c>
      <c r="D6" s="5">
        <v>44826.1</v>
      </c>
      <c r="E6" s="9" t="s">
        <v>30</v>
      </c>
      <c r="F6" s="9" t="s">
        <v>31</v>
      </c>
      <c r="G6" s="4" t="s">
        <v>32</v>
      </c>
      <c r="H6" s="4" t="s">
        <v>43</v>
      </c>
      <c r="I6" s="22">
        <f t="shared" si="0"/>
        <v>49752.2</v>
      </c>
      <c r="J6" s="22">
        <f t="shared" si="1"/>
        <v>10181.299999999999</v>
      </c>
      <c r="K6" s="25">
        <f t="shared" si="2"/>
        <v>50.886979646108209</v>
      </c>
      <c r="L6" s="25">
        <f t="shared" si="3"/>
        <v>4.8866254800467521</v>
      </c>
      <c r="M6" s="25">
        <f t="shared" si="4"/>
        <v>2.1338771798896863</v>
      </c>
      <c r="N6" s="30">
        <f t="shared" si="5"/>
        <v>4.1933657582542007E-2</v>
      </c>
      <c r="O6" s="30">
        <f t="shared" si="6"/>
        <v>2.6982166293522736E-2</v>
      </c>
      <c r="P6" s="33">
        <f t="shared" si="7"/>
        <v>5.8911926767701572E-2</v>
      </c>
      <c r="Q6" s="30">
        <f t="shared" si="8"/>
        <v>2.5725486159362477E-2</v>
      </c>
      <c r="R6" s="5">
        <v>144.6</v>
      </c>
      <c r="S6" s="5">
        <v>6097.7</v>
      </c>
      <c r="T6" s="5">
        <v>1171.5999999999999</v>
      </c>
      <c r="U6" s="5">
        <v>599.79999999999995</v>
      </c>
      <c r="V6" s="5">
        <v>977.7</v>
      </c>
      <c r="W6" s="5">
        <v>5255.2</v>
      </c>
      <c r="X6" s="5">
        <v>59.5</v>
      </c>
      <c r="Y6" s="6">
        <v>7.82</v>
      </c>
      <c r="Z6" s="5">
        <v>-40.5</v>
      </c>
      <c r="AA6" s="6">
        <v>3.8</v>
      </c>
      <c r="AB6" s="6">
        <v>1.24</v>
      </c>
      <c r="AC6" s="7">
        <v>0.26100000000000001</v>
      </c>
      <c r="AD6" s="10"/>
      <c r="AE6" s="5">
        <v>92.3</v>
      </c>
      <c r="AF6" s="5">
        <v>629.1</v>
      </c>
      <c r="AG6" s="5">
        <v>2416.6999999999998</v>
      </c>
      <c r="AH6" s="5">
        <v>23315.4</v>
      </c>
      <c r="AI6" s="5">
        <v>51.1</v>
      </c>
    </row>
    <row r="7" spans="1:35" ht="12">
      <c r="A7" s="2" t="s">
        <v>44</v>
      </c>
      <c r="B7" s="2" t="s">
        <v>45</v>
      </c>
      <c r="C7" s="4" t="s">
        <v>29</v>
      </c>
      <c r="D7" s="5">
        <v>42167.3</v>
      </c>
      <c r="E7" s="9" t="s">
        <v>30</v>
      </c>
      <c r="F7" s="9" t="s">
        <v>31</v>
      </c>
      <c r="G7" s="4" t="s">
        <v>32</v>
      </c>
      <c r="H7" s="4" t="s">
        <v>33</v>
      </c>
      <c r="I7" s="22">
        <f t="shared" si="0"/>
        <v>57530.400000000001</v>
      </c>
      <c r="J7" s="22">
        <f t="shared" si="1"/>
        <v>32177.5</v>
      </c>
      <c r="K7" s="25">
        <f t="shared" si="2"/>
        <v>9.2925860119528352</v>
      </c>
      <c r="L7" s="25">
        <f t="shared" si="3"/>
        <v>1.7879076994794501</v>
      </c>
      <c r="M7" s="25">
        <f t="shared" si="4"/>
        <v>2.6601069953900431</v>
      </c>
      <c r="N7" s="30">
        <f t="shared" si="5"/>
        <v>0.28626121856374642</v>
      </c>
      <c r="O7" s="30">
        <f t="shared" si="6"/>
        <v>6.0285475167729377E-2</v>
      </c>
      <c r="P7" s="33">
        <f t="shared" si="7"/>
        <v>0.16303006759381555</v>
      </c>
      <c r="Q7" s="30">
        <f t="shared" si="8"/>
        <v>0.24256141600122069</v>
      </c>
      <c r="R7" s="5">
        <v>3297.2</v>
      </c>
      <c r="S7" s="5">
        <v>19698.2</v>
      </c>
      <c r="T7" s="5">
        <v>4335.1000000000004</v>
      </c>
      <c r="U7" s="5">
        <v>5245.9</v>
      </c>
      <c r="V7" s="5">
        <v>6191</v>
      </c>
      <c r="W7" s="5">
        <v>16814.400000000001</v>
      </c>
      <c r="X7" s="7">
        <v>-0.81299999999999994</v>
      </c>
      <c r="Y7" s="6">
        <v>1.41</v>
      </c>
      <c r="Z7" s="6">
        <v>-4.29</v>
      </c>
      <c r="AA7" s="5">
        <v>14.3</v>
      </c>
      <c r="AB7" s="6">
        <v>1.1499999999999999</v>
      </c>
      <c r="AC7" s="7">
        <v>0.317</v>
      </c>
      <c r="AD7" s="5">
        <v>-1892.3</v>
      </c>
      <c r="AE7" s="5">
        <v>57.3</v>
      </c>
      <c r="AF7" s="5">
        <v>1303.8</v>
      </c>
      <c r="AG7" s="5">
        <v>2941.3</v>
      </c>
      <c r="AH7" s="5">
        <v>21627.1</v>
      </c>
      <c r="AI7" s="5">
        <v>27.4</v>
      </c>
    </row>
    <row r="8" spans="1:35" ht="12">
      <c r="A8" s="2" t="s">
        <v>46</v>
      </c>
      <c r="B8" s="2" t="s">
        <v>47</v>
      </c>
      <c r="C8" s="4" t="s">
        <v>29</v>
      </c>
      <c r="D8" s="5">
        <v>21104.9</v>
      </c>
      <c r="E8" s="9" t="s">
        <v>30</v>
      </c>
      <c r="F8" s="9" t="s">
        <v>31</v>
      </c>
      <c r="G8" s="4" t="s">
        <v>32</v>
      </c>
      <c r="H8" s="4" t="s">
        <v>48</v>
      </c>
      <c r="I8" s="22">
        <f t="shared" si="0"/>
        <v>23220.5</v>
      </c>
      <c r="J8" s="22">
        <f t="shared" si="1"/>
        <v>6375.3</v>
      </c>
      <c r="K8" s="25">
        <f t="shared" si="2"/>
        <v>16.662241676234213</v>
      </c>
      <c r="L8" s="25">
        <f t="shared" si="3"/>
        <v>3.6422599720797453</v>
      </c>
      <c r="M8" s="25">
        <f t="shared" si="4"/>
        <v>4.4447102961162264</v>
      </c>
      <c r="N8" s="30">
        <f t="shared" si="5"/>
        <v>0.26675344065233619</v>
      </c>
      <c r="O8" s="30">
        <f t="shared" si="6"/>
        <v>6.2132725915433652E-2</v>
      </c>
      <c r="P8" s="33">
        <f t="shared" si="7"/>
        <v>0.18394428497482471</v>
      </c>
      <c r="Q8" s="30">
        <f t="shared" si="8"/>
        <v>0.22447026395880787</v>
      </c>
      <c r="R8" s="5">
        <v>741.7</v>
      </c>
      <c r="S8" s="5">
        <v>2877.8</v>
      </c>
      <c r="T8" s="5">
        <v>762.2</v>
      </c>
      <c r="U8" s="5">
        <v>1172.7</v>
      </c>
      <c r="V8" s="5">
        <v>1393.6</v>
      </c>
      <c r="W8" s="5">
        <v>4259.7</v>
      </c>
      <c r="X8" s="5">
        <v>14.8</v>
      </c>
      <c r="Y8" s="6">
        <v>9.6999999999999993</v>
      </c>
      <c r="Z8" s="5">
        <v>26.7</v>
      </c>
      <c r="AA8" s="5">
        <v>25</v>
      </c>
      <c r="AB8" s="7">
        <v>0.92800000000000005</v>
      </c>
      <c r="AC8" s="7">
        <v>0.16500000000000001</v>
      </c>
      <c r="AD8" s="5">
        <v>-311.10000000000002</v>
      </c>
      <c r="AE8" s="5">
        <v>20</v>
      </c>
      <c r="AF8" s="5">
        <v>324.60000000000002</v>
      </c>
      <c r="AG8" s="5">
        <v>650.29999999999995</v>
      </c>
      <c r="AH8" s="5">
        <v>5224.3</v>
      </c>
      <c r="AI8" s="5">
        <v>30.7</v>
      </c>
    </row>
    <row r="9" spans="1:35" ht="12">
      <c r="A9" s="2" t="s">
        <v>49</v>
      </c>
      <c r="B9" s="2" t="s">
        <v>50</v>
      </c>
      <c r="C9" s="4" t="s">
        <v>29</v>
      </c>
      <c r="D9" s="5">
        <v>17952.599999999999</v>
      </c>
      <c r="E9" s="9" t="s">
        <v>30</v>
      </c>
      <c r="F9" s="9" t="s">
        <v>31</v>
      </c>
      <c r="G9" s="4" t="s">
        <v>32</v>
      </c>
      <c r="H9" s="4" t="s">
        <v>48</v>
      </c>
      <c r="I9" s="22">
        <f t="shared" si="0"/>
        <v>17786.599999999999</v>
      </c>
      <c r="J9" s="22">
        <f t="shared" si="1"/>
        <v>3386.9</v>
      </c>
      <c r="K9" s="25">
        <f t="shared" si="2"/>
        <v>16.364522955193667</v>
      </c>
      <c r="L9" s="25">
        <f t="shared" si="3"/>
        <v>5.2515869969588707</v>
      </c>
      <c r="M9" s="25">
        <f t="shared" si="4"/>
        <v>5.3921663736130476</v>
      </c>
      <c r="N9" s="30">
        <f t="shared" si="5"/>
        <v>0.32950342569574975</v>
      </c>
      <c r="O9" s="30">
        <f t="shared" si="6"/>
        <v>6.0510519614381857E-2</v>
      </c>
      <c r="P9" s="33">
        <f t="shared" si="7"/>
        <v>0.29171218518409164</v>
      </c>
      <c r="Q9" s="30">
        <f t="shared" si="8"/>
        <v>0.29952100891287214</v>
      </c>
      <c r="R9" s="5">
        <v>676.4</v>
      </c>
      <c r="S9" s="5">
        <v>938</v>
      </c>
      <c r="T9" s="5">
        <v>1104</v>
      </c>
      <c r="U9" s="5">
        <v>988</v>
      </c>
      <c r="V9" s="5">
        <v>1086.9000000000001</v>
      </c>
      <c r="W9" s="5">
        <v>3552.9</v>
      </c>
      <c r="X9" s="5">
        <v>10.199999999999999</v>
      </c>
      <c r="Y9" s="6">
        <v>9.2100000000000009</v>
      </c>
      <c r="Z9" s="5">
        <v>13</v>
      </c>
      <c r="AA9" s="5">
        <v>27.5</v>
      </c>
      <c r="AB9" s="6">
        <v>1.26</v>
      </c>
      <c r="AC9" s="7">
        <v>0.442</v>
      </c>
      <c r="AD9" s="5">
        <v>-335.4</v>
      </c>
      <c r="AE9" s="5">
        <v>81.400000000000006</v>
      </c>
      <c r="AF9" s="5">
        <v>199.6</v>
      </c>
      <c r="AG9" s="5">
        <v>90.9</v>
      </c>
      <c r="AH9" s="5">
        <v>3298.6</v>
      </c>
      <c r="AI9" s="5">
        <v>29.7</v>
      </c>
    </row>
    <row r="10" spans="1:35" ht="12">
      <c r="A10" s="2" t="s">
        <v>51</v>
      </c>
      <c r="B10" s="2" t="s">
        <v>52</v>
      </c>
      <c r="C10" s="4" t="s">
        <v>29</v>
      </c>
      <c r="D10" s="5">
        <v>13560</v>
      </c>
      <c r="E10" s="9" t="s">
        <v>30</v>
      </c>
      <c r="F10" s="9" t="s">
        <v>31</v>
      </c>
      <c r="G10" s="4" t="s">
        <v>53</v>
      </c>
      <c r="H10" s="4" t="s">
        <v>40</v>
      </c>
      <c r="I10" s="22">
        <f t="shared" si="0"/>
        <v>13214.4</v>
      </c>
      <c r="J10" s="22">
        <f t="shared" si="1"/>
        <v>965.6</v>
      </c>
      <c r="K10" s="25">
        <f t="shared" si="2"/>
        <v>56.544287548138641</v>
      </c>
      <c r="L10" s="25">
        <f t="shared" si="3"/>
        <v>13.685169842584921</v>
      </c>
      <c r="M10" s="25">
        <f t="shared" si="4"/>
        <v>6.3399702538022353</v>
      </c>
      <c r="N10" s="30">
        <f t="shared" si="5"/>
        <v>0.1121239744758432</v>
      </c>
      <c r="O10" s="30">
        <f t="shared" si="6"/>
        <v>3.5407570887108379E-2</v>
      </c>
      <c r="P10" s="33">
        <f t="shared" si="7"/>
        <v>0.20205053852526925</v>
      </c>
      <c r="Q10" s="30">
        <f t="shared" si="8"/>
        <v>9.3604567480688947E-2</v>
      </c>
      <c r="R10" s="5">
        <v>140.30000000000001</v>
      </c>
      <c r="S10" s="5">
        <v>302.5</v>
      </c>
      <c r="T10" s="5">
        <v>648.1</v>
      </c>
      <c r="U10" s="5">
        <v>195.1</v>
      </c>
      <c r="V10" s="5">
        <v>233.7</v>
      </c>
      <c r="W10" s="5">
        <v>1311.2</v>
      </c>
      <c r="X10" s="5">
        <v>54.2</v>
      </c>
      <c r="Y10" s="5">
        <v>27.1</v>
      </c>
      <c r="Z10" s="10"/>
      <c r="AA10" s="5">
        <v>57.6</v>
      </c>
      <c r="AB10" s="6">
        <v>1.96</v>
      </c>
      <c r="AC10" s="7">
        <v>0.28799999999999998</v>
      </c>
      <c r="AD10" s="10"/>
      <c r="AE10" s="5">
        <v>65.3</v>
      </c>
      <c r="AF10" s="5">
        <v>73.8</v>
      </c>
      <c r="AG10" s="5">
        <v>406.2</v>
      </c>
      <c r="AH10" s="5">
        <v>2084.3000000000002</v>
      </c>
      <c r="AI10" s="6">
        <v>5.0999999999999996</v>
      </c>
    </row>
    <row r="11" spans="1:35" ht="12">
      <c r="A11" s="2" t="s">
        <v>54</v>
      </c>
      <c r="B11" s="2" t="s">
        <v>55</v>
      </c>
      <c r="C11" s="4" t="s">
        <v>29</v>
      </c>
      <c r="D11" s="5">
        <v>13242.3</v>
      </c>
      <c r="E11" s="9" t="s">
        <v>30</v>
      </c>
      <c r="F11" s="9" t="s">
        <v>31</v>
      </c>
      <c r="G11" s="4" t="s">
        <v>32</v>
      </c>
      <c r="H11" s="4" t="s">
        <v>56</v>
      </c>
      <c r="I11" s="22">
        <f t="shared" si="0"/>
        <v>15070.9</v>
      </c>
      <c r="J11" s="22">
        <f t="shared" si="1"/>
        <v>2401.5</v>
      </c>
      <c r="K11" s="25">
        <f t="shared" si="2"/>
        <v>12.645494210437993</v>
      </c>
      <c r="L11" s="25">
        <f t="shared" si="3"/>
        <v>6.2756194045388298</v>
      </c>
      <c r="M11" s="25">
        <f t="shared" si="4"/>
        <v>3.5783412873661469</v>
      </c>
      <c r="N11" s="30">
        <f t="shared" si="5"/>
        <v>0.28297362110311752</v>
      </c>
      <c r="O11" s="30">
        <f t="shared" si="6"/>
        <v>5.6912885533157632E-2</v>
      </c>
      <c r="P11" s="33">
        <f t="shared" si="7"/>
        <v>0.43905892150739123</v>
      </c>
      <c r="Q11" s="30">
        <f t="shared" si="8"/>
        <v>0.25035021487760289</v>
      </c>
      <c r="R11" s="5">
        <v>696.5</v>
      </c>
      <c r="S11" s="5">
        <v>1963.7</v>
      </c>
      <c r="T11" s="5">
        <v>135.1</v>
      </c>
      <c r="U11" s="5">
        <v>1054.4000000000001</v>
      </c>
      <c r="V11" s="5">
        <v>1191.8</v>
      </c>
      <c r="W11" s="5">
        <v>572.9</v>
      </c>
      <c r="X11" s="5">
        <v>16.8</v>
      </c>
      <c r="Y11" s="6">
        <v>9.86</v>
      </c>
      <c r="Z11" s="7">
        <v>0.56200000000000006</v>
      </c>
      <c r="AA11" s="5">
        <v>14.6</v>
      </c>
      <c r="AB11" s="6">
        <v>1.47</v>
      </c>
      <c r="AC11" s="7">
        <v>0.42</v>
      </c>
      <c r="AD11" s="5">
        <v>-212.8</v>
      </c>
      <c r="AE11" s="5">
        <v>94.4</v>
      </c>
      <c r="AF11" s="5">
        <v>239.7</v>
      </c>
      <c r="AG11" s="5">
        <v>149.69999999999999</v>
      </c>
      <c r="AH11" s="5">
        <v>4211.7</v>
      </c>
      <c r="AI11" s="5">
        <v>24.2</v>
      </c>
    </row>
    <row r="12" spans="1:35" ht="12">
      <c r="A12" s="2" t="s">
        <v>57</v>
      </c>
      <c r="B12" s="2" t="s">
        <v>58</v>
      </c>
      <c r="C12" s="4" t="s">
        <v>29</v>
      </c>
      <c r="D12" s="5">
        <v>10957.9</v>
      </c>
      <c r="E12" s="9" t="s">
        <v>30</v>
      </c>
      <c r="F12" s="9" t="s">
        <v>31</v>
      </c>
      <c r="G12" s="4" t="s">
        <v>32</v>
      </c>
      <c r="H12" s="4" t="s">
        <v>40</v>
      </c>
      <c r="I12" s="22">
        <f t="shared" si="0"/>
        <v>8618.4</v>
      </c>
      <c r="J12" s="22">
        <f t="shared" si="1"/>
        <v>12145.2</v>
      </c>
      <c r="K12" s="25">
        <f t="shared" si="2"/>
        <v>4.7064220183486238</v>
      </c>
      <c r="L12" s="25">
        <f t="shared" si="3"/>
        <v>0.7096136745380891</v>
      </c>
      <c r="M12" s="25">
        <f t="shared" si="4"/>
        <v>0.92003202562049635</v>
      </c>
      <c r="N12" s="30">
        <f t="shared" si="5"/>
        <v>0.19548438751000802</v>
      </c>
      <c r="O12" s="30">
        <f t="shared" si="6"/>
        <v>6.3368027755537765E-2</v>
      </c>
      <c r="P12" s="33">
        <f t="shared" si="7"/>
        <v>0.1164575305470474</v>
      </c>
      <c r="Q12" s="30">
        <f t="shared" si="8"/>
        <v>0.15099012543368029</v>
      </c>
      <c r="R12" s="5">
        <v>1032</v>
      </c>
      <c r="S12" s="5">
        <v>91.4</v>
      </c>
      <c r="T12" s="5">
        <v>2430.9</v>
      </c>
      <c r="U12" s="5">
        <v>1414.4</v>
      </c>
      <c r="V12" s="5">
        <v>1831.2</v>
      </c>
      <c r="W12" s="5">
        <v>14484.7</v>
      </c>
      <c r="X12" s="6">
        <v>4.18</v>
      </c>
      <c r="Y12" s="6">
        <v>2.54</v>
      </c>
      <c r="Z12" s="7">
        <v>0.56200000000000006</v>
      </c>
      <c r="AA12" s="5">
        <v>12.1</v>
      </c>
      <c r="AB12" s="7">
        <v>0.85899999999999999</v>
      </c>
      <c r="AC12" s="7">
        <v>0.27200000000000002</v>
      </c>
      <c r="AD12" s="5">
        <v>-369.3</v>
      </c>
      <c r="AE12" s="5">
        <v>74.099999999999994</v>
      </c>
      <c r="AF12" s="5">
        <v>593.6</v>
      </c>
      <c r="AG12" s="5">
        <v>8681.1</v>
      </c>
      <c r="AH12" s="5">
        <v>9367.5</v>
      </c>
      <c r="AI12" s="5">
        <v>22.7</v>
      </c>
    </row>
    <row r="13" spans="1:35" ht="12">
      <c r="A13" s="2" t="s">
        <v>59</v>
      </c>
      <c r="B13" s="2" t="s">
        <v>60</v>
      </c>
      <c r="C13" s="4" t="s">
        <v>29</v>
      </c>
      <c r="D13" s="5">
        <v>10706.1</v>
      </c>
      <c r="E13" s="9" t="s">
        <v>30</v>
      </c>
      <c r="F13" s="9" t="s">
        <v>31</v>
      </c>
      <c r="G13" s="4" t="s">
        <v>53</v>
      </c>
      <c r="H13" s="4" t="s">
        <v>61</v>
      </c>
      <c r="I13" s="22">
        <f t="shared" si="0"/>
        <v>12146.8</v>
      </c>
      <c r="J13" s="22">
        <f t="shared" si="1"/>
        <v>4162</v>
      </c>
      <c r="K13" s="25">
        <f t="shared" si="2"/>
        <v>31.233736178966314</v>
      </c>
      <c r="L13" s="25">
        <f t="shared" si="3"/>
        <v>2.9185007208073039</v>
      </c>
      <c r="M13" s="25">
        <f t="shared" si="4"/>
        <v>7.1067165925579214</v>
      </c>
      <c r="N13" s="30">
        <f t="shared" si="5"/>
        <v>0.22753334893517432</v>
      </c>
      <c r="O13" s="30">
        <f t="shared" si="6"/>
        <v>7.4888836882752163E-2</v>
      </c>
      <c r="P13" s="33">
        <f t="shared" si="7"/>
        <v>7.9384911100432484E-2</v>
      </c>
      <c r="Q13" s="30">
        <f t="shared" si="8"/>
        <v>0.19330681020360402</v>
      </c>
      <c r="R13" s="5">
        <v>85.2</v>
      </c>
      <c r="S13" s="5">
        <v>1627.9</v>
      </c>
      <c r="T13" s="5">
        <v>187.2</v>
      </c>
      <c r="U13" s="5">
        <v>330.4</v>
      </c>
      <c r="V13" s="5">
        <v>388.9</v>
      </c>
      <c r="W13" s="5">
        <v>2721.3</v>
      </c>
      <c r="X13" s="5">
        <v>21.8</v>
      </c>
      <c r="Y13" s="5">
        <v>17.899999999999999</v>
      </c>
      <c r="Z13" s="10"/>
      <c r="AA13" s="10"/>
      <c r="AB13" s="10"/>
      <c r="AC13" s="10"/>
      <c r="AD13" s="10"/>
      <c r="AE13" s="5">
        <v>13.4</v>
      </c>
      <c r="AF13" s="5">
        <v>128</v>
      </c>
      <c r="AG13" s="5">
        <v>562.6</v>
      </c>
      <c r="AH13" s="5">
        <v>1709.2</v>
      </c>
      <c r="AI13" s="5">
        <v>53</v>
      </c>
    </row>
    <row r="14" spans="1:35" ht="12">
      <c r="A14" s="2" t="s">
        <v>62</v>
      </c>
      <c r="B14" s="2" t="s">
        <v>63</v>
      </c>
      <c r="C14" s="4" t="s">
        <v>29</v>
      </c>
      <c r="D14" s="5">
        <v>8162.9</v>
      </c>
      <c r="E14" s="9" t="s">
        <v>30</v>
      </c>
      <c r="F14" s="9" t="s">
        <v>31</v>
      </c>
      <c r="G14" s="4" t="s">
        <v>32</v>
      </c>
      <c r="H14" s="4" t="s">
        <v>64</v>
      </c>
      <c r="I14" s="22">
        <f t="shared" si="0"/>
        <v>9611.4</v>
      </c>
      <c r="J14" s="22">
        <f t="shared" si="1"/>
        <v>2629.5</v>
      </c>
      <c r="K14" s="25">
        <f t="shared" si="2"/>
        <v>14.000582665695557</v>
      </c>
      <c r="L14" s="25">
        <f t="shared" si="3"/>
        <v>3.6552196235025667</v>
      </c>
      <c r="M14" s="25">
        <f t="shared" si="4"/>
        <v>2.2039440495299241</v>
      </c>
      <c r="N14" s="30">
        <f t="shared" si="5"/>
        <v>0.15741802338913094</v>
      </c>
      <c r="O14" s="30">
        <f t="shared" si="6"/>
        <v>6.4182526943361615E-2</v>
      </c>
      <c r="P14" s="33">
        <f t="shared" si="7"/>
        <v>0.21053432211447043</v>
      </c>
      <c r="Q14" s="30">
        <f t="shared" si="8"/>
        <v>0.12694336161430864</v>
      </c>
      <c r="R14" s="5">
        <v>402.7</v>
      </c>
      <c r="S14" s="5">
        <v>1718.2</v>
      </c>
      <c r="T14" s="5">
        <v>269.7</v>
      </c>
      <c r="U14" s="5">
        <v>553.6</v>
      </c>
      <c r="V14" s="5">
        <v>686.5</v>
      </c>
      <c r="W14" s="5">
        <v>1181</v>
      </c>
      <c r="X14" s="5">
        <v>19.7</v>
      </c>
      <c r="Y14" s="5">
        <v>20.6</v>
      </c>
      <c r="Z14" s="10"/>
      <c r="AA14" s="5">
        <v>30.4</v>
      </c>
      <c r="AB14" s="6">
        <v>1.03</v>
      </c>
      <c r="AC14" s="7">
        <v>0.106</v>
      </c>
      <c r="AD14" s="5">
        <v>-199.9</v>
      </c>
      <c r="AE14" s="5">
        <v>59.8</v>
      </c>
      <c r="AF14" s="5">
        <v>279.89999999999998</v>
      </c>
      <c r="AG14" s="5">
        <v>645.1</v>
      </c>
      <c r="AH14" s="5">
        <v>4361</v>
      </c>
      <c r="AI14" s="5">
        <v>21.3</v>
      </c>
    </row>
    <row r="15" spans="1:35" ht="12">
      <c r="A15" s="2" t="s">
        <v>65</v>
      </c>
      <c r="B15" s="2" t="s">
        <v>66</v>
      </c>
      <c r="C15" s="4" t="s">
        <v>29</v>
      </c>
      <c r="D15" s="5">
        <v>7765.7</v>
      </c>
      <c r="E15" s="9" t="s">
        <v>30</v>
      </c>
      <c r="F15" s="9" t="s">
        <v>31</v>
      </c>
      <c r="G15" s="4" t="s">
        <v>32</v>
      </c>
      <c r="H15" s="4" t="s">
        <v>67</v>
      </c>
      <c r="I15" s="22">
        <f t="shared" si="0"/>
        <v>9829.3000000000011</v>
      </c>
      <c r="J15" s="22">
        <f t="shared" si="1"/>
        <v>6084.1</v>
      </c>
      <c r="K15" s="25">
        <f t="shared" si="2"/>
        <v>23.531960737371321</v>
      </c>
      <c r="L15" s="25">
        <f t="shared" si="3"/>
        <v>1.6155717361647575</v>
      </c>
      <c r="M15" s="25">
        <f t="shared" si="4"/>
        <v>2.1838035992001781</v>
      </c>
      <c r="N15" s="30">
        <f t="shared" si="5"/>
        <v>9.2801599644523433E-2</v>
      </c>
      <c r="O15" s="30">
        <f t="shared" si="6"/>
        <v>4.0613197067318377E-2</v>
      </c>
      <c r="P15" s="33">
        <f t="shared" si="7"/>
        <v>4.6251705264541997E-2</v>
      </c>
      <c r="Q15" s="30">
        <f t="shared" si="8"/>
        <v>6.2519440124416792E-2</v>
      </c>
      <c r="R15" s="5">
        <v>-222.5</v>
      </c>
      <c r="S15" s="5">
        <v>2400.9</v>
      </c>
      <c r="T15" s="5">
        <v>337.3</v>
      </c>
      <c r="U15" s="5">
        <v>281.39999999999998</v>
      </c>
      <c r="V15" s="5">
        <v>417.7</v>
      </c>
      <c r="W15" s="5">
        <v>4020.5</v>
      </c>
      <c r="X15" s="10"/>
      <c r="Y15" s="5">
        <v>13.7</v>
      </c>
      <c r="Z15" s="10"/>
      <c r="AA15" s="10"/>
      <c r="AB15" s="10"/>
      <c r="AC15" s="10"/>
      <c r="AD15" s="10"/>
      <c r="AE15" s="5">
        <v>28.1</v>
      </c>
      <c r="AF15" s="5">
        <v>182.8</v>
      </c>
      <c r="AG15" s="5">
        <v>826.1</v>
      </c>
      <c r="AH15" s="5">
        <v>4501</v>
      </c>
      <c r="AI15" s="10" t="s">
        <v>68</v>
      </c>
    </row>
    <row r="16" spans="1:35" ht="12">
      <c r="A16" s="2" t="s">
        <v>69</v>
      </c>
      <c r="B16" s="2" t="s">
        <v>70</v>
      </c>
      <c r="C16" s="4" t="s">
        <v>29</v>
      </c>
      <c r="D16" s="5">
        <v>7727</v>
      </c>
      <c r="E16" s="9" t="s">
        <v>30</v>
      </c>
      <c r="F16" s="9" t="s">
        <v>31</v>
      </c>
      <c r="G16" s="4" t="s">
        <v>53</v>
      </c>
      <c r="H16" s="4" t="s">
        <v>43</v>
      </c>
      <c r="I16" s="22">
        <f t="shared" si="0"/>
        <v>9707.6999999999989</v>
      </c>
      <c r="J16" s="22">
        <f t="shared" si="1"/>
        <v>4964</v>
      </c>
      <c r="K16" s="25">
        <f t="shared" si="2"/>
        <v>12.134624999999998</v>
      </c>
      <c r="L16" s="25">
        <f t="shared" si="3"/>
        <v>1.9556204673650279</v>
      </c>
      <c r="M16" s="25">
        <f t="shared" si="4"/>
        <v>1.0565744076448371</v>
      </c>
      <c r="N16" s="30">
        <f t="shared" si="5"/>
        <v>8.7071039084012675E-2</v>
      </c>
      <c r="O16" s="30">
        <f t="shared" si="6"/>
        <v>3.3500582287573875E-2</v>
      </c>
      <c r="P16" s="33">
        <f t="shared" si="7"/>
        <v>0.12943190975020144</v>
      </c>
      <c r="Q16" s="30">
        <f t="shared" si="8"/>
        <v>6.9928928264347684E-2</v>
      </c>
      <c r="R16" s="5">
        <v>296.60000000000002</v>
      </c>
      <c r="S16" s="5">
        <v>2298.4</v>
      </c>
      <c r="T16" s="5">
        <v>317.7</v>
      </c>
      <c r="U16" s="5">
        <v>642.5</v>
      </c>
      <c r="V16" s="5">
        <v>800</v>
      </c>
      <c r="W16" s="5">
        <v>2983.3</v>
      </c>
      <c r="X16" s="5">
        <v>19.5</v>
      </c>
      <c r="Y16" s="6">
        <v>5.8</v>
      </c>
      <c r="Z16" s="6">
        <v>5.0999999999999996</v>
      </c>
      <c r="AA16" s="5">
        <v>15.8</v>
      </c>
      <c r="AB16" s="6">
        <v>1.1100000000000001</v>
      </c>
      <c r="AC16" s="7">
        <v>0.221</v>
      </c>
      <c r="AD16" s="10"/>
      <c r="AE16" s="5">
        <v>65.599999999999994</v>
      </c>
      <c r="AF16" s="5">
        <v>307.8</v>
      </c>
      <c r="AG16" s="5">
        <v>2068</v>
      </c>
      <c r="AH16" s="5">
        <v>9187.9</v>
      </c>
      <c r="AI16" s="5">
        <v>24.6</v>
      </c>
    </row>
    <row r="17" spans="1:35" ht="12">
      <c r="A17" s="2" t="s">
        <v>71</v>
      </c>
      <c r="B17" s="2" t="s">
        <v>72</v>
      </c>
      <c r="C17" s="4" t="s">
        <v>29</v>
      </c>
      <c r="D17" s="5">
        <v>6808.2</v>
      </c>
      <c r="E17" s="9" t="s">
        <v>30</v>
      </c>
      <c r="F17" s="9" t="s">
        <v>31</v>
      </c>
      <c r="G17" s="4" t="s">
        <v>32</v>
      </c>
      <c r="H17" s="4" t="s">
        <v>48</v>
      </c>
      <c r="I17" s="22">
        <f t="shared" si="0"/>
        <v>7429.3</v>
      </c>
      <c r="J17" s="22">
        <f t="shared" si="1"/>
        <v>1109.4000000000001</v>
      </c>
      <c r="K17" s="25">
        <f t="shared" si="2"/>
        <v>27.856392950881141</v>
      </c>
      <c r="L17" s="25">
        <f t="shared" si="3"/>
        <v>6.6966828916531451</v>
      </c>
      <c r="M17" s="25">
        <f t="shared" si="4"/>
        <v>5.8990789264729235</v>
      </c>
      <c r="N17" s="30">
        <f t="shared" si="5"/>
        <v>0.21176750833730346</v>
      </c>
      <c r="O17" s="30">
        <f t="shared" si="6"/>
        <v>7.2733047482928373E-2</v>
      </c>
      <c r="P17" s="33">
        <f t="shared" si="7"/>
        <v>0.19740400216333151</v>
      </c>
      <c r="Q17" s="30">
        <f t="shared" si="8"/>
        <v>0.17389232968080037</v>
      </c>
      <c r="R17" s="5">
        <v>126.7</v>
      </c>
      <c r="S17" s="5">
        <v>742.6</v>
      </c>
      <c r="T17" s="5">
        <v>121.5</v>
      </c>
      <c r="U17" s="5">
        <v>219</v>
      </c>
      <c r="V17" s="5">
        <v>266.7</v>
      </c>
      <c r="W17" s="5">
        <v>488.3</v>
      </c>
      <c r="X17" s="5">
        <v>22</v>
      </c>
      <c r="Y17" s="5">
        <v>11</v>
      </c>
      <c r="Z17" s="5">
        <v>17.7</v>
      </c>
      <c r="AA17" s="5">
        <v>27.9</v>
      </c>
      <c r="AB17" s="6">
        <v>1.03</v>
      </c>
      <c r="AC17" s="7">
        <v>0.27500000000000002</v>
      </c>
      <c r="AD17" s="5">
        <v>-48.9</v>
      </c>
      <c r="AE17" s="5">
        <v>49.9</v>
      </c>
      <c r="AF17" s="5">
        <v>91.6</v>
      </c>
      <c r="AG17" s="5">
        <v>198.1</v>
      </c>
      <c r="AH17" s="5">
        <v>1259.4000000000001</v>
      </c>
      <c r="AI17" s="5">
        <v>28.6</v>
      </c>
    </row>
    <row r="18" spans="1:35" ht="12">
      <c r="A18" s="2" t="s">
        <v>73</v>
      </c>
      <c r="B18" s="2" t="s">
        <v>74</v>
      </c>
      <c r="C18" s="4" t="s">
        <v>29</v>
      </c>
      <c r="D18" s="5">
        <v>4691.8999999999996</v>
      </c>
      <c r="E18" s="9" t="s">
        <v>30</v>
      </c>
      <c r="F18" s="9" t="s">
        <v>31</v>
      </c>
      <c r="G18" s="4" t="s">
        <v>32</v>
      </c>
      <c r="H18" s="4" t="s">
        <v>75</v>
      </c>
      <c r="I18" s="22">
        <f t="shared" si="0"/>
        <v>6112.7</v>
      </c>
      <c r="J18" s="22">
        <f t="shared" si="1"/>
        <v>2869.3999999999996</v>
      </c>
      <c r="K18" s="25">
        <f t="shared" si="2"/>
        <v>9.2715000758380111</v>
      </c>
      <c r="L18" s="25">
        <f t="shared" si="3"/>
        <v>2.1303059873144212</v>
      </c>
      <c r="M18" s="25">
        <f t="shared" si="4"/>
        <v>1.6307056155795652</v>
      </c>
      <c r="N18" s="30">
        <f t="shared" si="5"/>
        <v>0.17588368680805655</v>
      </c>
      <c r="O18" s="30">
        <f t="shared" si="6"/>
        <v>6.8774176337201551E-2</v>
      </c>
      <c r="P18" s="33">
        <f t="shared" si="7"/>
        <v>0.18397574405799122</v>
      </c>
      <c r="Q18" s="30">
        <f t="shared" si="8"/>
        <v>0.14082966519941309</v>
      </c>
      <c r="R18" s="5">
        <v>341</v>
      </c>
      <c r="S18" s="5">
        <v>1977.8</v>
      </c>
      <c r="T18" s="5">
        <v>557</v>
      </c>
      <c r="U18" s="5">
        <v>527.9</v>
      </c>
      <c r="V18" s="5">
        <v>659.3</v>
      </c>
      <c r="W18" s="5">
        <v>1448.6</v>
      </c>
      <c r="X18" s="6">
        <v>-3.05</v>
      </c>
      <c r="Y18" s="6">
        <v>1.0900000000000001</v>
      </c>
      <c r="Z18" s="6">
        <v>-4.47</v>
      </c>
      <c r="AA18" s="6">
        <v>8.19</v>
      </c>
      <c r="AB18" s="7">
        <v>0.85899999999999999</v>
      </c>
      <c r="AC18" s="7">
        <v>0.219</v>
      </c>
      <c r="AD18" s="5">
        <v>-294.3</v>
      </c>
      <c r="AE18" s="5">
        <v>99.1</v>
      </c>
      <c r="AF18" s="5">
        <v>257.8</v>
      </c>
      <c r="AG18" s="5">
        <v>548.1</v>
      </c>
      <c r="AH18" s="5">
        <v>3748.5</v>
      </c>
      <c r="AI18" s="5">
        <v>29.2</v>
      </c>
    </row>
    <row r="19" spans="1:35" ht="12">
      <c r="A19" s="2" t="s">
        <v>76</v>
      </c>
      <c r="B19" s="2" t="s">
        <v>77</v>
      </c>
      <c r="C19" s="4" t="s">
        <v>29</v>
      </c>
      <c r="D19" s="5">
        <v>4633.8</v>
      </c>
      <c r="E19" s="9" t="s">
        <v>30</v>
      </c>
      <c r="F19" s="9" t="s">
        <v>31</v>
      </c>
      <c r="G19" s="4" t="s">
        <v>32</v>
      </c>
      <c r="H19" s="4" t="s">
        <v>78</v>
      </c>
      <c r="I19" s="22">
        <f t="shared" si="0"/>
        <v>6210.4</v>
      </c>
      <c r="J19" s="22">
        <f t="shared" si="1"/>
        <v>3125.3999999999996</v>
      </c>
      <c r="K19" s="25">
        <f t="shared" si="2"/>
        <v>8.5378058839703055</v>
      </c>
      <c r="L19" s="25">
        <f t="shared" si="3"/>
        <v>1.987073654572215</v>
      </c>
      <c r="M19" s="25">
        <f t="shared" si="4"/>
        <v>1.6830808422992491</v>
      </c>
      <c r="N19" s="30">
        <f t="shared" si="5"/>
        <v>0.19713271362367543</v>
      </c>
      <c r="O19" s="30">
        <f t="shared" si="6"/>
        <v>1.9404319900268297E-2</v>
      </c>
      <c r="P19" s="33">
        <f t="shared" si="7"/>
        <v>0.21290074870416589</v>
      </c>
      <c r="Q19" s="30">
        <f t="shared" si="8"/>
        <v>0.18033009024634813</v>
      </c>
      <c r="R19" s="5">
        <v>426.1</v>
      </c>
      <c r="S19" s="5">
        <v>2321.1</v>
      </c>
      <c r="T19" s="5">
        <v>744.5</v>
      </c>
      <c r="U19" s="5">
        <v>665.4</v>
      </c>
      <c r="V19" s="5">
        <v>727.4</v>
      </c>
      <c r="W19" s="5">
        <v>1548.8</v>
      </c>
      <c r="X19" s="10"/>
      <c r="Y19" s="6">
        <v>9.27</v>
      </c>
      <c r="Z19" s="5">
        <v>14.6</v>
      </c>
      <c r="AA19" s="5">
        <v>41.9</v>
      </c>
      <c r="AB19" s="7">
        <v>0.375</v>
      </c>
      <c r="AC19" s="7">
        <v>2.5000000000000001E-2</v>
      </c>
      <c r="AD19" s="10"/>
      <c r="AE19" s="5">
        <v>95.8</v>
      </c>
      <c r="AF19" s="5">
        <v>71.599999999999994</v>
      </c>
      <c r="AG19" s="5">
        <v>256.2</v>
      </c>
      <c r="AH19" s="5">
        <v>3689.9</v>
      </c>
      <c r="AI19" s="5">
        <v>23.6</v>
      </c>
    </row>
    <row r="20" spans="1:35" ht="12">
      <c r="A20" s="2" t="s">
        <v>79</v>
      </c>
      <c r="B20" s="2" t="s">
        <v>80</v>
      </c>
      <c r="C20" s="4" t="s">
        <v>29</v>
      </c>
      <c r="D20" s="5">
        <v>4030.2</v>
      </c>
      <c r="E20" s="9" t="s">
        <v>30</v>
      </c>
      <c r="F20" s="9" t="s">
        <v>31</v>
      </c>
      <c r="G20" s="4" t="s">
        <v>32</v>
      </c>
      <c r="H20" s="4" t="s">
        <v>81</v>
      </c>
      <c r="I20" s="22">
        <f t="shared" si="0"/>
        <v>7406.2</v>
      </c>
      <c r="J20" s="22">
        <f t="shared" si="1"/>
        <v>4975</v>
      </c>
      <c r="K20" s="25">
        <f t="shared" si="2"/>
        <v>13.344504504504505</v>
      </c>
      <c r="L20" s="25">
        <f t="shared" si="3"/>
        <v>1.4886834170854271</v>
      </c>
      <c r="M20" s="25">
        <f t="shared" si="4"/>
        <v>1.4325338491295938</v>
      </c>
      <c r="N20" s="30">
        <f t="shared" si="5"/>
        <v>0.10735009671179883</v>
      </c>
      <c r="O20" s="30">
        <f t="shared" si="6"/>
        <v>3.9284332688588004E-2</v>
      </c>
      <c r="P20" s="33">
        <f t="shared" si="7"/>
        <v>7.3768844221105523E-2</v>
      </c>
      <c r="Q20" s="30">
        <f t="shared" si="8"/>
        <v>7.0986460348162472E-2</v>
      </c>
      <c r="R20" s="5">
        <v>-229</v>
      </c>
      <c r="S20" s="5">
        <v>3575</v>
      </c>
      <c r="T20" s="5">
        <v>199</v>
      </c>
      <c r="U20" s="5">
        <v>367</v>
      </c>
      <c r="V20" s="5">
        <v>555</v>
      </c>
      <c r="W20" s="5">
        <v>1599</v>
      </c>
      <c r="X20" s="6">
        <v>7.43</v>
      </c>
      <c r="Y20" s="6">
        <v>1.27</v>
      </c>
      <c r="Z20" s="10" t="s">
        <v>68</v>
      </c>
      <c r="AA20" s="6">
        <v>8.39</v>
      </c>
      <c r="AB20" s="6">
        <v>1.06</v>
      </c>
      <c r="AC20" s="7">
        <v>0.11600000000000001</v>
      </c>
      <c r="AD20" s="10"/>
      <c r="AE20" s="5">
        <v>97.4</v>
      </c>
      <c r="AF20" s="5">
        <v>203.1</v>
      </c>
      <c r="AG20" s="5">
        <v>576</v>
      </c>
      <c r="AH20" s="5">
        <v>5170</v>
      </c>
      <c r="AI20" s="10" t="s">
        <v>68</v>
      </c>
    </row>
    <row r="21" spans="1:35" ht="12">
      <c r="A21" s="2" t="s">
        <v>82</v>
      </c>
      <c r="B21" s="2" t="s">
        <v>83</v>
      </c>
      <c r="C21" s="4" t="s">
        <v>29</v>
      </c>
      <c r="D21" s="5">
        <v>3645.8</v>
      </c>
      <c r="E21" s="9" t="s">
        <v>30</v>
      </c>
      <c r="F21" s="9" t="s">
        <v>31</v>
      </c>
      <c r="G21" s="4" t="s">
        <v>32</v>
      </c>
      <c r="H21" s="4" t="s">
        <v>43</v>
      </c>
      <c r="I21" s="22">
        <f t="shared" si="0"/>
        <v>4809.8999999999996</v>
      </c>
      <c r="J21" s="22">
        <f t="shared" si="1"/>
        <v>2602.1999999999998</v>
      </c>
      <c r="K21" s="25">
        <f t="shared" si="2"/>
        <v>9.549136390708755</v>
      </c>
      <c r="L21" s="25">
        <f t="shared" si="3"/>
        <v>1.8483975097994005</v>
      </c>
      <c r="M21" s="25">
        <f t="shared" si="4"/>
        <v>1.050632358401957</v>
      </c>
      <c r="N21" s="30">
        <f t="shared" si="5"/>
        <v>0.11002380900373517</v>
      </c>
      <c r="O21" s="30">
        <f t="shared" si="6"/>
        <v>6.3563487036106675E-2</v>
      </c>
      <c r="P21" s="33">
        <f t="shared" si="7"/>
        <v>0.1698178464376297</v>
      </c>
      <c r="Q21" s="30">
        <f t="shared" si="8"/>
        <v>9.6524759179572303E-2</v>
      </c>
      <c r="R21" s="5">
        <v>282</v>
      </c>
      <c r="S21" s="5">
        <v>1266.5999999999999</v>
      </c>
      <c r="T21" s="5">
        <v>102.5</v>
      </c>
      <c r="U21" s="5">
        <v>441.9</v>
      </c>
      <c r="V21" s="5">
        <v>503.7</v>
      </c>
      <c r="W21" s="5">
        <v>1438.1</v>
      </c>
      <c r="X21" s="5">
        <v>17</v>
      </c>
      <c r="Y21" s="6">
        <v>6.1</v>
      </c>
      <c r="Z21" s="6">
        <v>3.21</v>
      </c>
      <c r="AA21" s="5">
        <v>31</v>
      </c>
      <c r="AB21" s="7">
        <v>0.95099999999999996</v>
      </c>
      <c r="AC21" s="7">
        <v>0.24099999999999999</v>
      </c>
      <c r="AD21" s="5">
        <v>-74.5</v>
      </c>
      <c r="AE21" s="5">
        <v>82.7</v>
      </c>
      <c r="AF21" s="5">
        <v>291</v>
      </c>
      <c r="AG21" s="5">
        <v>926.7</v>
      </c>
      <c r="AH21" s="5">
        <v>4578.1000000000004</v>
      </c>
      <c r="AI21" s="5">
        <v>24.5</v>
      </c>
    </row>
    <row r="22" spans="1:35" ht="12">
      <c r="A22" s="2" t="s">
        <v>84</v>
      </c>
      <c r="B22" s="2" t="s">
        <v>85</v>
      </c>
      <c r="C22" s="4" t="s">
        <v>29</v>
      </c>
      <c r="D22" s="5">
        <v>3083.8</v>
      </c>
      <c r="E22" s="9" t="s">
        <v>30</v>
      </c>
      <c r="F22" s="9" t="s">
        <v>31</v>
      </c>
      <c r="G22" s="4" t="s">
        <v>32</v>
      </c>
      <c r="H22" s="4" t="s">
        <v>86</v>
      </c>
      <c r="I22" s="22">
        <f t="shared" si="0"/>
        <v>3759.1000000000004</v>
      </c>
      <c r="J22" s="22">
        <f t="shared" si="1"/>
        <v>1604.1</v>
      </c>
      <c r="K22" s="25">
        <f t="shared" si="2"/>
        <v>11.703300124533003</v>
      </c>
      <c r="L22" s="25">
        <f t="shared" si="3"/>
        <v>2.343432454335765</v>
      </c>
      <c r="M22" s="25">
        <f t="shared" si="4"/>
        <v>1.7856260687820638</v>
      </c>
      <c r="N22" s="30">
        <f t="shared" si="5"/>
        <v>0.15257457723731713</v>
      </c>
      <c r="O22" s="30">
        <f t="shared" si="6"/>
        <v>6.7974539236177092E-2</v>
      </c>
      <c r="P22" s="33">
        <f t="shared" si="7"/>
        <v>0.15460382769154044</v>
      </c>
      <c r="Q22" s="30">
        <f t="shared" si="8"/>
        <v>0.11780353410602319</v>
      </c>
      <c r="R22" s="5">
        <v>134.30000000000001</v>
      </c>
      <c r="S22" s="5">
        <v>1102.3</v>
      </c>
      <c r="T22" s="5">
        <v>427</v>
      </c>
      <c r="U22" s="5">
        <v>248</v>
      </c>
      <c r="V22" s="5">
        <v>321.2</v>
      </c>
      <c r="W22" s="5">
        <v>928.8</v>
      </c>
      <c r="X22" s="6">
        <v>9.86</v>
      </c>
      <c r="Y22" s="6">
        <v>7.55</v>
      </c>
      <c r="Z22" s="5">
        <v>26.4</v>
      </c>
      <c r="AA22" s="5">
        <v>23.1</v>
      </c>
      <c r="AB22" s="7">
        <v>0.64</v>
      </c>
      <c r="AC22" s="7">
        <v>9.4E-2</v>
      </c>
      <c r="AD22" s="5">
        <v>-27.7</v>
      </c>
      <c r="AE22" s="5">
        <v>23.6</v>
      </c>
      <c r="AF22" s="5">
        <v>143.1</v>
      </c>
      <c r="AG22" s="5">
        <v>333.9</v>
      </c>
      <c r="AH22" s="5">
        <v>2105.1999999999998</v>
      </c>
      <c r="AI22" s="5">
        <v>19.8</v>
      </c>
    </row>
    <row r="23" spans="1:35" ht="12">
      <c r="A23" s="2" t="s">
        <v>87</v>
      </c>
      <c r="B23" s="2" t="s">
        <v>88</v>
      </c>
      <c r="C23" s="4" t="s">
        <v>29</v>
      </c>
      <c r="D23" s="5">
        <v>2332.9</v>
      </c>
      <c r="E23" s="9" t="s">
        <v>30</v>
      </c>
      <c r="F23" s="9" t="s">
        <v>31</v>
      </c>
      <c r="G23" s="4" t="s">
        <v>53</v>
      </c>
      <c r="H23" s="4" t="s">
        <v>64</v>
      </c>
      <c r="I23" s="22">
        <f t="shared" si="0"/>
        <v>3225.1</v>
      </c>
      <c r="J23" s="22">
        <f t="shared" si="1"/>
        <v>1102.9000000000001</v>
      </c>
      <c r="K23" s="25">
        <f t="shared" si="2"/>
        <v>35.285557986870892</v>
      </c>
      <c r="L23" s="25">
        <f t="shared" si="3"/>
        <v>2.9241998367939068</v>
      </c>
      <c r="M23" s="25">
        <f t="shared" si="4"/>
        <v>1.3635633350245222</v>
      </c>
      <c r="N23" s="30">
        <f t="shared" si="5"/>
        <v>3.8643666497547781E-2</v>
      </c>
      <c r="O23" s="30">
        <f t="shared" si="6"/>
        <v>6.5026213428039922E-2</v>
      </c>
      <c r="P23" s="33">
        <f t="shared" si="7"/>
        <v>3.5270650104270558E-2</v>
      </c>
      <c r="Q23" s="30">
        <f t="shared" si="8"/>
        <v>1.6446812108912565E-2</v>
      </c>
      <c r="R23" s="5">
        <v>-14.1</v>
      </c>
      <c r="S23" s="5">
        <v>959</v>
      </c>
      <c r="T23" s="5">
        <v>66.8</v>
      </c>
      <c r="U23" s="5">
        <v>38.9</v>
      </c>
      <c r="V23" s="5">
        <v>91.4</v>
      </c>
      <c r="W23" s="5">
        <v>210.7</v>
      </c>
      <c r="X23" s="10"/>
      <c r="Y23" s="6">
        <v>8.74</v>
      </c>
      <c r="Z23" s="10"/>
      <c r="AA23" s="5">
        <v>22</v>
      </c>
      <c r="AB23" s="7">
        <v>0.64600000000000002</v>
      </c>
      <c r="AC23" s="7">
        <v>4.2999999999999997E-2</v>
      </c>
      <c r="AD23" s="10"/>
      <c r="AE23" s="5">
        <v>65.099999999999994</v>
      </c>
      <c r="AF23" s="5">
        <v>153.80000000000001</v>
      </c>
      <c r="AG23" s="5">
        <v>211.4</v>
      </c>
      <c r="AH23" s="5">
        <v>2365.1999999999998</v>
      </c>
      <c r="AI23" s="10" t="s">
        <v>68</v>
      </c>
    </row>
    <row r="24" spans="1:35" ht="12">
      <c r="A24" s="2" t="s">
        <v>89</v>
      </c>
      <c r="B24" s="2" t="s">
        <v>90</v>
      </c>
      <c r="C24" s="4" t="s">
        <v>29</v>
      </c>
      <c r="D24" s="5">
        <v>1735.6</v>
      </c>
      <c r="E24" s="9" t="s">
        <v>30</v>
      </c>
      <c r="F24" s="9" t="s">
        <v>31</v>
      </c>
      <c r="G24" s="4" t="s">
        <v>91</v>
      </c>
      <c r="H24" s="4" t="s">
        <v>75</v>
      </c>
      <c r="I24" s="22">
        <f t="shared" si="0"/>
        <v>2206.4999999999995</v>
      </c>
      <c r="J24" s="22">
        <f t="shared" si="1"/>
        <v>1029</v>
      </c>
      <c r="K24" s="25">
        <f t="shared" si="2"/>
        <v>8.3327039274924459</v>
      </c>
      <c r="L24" s="25">
        <f t="shared" si="3"/>
        <v>2.1443148688046643</v>
      </c>
      <c r="M24" s="25">
        <f t="shared" si="4"/>
        <v>1.5826280304117053</v>
      </c>
      <c r="N24" s="30">
        <f t="shared" si="5"/>
        <v>0.18992970879357338</v>
      </c>
      <c r="O24" s="30">
        <f t="shared" si="6"/>
        <v>2.4960550853536077E-2</v>
      </c>
      <c r="P24" s="33">
        <f t="shared" si="7"/>
        <v>0.21020408163265308</v>
      </c>
      <c r="Q24" s="30">
        <f t="shared" si="8"/>
        <v>0.15514273418447855</v>
      </c>
      <c r="R24" s="5">
        <v>56.5</v>
      </c>
      <c r="S24" s="5">
        <v>603.29999999999995</v>
      </c>
      <c r="T24" s="5">
        <v>132.4</v>
      </c>
      <c r="U24" s="5">
        <v>216.3</v>
      </c>
      <c r="V24" s="5">
        <v>264.8</v>
      </c>
      <c r="W24" s="5">
        <v>558.1</v>
      </c>
      <c r="X24" s="5">
        <v>10.5</v>
      </c>
      <c r="Y24" s="6">
        <v>4.68</v>
      </c>
      <c r="Z24" s="6">
        <v>7.59</v>
      </c>
      <c r="AA24" s="6">
        <v>6.22</v>
      </c>
      <c r="AB24" s="7">
        <v>0.66</v>
      </c>
      <c r="AC24" s="7">
        <v>0.13200000000000001</v>
      </c>
      <c r="AD24" s="5">
        <v>-40.299999999999997</v>
      </c>
      <c r="AE24" s="5">
        <v>98.6</v>
      </c>
      <c r="AF24" s="5">
        <v>34.799999999999997</v>
      </c>
      <c r="AG24" s="5">
        <v>111.4</v>
      </c>
      <c r="AH24" s="5">
        <v>1394.2</v>
      </c>
      <c r="AI24" s="5">
        <v>35.299999999999997</v>
      </c>
    </row>
    <row r="25" spans="1:35" ht="12">
      <c r="A25" s="2" t="s">
        <v>92</v>
      </c>
      <c r="B25" s="2" t="s">
        <v>93</v>
      </c>
      <c r="C25" s="4" t="s">
        <v>29</v>
      </c>
      <c r="D25" s="5">
        <v>1676.7</v>
      </c>
      <c r="E25" s="9" t="s">
        <v>30</v>
      </c>
      <c r="F25" s="9" t="s">
        <v>31</v>
      </c>
      <c r="G25" s="4" t="s">
        <v>32</v>
      </c>
      <c r="H25" s="4" t="s">
        <v>48</v>
      </c>
      <c r="I25" s="22">
        <f t="shared" si="0"/>
        <v>2216.2999999999997</v>
      </c>
      <c r="J25" s="22">
        <f t="shared" si="1"/>
        <v>1336.6999999999998</v>
      </c>
      <c r="K25" s="25">
        <f t="shared" si="2"/>
        <v>15.898852223816354</v>
      </c>
      <c r="L25" s="25">
        <f t="shared" si="3"/>
        <v>1.6580384529064114</v>
      </c>
      <c r="M25" s="25">
        <f t="shared" si="4"/>
        <v>1.7340583678898365</v>
      </c>
      <c r="N25" s="30">
        <f t="shared" si="5"/>
        <v>0.10906814803223536</v>
      </c>
      <c r="O25" s="30">
        <f t="shared" si="6"/>
        <v>6.1888741100070414E-2</v>
      </c>
      <c r="P25" s="33">
        <f t="shared" si="7"/>
        <v>7.0472058053415138E-2</v>
      </c>
      <c r="Q25" s="30">
        <f t="shared" si="8"/>
        <v>7.3703153117909398E-2</v>
      </c>
      <c r="R25" s="5">
        <v>28.8</v>
      </c>
      <c r="S25" s="5">
        <v>875.9</v>
      </c>
      <c r="T25" s="5">
        <v>336.3</v>
      </c>
      <c r="U25" s="5">
        <v>94.2</v>
      </c>
      <c r="V25" s="5">
        <v>139.4</v>
      </c>
      <c r="W25" s="5">
        <v>797.1</v>
      </c>
      <c r="X25" s="10"/>
      <c r="Y25" s="7">
        <v>0.14000000000000001</v>
      </c>
      <c r="Z25" s="5">
        <v>-21.7</v>
      </c>
      <c r="AA25" s="6">
        <v>9.67</v>
      </c>
      <c r="AB25" s="6">
        <v>1.08</v>
      </c>
      <c r="AC25" s="7">
        <v>0.35599999999999998</v>
      </c>
      <c r="AD25" s="5">
        <v>-51.2</v>
      </c>
      <c r="AE25" s="5">
        <v>38.6</v>
      </c>
      <c r="AF25" s="5">
        <v>79.099999999999994</v>
      </c>
      <c r="AG25" s="5">
        <v>265.5</v>
      </c>
      <c r="AH25" s="5">
        <v>1278.0999999999999</v>
      </c>
      <c r="AI25" s="5">
        <v>42.4</v>
      </c>
    </row>
    <row r="26" spans="1:35" ht="12">
      <c r="A26" s="2" t="s">
        <v>94</v>
      </c>
      <c r="B26" s="2" t="s">
        <v>95</v>
      </c>
      <c r="C26" s="4" t="s">
        <v>29</v>
      </c>
      <c r="D26" s="5">
        <v>1540.4</v>
      </c>
      <c r="E26" s="9" t="s">
        <v>30</v>
      </c>
      <c r="F26" s="9" t="s">
        <v>31</v>
      </c>
      <c r="G26" s="4" t="s">
        <v>53</v>
      </c>
      <c r="H26" s="4" t="s">
        <v>48</v>
      </c>
      <c r="I26" s="22">
        <f t="shared" si="0"/>
        <v>2216.3000000000002</v>
      </c>
      <c r="J26" s="22">
        <f t="shared" si="1"/>
        <v>1881.4</v>
      </c>
      <c r="K26" s="25">
        <f t="shared" si="2"/>
        <v>14.706702057067023</v>
      </c>
      <c r="L26" s="25">
        <f t="shared" si="3"/>
        <v>1.1780057404060806</v>
      </c>
      <c r="M26" s="25">
        <f t="shared" si="4"/>
        <v>1.7795888871045447</v>
      </c>
      <c r="N26" s="30">
        <f t="shared" si="5"/>
        <v>0.12100529950216796</v>
      </c>
      <c r="O26" s="30">
        <f t="shared" si="6"/>
        <v>4.785611048659065E-2</v>
      </c>
      <c r="P26" s="33">
        <f t="shared" si="7"/>
        <v>5.8254491336238966E-2</v>
      </c>
      <c r="Q26" s="30">
        <f t="shared" si="8"/>
        <v>8.8003854183394889E-2</v>
      </c>
      <c r="R26" s="5">
        <v>55.3</v>
      </c>
      <c r="S26" s="5">
        <v>775.1</v>
      </c>
      <c r="T26" s="5">
        <v>99.2</v>
      </c>
      <c r="U26" s="5">
        <v>109.6</v>
      </c>
      <c r="V26" s="5">
        <v>150.69999999999999</v>
      </c>
      <c r="W26" s="5">
        <v>1205.5</v>
      </c>
      <c r="X26" s="10"/>
      <c r="Y26" s="6">
        <v>5.41</v>
      </c>
      <c r="Z26" s="6">
        <v>1.19</v>
      </c>
      <c r="AA26" s="5">
        <v>20.9</v>
      </c>
      <c r="AB26" s="7">
        <v>0.76600000000000001</v>
      </c>
      <c r="AC26" s="7">
        <v>0.11600000000000001</v>
      </c>
      <c r="AD26" s="10"/>
      <c r="AE26" s="5">
        <v>18.7</v>
      </c>
      <c r="AF26" s="5">
        <v>59.6</v>
      </c>
      <c r="AG26" s="5">
        <v>434.1</v>
      </c>
      <c r="AH26" s="5">
        <v>1245.4000000000001</v>
      </c>
      <c r="AI26" s="5">
        <v>26.8</v>
      </c>
    </row>
    <row r="27" spans="1:35" ht="24">
      <c r="A27" s="2" t="s">
        <v>96</v>
      </c>
      <c r="B27" s="2" t="s">
        <v>97</v>
      </c>
      <c r="C27" s="4" t="s">
        <v>29</v>
      </c>
      <c r="D27" s="5">
        <v>1480</v>
      </c>
      <c r="E27" s="9" t="s">
        <v>30</v>
      </c>
      <c r="F27" s="9" t="s">
        <v>31</v>
      </c>
      <c r="G27" s="4" t="s">
        <v>32</v>
      </c>
      <c r="H27" s="4" t="s">
        <v>98</v>
      </c>
      <c r="I27" s="22">
        <f t="shared" si="0"/>
        <v>1668.3</v>
      </c>
      <c r="J27" s="22">
        <f t="shared" si="1"/>
        <v>826.7</v>
      </c>
      <c r="K27" s="25">
        <f t="shared" si="2"/>
        <v>11.707368421052632</v>
      </c>
      <c r="L27" s="25">
        <f t="shared" si="3"/>
        <v>2.0180234667956936</v>
      </c>
      <c r="M27" s="25">
        <f t="shared" si="4"/>
        <v>1.9031485284052019</v>
      </c>
      <c r="N27" s="30">
        <f t="shared" si="5"/>
        <v>0.1625598904859685</v>
      </c>
      <c r="O27" s="30">
        <f t="shared" si="6"/>
        <v>2.1218343600273786E-2</v>
      </c>
      <c r="P27" s="33">
        <f t="shared" si="7"/>
        <v>0.16027579533083341</v>
      </c>
      <c r="Q27" s="30">
        <f t="shared" si="8"/>
        <v>0.1511521788729181</v>
      </c>
      <c r="R27" s="5">
        <v>95.2</v>
      </c>
      <c r="S27" s="5">
        <v>232.8</v>
      </c>
      <c r="T27" s="5">
        <v>44.5</v>
      </c>
      <c r="U27" s="5">
        <v>132.5</v>
      </c>
      <c r="V27" s="5">
        <v>142.5</v>
      </c>
      <c r="W27" s="5">
        <v>638.4</v>
      </c>
      <c r="X27" s="5">
        <v>11.7</v>
      </c>
      <c r="Y27" s="6">
        <v>5.41</v>
      </c>
      <c r="Z27" s="5">
        <v>21.5</v>
      </c>
      <c r="AA27" s="5">
        <v>16.600000000000001</v>
      </c>
      <c r="AB27" s="6">
        <v>1.4</v>
      </c>
      <c r="AC27" s="7">
        <v>0.313</v>
      </c>
      <c r="AD27" s="5">
        <v>-40.299999999999997</v>
      </c>
      <c r="AE27" s="5">
        <v>67.900000000000006</v>
      </c>
      <c r="AF27" s="5">
        <v>18.600000000000001</v>
      </c>
      <c r="AG27" s="5">
        <v>518.4</v>
      </c>
      <c r="AH27" s="5">
        <v>876.6</v>
      </c>
      <c r="AI27" s="5">
        <v>22.2</v>
      </c>
    </row>
    <row r="28" spans="1:35" ht="12">
      <c r="A28" s="2" t="s">
        <v>99</v>
      </c>
      <c r="B28" s="2" t="s">
        <v>100</v>
      </c>
      <c r="C28" s="4" t="s">
        <v>29</v>
      </c>
      <c r="D28" s="5">
        <v>1069.8</v>
      </c>
      <c r="E28" s="9" t="s">
        <v>30</v>
      </c>
      <c r="F28" s="9" t="s">
        <v>31</v>
      </c>
      <c r="G28" s="4" t="s">
        <v>53</v>
      </c>
      <c r="H28" s="4" t="s">
        <v>75</v>
      </c>
      <c r="I28" s="22">
        <f t="shared" si="0"/>
        <v>1531.8999999999999</v>
      </c>
      <c r="J28" s="22">
        <f t="shared" si="1"/>
        <v>927.09999999999991</v>
      </c>
      <c r="K28" s="25">
        <f t="shared" si="2"/>
        <v>6.2373778501628658</v>
      </c>
      <c r="L28" s="25">
        <f t="shared" si="3"/>
        <v>1.6523568115629381</v>
      </c>
      <c r="M28" s="25">
        <f t="shared" si="4"/>
        <v>1.3828308358909549</v>
      </c>
      <c r="N28" s="30">
        <f t="shared" si="5"/>
        <v>0.22170066799061203</v>
      </c>
      <c r="O28" s="30">
        <f t="shared" si="6"/>
        <v>5.8133237046398271E-2</v>
      </c>
      <c r="P28" s="33">
        <f t="shared" si="7"/>
        <v>0.16643296300291233</v>
      </c>
      <c r="Q28" s="30">
        <f t="shared" si="8"/>
        <v>0.13928506950713126</v>
      </c>
      <c r="R28" s="5">
        <v>87.4</v>
      </c>
      <c r="S28" s="5">
        <v>602.4</v>
      </c>
      <c r="T28" s="5">
        <v>140.30000000000001</v>
      </c>
      <c r="U28" s="5">
        <v>154.30000000000001</v>
      </c>
      <c r="V28" s="5">
        <v>245.6</v>
      </c>
      <c r="W28" s="5">
        <v>465</v>
      </c>
      <c r="X28" s="6">
        <v>1</v>
      </c>
      <c r="Y28" s="7">
        <v>0.73899999999999999</v>
      </c>
      <c r="Z28" s="5">
        <v>32.1</v>
      </c>
      <c r="AA28" s="6">
        <v>4.3</v>
      </c>
      <c r="AB28" s="6">
        <v>1.36</v>
      </c>
      <c r="AC28" s="7">
        <v>0.13600000000000001</v>
      </c>
      <c r="AD28" s="5">
        <v>-73</v>
      </c>
      <c r="AE28" s="5">
        <v>53.6</v>
      </c>
      <c r="AF28" s="5">
        <v>64.400000000000006</v>
      </c>
      <c r="AG28" s="5">
        <v>288</v>
      </c>
      <c r="AH28" s="5">
        <v>1107.8</v>
      </c>
      <c r="AI28" s="5">
        <v>25.6</v>
      </c>
    </row>
    <row r="29" spans="1:35" ht="12">
      <c r="A29" s="2" t="s">
        <v>101</v>
      </c>
      <c r="B29" s="2" t="s">
        <v>102</v>
      </c>
      <c r="C29" s="4" t="s">
        <v>29</v>
      </c>
      <c r="D29" s="5">
        <v>748.7</v>
      </c>
      <c r="E29" s="9" t="s">
        <v>30</v>
      </c>
      <c r="F29" s="9" t="s">
        <v>31</v>
      </c>
      <c r="G29" s="4" t="s">
        <v>32</v>
      </c>
      <c r="H29" s="4" t="s">
        <v>48</v>
      </c>
      <c r="I29" s="22">
        <f t="shared" si="0"/>
        <v>2000.1000000000001</v>
      </c>
      <c r="J29" s="22">
        <f t="shared" si="1"/>
        <v>2228.6999999999998</v>
      </c>
      <c r="K29" s="25">
        <f t="shared" si="2"/>
        <v>5.0893129770992367</v>
      </c>
      <c r="L29" s="25">
        <f t="shared" si="3"/>
        <v>0.89742899448108782</v>
      </c>
      <c r="M29" s="25">
        <f t="shared" si="4"/>
        <v>1.2008285302593662</v>
      </c>
      <c r="N29" s="30">
        <f t="shared" si="5"/>
        <v>0.23595100864553314</v>
      </c>
      <c r="O29" s="30">
        <f t="shared" si="6"/>
        <v>5.1332853025936605E-2</v>
      </c>
      <c r="P29" s="33">
        <f t="shared" si="7"/>
        <v>6.3130973213083863E-2</v>
      </c>
      <c r="Q29" s="30">
        <f t="shared" si="8"/>
        <v>8.4474063400576366E-2</v>
      </c>
      <c r="R29" s="5">
        <v>56.7</v>
      </c>
      <c r="S29" s="5">
        <v>1366.2</v>
      </c>
      <c r="T29" s="5">
        <v>114.8</v>
      </c>
      <c r="U29" s="5">
        <v>140.69999999999999</v>
      </c>
      <c r="V29" s="5">
        <v>393</v>
      </c>
      <c r="W29" s="5">
        <v>977.3</v>
      </c>
      <c r="X29" s="10"/>
      <c r="Y29" s="6">
        <v>4.01</v>
      </c>
      <c r="Z29" s="5">
        <v>15.4</v>
      </c>
      <c r="AA29" s="5">
        <v>15.6</v>
      </c>
      <c r="AB29" s="7">
        <v>0.98399999999999999</v>
      </c>
      <c r="AC29" s="7">
        <v>0.184</v>
      </c>
      <c r="AD29" s="5">
        <v>-17.899999999999999</v>
      </c>
      <c r="AE29" s="5">
        <v>69.8</v>
      </c>
      <c r="AF29" s="5">
        <v>85.5</v>
      </c>
      <c r="AG29" s="5">
        <v>24.1</v>
      </c>
      <c r="AH29" s="5">
        <v>1665.6</v>
      </c>
      <c r="AI29" s="5">
        <v>27.6</v>
      </c>
    </row>
    <row r="30" spans="1:35" ht="12">
      <c r="A30" s="2" t="s">
        <v>103</v>
      </c>
      <c r="B30" s="2" t="s">
        <v>104</v>
      </c>
      <c r="C30" s="4" t="s">
        <v>29</v>
      </c>
      <c r="D30" s="5">
        <v>704.9</v>
      </c>
      <c r="E30" s="9" t="s">
        <v>30</v>
      </c>
      <c r="F30" s="9" t="s">
        <v>31</v>
      </c>
      <c r="G30" s="4" t="s">
        <v>32</v>
      </c>
      <c r="H30" s="4" t="s">
        <v>105</v>
      </c>
      <c r="I30" s="22">
        <f t="shared" si="0"/>
        <v>703.59999999999991</v>
      </c>
      <c r="J30" s="22">
        <f t="shared" si="1"/>
        <v>73.900000000000006</v>
      </c>
      <c r="K30" s="25">
        <f t="shared" si="2"/>
        <v>19.436464088397788</v>
      </c>
      <c r="L30" s="25">
        <f t="shared" si="3"/>
        <v>9.5209742895805114</v>
      </c>
      <c r="M30" s="25">
        <f t="shared" si="4"/>
        <v>3.6953781512605035</v>
      </c>
      <c r="N30" s="30">
        <f t="shared" si="5"/>
        <v>0.19012605042016809</v>
      </c>
      <c r="O30" s="30">
        <f t="shared" si="6"/>
        <v>6.3025210084033612E-2</v>
      </c>
      <c r="P30" s="33">
        <f t="shared" si="7"/>
        <v>0.47767253044654934</v>
      </c>
      <c r="Q30" s="30">
        <f t="shared" si="8"/>
        <v>0.18539915966386553</v>
      </c>
      <c r="R30" s="5">
        <v>27</v>
      </c>
      <c r="S30" s="5">
        <v>34.4</v>
      </c>
      <c r="T30" s="5">
        <v>35.700000000000003</v>
      </c>
      <c r="U30" s="5">
        <v>35.299999999999997</v>
      </c>
      <c r="V30" s="5">
        <v>36.200000000000003</v>
      </c>
      <c r="W30" s="5">
        <v>75.2</v>
      </c>
      <c r="X30" s="6">
        <v>7.75</v>
      </c>
      <c r="Y30" s="6">
        <v>6.38</v>
      </c>
      <c r="Z30" s="5">
        <v>10.8</v>
      </c>
      <c r="AA30" s="5">
        <v>11.4</v>
      </c>
      <c r="AB30" s="7">
        <v>0.93799999999999994</v>
      </c>
      <c r="AC30" s="7">
        <v>0.224</v>
      </c>
      <c r="AD30" s="5">
        <v>-14.9</v>
      </c>
      <c r="AE30" s="5">
        <v>52.7</v>
      </c>
      <c r="AF30" s="5">
        <v>12</v>
      </c>
      <c r="AG30" s="5">
        <v>34</v>
      </c>
      <c r="AH30" s="5">
        <v>190.4</v>
      </c>
      <c r="AI30" s="5">
        <v>20.7</v>
      </c>
    </row>
    <row r="31" spans="1:35" ht="12">
      <c r="A31" s="2" t="s">
        <v>106</v>
      </c>
      <c r="B31" s="2" t="s">
        <v>107</v>
      </c>
      <c r="C31" s="4" t="s">
        <v>29</v>
      </c>
      <c r="D31" s="5">
        <v>525.20000000000005</v>
      </c>
      <c r="E31" s="9" t="s">
        <v>30</v>
      </c>
      <c r="F31" s="9" t="s">
        <v>31</v>
      </c>
      <c r="G31" s="4" t="s">
        <v>32</v>
      </c>
      <c r="H31" s="4" t="s">
        <v>48</v>
      </c>
      <c r="I31" s="22">
        <f t="shared" si="0"/>
        <v>616.60000000000014</v>
      </c>
      <c r="J31" s="22">
        <f t="shared" si="1"/>
        <v>510.5</v>
      </c>
      <c r="K31" s="25">
        <f t="shared" si="2"/>
        <v>6.7241003271537636</v>
      </c>
      <c r="L31" s="25">
        <f t="shared" si="3"/>
        <v>1.2078354554358475</v>
      </c>
      <c r="M31" s="25">
        <f t="shared" si="4"/>
        <v>0.54436302639710432</v>
      </c>
      <c r="N31" s="30">
        <f t="shared" si="5"/>
        <v>8.0957005385362407E-2</v>
      </c>
      <c r="O31" s="30">
        <f t="shared" si="6"/>
        <v>1.5184956299108324E-2</v>
      </c>
      <c r="P31" s="33">
        <f t="shared" si="7"/>
        <v>9.4221351616062682E-2</v>
      </c>
      <c r="Q31" s="30">
        <f t="shared" si="8"/>
        <v>4.2464906859715726E-2</v>
      </c>
      <c r="R31" s="5">
        <v>-27.2</v>
      </c>
      <c r="S31" s="5">
        <v>174.2</v>
      </c>
      <c r="T31" s="5">
        <v>82.8</v>
      </c>
      <c r="U31" s="5">
        <v>48.1</v>
      </c>
      <c r="V31" s="5">
        <v>91.7</v>
      </c>
      <c r="W31" s="5">
        <v>419.1</v>
      </c>
      <c r="X31" s="10"/>
      <c r="Y31" s="6">
        <v>2.74</v>
      </c>
      <c r="Z31" s="10"/>
      <c r="AA31" s="6">
        <v>9.51</v>
      </c>
      <c r="AB31" s="6">
        <v>1.22</v>
      </c>
      <c r="AC31" s="7">
        <v>0.26200000000000001</v>
      </c>
      <c r="AD31" s="10"/>
      <c r="AE31" s="5">
        <v>50.2</v>
      </c>
      <c r="AF31" s="5">
        <v>17.2</v>
      </c>
      <c r="AG31" s="5">
        <v>247.1</v>
      </c>
      <c r="AH31" s="5">
        <v>1132.7</v>
      </c>
      <c r="AI31" s="10" t="s">
        <v>68</v>
      </c>
    </row>
    <row r="32" spans="1:35" ht="12">
      <c r="A32" s="2" t="s">
        <v>108</v>
      </c>
      <c r="B32" s="2" t="s">
        <v>109</v>
      </c>
      <c r="C32" s="4" t="s">
        <v>29</v>
      </c>
      <c r="D32" s="5">
        <v>454.4</v>
      </c>
      <c r="E32" s="9" t="s">
        <v>30</v>
      </c>
      <c r="F32" s="9" t="s">
        <v>31</v>
      </c>
      <c r="G32" s="4" t="s">
        <v>32</v>
      </c>
      <c r="H32" s="4" t="s">
        <v>110</v>
      </c>
      <c r="I32" s="22">
        <f t="shared" si="0"/>
        <v>398</v>
      </c>
      <c r="J32" s="22">
        <f t="shared" si="1"/>
        <v>127</v>
      </c>
      <c r="K32" s="25">
        <f t="shared" si="2"/>
        <v>7.3840445269016701</v>
      </c>
      <c r="L32" s="25">
        <f t="shared" si="3"/>
        <v>3.1338582677165356</v>
      </c>
      <c r="M32" s="25">
        <f t="shared" si="4"/>
        <v>1.7037671232876712</v>
      </c>
      <c r="N32" s="30">
        <f t="shared" si="5"/>
        <v>0.23073630136986301</v>
      </c>
      <c r="O32" s="30">
        <f t="shared" si="6"/>
        <v>5.2654109589041098E-2</v>
      </c>
      <c r="P32" s="33">
        <f t="shared" si="7"/>
        <v>0.39448818897637794</v>
      </c>
      <c r="Q32" s="30">
        <f t="shared" si="8"/>
        <v>0.21446917808219179</v>
      </c>
      <c r="R32" s="5">
        <v>37.200000000000003</v>
      </c>
      <c r="S32" s="5">
        <v>10.6</v>
      </c>
      <c r="T32" s="5">
        <v>67</v>
      </c>
      <c r="U32" s="5">
        <v>50.1</v>
      </c>
      <c r="V32" s="5">
        <v>53.9</v>
      </c>
      <c r="W32" s="5">
        <v>183.4</v>
      </c>
      <c r="X32" s="10"/>
      <c r="Y32" s="6">
        <v>3.99</v>
      </c>
      <c r="Z32" s="6">
        <v>5.66</v>
      </c>
      <c r="AA32" s="5">
        <v>11.5</v>
      </c>
      <c r="AB32" s="7">
        <v>0.26400000000000001</v>
      </c>
      <c r="AC32" s="7">
        <v>4.7E-2</v>
      </c>
      <c r="AD32" s="5">
        <v>-32.4</v>
      </c>
      <c r="AE32" s="5">
        <v>41.5</v>
      </c>
      <c r="AF32" s="5">
        <v>12.3</v>
      </c>
      <c r="AG32" s="5">
        <v>45.3</v>
      </c>
      <c r="AH32" s="5">
        <v>233.6</v>
      </c>
      <c r="AI32" s="5">
        <v>21.3</v>
      </c>
    </row>
    <row r="33" spans="1:35" ht="24">
      <c r="A33" s="2" t="s">
        <v>111</v>
      </c>
      <c r="B33" s="2" t="s">
        <v>112</v>
      </c>
      <c r="C33" s="4" t="s">
        <v>29</v>
      </c>
      <c r="D33" s="5">
        <v>355.7</v>
      </c>
      <c r="E33" s="9" t="s">
        <v>30</v>
      </c>
      <c r="F33" s="9" t="s">
        <v>31</v>
      </c>
      <c r="G33" s="4" t="s">
        <v>32</v>
      </c>
      <c r="H33" s="4" t="s">
        <v>43</v>
      </c>
      <c r="I33" s="22">
        <f t="shared" si="0"/>
        <v>323.59999999999997</v>
      </c>
      <c r="J33" s="22">
        <f t="shared" si="1"/>
        <v>232.79999999999998</v>
      </c>
      <c r="K33" s="25">
        <f t="shared" si="2"/>
        <v>5.7992831541218637</v>
      </c>
      <c r="L33" s="25">
        <f t="shared" si="3"/>
        <v>1.3900343642611683</v>
      </c>
      <c r="M33" s="25">
        <f t="shared" si="4"/>
        <v>0.8909691629955947</v>
      </c>
      <c r="N33" s="30">
        <f t="shared" si="5"/>
        <v>0.15363436123348018</v>
      </c>
      <c r="O33" s="30">
        <f t="shared" si="6"/>
        <v>4.3777533039647577E-2</v>
      </c>
      <c r="P33" s="33">
        <f t="shared" si="7"/>
        <v>0.19329896907216496</v>
      </c>
      <c r="Q33" s="30">
        <f t="shared" si="8"/>
        <v>0.12389867841409692</v>
      </c>
      <c r="R33" s="5">
        <v>26.6</v>
      </c>
      <c r="S33" s="5">
        <v>138.1</v>
      </c>
      <c r="T33" s="5">
        <v>170.2</v>
      </c>
      <c r="U33" s="5">
        <v>45</v>
      </c>
      <c r="V33" s="5">
        <v>55.8</v>
      </c>
      <c r="W33" s="5">
        <v>264.89999999999998</v>
      </c>
      <c r="X33" s="10"/>
      <c r="Y33" s="10"/>
      <c r="Z33" s="6">
        <v>2.2400000000000002</v>
      </c>
      <c r="AA33" s="5">
        <v>17</v>
      </c>
      <c r="AB33" s="7">
        <v>0.61299999999999999</v>
      </c>
      <c r="AC33" s="7">
        <v>9.5000000000000001E-2</v>
      </c>
      <c r="AD33" s="5">
        <v>-42.5</v>
      </c>
      <c r="AE33" s="5">
        <v>47</v>
      </c>
      <c r="AF33" s="5">
        <v>15.9</v>
      </c>
      <c r="AG33" s="5">
        <v>58</v>
      </c>
      <c r="AH33" s="5">
        <v>363.2</v>
      </c>
      <c r="AI33" s="5">
        <v>33.1</v>
      </c>
    </row>
    <row r="34" spans="1:35" ht="12">
      <c r="A34" s="2" t="s">
        <v>113</v>
      </c>
      <c r="B34" s="2" t="s">
        <v>114</v>
      </c>
      <c r="C34" s="4" t="s">
        <v>29</v>
      </c>
      <c r="D34" s="5">
        <v>291</v>
      </c>
      <c r="E34" s="9" t="s">
        <v>30</v>
      </c>
      <c r="F34" s="9" t="s">
        <v>31</v>
      </c>
      <c r="G34" s="4" t="s">
        <v>32</v>
      </c>
      <c r="H34" s="4" t="s">
        <v>40</v>
      </c>
      <c r="I34" s="22">
        <f t="shared" ref="I34:I65" si="9">D34+S34-T34</f>
        <v>336</v>
      </c>
      <c r="J34" s="22">
        <f t="shared" ref="J34:J65" si="10">S34-T34+W34</f>
        <v>181.1</v>
      </c>
      <c r="K34" s="25">
        <f t="shared" ref="K34:K65" si="11">I34/V34</f>
        <v>37.583892617449663</v>
      </c>
      <c r="L34" s="25">
        <f t="shared" ref="L34:L65" si="12">I34/J34</f>
        <v>1.8553285477636665</v>
      </c>
      <c r="M34" s="25">
        <f t="shared" ref="M34:M65" si="13">I34/AH34</f>
        <v>0.9294605809128631</v>
      </c>
      <c r="N34" s="30">
        <f t="shared" ref="N34:N65" si="14">V34/AH34</f>
        <v>2.4730290456431533E-2</v>
      </c>
      <c r="O34" s="30">
        <f t="shared" ref="O34:O65" si="15">AF34/AH34</f>
        <v>7.551867219917012E-2</v>
      </c>
      <c r="P34" s="33">
        <f t="shared" ref="P34:P65" si="16">U34/J34</f>
        <v>1.3694091662065158E-2</v>
      </c>
      <c r="Q34" s="30">
        <f t="shared" ref="Q34:Q65" si="17">U34/AH34</f>
        <v>6.8603042876901801E-3</v>
      </c>
      <c r="R34" s="5">
        <v>-79</v>
      </c>
      <c r="S34" s="5">
        <v>63.8</v>
      </c>
      <c r="T34" s="5">
        <v>18.8</v>
      </c>
      <c r="U34" s="6">
        <v>2.48</v>
      </c>
      <c r="V34" s="6">
        <v>8.94</v>
      </c>
      <c r="W34" s="5">
        <v>136.1</v>
      </c>
      <c r="X34" s="10"/>
      <c r="Y34" s="6">
        <v>1.4</v>
      </c>
      <c r="Z34" s="10"/>
      <c r="AA34" s="6">
        <v>6.94</v>
      </c>
      <c r="AB34" s="7">
        <v>0.70899999999999996</v>
      </c>
      <c r="AC34" s="7">
        <v>0.20599999999999999</v>
      </c>
      <c r="AD34" s="5">
        <v>-11.5</v>
      </c>
      <c r="AE34" s="5">
        <v>66.3</v>
      </c>
      <c r="AF34" s="5">
        <v>27.3</v>
      </c>
      <c r="AG34" s="5">
        <v>54.2</v>
      </c>
      <c r="AH34" s="5">
        <v>361.5</v>
      </c>
      <c r="AI34" s="10" t="s">
        <v>68</v>
      </c>
    </row>
    <row r="35" spans="1:35" ht="12">
      <c r="A35" s="2" t="s">
        <v>115</v>
      </c>
      <c r="B35" s="2" t="s">
        <v>116</v>
      </c>
      <c r="C35" s="4" t="s">
        <v>29</v>
      </c>
      <c r="D35" s="5">
        <v>205.8</v>
      </c>
      <c r="E35" s="9" t="s">
        <v>30</v>
      </c>
      <c r="F35" s="9" t="s">
        <v>31</v>
      </c>
      <c r="G35" s="4" t="s">
        <v>32</v>
      </c>
      <c r="H35" s="4" t="s">
        <v>64</v>
      </c>
      <c r="I35" s="22">
        <f t="shared" si="9"/>
        <v>287.97000000000003</v>
      </c>
      <c r="J35" s="22">
        <f t="shared" si="10"/>
        <v>333.27</v>
      </c>
      <c r="K35" s="25">
        <f t="shared" si="11"/>
        <v>8.2277142857142866</v>
      </c>
      <c r="L35" s="25">
        <f t="shared" si="12"/>
        <v>0.86407417409307785</v>
      </c>
      <c r="M35" s="25">
        <f t="shared" si="13"/>
        <v>0.87316555488174652</v>
      </c>
      <c r="N35" s="30">
        <f t="shared" si="14"/>
        <v>0.10612492419648271</v>
      </c>
      <c r="O35" s="30">
        <f t="shared" si="15"/>
        <v>0</v>
      </c>
      <c r="P35" s="33">
        <f t="shared" si="16"/>
        <v>8.6116362108800679E-2</v>
      </c>
      <c r="Q35" s="30">
        <f t="shared" si="17"/>
        <v>8.7022437841115824E-2</v>
      </c>
      <c r="R35" s="5">
        <v>25.3</v>
      </c>
      <c r="S35" s="5">
        <v>86</v>
      </c>
      <c r="T35" s="6">
        <v>3.83</v>
      </c>
      <c r="U35" s="5">
        <v>28.7</v>
      </c>
      <c r="V35" s="5">
        <v>35</v>
      </c>
      <c r="W35" s="5">
        <v>251.1</v>
      </c>
      <c r="X35" s="10"/>
      <c r="Y35" s="6">
        <v>8.85</v>
      </c>
      <c r="Z35" s="5">
        <v>14.6</v>
      </c>
      <c r="AA35" s="5">
        <v>16.600000000000001</v>
      </c>
      <c r="AB35" s="7">
        <v>9.0999999999999998E-2</v>
      </c>
      <c r="AC35" s="7">
        <v>3.0000000000000001E-3</v>
      </c>
      <c r="AD35" s="5">
        <v>-11.8</v>
      </c>
      <c r="AE35" s="5">
        <v>73.7</v>
      </c>
      <c r="AF35" s="10"/>
      <c r="AG35" s="5">
        <v>112.6</v>
      </c>
      <c r="AH35" s="5">
        <v>329.8</v>
      </c>
      <c r="AI35" s="5">
        <v>21.5</v>
      </c>
    </row>
    <row r="36" spans="1:35" ht="12">
      <c r="A36" s="2" t="s">
        <v>117</v>
      </c>
      <c r="B36" s="2" t="s">
        <v>118</v>
      </c>
      <c r="C36" s="4" t="s">
        <v>29</v>
      </c>
      <c r="D36" s="5">
        <v>175.2</v>
      </c>
      <c r="E36" s="9" t="s">
        <v>30</v>
      </c>
      <c r="F36" s="9" t="s">
        <v>31</v>
      </c>
      <c r="G36" s="4" t="s">
        <v>53</v>
      </c>
      <c r="H36" s="4" t="s">
        <v>48</v>
      </c>
      <c r="I36" s="22">
        <f t="shared" si="9"/>
        <v>528.09999999999991</v>
      </c>
      <c r="J36" s="22">
        <f t="shared" si="10"/>
        <v>453</v>
      </c>
      <c r="K36" s="25">
        <f t="shared" si="11"/>
        <v>11.840807174887891</v>
      </c>
      <c r="L36" s="25">
        <f t="shared" si="12"/>
        <v>1.165783664459161</v>
      </c>
      <c r="M36" s="25">
        <f t="shared" si="13"/>
        <v>0.66394267035453847</v>
      </c>
      <c r="N36" s="30">
        <f t="shared" si="14"/>
        <v>5.6072416394267036E-2</v>
      </c>
      <c r="O36" s="30">
        <f t="shared" si="15"/>
        <v>3.1933618305255214E-2</v>
      </c>
      <c r="P36" s="33">
        <f t="shared" si="16"/>
        <v>3.6865342163355408E-2</v>
      </c>
      <c r="Q36" s="30">
        <f t="shared" si="17"/>
        <v>2.0995725421171736E-2</v>
      </c>
      <c r="R36" s="6">
        <v>-7.13</v>
      </c>
      <c r="S36" s="5">
        <v>430.4</v>
      </c>
      <c r="T36" s="5">
        <v>77.5</v>
      </c>
      <c r="U36" s="5">
        <v>16.7</v>
      </c>
      <c r="V36" s="5">
        <v>44.6</v>
      </c>
      <c r="W36" s="5">
        <v>100.1</v>
      </c>
      <c r="X36" s="10"/>
      <c r="Y36" s="7">
        <v>-0.96199999999999997</v>
      </c>
      <c r="Z36" s="10"/>
      <c r="AA36" s="5">
        <v>10.4</v>
      </c>
      <c r="AB36" s="7">
        <v>0.77300000000000002</v>
      </c>
      <c r="AC36" s="7">
        <v>0.188</v>
      </c>
      <c r="AD36" s="10"/>
      <c r="AE36" s="5">
        <v>27.9</v>
      </c>
      <c r="AF36" s="5">
        <v>25.4</v>
      </c>
      <c r="AG36" s="5">
        <v>91.1</v>
      </c>
      <c r="AH36" s="5">
        <v>795.4</v>
      </c>
      <c r="AI36" s="10" t="s">
        <v>68</v>
      </c>
    </row>
    <row r="37" spans="1:35" ht="12">
      <c r="A37" s="2" t="s">
        <v>119</v>
      </c>
      <c r="B37" s="2" t="s">
        <v>120</v>
      </c>
      <c r="C37" s="4" t="s">
        <v>29</v>
      </c>
      <c r="D37" s="5">
        <v>169.5</v>
      </c>
      <c r="E37" s="9" t="s">
        <v>30</v>
      </c>
      <c r="F37" s="9" t="s">
        <v>31</v>
      </c>
      <c r="G37" s="4" t="s">
        <v>91</v>
      </c>
      <c r="H37" s="4" t="s">
        <v>48</v>
      </c>
      <c r="I37" s="22">
        <f t="shared" si="9"/>
        <v>446.6</v>
      </c>
      <c r="J37" s="22">
        <f t="shared" si="10"/>
        <v>412.1</v>
      </c>
      <c r="K37" s="25">
        <f t="shared" si="11"/>
        <v>14.268370607028755</v>
      </c>
      <c r="L37" s="25">
        <f t="shared" si="12"/>
        <v>1.0837175442853677</v>
      </c>
      <c r="M37" s="25">
        <f t="shared" si="13"/>
        <v>0.74920315383324942</v>
      </c>
      <c r="N37" s="30">
        <f t="shared" si="14"/>
        <v>5.2507968461667505E-2</v>
      </c>
      <c r="O37" s="30">
        <f t="shared" si="15"/>
        <v>6.4754235866465365E-2</v>
      </c>
      <c r="P37" s="33">
        <f t="shared" si="16"/>
        <v>-2.7905848095122542E-2</v>
      </c>
      <c r="Q37" s="30">
        <f t="shared" si="17"/>
        <v>-1.9292065089750041E-2</v>
      </c>
      <c r="R37" s="5">
        <v>-34.799999999999997</v>
      </c>
      <c r="S37" s="5">
        <v>434.6</v>
      </c>
      <c r="T37" s="5">
        <v>157.5</v>
      </c>
      <c r="U37" s="5">
        <v>-11.5</v>
      </c>
      <c r="V37" s="5">
        <v>31.3</v>
      </c>
      <c r="W37" s="5">
        <v>135</v>
      </c>
      <c r="X37" s="10"/>
      <c r="Y37" s="6">
        <v>5.64</v>
      </c>
      <c r="Z37" s="10" t="s">
        <v>68</v>
      </c>
      <c r="AA37" s="6">
        <v>8.74</v>
      </c>
      <c r="AB37" s="6">
        <v>1.03</v>
      </c>
      <c r="AC37" s="7">
        <v>0.19800000000000001</v>
      </c>
      <c r="AD37" s="5">
        <v>-12.9</v>
      </c>
      <c r="AE37" s="5">
        <v>40.200000000000003</v>
      </c>
      <c r="AF37" s="5">
        <v>38.6</v>
      </c>
      <c r="AG37" s="5">
        <v>116</v>
      </c>
      <c r="AH37" s="5">
        <v>596.1</v>
      </c>
      <c r="AI37" s="10" t="s">
        <v>68</v>
      </c>
    </row>
    <row r="38" spans="1:35" ht="12">
      <c r="A38" s="2" t="s">
        <v>121</v>
      </c>
      <c r="B38" s="2" t="s">
        <v>122</v>
      </c>
      <c r="C38" s="4" t="s">
        <v>29</v>
      </c>
      <c r="D38" s="5">
        <v>165.1</v>
      </c>
      <c r="E38" s="9" t="s">
        <v>30</v>
      </c>
      <c r="F38" s="9" t="s">
        <v>31</v>
      </c>
      <c r="G38" s="4" t="s">
        <v>32</v>
      </c>
      <c r="H38" s="4" t="s">
        <v>48</v>
      </c>
      <c r="I38" s="22">
        <f t="shared" si="9"/>
        <v>165.2</v>
      </c>
      <c r="J38" s="22">
        <f t="shared" si="10"/>
        <v>44.1</v>
      </c>
      <c r="K38" s="25">
        <f t="shared" si="11"/>
        <v>8.8342245989304811</v>
      </c>
      <c r="L38" s="25">
        <f t="shared" si="12"/>
        <v>3.7460317460317456</v>
      </c>
      <c r="M38" s="25">
        <f t="shared" si="13"/>
        <v>2.2384823848238482</v>
      </c>
      <c r="N38" s="30">
        <f t="shared" si="14"/>
        <v>0.25338753387533874</v>
      </c>
      <c r="O38" s="30">
        <f t="shared" si="15"/>
        <v>2.9945799457994582E-2</v>
      </c>
      <c r="P38" s="33">
        <f t="shared" si="16"/>
        <v>0.36734693877551017</v>
      </c>
      <c r="Q38" s="30">
        <f t="shared" si="17"/>
        <v>0.21951219512195122</v>
      </c>
      <c r="R38" s="5">
        <v>11.1</v>
      </c>
      <c r="S38" s="5">
        <v>12.5</v>
      </c>
      <c r="T38" s="5">
        <v>12.4</v>
      </c>
      <c r="U38" s="5">
        <v>16.2</v>
      </c>
      <c r="V38" s="5">
        <v>18.7</v>
      </c>
      <c r="W38" s="5">
        <v>44</v>
      </c>
      <c r="X38" s="10"/>
      <c r="Y38" s="5">
        <v>10.1</v>
      </c>
      <c r="Z38" s="5">
        <v>24.6</v>
      </c>
      <c r="AA38" s="5">
        <v>36.799999999999997</v>
      </c>
      <c r="AB38" s="7">
        <v>8.4000000000000005E-2</v>
      </c>
      <c r="AC38" s="7">
        <v>1E-3</v>
      </c>
      <c r="AD38" s="6">
        <v>-4.75</v>
      </c>
      <c r="AE38" s="10"/>
      <c r="AF38" s="6">
        <v>2.21</v>
      </c>
      <c r="AG38" s="5">
        <v>30.4</v>
      </c>
      <c r="AH38" s="5">
        <v>73.8</v>
      </c>
      <c r="AI38" s="5">
        <v>26.9</v>
      </c>
    </row>
    <row r="39" spans="1:35" ht="12">
      <c r="A39" s="2" t="s">
        <v>123</v>
      </c>
      <c r="B39" s="2" t="s">
        <v>124</v>
      </c>
      <c r="C39" s="4" t="s">
        <v>29</v>
      </c>
      <c r="D39" s="5">
        <v>152.30000000000001</v>
      </c>
      <c r="E39" s="9" t="s">
        <v>30</v>
      </c>
      <c r="F39" s="9" t="s">
        <v>31</v>
      </c>
      <c r="G39" s="4" t="s">
        <v>32</v>
      </c>
      <c r="H39" s="4" t="s">
        <v>98</v>
      </c>
      <c r="I39" s="22">
        <f t="shared" si="9"/>
        <v>164.364</v>
      </c>
      <c r="J39" s="22">
        <f t="shared" si="10"/>
        <v>47.264000000000003</v>
      </c>
      <c r="K39" s="25">
        <f t="shared" si="11"/>
        <v>20.938089171974525</v>
      </c>
      <c r="L39" s="25">
        <f t="shared" si="12"/>
        <v>3.4775727826675693</v>
      </c>
      <c r="M39" s="25">
        <f t="shared" si="13"/>
        <v>1.9922909090909091</v>
      </c>
      <c r="N39" s="30">
        <f t="shared" si="14"/>
        <v>9.5151515151515154E-2</v>
      </c>
      <c r="O39" s="30">
        <f t="shared" si="15"/>
        <v>0</v>
      </c>
      <c r="P39" s="33">
        <f t="shared" si="16"/>
        <v>0.16439573459715637</v>
      </c>
      <c r="Q39" s="30">
        <f t="shared" si="17"/>
        <v>9.4181818181818172E-2</v>
      </c>
      <c r="R39" s="6">
        <v>6.77</v>
      </c>
      <c r="S39" s="5">
        <v>12.7</v>
      </c>
      <c r="T39" s="7">
        <v>0.63600000000000001</v>
      </c>
      <c r="U39" s="6">
        <v>7.77</v>
      </c>
      <c r="V39" s="6">
        <v>7.85</v>
      </c>
      <c r="W39" s="5">
        <v>35.200000000000003</v>
      </c>
      <c r="X39" s="10"/>
      <c r="Y39" s="5">
        <v>10.4</v>
      </c>
      <c r="Z39" s="6">
        <v>3.16</v>
      </c>
      <c r="AA39" s="6">
        <v>7.14</v>
      </c>
      <c r="AB39" s="7">
        <v>0.48599999999999999</v>
      </c>
      <c r="AC39" s="7">
        <v>5.2999999999999999E-2</v>
      </c>
      <c r="AD39" s="10"/>
      <c r="AE39" s="5">
        <v>63</v>
      </c>
      <c r="AF39" s="10"/>
      <c r="AG39" s="5">
        <v>22.5</v>
      </c>
      <c r="AH39" s="5">
        <v>82.5</v>
      </c>
      <c r="AI39" s="5">
        <v>23</v>
      </c>
    </row>
    <row r="40" spans="1:35" ht="12">
      <c r="A40" s="2" t="s">
        <v>125</v>
      </c>
      <c r="B40" s="2" t="s">
        <v>126</v>
      </c>
      <c r="C40" s="4" t="s">
        <v>29</v>
      </c>
      <c r="D40" s="5">
        <v>116.4</v>
      </c>
      <c r="E40" s="9" t="s">
        <v>30</v>
      </c>
      <c r="F40" s="9" t="s">
        <v>31</v>
      </c>
      <c r="G40" s="4" t="s">
        <v>91</v>
      </c>
      <c r="H40" s="4" t="s">
        <v>127</v>
      </c>
      <c r="I40" s="22">
        <f t="shared" si="9"/>
        <v>187.3</v>
      </c>
      <c r="J40" s="22">
        <f t="shared" si="10"/>
        <v>31.800000000000004</v>
      </c>
      <c r="K40" s="25">
        <f t="shared" si="11"/>
        <v>671.32616487455198</v>
      </c>
      <c r="L40" s="25">
        <f t="shared" si="12"/>
        <v>5.8899371069182385</v>
      </c>
      <c r="M40" s="25">
        <f t="shared" si="13"/>
        <v>3.5950095969289828</v>
      </c>
      <c r="N40" s="30">
        <f t="shared" si="14"/>
        <v>5.3550863723608446E-3</v>
      </c>
      <c r="O40" s="30">
        <f t="shared" si="15"/>
        <v>0</v>
      </c>
      <c r="P40" s="33">
        <f t="shared" si="16"/>
        <v>-9.5597484276729552E-2</v>
      </c>
      <c r="Q40" s="30">
        <f t="shared" si="17"/>
        <v>-5.8349328214971206E-2</v>
      </c>
      <c r="R40" s="5">
        <v>-16.8</v>
      </c>
      <c r="S40" s="5">
        <v>76.2</v>
      </c>
      <c r="T40" s="6">
        <v>5.3</v>
      </c>
      <c r="U40" s="6">
        <v>-3.04</v>
      </c>
      <c r="V40" s="7">
        <v>0.27900000000000003</v>
      </c>
      <c r="W40" s="5">
        <v>-39.1</v>
      </c>
      <c r="X40" s="10"/>
      <c r="Y40" s="10"/>
      <c r="Z40" s="10"/>
      <c r="AA40" s="5">
        <v>-16.2</v>
      </c>
      <c r="AB40" s="7">
        <v>4.9000000000000002E-2</v>
      </c>
      <c r="AC40" s="11">
        <v>0</v>
      </c>
      <c r="AD40" s="10"/>
      <c r="AE40" s="5">
        <v>36.6</v>
      </c>
      <c r="AF40" s="10"/>
      <c r="AG40" s="6">
        <v>-4.3899999999999997</v>
      </c>
      <c r="AH40" s="5">
        <v>52.1</v>
      </c>
      <c r="AI40" s="10" t="s">
        <v>68</v>
      </c>
    </row>
    <row r="41" spans="1:35" ht="12">
      <c r="A41" s="2" t="s">
        <v>128</v>
      </c>
      <c r="B41" s="2" t="s">
        <v>129</v>
      </c>
      <c r="C41" s="4" t="s">
        <v>29</v>
      </c>
      <c r="D41" s="5">
        <v>112</v>
      </c>
      <c r="E41" s="9" t="s">
        <v>30</v>
      </c>
      <c r="F41" s="9" t="s">
        <v>31</v>
      </c>
      <c r="G41" s="4" t="s">
        <v>32</v>
      </c>
      <c r="H41" s="4" t="s">
        <v>48</v>
      </c>
      <c r="I41" s="22">
        <f t="shared" si="9"/>
        <v>140.10000000000002</v>
      </c>
      <c r="J41" s="22">
        <f t="shared" si="10"/>
        <v>90.5</v>
      </c>
      <c r="K41" s="25">
        <f t="shared" si="11"/>
        <v>6.8009708737864081</v>
      </c>
      <c r="L41" s="25">
        <f t="shared" si="12"/>
        <v>1.5480662983425417</v>
      </c>
      <c r="M41" s="25">
        <f t="shared" si="13"/>
        <v>0.73006774361646698</v>
      </c>
      <c r="N41" s="30">
        <f t="shared" si="14"/>
        <v>0.10734757686294946</v>
      </c>
      <c r="O41" s="30">
        <f t="shared" si="15"/>
        <v>0</v>
      </c>
      <c r="P41" s="33">
        <f t="shared" si="16"/>
        <v>0.18784530386740331</v>
      </c>
      <c r="Q41" s="30">
        <f t="shared" si="17"/>
        <v>8.8587806149035955E-2</v>
      </c>
      <c r="R41" s="5">
        <v>11.3</v>
      </c>
      <c r="S41" s="5">
        <v>65.8</v>
      </c>
      <c r="T41" s="5">
        <v>37.700000000000003</v>
      </c>
      <c r="U41" s="5">
        <v>17</v>
      </c>
      <c r="V41" s="5">
        <v>20.6</v>
      </c>
      <c r="W41" s="5">
        <v>62.4</v>
      </c>
      <c r="X41" s="10"/>
      <c r="Y41" s="10"/>
      <c r="Z41" s="5">
        <v>-23.3</v>
      </c>
      <c r="AA41" s="5">
        <v>13.8</v>
      </c>
      <c r="AB41" s="7">
        <v>0.375</v>
      </c>
      <c r="AC41" s="7">
        <v>5.7000000000000002E-2</v>
      </c>
      <c r="AD41" s="6">
        <v>-5.29</v>
      </c>
      <c r="AE41" s="5">
        <v>32.6</v>
      </c>
      <c r="AF41" s="10"/>
      <c r="AG41" s="5">
        <v>37.700000000000003</v>
      </c>
      <c r="AH41" s="5">
        <v>191.9</v>
      </c>
      <c r="AI41" s="5">
        <v>29.5</v>
      </c>
    </row>
    <row r="42" spans="1:35" ht="12">
      <c r="A42" s="2" t="s">
        <v>130</v>
      </c>
      <c r="B42" s="2" t="s">
        <v>131</v>
      </c>
      <c r="C42" s="4" t="s">
        <v>29</v>
      </c>
      <c r="D42" s="5">
        <v>94.7</v>
      </c>
      <c r="E42" s="9" t="s">
        <v>30</v>
      </c>
      <c r="F42" s="9" t="s">
        <v>31</v>
      </c>
      <c r="G42" s="4" t="s">
        <v>91</v>
      </c>
      <c r="H42" s="4" t="s">
        <v>105</v>
      </c>
      <c r="I42" s="22">
        <f t="shared" si="9"/>
        <v>34.569999999999993</v>
      </c>
      <c r="J42" s="22">
        <f t="shared" si="10"/>
        <v>36.36999999999999</v>
      </c>
      <c r="K42" s="25">
        <f t="shared" si="11"/>
        <v>-1.8194736842105259</v>
      </c>
      <c r="L42" s="25">
        <f t="shared" si="12"/>
        <v>0.95050866098432785</v>
      </c>
      <c r="M42" s="25">
        <f t="shared" si="13"/>
        <v>2.9296610169491517</v>
      </c>
      <c r="N42" s="30">
        <f t="shared" si="14"/>
        <v>-1.6101694915254237</v>
      </c>
      <c r="O42" s="30">
        <f t="shared" si="15"/>
        <v>0.50762711864406773</v>
      </c>
      <c r="P42" s="33">
        <f t="shared" si="16"/>
        <v>-0.52790761616717086</v>
      </c>
      <c r="Q42" s="30">
        <f t="shared" si="17"/>
        <v>-1.6271186440677965</v>
      </c>
      <c r="R42" s="5">
        <v>-21.7</v>
      </c>
      <c r="S42" s="6">
        <v>7.77</v>
      </c>
      <c r="T42" s="5">
        <v>67.900000000000006</v>
      </c>
      <c r="U42" s="5">
        <v>-19.2</v>
      </c>
      <c r="V42" s="5">
        <v>-19</v>
      </c>
      <c r="W42" s="5">
        <v>96.5</v>
      </c>
      <c r="X42" s="10"/>
      <c r="Y42" s="5">
        <v>330.4</v>
      </c>
      <c r="Z42" s="10"/>
      <c r="AA42" s="5">
        <v>247.3</v>
      </c>
      <c r="AB42" s="6">
        <v>1.21</v>
      </c>
      <c r="AC42" s="7">
        <v>7.6999999999999999E-2</v>
      </c>
      <c r="AD42" s="10"/>
      <c r="AE42" s="5">
        <v>45.8</v>
      </c>
      <c r="AF42" s="6">
        <v>5.99</v>
      </c>
      <c r="AG42" s="7">
        <v>-0.31900000000000001</v>
      </c>
      <c r="AH42" s="5">
        <v>11.8</v>
      </c>
      <c r="AI42" s="10" t="s">
        <v>68</v>
      </c>
    </row>
    <row r="43" spans="1:35" ht="12">
      <c r="A43" s="2" t="s">
        <v>132</v>
      </c>
      <c r="B43" s="2" t="s">
        <v>133</v>
      </c>
      <c r="C43" s="4" t="s">
        <v>29</v>
      </c>
      <c r="D43" s="5">
        <v>91.3</v>
      </c>
      <c r="E43" s="9" t="s">
        <v>30</v>
      </c>
      <c r="F43" s="9" t="s">
        <v>31</v>
      </c>
      <c r="G43" s="4" t="s">
        <v>32</v>
      </c>
      <c r="H43" s="4" t="s">
        <v>48</v>
      </c>
      <c r="I43" s="22">
        <f t="shared" si="9"/>
        <v>90.600000000000009</v>
      </c>
      <c r="J43" s="22">
        <f t="shared" si="10"/>
        <v>40.700000000000003</v>
      </c>
      <c r="K43" s="25">
        <f t="shared" si="11"/>
        <v>6.8636363636363651</v>
      </c>
      <c r="L43" s="25">
        <f t="shared" si="12"/>
        <v>2.2260442260442259</v>
      </c>
      <c r="M43" s="25">
        <f t="shared" si="13"/>
        <v>0.56308266003729024</v>
      </c>
      <c r="N43" s="30">
        <f t="shared" si="14"/>
        <v>8.2038533250466117E-2</v>
      </c>
      <c r="O43" s="30">
        <f t="shared" si="15"/>
        <v>0.1305158483530143</v>
      </c>
      <c r="P43" s="33">
        <f t="shared" si="16"/>
        <v>0.22776412776412774</v>
      </c>
      <c r="Q43" s="30">
        <f t="shared" si="17"/>
        <v>5.761342448725916E-2</v>
      </c>
      <c r="R43" s="5">
        <v>25.8</v>
      </c>
      <c r="S43" s="5">
        <v>28.6</v>
      </c>
      <c r="T43" s="5">
        <v>29.3</v>
      </c>
      <c r="U43" s="6">
        <v>9.27</v>
      </c>
      <c r="V43" s="5">
        <v>13.2</v>
      </c>
      <c r="W43" s="5">
        <v>41.4</v>
      </c>
      <c r="X43" s="6">
        <v>1.8</v>
      </c>
      <c r="Y43" s="6">
        <v>-3.55</v>
      </c>
      <c r="Z43" s="5">
        <v>46.7</v>
      </c>
      <c r="AA43" s="5">
        <v>40.299999999999997</v>
      </c>
      <c r="AB43" s="7">
        <v>0.15</v>
      </c>
      <c r="AC43" s="7">
        <v>6.0000000000000001E-3</v>
      </c>
      <c r="AD43" s="10"/>
      <c r="AE43" s="5">
        <v>20.6</v>
      </c>
      <c r="AF43" s="5">
        <v>21</v>
      </c>
      <c r="AG43" s="6">
        <v>5.83</v>
      </c>
      <c r="AH43" s="5">
        <v>160.9</v>
      </c>
      <c r="AI43" s="5">
        <v>16.8</v>
      </c>
    </row>
    <row r="44" spans="1:35" ht="12">
      <c r="A44" s="2" t="s">
        <v>134</v>
      </c>
      <c r="B44" s="2" t="s">
        <v>135</v>
      </c>
      <c r="C44" s="4" t="s">
        <v>29</v>
      </c>
      <c r="D44" s="5">
        <v>88.2</v>
      </c>
      <c r="E44" s="9" t="s">
        <v>30</v>
      </c>
      <c r="F44" s="9" t="s">
        <v>31</v>
      </c>
      <c r="G44" s="4" t="s">
        <v>32</v>
      </c>
      <c r="H44" s="4" t="s">
        <v>48</v>
      </c>
      <c r="I44" s="22">
        <f t="shared" si="9"/>
        <v>346.6</v>
      </c>
      <c r="J44" s="22">
        <f t="shared" si="10"/>
        <v>337.6</v>
      </c>
      <c r="K44" s="25">
        <f t="shared" si="11"/>
        <v>-18.735135135135135</v>
      </c>
      <c r="L44" s="25">
        <f t="shared" si="12"/>
        <v>1.0266587677725119</v>
      </c>
      <c r="M44" s="25">
        <f t="shared" si="13"/>
        <v>1.051258720048529</v>
      </c>
      <c r="N44" s="30">
        <f t="shared" si="14"/>
        <v>-5.6111616621170764E-2</v>
      </c>
      <c r="O44" s="30">
        <f t="shared" si="15"/>
        <v>2.6812253563845923E-2</v>
      </c>
      <c r="P44" s="33">
        <f t="shared" si="16"/>
        <v>-8.5011848341232224E-2</v>
      </c>
      <c r="Q44" s="30">
        <f t="shared" si="17"/>
        <v>-8.7048832271762203E-2</v>
      </c>
      <c r="R44" s="5">
        <v>-40.4</v>
      </c>
      <c r="S44" s="5">
        <v>293.3</v>
      </c>
      <c r="T44" s="5">
        <v>34.9</v>
      </c>
      <c r="U44" s="5">
        <v>-28.7</v>
      </c>
      <c r="V44" s="5">
        <v>-18.5</v>
      </c>
      <c r="W44" s="5">
        <v>79.2</v>
      </c>
      <c r="X44" s="10"/>
      <c r="Y44" s="6">
        <v>-2.6</v>
      </c>
      <c r="Z44" s="10"/>
      <c r="AA44" s="6">
        <v>3.63</v>
      </c>
      <c r="AB44" s="6">
        <v>1.25</v>
      </c>
      <c r="AC44" s="7">
        <v>0.317</v>
      </c>
      <c r="AD44" s="10"/>
      <c r="AE44" s="5">
        <v>32.6</v>
      </c>
      <c r="AF44" s="6">
        <v>8.84</v>
      </c>
      <c r="AG44" s="5">
        <v>96.7</v>
      </c>
      <c r="AH44" s="5">
        <v>329.7</v>
      </c>
      <c r="AI44" s="10" t="s">
        <v>68</v>
      </c>
    </row>
    <row r="45" spans="1:35" ht="12">
      <c r="A45" s="2" t="s">
        <v>136</v>
      </c>
      <c r="B45" s="2" t="s">
        <v>137</v>
      </c>
      <c r="C45" s="4" t="s">
        <v>29</v>
      </c>
      <c r="D45" s="5">
        <v>85.4</v>
      </c>
      <c r="E45" s="9" t="s">
        <v>30</v>
      </c>
      <c r="F45" s="9" t="s">
        <v>31</v>
      </c>
      <c r="G45" s="4" t="s">
        <v>32</v>
      </c>
      <c r="H45" s="4" t="s">
        <v>75</v>
      </c>
      <c r="I45" s="22">
        <f t="shared" si="9"/>
        <v>172.06</v>
      </c>
      <c r="J45" s="22">
        <f t="shared" si="10"/>
        <v>134.86000000000001</v>
      </c>
      <c r="K45" s="25">
        <f t="shared" si="11"/>
        <v>28.206557377049183</v>
      </c>
      <c r="L45" s="25">
        <f t="shared" si="12"/>
        <v>1.2758416135251371</v>
      </c>
      <c r="M45" s="25">
        <f t="shared" si="13"/>
        <v>0.85987006496751628</v>
      </c>
      <c r="N45" s="30">
        <f t="shared" si="14"/>
        <v>3.0484757621189403E-2</v>
      </c>
      <c r="O45" s="30">
        <f t="shared" si="15"/>
        <v>0</v>
      </c>
      <c r="P45" s="33">
        <f t="shared" si="16"/>
        <v>-2.0984724899896189E-2</v>
      </c>
      <c r="Q45" s="30">
        <f t="shared" si="17"/>
        <v>-1.4142928535732135E-2</v>
      </c>
      <c r="R45" s="6">
        <v>4.49</v>
      </c>
      <c r="S45" s="5">
        <v>93.8</v>
      </c>
      <c r="T45" s="6">
        <v>7.14</v>
      </c>
      <c r="U45" s="6">
        <v>-2.83</v>
      </c>
      <c r="V45" s="6">
        <v>6.1</v>
      </c>
      <c r="W45" s="5">
        <v>48.2</v>
      </c>
      <c r="X45" s="10"/>
      <c r="Y45" s="10"/>
      <c r="Z45" s="5">
        <v>11.8</v>
      </c>
      <c r="AA45" s="6">
        <v>8.2200000000000006</v>
      </c>
      <c r="AB45" s="7">
        <v>8.4000000000000005E-2</v>
      </c>
      <c r="AC45" s="7">
        <v>1E-3</v>
      </c>
      <c r="AD45" s="6">
        <v>-2.1800000000000002</v>
      </c>
      <c r="AE45" s="6">
        <v>4.7</v>
      </c>
      <c r="AF45" s="10"/>
      <c r="AG45" s="5">
        <v>41.8</v>
      </c>
      <c r="AH45" s="5">
        <v>200.1</v>
      </c>
      <c r="AI45" s="5">
        <v>51</v>
      </c>
    </row>
    <row r="46" spans="1:35" ht="12">
      <c r="A46" s="2" t="s">
        <v>138</v>
      </c>
      <c r="B46" s="2" t="s">
        <v>139</v>
      </c>
      <c r="C46" s="4" t="s">
        <v>29</v>
      </c>
      <c r="D46" s="5">
        <v>81.599999999999994</v>
      </c>
      <c r="E46" s="9" t="s">
        <v>30</v>
      </c>
      <c r="F46" s="9" t="s">
        <v>31</v>
      </c>
      <c r="G46" s="4" t="s">
        <v>91</v>
      </c>
      <c r="H46" s="4" t="s">
        <v>98</v>
      </c>
      <c r="I46" s="22">
        <f t="shared" si="9"/>
        <v>82.74</v>
      </c>
      <c r="J46" s="22">
        <f t="shared" si="10"/>
        <v>31.240000000000002</v>
      </c>
      <c r="K46" s="25">
        <f t="shared" si="11"/>
        <v>11.412413793103447</v>
      </c>
      <c r="L46" s="25">
        <f t="shared" si="12"/>
        <v>2.6485275288092187</v>
      </c>
      <c r="M46" s="25">
        <f t="shared" si="13"/>
        <v>0.99327731092436977</v>
      </c>
      <c r="N46" s="30">
        <f t="shared" si="14"/>
        <v>8.7034813925570234E-2</v>
      </c>
      <c r="O46" s="30">
        <f t="shared" si="15"/>
        <v>1.9087635054021609E-2</v>
      </c>
      <c r="P46" s="33">
        <f t="shared" si="16"/>
        <v>0.20518565941101152</v>
      </c>
      <c r="Q46" s="30">
        <f t="shared" si="17"/>
        <v>7.695078031212485E-2</v>
      </c>
      <c r="R46" s="6">
        <v>4.21</v>
      </c>
      <c r="S46" s="6">
        <v>8.5500000000000007</v>
      </c>
      <c r="T46" s="6">
        <v>7.41</v>
      </c>
      <c r="U46" s="6">
        <v>6.41</v>
      </c>
      <c r="V46" s="6">
        <v>7.25</v>
      </c>
      <c r="W46" s="5">
        <v>30.1</v>
      </c>
      <c r="X46" s="10"/>
      <c r="Y46" s="6">
        <v>5</v>
      </c>
      <c r="Z46" s="6">
        <v>-9.09</v>
      </c>
      <c r="AA46" s="5">
        <v>11.7</v>
      </c>
      <c r="AB46" s="7">
        <v>0.38300000000000001</v>
      </c>
      <c r="AC46" s="7">
        <v>3.2000000000000001E-2</v>
      </c>
      <c r="AD46" s="6">
        <v>-5.4</v>
      </c>
      <c r="AE46" s="5">
        <v>58.9</v>
      </c>
      <c r="AF46" s="6">
        <v>1.59</v>
      </c>
      <c r="AG46" s="5">
        <v>15.9</v>
      </c>
      <c r="AH46" s="5">
        <v>83.3</v>
      </c>
      <c r="AI46" s="5">
        <v>24.2</v>
      </c>
    </row>
    <row r="47" spans="1:35" ht="12">
      <c r="A47" s="2" t="s">
        <v>140</v>
      </c>
      <c r="B47" s="2" t="s">
        <v>141</v>
      </c>
      <c r="C47" s="4" t="s">
        <v>29</v>
      </c>
      <c r="D47" s="5">
        <v>74.2</v>
      </c>
      <c r="E47" s="9" t="s">
        <v>30</v>
      </c>
      <c r="F47" s="9" t="s">
        <v>31</v>
      </c>
      <c r="G47" s="4" t="s">
        <v>91</v>
      </c>
      <c r="H47" s="4" t="s">
        <v>56</v>
      </c>
      <c r="I47" s="22">
        <f t="shared" si="9"/>
        <v>126.10999999999999</v>
      </c>
      <c r="J47" s="22">
        <f t="shared" si="10"/>
        <v>99.31</v>
      </c>
      <c r="K47" s="25">
        <f t="shared" si="11"/>
        <v>31.685929648241203</v>
      </c>
      <c r="L47" s="25">
        <f t="shared" si="12"/>
        <v>1.2698620481321115</v>
      </c>
      <c r="M47" s="25">
        <f t="shared" si="13"/>
        <v>0.9604722010662603</v>
      </c>
      <c r="N47" s="30">
        <f t="shared" si="14"/>
        <v>3.0312261995430311E-2</v>
      </c>
      <c r="O47" s="30">
        <f t="shared" si="15"/>
        <v>0</v>
      </c>
      <c r="P47" s="33">
        <f t="shared" si="16"/>
        <v>7.4715537206726411E-3</v>
      </c>
      <c r="Q47" s="30">
        <f t="shared" si="17"/>
        <v>5.6511805026656509E-3</v>
      </c>
      <c r="R47" s="6">
        <v>-1.87</v>
      </c>
      <c r="S47" s="5">
        <v>56.5</v>
      </c>
      <c r="T47" s="6">
        <v>4.59</v>
      </c>
      <c r="U47" s="7">
        <v>0.74199999999999999</v>
      </c>
      <c r="V47" s="6">
        <v>3.98</v>
      </c>
      <c r="W47" s="5">
        <v>47.4</v>
      </c>
      <c r="X47" s="10"/>
      <c r="Y47" s="10"/>
      <c r="Z47" s="10"/>
      <c r="AA47" s="6">
        <v>9.18</v>
      </c>
      <c r="AB47" s="7">
        <v>7.3999999999999996E-2</v>
      </c>
      <c r="AC47" s="7">
        <v>2E-3</v>
      </c>
      <c r="AD47" s="10"/>
      <c r="AE47" s="5">
        <v>46.7</v>
      </c>
      <c r="AF47" s="10"/>
      <c r="AG47" s="5">
        <v>45.1</v>
      </c>
      <c r="AH47" s="5">
        <v>131.30000000000001</v>
      </c>
      <c r="AI47" s="10" t="s">
        <v>68</v>
      </c>
    </row>
    <row r="48" spans="1:35" ht="12">
      <c r="A48" s="2" t="s">
        <v>142</v>
      </c>
      <c r="B48" s="2" t="s">
        <v>143</v>
      </c>
      <c r="C48" s="4" t="s">
        <v>29</v>
      </c>
      <c r="D48" s="5">
        <v>73.900000000000006</v>
      </c>
      <c r="E48" s="9" t="s">
        <v>30</v>
      </c>
      <c r="F48" s="9" t="s">
        <v>31</v>
      </c>
      <c r="G48" s="4" t="s">
        <v>91</v>
      </c>
      <c r="H48" s="4" t="s">
        <v>64</v>
      </c>
      <c r="I48" s="22">
        <f t="shared" si="9"/>
        <v>71.470000000000013</v>
      </c>
      <c r="J48" s="22">
        <f t="shared" si="10"/>
        <v>31.57</v>
      </c>
      <c r="K48" s="25">
        <f t="shared" si="11"/>
        <v>10.928134556574925</v>
      </c>
      <c r="L48" s="25">
        <f t="shared" si="12"/>
        <v>2.2638580931263861</v>
      </c>
      <c r="M48" s="25">
        <f t="shared" si="13"/>
        <v>1.6280182232346245</v>
      </c>
      <c r="N48" s="30">
        <f t="shared" si="14"/>
        <v>0.14897494305239181</v>
      </c>
      <c r="O48" s="30">
        <f t="shared" si="15"/>
        <v>0</v>
      </c>
      <c r="P48" s="33">
        <f t="shared" si="16"/>
        <v>0.17009819448843838</v>
      </c>
      <c r="Q48" s="30">
        <f t="shared" si="17"/>
        <v>0.12232346241457859</v>
      </c>
      <c r="R48" s="6">
        <v>4.7</v>
      </c>
      <c r="S48" s="6">
        <v>1.45</v>
      </c>
      <c r="T48" s="6">
        <v>3.88</v>
      </c>
      <c r="U48" s="6">
        <v>5.37</v>
      </c>
      <c r="V48" s="6">
        <v>6.54</v>
      </c>
      <c r="W48" s="5">
        <v>34</v>
      </c>
      <c r="X48" s="10"/>
      <c r="Y48" s="10"/>
      <c r="Z48" s="5">
        <v>13.1</v>
      </c>
      <c r="AA48" s="6">
        <v>-6.95</v>
      </c>
      <c r="AB48" s="7">
        <v>0.61699999999999999</v>
      </c>
      <c r="AC48" s="7">
        <v>7.0999999999999994E-2</v>
      </c>
      <c r="AD48" s="6">
        <v>-7.54</v>
      </c>
      <c r="AE48" s="6">
        <v>8.25</v>
      </c>
      <c r="AF48" s="10"/>
      <c r="AG48" s="6">
        <v>5.78</v>
      </c>
      <c r="AH48" s="5">
        <v>43.9</v>
      </c>
      <c r="AI48" s="5">
        <v>16.399999999999999</v>
      </c>
    </row>
    <row r="49" spans="1:35" ht="12">
      <c r="A49" s="2" t="s">
        <v>144</v>
      </c>
      <c r="B49" s="2" t="s">
        <v>145</v>
      </c>
      <c r="C49" s="4" t="s">
        <v>29</v>
      </c>
      <c r="D49" s="5">
        <v>66.400000000000006</v>
      </c>
      <c r="E49" s="9" t="s">
        <v>30</v>
      </c>
      <c r="F49" s="9" t="s">
        <v>31</v>
      </c>
      <c r="G49" s="4" t="s">
        <v>91</v>
      </c>
      <c r="H49" s="4" t="s">
        <v>48</v>
      </c>
      <c r="I49" s="22">
        <f t="shared" si="9"/>
        <v>78.900000000000006</v>
      </c>
      <c r="J49" s="22">
        <f t="shared" si="10"/>
        <v>77.099999999999994</v>
      </c>
      <c r="K49" s="25">
        <f t="shared" si="11"/>
        <v>29.007352941176471</v>
      </c>
      <c r="L49" s="25">
        <f t="shared" si="12"/>
        <v>1.0233463035019457</v>
      </c>
      <c r="M49" s="25">
        <f t="shared" si="13"/>
        <v>0.77504911591355607</v>
      </c>
      <c r="N49" s="30">
        <f t="shared" si="14"/>
        <v>2.6719056974459726E-2</v>
      </c>
      <c r="O49" s="30">
        <f t="shared" si="15"/>
        <v>0</v>
      </c>
      <c r="P49" s="33">
        <f t="shared" si="16"/>
        <v>-3.2684824902723737E-2</v>
      </c>
      <c r="Q49" s="30">
        <f t="shared" si="17"/>
        <v>-2.475442043222004E-2</v>
      </c>
      <c r="R49" s="6">
        <v>-2.02</v>
      </c>
      <c r="S49" s="5">
        <v>32.299999999999997</v>
      </c>
      <c r="T49" s="5">
        <v>19.8</v>
      </c>
      <c r="U49" s="6">
        <v>-2.52</v>
      </c>
      <c r="V49" s="6">
        <v>2.72</v>
      </c>
      <c r="W49" s="5">
        <v>64.599999999999994</v>
      </c>
      <c r="X49" s="10"/>
      <c r="Y49" s="10"/>
      <c r="Z49" s="10"/>
      <c r="AA49" s="6">
        <v>8.7799999999999994</v>
      </c>
      <c r="AB49" s="7">
        <v>0.28899999999999998</v>
      </c>
      <c r="AC49" s="7">
        <v>3.7999999999999999E-2</v>
      </c>
      <c r="AD49" s="6">
        <v>-3.02</v>
      </c>
      <c r="AE49" s="5">
        <v>14.7</v>
      </c>
      <c r="AF49" s="10"/>
      <c r="AG49" s="5">
        <v>24.2</v>
      </c>
      <c r="AH49" s="5">
        <v>101.8</v>
      </c>
      <c r="AI49" s="10" t="s">
        <v>68</v>
      </c>
    </row>
    <row r="50" spans="1:35" ht="12">
      <c r="A50" s="2" t="s">
        <v>146</v>
      </c>
      <c r="B50" s="2" t="s">
        <v>147</v>
      </c>
      <c r="C50" s="4" t="s">
        <v>29</v>
      </c>
      <c r="D50" s="5">
        <v>63.1</v>
      </c>
      <c r="E50" s="9" t="s">
        <v>30</v>
      </c>
      <c r="F50" s="9" t="s">
        <v>31</v>
      </c>
      <c r="G50" s="4" t="s">
        <v>91</v>
      </c>
      <c r="H50" s="4" t="s">
        <v>48</v>
      </c>
      <c r="I50" s="22">
        <f t="shared" si="9"/>
        <v>44.150000000000006</v>
      </c>
      <c r="J50" s="22">
        <f t="shared" si="10"/>
        <v>22.849999999999998</v>
      </c>
      <c r="K50" s="25">
        <f t="shared" si="11"/>
        <v>4.7937024972855591</v>
      </c>
      <c r="L50" s="25">
        <f t="shared" si="12"/>
        <v>1.9321663019693658</v>
      </c>
      <c r="M50" s="25">
        <f t="shared" si="13"/>
        <v>0.7898032200357783</v>
      </c>
      <c r="N50" s="30">
        <f t="shared" si="14"/>
        <v>0.16475849731663686</v>
      </c>
      <c r="O50" s="30">
        <f t="shared" si="15"/>
        <v>3.5599284436493739E-2</v>
      </c>
      <c r="P50" s="33">
        <f t="shared" si="16"/>
        <v>0.31466083150984686</v>
      </c>
      <c r="Q50" s="30">
        <f t="shared" si="17"/>
        <v>0.12862254025044723</v>
      </c>
      <c r="R50" s="6">
        <v>5.76</v>
      </c>
      <c r="S50" s="6">
        <v>1.85</v>
      </c>
      <c r="T50" s="5">
        <v>20.8</v>
      </c>
      <c r="U50" s="6">
        <v>7.19</v>
      </c>
      <c r="V50" s="6">
        <v>9.2100000000000009</v>
      </c>
      <c r="W50" s="5">
        <v>41.8</v>
      </c>
      <c r="X50" s="10"/>
      <c r="Y50" s="6">
        <v>4.42</v>
      </c>
      <c r="Z50" s="10"/>
      <c r="AA50" s="5">
        <v>18.899999999999999</v>
      </c>
      <c r="AB50" s="7">
        <v>0.55900000000000005</v>
      </c>
      <c r="AC50" s="7">
        <v>0.10299999999999999</v>
      </c>
      <c r="AD50" s="10"/>
      <c r="AE50" s="5">
        <v>20.7</v>
      </c>
      <c r="AF50" s="6">
        <v>1.99</v>
      </c>
      <c r="AG50" s="5">
        <v>15.5</v>
      </c>
      <c r="AH50" s="5">
        <v>55.9</v>
      </c>
      <c r="AI50" s="5">
        <v>24.8</v>
      </c>
    </row>
    <row r="51" spans="1:35" ht="12">
      <c r="A51" s="2" t="s">
        <v>148</v>
      </c>
      <c r="B51" s="2" t="s">
        <v>149</v>
      </c>
      <c r="C51" s="4" t="s">
        <v>29</v>
      </c>
      <c r="D51" s="5">
        <v>57.9</v>
      </c>
      <c r="E51" s="9" t="s">
        <v>30</v>
      </c>
      <c r="F51" s="9" t="s">
        <v>31</v>
      </c>
      <c r="G51" s="4" t="s">
        <v>91</v>
      </c>
      <c r="H51" s="4" t="s">
        <v>150</v>
      </c>
      <c r="I51" s="22">
        <f t="shared" si="9"/>
        <v>49.182999999999993</v>
      </c>
      <c r="J51" s="22">
        <f t="shared" si="10"/>
        <v>75.783000000000001</v>
      </c>
      <c r="K51" s="25">
        <f t="shared" si="11"/>
        <v>9.8563126252504993</v>
      </c>
      <c r="L51" s="25">
        <f t="shared" si="12"/>
        <v>0.64899779633954835</v>
      </c>
      <c r="M51" s="25">
        <f t="shared" si="13"/>
        <v>0.60273284313725484</v>
      </c>
      <c r="N51" s="30">
        <f t="shared" si="14"/>
        <v>6.115196078431373E-2</v>
      </c>
      <c r="O51" s="30">
        <f t="shared" si="15"/>
        <v>0</v>
      </c>
      <c r="P51" s="33">
        <f t="shared" si="16"/>
        <v>-9.5403982423498662E-3</v>
      </c>
      <c r="Q51" s="30">
        <f t="shared" si="17"/>
        <v>-8.86029411764706E-3</v>
      </c>
      <c r="R51" s="6">
        <v>5.0599999999999996</v>
      </c>
      <c r="S51" s="7">
        <v>0.33300000000000002</v>
      </c>
      <c r="T51" s="6">
        <v>9.0500000000000007</v>
      </c>
      <c r="U51" s="7">
        <v>-0.72299999999999998</v>
      </c>
      <c r="V51" s="6">
        <v>4.99</v>
      </c>
      <c r="W51" s="5">
        <v>84.5</v>
      </c>
      <c r="X51" s="10"/>
      <c r="Y51" s="10"/>
      <c r="Z51" s="6">
        <v>1.92</v>
      </c>
      <c r="AA51" s="6">
        <v>-2.88</v>
      </c>
      <c r="AB51" s="7">
        <v>-0.13100000000000001</v>
      </c>
      <c r="AC51" s="7">
        <v>3.0000000000000001E-3</v>
      </c>
      <c r="AD51" s="6">
        <v>-1.33</v>
      </c>
      <c r="AE51" s="10"/>
      <c r="AF51" s="10"/>
      <c r="AG51" s="5">
        <v>23.8</v>
      </c>
      <c r="AH51" s="5">
        <v>81.599999999999994</v>
      </c>
      <c r="AI51" s="5">
        <v>22.4</v>
      </c>
    </row>
    <row r="52" spans="1:35" ht="12">
      <c r="A52" s="2" t="s">
        <v>151</v>
      </c>
      <c r="B52" s="2" t="s">
        <v>152</v>
      </c>
      <c r="C52" s="4" t="s">
        <v>29</v>
      </c>
      <c r="D52" s="5">
        <v>57.1</v>
      </c>
      <c r="E52" s="9" t="s">
        <v>30</v>
      </c>
      <c r="F52" s="9" t="s">
        <v>31</v>
      </c>
      <c r="G52" s="4" t="s">
        <v>32</v>
      </c>
      <c r="H52" s="4" t="s">
        <v>33</v>
      </c>
      <c r="I52" s="22">
        <f t="shared" si="9"/>
        <v>81.83</v>
      </c>
      <c r="J52" s="22">
        <f t="shared" si="10"/>
        <v>26.77</v>
      </c>
      <c r="K52" s="25">
        <f t="shared" si="11"/>
        <v>73.062499999999986</v>
      </c>
      <c r="L52" s="25">
        <f t="shared" si="12"/>
        <v>3.0567799775868507</v>
      </c>
      <c r="M52" s="25">
        <f t="shared" si="13"/>
        <v>1.5381578947368419</v>
      </c>
      <c r="N52" s="30">
        <f t="shared" si="14"/>
        <v>2.1052631578947368E-2</v>
      </c>
      <c r="O52" s="30">
        <f t="shared" si="15"/>
        <v>0</v>
      </c>
      <c r="P52" s="33">
        <f t="shared" si="16"/>
        <v>1.9350018677624207E-2</v>
      </c>
      <c r="Q52" s="30">
        <f t="shared" si="17"/>
        <v>9.7368421052631583E-3</v>
      </c>
      <c r="R52" s="6">
        <v>-1.91</v>
      </c>
      <c r="S52" s="5">
        <v>32</v>
      </c>
      <c r="T52" s="6">
        <v>7.27</v>
      </c>
      <c r="U52" s="7">
        <v>0.51800000000000002</v>
      </c>
      <c r="V52" s="6">
        <v>1.1200000000000001</v>
      </c>
      <c r="W52" s="6">
        <v>2.04</v>
      </c>
      <c r="X52" s="10"/>
      <c r="Y52" s="10"/>
      <c r="Z52" s="10"/>
      <c r="AA52" s="5">
        <v>10.9</v>
      </c>
      <c r="AB52" s="7">
        <v>-0.34</v>
      </c>
      <c r="AC52" s="7">
        <v>1.7000000000000001E-2</v>
      </c>
      <c r="AD52" s="10"/>
      <c r="AE52" s="6">
        <v>9.4</v>
      </c>
      <c r="AF52" s="10"/>
      <c r="AG52" s="5">
        <v>10.5</v>
      </c>
      <c r="AH52" s="5">
        <v>53.2</v>
      </c>
      <c r="AI52" s="10" t="s">
        <v>68</v>
      </c>
    </row>
    <row r="53" spans="1:35" ht="12">
      <c r="A53" s="2" t="s">
        <v>153</v>
      </c>
      <c r="B53" s="2" t="s">
        <v>154</v>
      </c>
      <c r="C53" s="4" t="s">
        <v>29</v>
      </c>
      <c r="D53" s="5">
        <v>54.4</v>
      </c>
      <c r="E53" s="9" t="s">
        <v>30</v>
      </c>
      <c r="F53" s="9" t="s">
        <v>31</v>
      </c>
      <c r="G53" s="4" t="s">
        <v>91</v>
      </c>
      <c r="H53" s="4" t="s">
        <v>48</v>
      </c>
      <c r="I53" s="22">
        <f t="shared" si="9"/>
        <v>96.1</v>
      </c>
      <c r="J53" s="22">
        <f t="shared" si="10"/>
        <v>93.699999999999989</v>
      </c>
      <c r="K53" s="25">
        <f t="shared" si="11"/>
        <v>5.8597560975609762</v>
      </c>
      <c r="L53" s="25">
        <f t="shared" si="12"/>
        <v>1.0256136606189969</v>
      </c>
      <c r="M53" s="25">
        <f t="shared" si="13"/>
        <v>0.65642076502732238</v>
      </c>
      <c r="N53" s="30">
        <f t="shared" si="14"/>
        <v>0.11202185792349725</v>
      </c>
      <c r="O53" s="30">
        <f t="shared" si="15"/>
        <v>0</v>
      </c>
      <c r="P53" s="33">
        <f t="shared" si="16"/>
        <v>0.1579509071504803</v>
      </c>
      <c r="Q53" s="30">
        <f t="shared" si="17"/>
        <v>0.10109289617486339</v>
      </c>
      <c r="R53" s="6">
        <v>4.8600000000000003</v>
      </c>
      <c r="S53" s="5">
        <v>53.3</v>
      </c>
      <c r="T53" s="5">
        <v>11.6</v>
      </c>
      <c r="U53" s="5">
        <v>14.8</v>
      </c>
      <c r="V53" s="5">
        <v>16.399999999999999</v>
      </c>
      <c r="W53" s="5">
        <v>52</v>
      </c>
      <c r="X53" s="10"/>
      <c r="Y53" s="10"/>
      <c r="Z53" s="6">
        <v>5.15</v>
      </c>
      <c r="AA53" s="5">
        <v>25.5</v>
      </c>
      <c r="AB53" s="7">
        <v>0.443</v>
      </c>
      <c r="AC53" s="7">
        <v>6.6000000000000003E-2</v>
      </c>
      <c r="AD53" s="10"/>
      <c r="AE53" s="5">
        <v>11</v>
      </c>
      <c r="AF53" s="10"/>
      <c r="AG53" s="5">
        <v>29.4</v>
      </c>
      <c r="AH53" s="5">
        <v>146.4</v>
      </c>
      <c r="AI53" s="5">
        <v>27</v>
      </c>
    </row>
    <row r="54" spans="1:35" ht="12">
      <c r="A54" s="2" t="s">
        <v>155</v>
      </c>
      <c r="B54" s="2" t="s">
        <v>156</v>
      </c>
      <c r="C54" s="4" t="s">
        <v>29</v>
      </c>
      <c r="D54" s="5">
        <v>51.4</v>
      </c>
      <c r="E54" s="9" t="s">
        <v>30</v>
      </c>
      <c r="F54" s="9" t="s">
        <v>31</v>
      </c>
      <c r="G54" s="4" t="s">
        <v>32</v>
      </c>
      <c r="H54" s="4" t="s">
        <v>127</v>
      </c>
      <c r="I54" s="22">
        <f t="shared" si="9"/>
        <v>96.929999999999993</v>
      </c>
      <c r="J54" s="22">
        <f t="shared" si="10"/>
        <v>61.63</v>
      </c>
      <c r="K54" s="25">
        <f t="shared" si="11"/>
        <v>21.831081081081077</v>
      </c>
      <c r="L54" s="25">
        <f t="shared" si="12"/>
        <v>1.5727730001622584</v>
      </c>
      <c r="M54" s="25">
        <f t="shared" si="13"/>
        <v>0.73711026615969577</v>
      </c>
      <c r="N54" s="30">
        <f t="shared" si="14"/>
        <v>3.3764258555133084E-2</v>
      </c>
      <c r="O54" s="30">
        <f t="shared" si="15"/>
        <v>3.2319391634980987E-2</v>
      </c>
      <c r="P54" s="33">
        <f t="shared" si="16"/>
        <v>2.012007139380172E-2</v>
      </c>
      <c r="Q54" s="30">
        <f t="shared" si="17"/>
        <v>9.4296577946768063E-3</v>
      </c>
      <c r="R54" s="7">
        <v>-0.55300000000000005</v>
      </c>
      <c r="S54" s="5">
        <v>52.8</v>
      </c>
      <c r="T54" s="6">
        <v>7.27</v>
      </c>
      <c r="U54" s="6">
        <v>1.24</v>
      </c>
      <c r="V54" s="6">
        <v>4.4400000000000004</v>
      </c>
      <c r="W54" s="5">
        <v>16.100000000000001</v>
      </c>
      <c r="X54" s="5">
        <v>137.1</v>
      </c>
      <c r="Y54" s="5">
        <v>12.6</v>
      </c>
      <c r="Z54" s="10"/>
      <c r="AA54" s="5">
        <v>11.1</v>
      </c>
      <c r="AB54" s="7">
        <v>0.14599999999999999</v>
      </c>
      <c r="AC54" s="7">
        <v>6.0000000000000001E-3</v>
      </c>
      <c r="AD54" s="10"/>
      <c r="AE54" s="5">
        <v>34.6</v>
      </c>
      <c r="AF54" s="6">
        <v>4.25</v>
      </c>
      <c r="AG54" s="6">
        <v>5.51</v>
      </c>
      <c r="AH54" s="5">
        <v>131.5</v>
      </c>
      <c r="AI54" s="5">
        <v>313</v>
      </c>
    </row>
    <row r="55" spans="1:35" ht="12">
      <c r="A55" s="2" t="s">
        <v>157</v>
      </c>
      <c r="B55" s="2" t="s">
        <v>158</v>
      </c>
      <c r="C55" s="4" t="s">
        <v>29</v>
      </c>
      <c r="D55" s="5">
        <v>44.8</v>
      </c>
      <c r="E55" s="9" t="s">
        <v>30</v>
      </c>
      <c r="F55" s="9" t="s">
        <v>31</v>
      </c>
      <c r="G55" s="4" t="s">
        <v>91</v>
      </c>
      <c r="H55" s="4" t="s">
        <v>43</v>
      </c>
      <c r="I55" s="22">
        <f t="shared" si="9"/>
        <v>76.929999999999993</v>
      </c>
      <c r="J55" s="22">
        <f t="shared" si="10"/>
        <v>87.429999999999993</v>
      </c>
      <c r="K55" s="25">
        <f t="shared" si="11"/>
        <v>9.6889168765743054</v>
      </c>
      <c r="L55" s="25">
        <f t="shared" si="12"/>
        <v>0.87990392313851085</v>
      </c>
      <c r="M55" s="25">
        <f t="shared" si="13"/>
        <v>1.391139240506329</v>
      </c>
      <c r="N55" s="30">
        <f t="shared" si="14"/>
        <v>0.14358047016274866</v>
      </c>
      <c r="O55" s="30">
        <f t="shared" si="15"/>
        <v>0</v>
      </c>
      <c r="P55" s="33">
        <f t="shared" si="16"/>
        <v>5.8103625757749064E-2</v>
      </c>
      <c r="Q55" s="30">
        <f t="shared" si="17"/>
        <v>9.18625678119349E-2</v>
      </c>
      <c r="R55" s="6">
        <v>2.69</v>
      </c>
      <c r="S55" s="5">
        <v>41.4</v>
      </c>
      <c r="T55" s="6">
        <v>9.27</v>
      </c>
      <c r="U55" s="6">
        <v>5.08</v>
      </c>
      <c r="V55" s="6">
        <v>7.94</v>
      </c>
      <c r="W55" s="5">
        <v>55.3</v>
      </c>
      <c r="X55" s="10"/>
      <c r="Y55" s="10"/>
      <c r="Z55" s="6">
        <v>-4.49</v>
      </c>
      <c r="AA55" s="6">
        <v>-4.07</v>
      </c>
      <c r="AB55" s="7">
        <v>6.3E-2</v>
      </c>
      <c r="AC55" s="7">
        <v>4.0000000000000001E-3</v>
      </c>
      <c r="AD55" s="7">
        <v>-0.90600000000000003</v>
      </c>
      <c r="AE55" s="5">
        <v>28.2</v>
      </c>
      <c r="AF55" s="10"/>
      <c r="AG55" s="5">
        <v>11.5</v>
      </c>
      <c r="AH55" s="5">
        <v>55.3</v>
      </c>
      <c r="AI55" s="5">
        <v>33.200000000000003</v>
      </c>
    </row>
    <row r="56" spans="1:35" ht="12">
      <c r="A56" s="2" t="s">
        <v>159</v>
      </c>
      <c r="B56" s="2" t="s">
        <v>160</v>
      </c>
      <c r="C56" s="4" t="s">
        <v>29</v>
      </c>
      <c r="D56" s="5">
        <v>43.7</v>
      </c>
      <c r="E56" s="9" t="s">
        <v>30</v>
      </c>
      <c r="F56" s="9" t="s">
        <v>31</v>
      </c>
      <c r="G56" s="4" t="s">
        <v>91</v>
      </c>
      <c r="H56" s="4" t="s">
        <v>43</v>
      </c>
      <c r="I56" s="22">
        <f t="shared" si="9"/>
        <v>26.700000000000003</v>
      </c>
      <c r="J56" s="22">
        <f t="shared" si="10"/>
        <v>101.1</v>
      </c>
      <c r="K56" s="25">
        <f t="shared" si="11"/>
        <v>2.905331882480958</v>
      </c>
      <c r="L56" s="25">
        <f t="shared" si="12"/>
        <v>0.26409495548961431</v>
      </c>
      <c r="M56" s="25">
        <f t="shared" si="13"/>
        <v>0.15380184331797236</v>
      </c>
      <c r="N56" s="30">
        <f t="shared" si="14"/>
        <v>5.2937788018433178E-2</v>
      </c>
      <c r="O56" s="30">
        <f t="shared" si="15"/>
        <v>0</v>
      </c>
      <c r="P56" s="33">
        <f t="shared" si="16"/>
        <v>-1.1374876360039565E-2</v>
      </c>
      <c r="Q56" s="30">
        <f t="shared" si="17"/>
        <v>-6.6244239631336405E-3</v>
      </c>
      <c r="R56" s="6">
        <v>-3.94</v>
      </c>
      <c r="S56" s="11">
        <v>0</v>
      </c>
      <c r="T56" s="5">
        <v>17</v>
      </c>
      <c r="U56" s="6">
        <v>-1.1499999999999999</v>
      </c>
      <c r="V56" s="6">
        <v>9.19</v>
      </c>
      <c r="W56" s="5">
        <v>118.1</v>
      </c>
      <c r="X56" s="10"/>
      <c r="Y56" s="10"/>
      <c r="Z56" s="10" t="s">
        <v>68</v>
      </c>
      <c r="AA56" s="6">
        <v>5.53</v>
      </c>
      <c r="AB56" s="7">
        <v>3.3000000000000002E-2</v>
      </c>
      <c r="AC56" s="7">
        <v>1E-3</v>
      </c>
      <c r="AD56" s="10"/>
      <c r="AE56" s="10"/>
      <c r="AF56" s="10"/>
      <c r="AG56" s="10"/>
      <c r="AH56" s="5">
        <v>173.6</v>
      </c>
      <c r="AI56" s="10" t="s">
        <v>68</v>
      </c>
    </row>
    <row r="57" spans="1:35" ht="12">
      <c r="A57" s="2" t="s">
        <v>161</v>
      </c>
      <c r="B57" s="2" t="s">
        <v>162</v>
      </c>
      <c r="C57" s="4" t="s">
        <v>29</v>
      </c>
      <c r="D57" s="5">
        <v>42.4</v>
      </c>
      <c r="E57" s="9" t="s">
        <v>30</v>
      </c>
      <c r="F57" s="9" t="s">
        <v>31</v>
      </c>
      <c r="G57" s="4" t="s">
        <v>32</v>
      </c>
      <c r="H57" s="4" t="s">
        <v>163</v>
      </c>
      <c r="I57" s="22">
        <f t="shared" si="9"/>
        <v>51.93</v>
      </c>
      <c r="J57" s="22">
        <f t="shared" si="10"/>
        <v>4.2000000000000011</v>
      </c>
      <c r="K57" s="25">
        <f t="shared" si="11"/>
        <v>-11.910550458715596</v>
      </c>
      <c r="L57" s="25">
        <f t="shared" si="12"/>
        <v>12.36428571428571</v>
      </c>
      <c r="M57" s="25">
        <f t="shared" si="13"/>
        <v>2.2004237288135591</v>
      </c>
      <c r="N57" s="30">
        <f t="shared" si="14"/>
        <v>-0.18474576271186441</v>
      </c>
      <c r="O57" s="30">
        <f t="shared" si="15"/>
        <v>0</v>
      </c>
      <c r="P57" s="33">
        <f t="shared" si="16"/>
        <v>-1.176190476190476</v>
      </c>
      <c r="Q57" s="30">
        <f t="shared" si="17"/>
        <v>-0.20932203389830509</v>
      </c>
      <c r="R57" s="6">
        <v>-5.45</v>
      </c>
      <c r="S57" s="5">
        <v>12.9</v>
      </c>
      <c r="T57" s="6">
        <v>3.37</v>
      </c>
      <c r="U57" s="6">
        <v>-4.9400000000000004</v>
      </c>
      <c r="V57" s="6">
        <v>-4.3600000000000003</v>
      </c>
      <c r="W57" s="6">
        <v>-5.33</v>
      </c>
      <c r="X57" s="10"/>
      <c r="Y57" s="10"/>
      <c r="Z57" s="10"/>
      <c r="AA57" s="10"/>
      <c r="AB57" s="10"/>
      <c r="AC57" s="10"/>
      <c r="AD57" s="10"/>
      <c r="AE57" s="5">
        <v>64.099999999999994</v>
      </c>
      <c r="AF57" s="10"/>
      <c r="AG57" s="6">
        <v>2.62</v>
      </c>
      <c r="AH57" s="5">
        <v>23.6</v>
      </c>
      <c r="AI57" s="10" t="s">
        <v>68</v>
      </c>
    </row>
    <row r="58" spans="1:35" ht="12">
      <c r="A58" s="2" t="s">
        <v>164</v>
      </c>
      <c r="B58" s="2" t="s">
        <v>165</v>
      </c>
      <c r="C58" s="4" t="s">
        <v>29</v>
      </c>
      <c r="D58" s="5">
        <v>41.8</v>
      </c>
      <c r="E58" s="9" t="s">
        <v>30</v>
      </c>
      <c r="F58" s="9" t="s">
        <v>31</v>
      </c>
      <c r="G58" s="4" t="s">
        <v>32</v>
      </c>
      <c r="H58" s="4" t="s">
        <v>33</v>
      </c>
      <c r="I58" s="22">
        <f t="shared" si="9"/>
        <v>220.6</v>
      </c>
      <c r="J58" s="22">
        <f t="shared" si="10"/>
        <v>289</v>
      </c>
      <c r="K58" s="25">
        <f t="shared" si="11"/>
        <v>-26.044864226682407</v>
      </c>
      <c r="L58" s="25">
        <f t="shared" si="12"/>
        <v>0.7633217993079584</v>
      </c>
      <c r="M58" s="25">
        <f t="shared" si="13"/>
        <v>0.3261383796570077</v>
      </c>
      <c r="N58" s="30">
        <f t="shared" si="14"/>
        <v>-1.2522176227084566E-2</v>
      </c>
      <c r="O58" s="30">
        <f t="shared" si="15"/>
        <v>2.4246008279124778E-2</v>
      </c>
      <c r="P58" s="33">
        <f t="shared" si="16"/>
        <v>-8.4429065743944626E-2</v>
      </c>
      <c r="Q58" s="30">
        <f t="shared" si="17"/>
        <v>-3.6073329390892965E-2</v>
      </c>
      <c r="R58" s="5">
        <v>-50.8</v>
      </c>
      <c r="S58" s="5">
        <v>213.9</v>
      </c>
      <c r="T58" s="5">
        <v>35.1</v>
      </c>
      <c r="U58" s="5">
        <v>-24.4</v>
      </c>
      <c r="V58" s="6">
        <v>-8.4700000000000006</v>
      </c>
      <c r="W58" s="5">
        <v>110.2</v>
      </c>
      <c r="X58" s="5">
        <v>-51.1</v>
      </c>
      <c r="Y58" s="6">
        <v>-5.98</v>
      </c>
      <c r="Z58" s="10"/>
      <c r="AA58" s="6">
        <v>-4.5</v>
      </c>
      <c r="AB58" s="7">
        <v>0.219</v>
      </c>
      <c r="AC58" s="7">
        <v>5.0000000000000001E-3</v>
      </c>
      <c r="AD58" s="10"/>
      <c r="AE58" s="10"/>
      <c r="AF58" s="5">
        <v>16.399999999999999</v>
      </c>
      <c r="AG58" s="5">
        <v>28.7</v>
      </c>
      <c r="AH58" s="5">
        <v>676.4</v>
      </c>
      <c r="AI58" s="10" t="s">
        <v>68</v>
      </c>
    </row>
    <row r="59" spans="1:35" ht="12">
      <c r="A59" s="2" t="s">
        <v>166</v>
      </c>
      <c r="B59" s="2" t="s">
        <v>167</v>
      </c>
      <c r="C59" s="4" t="s">
        <v>29</v>
      </c>
      <c r="D59" s="5">
        <v>40.9</v>
      </c>
      <c r="E59" s="9" t="s">
        <v>30</v>
      </c>
      <c r="F59" s="9" t="s">
        <v>31</v>
      </c>
      <c r="G59" s="4" t="s">
        <v>32</v>
      </c>
      <c r="H59" s="4" t="s">
        <v>150</v>
      </c>
      <c r="I59" s="22">
        <f t="shared" si="9"/>
        <v>139.69999999999999</v>
      </c>
      <c r="J59" s="22">
        <f t="shared" si="10"/>
        <v>80.099999999999994</v>
      </c>
      <c r="K59" s="25">
        <f t="shared" si="11"/>
        <v>-6.3789954337899539</v>
      </c>
      <c r="L59" s="25">
        <f t="shared" si="12"/>
        <v>1.7440699126092385</v>
      </c>
      <c r="M59" s="25">
        <f t="shared" si="13"/>
        <v>0.98380281690140836</v>
      </c>
      <c r="N59" s="30">
        <f t="shared" si="14"/>
        <v>-0.15422535211267605</v>
      </c>
      <c r="O59" s="30">
        <f t="shared" si="15"/>
        <v>0</v>
      </c>
      <c r="P59" s="33">
        <f t="shared" si="16"/>
        <v>-0.30337078651685395</v>
      </c>
      <c r="Q59" s="30">
        <f t="shared" si="17"/>
        <v>-0.17112676056338028</v>
      </c>
      <c r="R59" s="5">
        <v>-34.6</v>
      </c>
      <c r="S59" s="5">
        <v>101.6</v>
      </c>
      <c r="T59" s="6">
        <v>2.8</v>
      </c>
      <c r="U59" s="5">
        <v>-24.3</v>
      </c>
      <c r="V59" s="5">
        <v>-21.9</v>
      </c>
      <c r="W59" s="5">
        <v>-18.7</v>
      </c>
      <c r="X59" s="10"/>
      <c r="Y59" s="10"/>
      <c r="Z59" s="10"/>
      <c r="AA59" s="10"/>
      <c r="AB59" s="7">
        <v>6.4000000000000001E-2</v>
      </c>
      <c r="AC59" s="7">
        <v>1E-3</v>
      </c>
      <c r="AD59" s="10"/>
      <c r="AE59" s="6">
        <v>7.38</v>
      </c>
      <c r="AF59" s="10"/>
      <c r="AG59" s="5">
        <v>24.3</v>
      </c>
      <c r="AH59" s="5">
        <v>142</v>
      </c>
      <c r="AI59" s="10" t="s">
        <v>68</v>
      </c>
    </row>
    <row r="60" spans="1:35" ht="12">
      <c r="A60" s="2" t="s">
        <v>168</v>
      </c>
      <c r="B60" s="2" t="s">
        <v>169</v>
      </c>
      <c r="C60" s="4" t="s">
        <v>29</v>
      </c>
      <c r="D60" s="5">
        <v>39.200000000000003</v>
      </c>
      <c r="E60" s="9" t="s">
        <v>30</v>
      </c>
      <c r="F60" s="9" t="s">
        <v>31</v>
      </c>
      <c r="G60" s="4" t="s">
        <v>32</v>
      </c>
      <c r="H60" s="4" t="s">
        <v>64</v>
      </c>
      <c r="I60" s="22">
        <f t="shared" si="9"/>
        <v>27.120000000000005</v>
      </c>
      <c r="J60" s="22">
        <f t="shared" si="10"/>
        <v>59.42</v>
      </c>
      <c r="K60" s="25">
        <f t="shared" si="11"/>
        <v>17.384615384615387</v>
      </c>
      <c r="L60" s="25">
        <f t="shared" si="12"/>
        <v>0.45641198249747567</v>
      </c>
      <c r="M60" s="25">
        <f t="shared" si="13"/>
        <v>0.38468085106382988</v>
      </c>
      <c r="N60" s="30">
        <f t="shared" si="14"/>
        <v>2.2127659574468085E-2</v>
      </c>
      <c r="O60" s="30">
        <f t="shared" si="15"/>
        <v>0</v>
      </c>
      <c r="P60" s="33">
        <f t="shared" si="16"/>
        <v>8.4819925950858303E-3</v>
      </c>
      <c r="Q60" s="30">
        <f t="shared" si="17"/>
        <v>7.1489361702127656E-3</v>
      </c>
      <c r="R60" s="6">
        <v>1.95</v>
      </c>
      <c r="S60" s="6">
        <v>2.82</v>
      </c>
      <c r="T60" s="5">
        <v>14.9</v>
      </c>
      <c r="U60" s="7">
        <v>0.504</v>
      </c>
      <c r="V60" s="6">
        <v>1.56</v>
      </c>
      <c r="W60" s="5">
        <v>71.5</v>
      </c>
      <c r="X60" s="10"/>
      <c r="Y60" s="10"/>
      <c r="Z60" s="5">
        <v>-16.2</v>
      </c>
      <c r="AA60" s="6">
        <v>7.81</v>
      </c>
      <c r="AB60" s="7">
        <v>0.66100000000000003</v>
      </c>
      <c r="AC60" s="7">
        <v>9.2999999999999999E-2</v>
      </c>
      <c r="AD60" s="10"/>
      <c r="AE60" s="5">
        <v>34.200000000000003</v>
      </c>
      <c r="AF60" s="10"/>
      <c r="AG60" s="5">
        <v>26</v>
      </c>
      <c r="AH60" s="5">
        <v>70.5</v>
      </c>
      <c r="AI60" s="5">
        <v>25.4</v>
      </c>
    </row>
    <row r="61" spans="1:35" ht="12">
      <c r="A61" s="2" t="s">
        <v>170</v>
      </c>
      <c r="B61" s="2" t="s">
        <v>171</v>
      </c>
      <c r="C61" s="4" t="s">
        <v>29</v>
      </c>
      <c r="D61" s="5">
        <v>36</v>
      </c>
      <c r="E61" s="9" t="s">
        <v>30</v>
      </c>
      <c r="F61" s="9" t="s">
        <v>31</v>
      </c>
      <c r="G61" s="4" t="s">
        <v>91</v>
      </c>
      <c r="H61" s="4" t="s">
        <v>172</v>
      </c>
      <c r="I61" s="22">
        <f t="shared" si="9"/>
        <v>36</v>
      </c>
      <c r="J61" s="22">
        <f t="shared" si="10"/>
        <v>0</v>
      </c>
      <c r="K61" s="25" t="e">
        <f t="shared" si="11"/>
        <v>#DIV/0!</v>
      </c>
      <c r="L61" s="25" t="e">
        <f t="shared" si="12"/>
        <v>#DIV/0!</v>
      </c>
      <c r="M61" s="25" t="e">
        <f t="shared" si="13"/>
        <v>#DIV/0!</v>
      </c>
      <c r="N61" s="30" t="e">
        <f t="shared" si="14"/>
        <v>#DIV/0!</v>
      </c>
      <c r="O61" s="30" t="e">
        <f t="shared" si="15"/>
        <v>#DIV/0!</v>
      </c>
      <c r="P61" s="33" t="e">
        <f t="shared" si="16"/>
        <v>#DIV/0!</v>
      </c>
      <c r="Q61" s="30" t="e">
        <f t="shared" si="17"/>
        <v>#DIV/0!</v>
      </c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</row>
    <row r="62" spans="1:35" ht="12">
      <c r="A62" s="2" t="s">
        <v>173</v>
      </c>
      <c r="B62" s="2" t="s">
        <v>174</v>
      </c>
      <c r="C62" s="4" t="s">
        <v>29</v>
      </c>
      <c r="D62" s="5">
        <v>35.5</v>
      </c>
      <c r="E62" s="9" t="s">
        <v>30</v>
      </c>
      <c r="F62" s="9" t="s">
        <v>31</v>
      </c>
      <c r="G62" s="4" t="s">
        <v>32</v>
      </c>
      <c r="H62" s="4" t="s">
        <v>75</v>
      </c>
      <c r="I62" s="22">
        <f t="shared" si="9"/>
        <v>27.754000000000001</v>
      </c>
      <c r="J62" s="22">
        <f t="shared" si="10"/>
        <v>13.154</v>
      </c>
      <c r="K62" s="25">
        <f t="shared" si="11"/>
        <v>69.211970074812967</v>
      </c>
      <c r="L62" s="25">
        <f t="shared" si="12"/>
        <v>2.1099285388474991</v>
      </c>
      <c r="M62" s="25">
        <f t="shared" si="13"/>
        <v>0.52071294559099446</v>
      </c>
      <c r="N62" s="30">
        <f t="shared" si="14"/>
        <v>7.5234521575985001E-3</v>
      </c>
      <c r="O62" s="30">
        <f t="shared" si="15"/>
        <v>0</v>
      </c>
      <c r="P62" s="33">
        <f t="shared" si="16"/>
        <v>1.9309715675840049E-2</v>
      </c>
      <c r="Q62" s="30">
        <f t="shared" si="17"/>
        <v>4.7654784240150098E-3</v>
      </c>
      <c r="R62" s="7">
        <v>0.55500000000000005</v>
      </c>
      <c r="S62" s="7">
        <v>0.77400000000000002</v>
      </c>
      <c r="T62" s="6">
        <v>8.52</v>
      </c>
      <c r="U62" s="7">
        <v>0.254</v>
      </c>
      <c r="V62" s="7">
        <v>0.40100000000000002</v>
      </c>
      <c r="W62" s="5">
        <v>20.9</v>
      </c>
      <c r="X62" s="10"/>
      <c r="Y62" s="5">
        <v>13.5</v>
      </c>
      <c r="Z62" s="10"/>
      <c r="AA62" s="5">
        <v>60.9</v>
      </c>
      <c r="AB62" s="6">
        <v>1.05</v>
      </c>
      <c r="AC62" s="7">
        <v>0.104</v>
      </c>
      <c r="AD62" s="10"/>
      <c r="AE62" s="5">
        <v>73.900000000000006</v>
      </c>
      <c r="AF62" s="10"/>
      <c r="AG62" s="5">
        <v>10.8</v>
      </c>
      <c r="AH62" s="5">
        <v>53.3</v>
      </c>
      <c r="AI62" s="10"/>
    </row>
    <row r="63" spans="1:35" ht="12">
      <c r="A63" s="2" t="s">
        <v>175</v>
      </c>
      <c r="B63" s="2" t="s">
        <v>176</v>
      </c>
      <c r="C63" s="4" t="s">
        <v>29</v>
      </c>
      <c r="D63" s="5">
        <v>24.4</v>
      </c>
      <c r="E63" s="9" t="s">
        <v>30</v>
      </c>
      <c r="F63" s="9" t="s">
        <v>31</v>
      </c>
      <c r="G63" s="4" t="s">
        <v>91</v>
      </c>
      <c r="H63" s="4" t="s">
        <v>177</v>
      </c>
      <c r="I63" s="22">
        <f t="shared" si="9"/>
        <v>44.015999999999998</v>
      </c>
      <c r="J63" s="22">
        <f t="shared" si="10"/>
        <v>53.415999999999997</v>
      </c>
      <c r="K63" s="25">
        <f t="shared" si="11"/>
        <v>-9.3651063829787233</v>
      </c>
      <c r="L63" s="25">
        <f t="shared" si="12"/>
        <v>0.82402276471469227</v>
      </c>
      <c r="M63" s="25">
        <f t="shared" si="13"/>
        <v>10.003636363636362</v>
      </c>
      <c r="N63" s="30">
        <f t="shared" si="14"/>
        <v>-1.0681818181818181</v>
      </c>
      <c r="O63" s="30">
        <f t="shared" si="15"/>
        <v>0</v>
      </c>
      <c r="P63" s="33">
        <f t="shared" si="16"/>
        <v>-9.3792122210573606E-2</v>
      </c>
      <c r="Q63" s="30">
        <f t="shared" si="17"/>
        <v>-1.1386363636363634</v>
      </c>
      <c r="R63" s="6">
        <v>-5.0199999999999996</v>
      </c>
      <c r="S63" s="5">
        <v>20.5</v>
      </c>
      <c r="T63" s="7">
        <v>0.88400000000000001</v>
      </c>
      <c r="U63" s="6">
        <v>-5.01</v>
      </c>
      <c r="V63" s="6">
        <v>-4.7</v>
      </c>
      <c r="W63" s="5">
        <v>33.799999999999997</v>
      </c>
      <c r="X63" s="10"/>
      <c r="Y63" s="10"/>
      <c r="Z63" s="10"/>
      <c r="AA63" s="6">
        <v>-1.19</v>
      </c>
      <c r="AB63" s="7">
        <v>-0.113</v>
      </c>
      <c r="AC63" s="7">
        <v>3.0000000000000001E-3</v>
      </c>
      <c r="AD63" s="10"/>
      <c r="AE63" s="10"/>
      <c r="AF63" s="10"/>
      <c r="AG63" s="6">
        <v>3.52</v>
      </c>
      <c r="AH63" s="6">
        <v>4.4000000000000004</v>
      </c>
      <c r="AI63" s="10" t="s">
        <v>68</v>
      </c>
    </row>
    <row r="64" spans="1:35" ht="12">
      <c r="A64" s="2" t="s">
        <v>178</v>
      </c>
      <c r="B64" s="2" t="s">
        <v>179</v>
      </c>
      <c r="C64" s="4" t="s">
        <v>29</v>
      </c>
      <c r="D64" s="5">
        <v>22.7</v>
      </c>
      <c r="E64" s="9" t="s">
        <v>30</v>
      </c>
      <c r="F64" s="9" t="s">
        <v>31</v>
      </c>
      <c r="G64" s="4" t="s">
        <v>32</v>
      </c>
      <c r="H64" s="4" t="s">
        <v>64</v>
      </c>
      <c r="I64" s="22">
        <f t="shared" si="9"/>
        <v>39.547000000000004</v>
      </c>
      <c r="J64" s="22">
        <f t="shared" si="10"/>
        <v>36.647000000000006</v>
      </c>
      <c r="K64" s="25">
        <f t="shared" si="11"/>
        <v>-41.584647739221879</v>
      </c>
      <c r="L64" s="25">
        <f t="shared" si="12"/>
        <v>1.0791333533440663</v>
      </c>
      <c r="M64" s="25">
        <f t="shared" si="13"/>
        <v>0.45404133180252593</v>
      </c>
      <c r="N64" s="30">
        <f t="shared" si="14"/>
        <v>-1.0918484500574054E-2</v>
      </c>
      <c r="O64" s="30">
        <f t="shared" si="15"/>
        <v>3.1802525832376582E-2</v>
      </c>
      <c r="P64" s="33">
        <f t="shared" si="16"/>
        <v>-2.9743225912080114E-2</v>
      </c>
      <c r="Q64" s="30">
        <f t="shared" si="17"/>
        <v>-1.2514351320321471E-2</v>
      </c>
      <c r="R64" s="6">
        <v>-4.4000000000000004</v>
      </c>
      <c r="S64" s="5">
        <v>17.5</v>
      </c>
      <c r="T64" s="7">
        <v>0.65300000000000002</v>
      </c>
      <c r="U64" s="6">
        <v>-1.0900000000000001</v>
      </c>
      <c r="V64" s="7">
        <v>-0.95099999999999996</v>
      </c>
      <c r="W64" s="5">
        <v>19.8</v>
      </c>
      <c r="X64" s="10"/>
      <c r="Y64" s="10"/>
      <c r="Z64" s="10"/>
      <c r="AA64" s="6">
        <v>-4.38</v>
      </c>
      <c r="AB64" s="7">
        <v>0.33</v>
      </c>
      <c r="AC64" s="7">
        <v>2.5000000000000001E-2</v>
      </c>
      <c r="AD64" s="11">
        <v>0</v>
      </c>
      <c r="AE64" s="5">
        <v>16.3</v>
      </c>
      <c r="AF64" s="6">
        <v>2.77</v>
      </c>
      <c r="AG64" s="5">
        <v>19.8</v>
      </c>
      <c r="AH64" s="5">
        <v>87.1</v>
      </c>
      <c r="AI64" s="10" t="s">
        <v>68</v>
      </c>
    </row>
    <row r="65" spans="1:35" ht="12">
      <c r="A65" s="2" t="s">
        <v>180</v>
      </c>
      <c r="B65" s="2" t="s">
        <v>181</v>
      </c>
      <c r="C65" s="4" t="s">
        <v>29</v>
      </c>
      <c r="D65" s="5">
        <v>22.2</v>
      </c>
      <c r="E65" s="9" t="s">
        <v>30</v>
      </c>
      <c r="F65" s="9" t="s">
        <v>31</v>
      </c>
      <c r="G65" s="4" t="s">
        <v>32</v>
      </c>
      <c r="H65" s="4" t="s">
        <v>64</v>
      </c>
      <c r="I65" s="22">
        <f t="shared" si="9"/>
        <v>28.613</v>
      </c>
      <c r="J65" s="22">
        <f t="shared" si="10"/>
        <v>21.913</v>
      </c>
      <c r="K65" s="25">
        <f t="shared" si="11"/>
        <v>6.7483490566037734</v>
      </c>
      <c r="L65" s="25">
        <f t="shared" si="12"/>
        <v>1.3057545749098709</v>
      </c>
      <c r="M65" s="25">
        <f t="shared" si="13"/>
        <v>0.47216171617161712</v>
      </c>
      <c r="N65" s="30">
        <f t="shared" si="14"/>
        <v>6.9966996699669964E-2</v>
      </c>
      <c r="O65" s="30">
        <f t="shared" si="15"/>
        <v>0</v>
      </c>
      <c r="P65" s="33">
        <f t="shared" si="16"/>
        <v>0.1391867841007621</v>
      </c>
      <c r="Q65" s="30">
        <f t="shared" si="17"/>
        <v>5.0330033003300328E-2</v>
      </c>
      <c r="R65" s="7">
        <v>0.9</v>
      </c>
      <c r="S65" s="6">
        <v>6.91</v>
      </c>
      <c r="T65" s="7">
        <v>0.497</v>
      </c>
      <c r="U65" s="6">
        <v>3.05</v>
      </c>
      <c r="V65" s="6">
        <v>4.24</v>
      </c>
      <c r="W65" s="5">
        <v>15.5</v>
      </c>
      <c r="X65" s="10"/>
      <c r="Y65" s="10"/>
      <c r="Z65" s="5">
        <v>-11.4</v>
      </c>
      <c r="AA65" s="5">
        <v>14.8</v>
      </c>
      <c r="AB65" s="6">
        <v>1.28</v>
      </c>
      <c r="AC65" s="7">
        <v>0.16800000000000001</v>
      </c>
      <c r="AD65" s="7">
        <v>-0.54300000000000004</v>
      </c>
      <c r="AE65" s="5">
        <v>33.1</v>
      </c>
      <c r="AF65" s="10"/>
      <c r="AG65" s="6">
        <v>6.37</v>
      </c>
      <c r="AH65" s="5">
        <v>60.6</v>
      </c>
      <c r="AI65" s="5">
        <v>33.700000000000003</v>
      </c>
    </row>
    <row r="66" spans="1:35" ht="12">
      <c r="A66" s="2" t="s">
        <v>182</v>
      </c>
      <c r="B66" s="2" t="s">
        <v>183</v>
      </c>
      <c r="C66" s="4" t="s">
        <v>29</v>
      </c>
      <c r="D66" s="5">
        <v>21.2</v>
      </c>
      <c r="E66" s="9" t="s">
        <v>30</v>
      </c>
      <c r="F66" s="9" t="s">
        <v>31</v>
      </c>
      <c r="G66" s="4" t="s">
        <v>91</v>
      </c>
      <c r="H66" s="4" t="s">
        <v>43</v>
      </c>
      <c r="I66" s="22">
        <f t="shared" ref="I66:I98" si="18">D66+S66-T66</f>
        <v>24.151999999999997</v>
      </c>
      <c r="J66" s="22">
        <f t="shared" ref="J66:J98" si="19">S66-T66+W66</f>
        <v>5.282</v>
      </c>
      <c r="K66" s="25">
        <f t="shared" ref="K66:K98" si="20">I66/V66</f>
        <v>13.960693641618496</v>
      </c>
      <c r="L66" s="25">
        <f t="shared" ref="L66:L98" si="21">I66/J66</f>
        <v>4.572510412722453</v>
      </c>
      <c r="M66" s="25">
        <f t="shared" ref="M66:M98" si="22">I66/AH66</f>
        <v>0.91139622641509421</v>
      </c>
      <c r="N66" s="30">
        <f t="shared" ref="N66:N98" si="23">V66/AH66</f>
        <v>6.5283018867924522E-2</v>
      </c>
      <c r="O66" s="30">
        <f t="shared" ref="O66:O98" si="24">AF66/AH66</f>
        <v>0</v>
      </c>
      <c r="P66" s="33">
        <f t="shared" ref="P66:P98" si="25">U66/J66</f>
        <v>0.23665278303672851</v>
      </c>
      <c r="Q66" s="30">
        <f t="shared" ref="Q66:Q98" si="26">U66/AH66</f>
        <v>4.716981132075472E-2</v>
      </c>
      <c r="R66" s="11">
        <v>0</v>
      </c>
      <c r="S66" s="6">
        <v>3.93</v>
      </c>
      <c r="T66" s="7">
        <v>0.97799999999999998</v>
      </c>
      <c r="U66" s="6">
        <v>1.25</v>
      </c>
      <c r="V66" s="6">
        <v>1.73</v>
      </c>
      <c r="W66" s="6">
        <v>2.33</v>
      </c>
      <c r="X66" s="10"/>
      <c r="Y66" s="10"/>
      <c r="Z66" s="5">
        <v>14.9</v>
      </c>
      <c r="AA66" s="6">
        <v>1.86</v>
      </c>
      <c r="AB66" s="7">
        <v>1.2E-2</v>
      </c>
      <c r="AC66" s="11">
        <v>0</v>
      </c>
      <c r="AD66" s="7">
        <v>-0.72499999999999998</v>
      </c>
      <c r="AE66" s="10"/>
      <c r="AF66" s="10"/>
      <c r="AG66" s="6">
        <v>3.55</v>
      </c>
      <c r="AH66" s="5">
        <v>26.5</v>
      </c>
      <c r="AI66" s="5">
        <v>100</v>
      </c>
    </row>
    <row r="67" spans="1:35" ht="12">
      <c r="A67" s="2" t="s">
        <v>184</v>
      </c>
      <c r="B67" s="2" t="s">
        <v>185</v>
      </c>
      <c r="C67" s="4" t="s">
        <v>29</v>
      </c>
      <c r="D67" s="5">
        <v>18.8</v>
      </c>
      <c r="E67" s="9" t="s">
        <v>30</v>
      </c>
      <c r="F67" s="9" t="s">
        <v>31</v>
      </c>
      <c r="G67" s="4" t="s">
        <v>32</v>
      </c>
      <c r="H67" s="4" t="s">
        <v>177</v>
      </c>
      <c r="I67" s="22">
        <f t="shared" si="18"/>
        <v>10.583000000000002</v>
      </c>
      <c r="J67" s="22">
        <f t="shared" si="19"/>
        <v>12.983000000000001</v>
      </c>
      <c r="K67" s="25">
        <f t="shared" si="20"/>
        <v>3.4698360655737712</v>
      </c>
      <c r="L67" s="25">
        <f t="shared" si="21"/>
        <v>0.81514287914965733</v>
      </c>
      <c r="M67" s="25">
        <f t="shared" si="22"/>
        <v>0.74528169014084522</v>
      </c>
      <c r="N67" s="30">
        <f t="shared" si="23"/>
        <v>0.21478873239436619</v>
      </c>
      <c r="O67" s="30">
        <f t="shared" si="24"/>
        <v>0</v>
      </c>
      <c r="P67" s="33">
        <f t="shared" si="25"/>
        <v>0.18408688284679967</v>
      </c>
      <c r="Q67" s="30">
        <f t="shared" si="26"/>
        <v>0.1683098591549296</v>
      </c>
      <c r="R67" s="6">
        <v>1.96</v>
      </c>
      <c r="S67" s="7">
        <v>0.30299999999999999</v>
      </c>
      <c r="T67" s="6">
        <v>8.52</v>
      </c>
      <c r="U67" s="6">
        <v>2.39</v>
      </c>
      <c r="V67" s="6">
        <v>3.05</v>
      </c>
      <c r="W67" s="5">
        <v>21.2</v>
      </c>
      <c r="X67" s="10"/>
      <c r="Y67" s="10"/>
      <c r="Z67" s="5">
        <v>28.8</v>
      </c>
      <c r="AA67" s="5">
        <v>-27.7</v>
      </c>
      <c r="AB67" s="7">
        <v>0.27900000000000003</v>
      </c>
      <c r="AC67" s="7">
        <v>2.5999999999999999E-2</v>
      </c>
      <c r="AD67" s="6">
        <v>-1.46</v>
      </c>
      <c r="AE67" s="5">
        <v>25.1</v>
      </c>
      <c r="AF67" s="10"/>
      <c r="AG67" s="6">
        <v>5.07</v>
      </c>
      <c r="AH67" s="5">
        <v>14.2</v>
      </c>
      <c r="AI67" s="5">
        <v>28.2</v>
      </c>
    </row>
    <row r="68" spans="1:35" ht="12">
      <c r="A68" s="2" t="s">
        <v>186</v>
      </c>
      <c r="B68" s="2" t="s">
        <v>187</v>
      </c>
      <c r="C68" s="4" t="s">
        <v>29</v>
      </c>
      <c r="D68" s="5">
        <v>16.8</v>
      </c>
      <c r="E68" s="9" t="s">
        <v>30</v>
      </c>
      <c r="F68" s="9" t="s">
        <v>31</v>
      </c>
      <c r="G68" s="4" t="s">
        <v>32</v>
      </c>
      <c r="H68" s="4" t="s">
        <v>188</v>
      </c>
      <c r="I68" s="22">
        <f t="shared" si="18"/>
        <v>16.8</v>
      </c>
      <c r="J68" s="22">
        <f t="shared" si="19"/>
        <v>0</v>
      </c>
      <c r="K68" s="25" t="e">
        <f t="shared" si="20"/>
        <v>#DIV/0!</v>
      </c>
      <c r="L68" s="25" t="e">
        <f t="shared" si="21"/>
        <v>#DIV/0!</v>
      </c>
      <c r="M68" s="25" t="e">
        <f t="shared" si="22"/>
        <v>#DIV/0!</v>
      </c>
      <c r="N68" s="30" t="e">
        <f t="shared" si="23"/>
        <v>#DIV/0!</v>
      </c>
      <c r="O68" s="30" t="e">
        <f t="shared" si="24"/>
        <v>#DIV/0!</v>
      </c>
      <c r="P68" s="33" t="e">
        <f t="shared" si="25"/>
        <v>#DIV/0!</v>
      </c>
      <c r="Q68" s="30" t="e">
        <f t="shared" si="26"/>
        <v>#DIV/0!</v>
      </c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5">
        <v>52.2</v>
      </c>
      <c r="AF68" s="10"/>
      <c r="AG68" s="10"/>
      <c r="AH68" s="10"/>
      <c r="AI68" s="10"/>
    </row>
    <row r="69" spans="1:35" ht="12">
      <c r="A69" s="2" t="s">
        <v>189</v>
      </c>
      <c r="B69" s="2" t="s">
        <v>190</v>
      </c>
      <c r="C69" s="4" t="s">
        <v>29</v>
      </c>
      <c r="D69" s="5">
        <v>15.1</v>
      </c>
      <c r="E69" s="9" t="s">
        <v>30</v>
      </c>
      <c r="F69" s="9" t="s">
        <v>31</v>
      </c>
      <c r="G69" s="4" t="s">
        <v>32</v>
      </c>
      <c r="H69" s="4" t="s">
        <v>48</v>
      </c>
      <c r="I69" s="22">
        <f t="shared" si="18"/>
        <v>21.7</v>
      </c>
      <c r="J69" s="22">
        <f t="shared" si="19"/>
        <v>19</v>
      </c>
      <c r="K69" s="25">
        <f t="shared" si="20"/>
        <v>25.710900473933648</v>
      </c>
      <c r="L69" s="25">
        <f t="shared" si="21"/>
        <v>1.1421052631578947</v>
      </c>
      <c r="M69" s="25">
        <f t="shared" si="22"/>
        <v>1.3821656050955413</v>
      </c>
      <c r="N69" s="30">
        <f t="shared" si="23"/>
        <v>5.3757961783439494E-2</v>
      </c>
      <c r="O69" s="30">
        <f t="shared" si="24"/>
        <v>4.2229299363057332E-2</v>
      </c>
      <c r="P69" s="33">
        <f t="shared" si="25"/>
        <v>3.1315789473684207E-2</v>
      </c>
      <c r="Q69" s="30">
        <f t="shared" si="26"/>
        <v>3.7898089171974521E-2</v>
      </c>
      <c r="R69" s="7">
        <v>3.9E-2</v>
      </c>
      <c r="S69" s="6">
        <v>7.85</v>
      </c>
      <c r="T69" s="6">
        <v>1.25</v>
      </c>
      <c r="U69" s="7">
        <v>0.59499999999999997</v>
      </c>
      <c r="V69" s="7">
        <v>0.84399999999999997</v>
      </c>
      <c r="W69" s="5">
        <v>12.4</v>
      </c>
      <c r="X69" s="10"/>
      <c r="Y69" s="5">
        <v>21.5</v>
      </c>
      <c r="Z69" s="5">
        <v>-43</v>
      </c>
      <c r="AA69" s="5">
        <v>30.2</v>
      </c>
      <c r="AB69" s="7">
        <v>0.318</v>
      </c>
      <c r="AC69" s="7">
        <v>0.02</v>
      </c>
      <c r="AD69" s="10"/>
      <c r="AE69" s="5">
        <v>38.700000000000003</v>
      </c>
      <c r="AF69" s="7">
        <v>0.66300000000000003</v>
      </c>
      <c r="AG69" s="5">
        <v>16.2</v>
      </c>
      <c r="AH69" s="5">
        <v>15.7</v>
      </c>
      <c r="AI69" s="5">
        <v>64.3</v>
      </c>
    </row>
    <row r="70" spans="1:35" ht="12">
      <c r="A70" s="2" t="s">
        <v>191</v>
      </c>
      <c r="B70" s="2" t="s">
        <v>192</v>
      </c>
      <c r="C70" s="4" t="s">
        <v>29</v>
      </c>
      <c r="D70" s="5">
        <v>14.4</v>
      </c>
      <c r="E70" s="9" t="s">
        <v>30</v>
      </c>
      <c r="F70" s="9" t="s">
        <v>31</v>
      </c>
      <c r="G70" s="4" t="s">
        <v>32</v>
      </c>
      <c r="H70" s="4" t="s">
        <v>43</v>
      </c>
      <c r="I70" s="22">
        <f t="shared" si="18"/>
        <v>15.739999999999998</v>
      </c>
      <c r="J70" s="22">
        <f t="shared" si="19"/>
        <v>12.14</v>
      </c>
      <c r="K70" s="25">
        <f t="shared" si="20"/>
        <v>-5.2818791946308723</v>
      </c>
      <c r="L70" s="25">
        <f t="shared" si="21"/>
        <v>1.2965403624382206</v>
      </c>
      <c r="M70" s="25">
        <f t="shared" si="22"/>
        <v>0.31354581673306769</v>
      </c>
      <c r="N70" s="30">
        <f t="shared" si="23"/>
        <v>-5.9362549800796811E-2</v>
      </c>
      <c r="O70" s="30">
        <f t="shared" si="24"/>
        <v>2.2111553784860557E-3</v>
      </c>
      <c r="P70" s="33">
        <f t="shared" si="25"/>
        <v>-0.28583196046128501</v>
      </c>
      <c r="Q70" s="30">
        <f t="shared" si="26"/>
        <v>-6.9123505976095623E-2</v>
      </c>
      <c r="R70" s="6">
        <v>-1.22</v>
      </c>
      <c r="S70" s="6">
        <v>2.5</v>
      </c>
      <c r="T70" s="6">
        <v>1.1599999999999999</v>
      </c>
      <c r="U70" s="6">
        <v>-3.47</v>
      </c>
      <c r="V70" s="6">
        <v>-2.98</v>
      </c>
      <c r="W70" s="5">
        <v>10.8</v>
      </c>
      <c r="X70" s="10"/>
      <c r="Y70" s="6">
        <v>7.04</v>
      </c>
      <c r="Z70" s="10"/>
      <c r="AA70" s="6">
        <v>2.2799999999999998</v>
      </c>
      <c r="AB70" s="7">
        <v>0.78500000000000003</v>
      </c>
      <c r="AC70" s="7">
        <v>9.1999999999999998E-2</v>
      </c>
      <c r="AD70" s="10"/>
      <c r="AE70" s="5">
        <v>74.2</v>
      </c>
      <c r="AF70" s="7">
        <v>0.111</v>
      </c>
      <c r="AG70" s="6">
        <v>7.17</v>
      </c>
      <c r="AH70" s="5">
        <v>50.2</v>
      </c>
      <c r="AI70" s="10" t="s">
        <v>68</v>
      </c>
    </row>
    <row r="71" spans="1:35" ht="12">
      <c r="A71" s="2" t="s">
        <v>193</v>
      </c>
      <c r="B71" s="2" t="s">
        <v>194</v>
      </c>
      <c r="C71" s="4" t="s">
        <v>29</v>
      </c>
      <c r="D71" s="5">
        <v>14.3</v>
      </c>
      <c r="E71" s="9" t="s">
        <v>30</v>
      </c>
      <c r="F71" s="9" t="s">
        <v>31</v>
      </c>
      <c r="G71" s="4" t="s">
        <v>91</v>
      </c>
      <c r="H71" s="4" t="s">
        <v>48</v>
      </c>
      <c r="I71" s="22">
        <f t="shared" si="18"/>
        <v>30.51</v>
      </c>
      <c r="J71" s="22">
        <f t="shared" si="19"/>
        <v>43.010000000000005</v>
      </c>
      <c r="K71" s="25">
        <f t="shared" si="20"/>
        <v>9.3876923076923084</v>
      </c>
      <c r="L71" s="25">
        <f t="shared" si="21"/>
        <v>0.70936991397349447</v>
      </c>
      <c r="M71" s="25">
        <f t="shared" si="22"/>
        <v>0.46722817764165397</v>
      </c>
      <c r="N71" s="30">
        <f t="shared" si="23"/>
        <v>4.9770290964777947E-2</v>
      </c>
      <c r="O71" s="30">
        <f t="shared" si="24"/>
        <v>1.6998468606431855E-2</v>
      </c>
      <c r="P71" s="33">
        <f t="shared" si="25"/>
        <v>5.5335968379446633E-2</v>
      </c>
      <c r="Q71" s="30">
        <f t="shared" si="26"/>
        <v>3.6447166921898928E-2</v>
      </c>
      <c r="R71" s="6">
        <v>2.13</v>
      </c>
      <c r="S71" s="5">
        <v>17.8</v>
      </c>
      <c r="T71" s="6">
        <v>1.59</v>
      </c>
      <c r="U71" s="6">
        <v>2.38</v>
      </c>
      <c r="V71" s="6">
        <v>3.25</v>
      </c>
      <c r="W71" s="5">
        <v>26.8</v>
      </c>
      <c r="X71" s="10"/>
      <c r="Y71" s="6">
        <v>2.54</v>
      </c>
      <c r="Z71" s="10"/>
      <c r="AA71" s="6">
        <v>1.82</v>
      </c>
      <c r="AB71" s="7">
        <v>0.32600000000000001</v>
      </c>
      <c r="AC71" s="7">
        <v>4.2000000000000003E-2</v>
      </c>
      <c r="AD71" s="10"/>
      <c r="AE71" s="5">
        <v>40.1</v>
      </c>
      <c r="AF71" s="6">
        <v>1.1100000000000001</v>
      </c>
      <c r="AG71" s="5">
        <v>29.5</v>
      </c>
      <c r="AH71" s="5">
        <v>65.3</v>
      </c>
      <c r="AI71" s="5">
        <v>16.600000000000001</v>
      </c>
    </row>
    <row r="72" spans="1:35" ht="12">
      <c r="A72" s="2" t="s">
        <v>195</v>
      </c>
      <c r="B72" s="2" t="s">
        <v>196</v>
      </c>
      <c r="C72" s="4" t="s">
        <v>29</v>
      </c>
      <c r="D72" s="5">
        <v>13.9</v>
      </c>
      <c r="E72" s="9" t="s">
        <v>30</v>
      </c>
      <c r="F72" s="9" t="s">
        <v>31</v>
      </c>
      <c r="G72" s="4" t="s">
        <v>91</v>
      </c>
      <c r="H72" s="4" t="s">
        <v>48</v>
      </c>
      <c r="I72" s="22">
        <f t="shared" si="18"/>
        <v>42.28</v>
      </c>
      <c r="J72" s="22">
        <f t="shared" si="19"/>
        <v>43.28</v>
      </c>
      <c r="K72" s="25">
        <f t="shared" si="20"/>
        <v>7.4045534150612964</v>
      </c>
      <c r="L72" s="25">
        <f t="shared" si="21"/>
        <v>0.97689463955637712</v>
      </c>
      <c r="M72" s="25">
        <f t="shared" si="22"/>
        <v>0.93539823008849554</v>
      </c>
      <c r="N72" s="30">
        <f t="shared" si="23"/>
        <v>0.12632743362831858</v>
      </c>
      <c r="O72" s="30">
        <f t="shared" si="24"/>
        <v>0.17920353982300882</v>
      </c>
      <c r="P72" s="33">
        <f t="shared" si="25"/>
        <v>0.10027726432532347</v>
      </c>
      <c r="Q72" s="30">
        <f t="shared" si="26"/>
        <v>9.6017699115044236E-2</v>
      </c>
      <c r="R72" s="6">
        <v>2.25</v>
      </c>
      <c r="S72" s="5">
        <v>30.5</v>
      </c>
      <c r="T72" s="6">
        <v>2.12</v>
      </c>
      <c r="U72" s="6">
        <v>4.34</v>
      </c>
      <c r="V72" s="6">
        <v>5.71</v>
      </c>
      <c r="W72" s="5">
        <v>14.9</v>
      </c>
      <c r="X72" s="10"/>
      <c r="Y72" s="5">
        <v>16</v>
      </c>
      <c r="Z72" s="10"/>
      <c r="AA72" s="5">
        <v>12.2</v>
      </c>
      <c r="AB72" s="7">
        <v>0.19800000000000001</v>
      </c>
      <c r="AC72" s="7">
        <v>1.2E-2</v>
      </c>
      <c r="AD72" s="7">
        <v>-0.27600000000000002</v>
      </c>
      <c r="AE72" s="10"/>
      <c r="AF72" s="6">
        <v>8.1</v>
      </c>
      <c r="AG72" s="5">
        <v>32</v>
      </c>
      <c r="AH72" s="5">
        <v>45.2</v>
      </c>
      <c r="AI72" s="5">
        <v>26.3</v>
      </c>
    </row>
    <row r="73" spans="1:35" ht="24">
      <c r="A73" s="2" t="s">
        <v>197</v>
      </c>
      <c r="B73" s="2" t="s">
        <v>198</v>
      </c>
      <c r="C73" s="4" t="s">
        <v>29</v>
      </c>
      <c r="D73" s="5">
        <v>13.5</v>
      </c>
      <c r="E73" s="9" t="s">
        <v>30</v>
      </c>
      <c r="F73" s="9" t="s">
        <v>31</v>
      </c>
      <c r="G73" s="4" t="s">
        <v>32</v>
      </c>
      <c r="H73" s="4" t="s">
        <v>48</v>
      </c>
      <c r="I73" s="22">
        <f t="shared" si="18"/>
        <v>19.100000000000001</v>
      </c>
      <c r="J73" s="22">
        <f t="shared" si="19"/>
        <v>63.5</v>
      </c>
      <c r="K73" s="25">
        <f t="shared" si="20"/>
        <v>10.914285714285715</v>
      </c>
      <c r="L73" s="25">
        <f t="shared" si="21"/>
        <v>0.30078740157480316</v>
      </c>
      <c r="M73" s="25">
        <f t="shared" si="22"/>
        <v>0.18873517786561267</v>
      </c>
      <c r="N73" s="30">
        <f t="shared" si="23"/>
        <v>1.7292490118577076E-2</v>
      </c>
      <c r="O73" s="30">
        <f t="shared" si="24"/>
        <v>0</v>
      </c>
      <c r="P73" s="33">
        <f t="shared" si="25"/>
        <v>1.8110236220472442E-3</v>
      </c>
      <c r="Q73" s="30">
        <f t="shared" si="26"/>
        <v>1.1363636363636363E-3</v>
      </c>
      <c r="R73" s="7">
        <v>0.12</v>
      </c>
      <c r="S73" s="5">
        <v>19.600000000000001</v>
      </c>
      <c r="T73" s="5">
        <v>14</v>
      </c>
      <c r="U73" s="7">
        <v>0.115</v>
      </c>
      <c r="V73" s="6">
        <v>1.75</v>
      </c>
      <c r="W73" s="5">
        <v>57.9</v>
      </c>
      <c r="X73" s="10"/>
      <c r="Y73" s="10"/>
      <c r="Z73" s="10"/>
      <c r="AA73" s="6">
        <v>3.36</v>
      </c>
      <c r="AB73" s="7">
        <v>0.215</v>
      </c>
      <c r="AC73" s="7">
        <v>2.1999999999999999E-2</v>
      </c>
      <c r="AD73" s="10"/>
      <c r="AE73" s="5">
        <v>78.3</v>
      </c>
      <c r="AF73" s="10"/>
      <c r="AG73" s="5">
        <v>35.1</v>
      </c>
      <c r="AH73" s="5">
        <v>101.2</v>
      </c>
      <c r="AI73" s="5">
        <v>78.7</v>
      </c>
    </row>
    <row r="74" spans="1:35" ht="24">
      <c r="A74" s="2" t="s">
        <v>199</v>
      </c>
      <c r="B74" s="2" t="s">
        <v>200</v>
      </c>
      <c r="C74" s="4" t="s">
        <v>29</v>
      </c>
      <c r="D74" s="5">
        <v>11.7</v>
      </c>
      <c r="E74" s="9" t="s">
        <v>30</v>
      </c>
      <c r="F74" s="9" t="s">
        <v>31</v>
      </c>
      <c r="G74" s="4" t="s">
        <v>91</v>
      </c>
      <c r="H74" s="4" t="s">
        <v>177</v>
      </c>
      <c r="I74" s="22">
        <f t="shared" si="18"/>
        <v>21.25</v>
      </c>
      <c r="J74" s="22">
        <f t="shared" si="19"/>
        <v>20.450000000000003</v>
      </c>
      <c r="K74" s="25">
        <f t="shared" si="20"/>
        <v>-221.35416666666666</v>
      </c>
      <c r="L74" s="25">
        <f t="shared" si="21"/>
        <v>1.039119804400978</v>
      </c>
      <c r="M74" s="25">
        <f t="shared" si="22"/>
        <v>1.2142857142857142</v>
      </c>
      <c r="N74" s="30">
        <f t="shared" si="23"/>
        <v>-5.4857142857142856E-3</v>
      </c>
      <c r="O74" s="30">
        <f t="shared" si="24"/>
        <v>0</v>
      </c>
      <c r="P74" s="33">
        <f t="shared" si="25"/>
        <v>-3.4034229828850848E-2</v>
      </c>
      <c r="Q74" s="30">
        <f t="shared" si="26"/>
        <v>-3.9771428571428569E-2</v>
      </c>
      <c r="R74" s="7">
        <v>-0.82699999999999996</v>
      </c>
      <c r="S74" s="5">
        <v>12.3</v>
      </c>
      <c r="T74" s="6">
        <v>2.75</v>
      </c>
      <c r="U74" s="7">
        <v>-0.69599999999999995</v>
      </c>
      <c r="V74" s="7">
        <v>-9.6000000000000002E-2</v>
      </c>
      <c r="W74" s="5">
        <v>10.9</v>
      </c>
      <c r="X74" s="10"/>
      <c r="Y74" s="10"/>
      <c r="Z74" s="10"/>
      <c r="AA74" s="5">
        <v>15.8</v>
      </c>
      <c r="AB74" s="7">
        <v>0.24399999999999999</v>
      </c>
      <c r="AC74" s="7">
        <v>0.01</v>
      </c>
      <c r="AD74" s="10"/>
      <c r="AE74" s="5">
        <v>37.5</v>
      </c>
      <c r="AF74" s="10"/>
      <c r="AG74" s="5">
        <v>12.1</v>
      </c>
      <c r="AH74" s="5">
        <v>17.5</v>
      </c>
      <c r="AI74" s="10" t="s">
        <v>68</v>
      </c>
    </row>
    <row r="75" spans="1:35" ht="36">
      <c r="A75" s="2" t="s">
        <v>201</v>
      </c>
      <c r="B75" s="2" t="s">
        <v>202</v>
      </c>
      <c r="C75" s="4" t="s">
        <v>29</v>
      </c>
      <c r="D75" s="5">
        <v>11.1</v>
      </c>
      <c r="E75" s="9" t="s">
        <v>30</v>
      </c>
      <c r="F75" s="9" t="s">
        <v>31</v>
      </c>
      <c r="G75" s="4" t="s">
        <v>32</v>
      </c>
      <c r="H75" s="4" t="s">
        <v>177</v>
      </c>
      <c r="I75" s="22">
        <f t="shared" si="18"/>
        <v>11.1</v>
      </c>
      <c r="J75" s="22">
        <f t="shared" si="19"/>
        <v>0</v>
      </c>
      <c r="K75" s="25" t="e">
        <f t="shared" si="20"/>
        <v>#DIV/0!</v>
      </c>
      <c r="L75" s="25" t="e">
        <f t="shared" si="21"/>
        <v>#DIV/0!</v>
      </c>
      <c r="M75" s="25" t="e">
        <f t="shared" si="22"/>
        <v>#DIV/0!</v>
      </c>
      <c r="N75" s="30" t="e">
        <f t="shared" si="23"/>
        <v>#DIV/0!</v>
      </c>
      <c r="O75" s="30" t="e">
        <f t="shared" si="24"/>
        <v>#DIV/0!</v>
      </c>
      <c r="P75" s="33" t="e">
        <f t="shared" si="25"/>
        <v>#DIV/0!</v>
      </c>
      <c r="Q75" s="30" t="e">
        <f t="shared" si="26"/>
        <v>#DIV/0!</v>
      </c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</row>
    <row r="76" spans="1:35" ht="12">
      <c r="A76" s="2" t="s">
        <v>203</v>
      </c>
      <c r="B76" s="2" t="s">
        <v>204</v>
      </c>
      <c r="C76" s="4" t="s">
        <v>29</v>
      </c>
      <c r="D76" s="5">
        <v>10.3</v>
      </c>
      <c r="E76" s="9" t="s">
        <v>30</v>
      </c>
      <c r="F76" s="9" t="s">
        <v>31</v>
      </c>
      <c r="G76" s="4" t="s">
        <v>53</v>
      </c>
      <c r="H76" s="4" t="s">
        <v>172</v>
      </c>
      <c r="I76" s="22">
        <f t="shared" si="18"/>
        <v>10.860000000000001</v>
      </c>
      <c r="J76" s="22">
        <f t="shared" si="19"/>
        <v>10.860000000000001</v>
      </c>
      <c r="K76" s="25">
        <f t="shared" si="20"/>
        <v>4.3095238095238102</v>
      </c>
      <c r="L76" s="25">
        <f t="shared" si="21"/>
        <v>1</v>
      </c>
      <c r="M76" s="25">
        <f t="shared" si="22"/>
        <v>0.6</v>
      </c>
      <c r="N76" s="30">
        <f t="shared" si="23"/>
        <v>0.13922651933701657</v>
      </c>
      <c r="O76" s="30">
        <f t="shared" si="24"/>
        <v>0</v>
      </c>
      <c r="P76" s="33">
        <f t="shared" si="25"/>
        <v>0.16390423572744015</v>
      </c>
      <c r="Q76" s="30">
        <f t="shared" si="26"/>
        <v>9.8342541436464079E-2</v>
      </c>
      <c r="R76" s="6">
        <v>1.42</v>
      </c>
      <c r="S76" s="6">
        <v>2</v>
      </c>
      <c r="T76" s="6">
        <v>1.44</v>
      </c>
      <c r="U76" s="6">
        <v>1.78</v>
      </c>
      <c r="V76" s="6">
        <v>2.52</v>
      </c>
      <c r="W76" s="5">
        <v>10.3</v>
      </c>
      <c r="X76" s="10"/>
      <c r="Y76" s="10"/>
      <c r="Z76" s="10"/>
      <c r="AA76" s="6">
        <v>5.78</v>
      </c>
      <c r="AB76" s="7">
        <v>-4.5999999999999999E-2</v>
      </c>
      <c r="AC76" s="11">
        <v>0</v>
      </c>
      <c r="AD76" s="10"/>
      <c r="AE76" s="10"/>
      <c r="AF76" s="10"/>
      <c r="AG76" s="6">
        <v>7.54</v>
      </c>
      <c r="AH76" s="5">
        <v>18.100000000000001</v>
      </c>
      <c r="AI76" s="5">
        <v>14.5</v>
      </c>
    </row>
    <row r="77" spans="1:35" ht="12">
      <c r="A77" s="2" t="s">
        <v>205</v>
      </c>
      <c r="B77" s="2" t="s">
        <v>206</v>
      </c>
      <c r="C77" s="4" t="s">
        <v>29</v>
      </c>
      <c r="D77" s="6">
        <v>8.76</v>
      </c>
      <c r="E77" s="9" t="s">
        <v>30</v>
      </c>
      <c r="F77" s="9" t="s">
        <v>31</v>
      </c>
      <c r="G77" s="4" t="s">
        <v>53</v>
      </c>
      <c r="H77" s="4" t="s">
        <v>64</v>
      </c>
      <c r="I77" s="22">
        <f t="shared" si="18"/>
        <v>15.121</v>
      </c>
      <c r="J77" s="22">
        <f t="shared" si="19"/>
        <v>15.001000000000001</v>
      </c>
      <c r="K77" s="25">
        <f t="shared" si="20"/>
        <v>19.140506329113922</v>
      </c>
      <c r="L77" s="25">
        <f t="shared" si="21"/>
        <v>1.0079994667022198</v>
      </c>
      <c r="M77" s="25">
        <f t="shared" si="22"/>
        <v>0.59531496062992129</v>
      </c>
      <c r="N77" s="30">
        <f t="shared" si="23"/>
        <v>3.1102362204724412E-2</v>
      </c>
      <c r="O77" s="30">
        <f t="shared" si="24"/>
        <v>0</v>
      </c>
      <c r="P77" s="33">
        <f t="shared" si="25"/>
        <v>-6.166255582961136E-2</v>
      </c>
      <c r="Q77" s="30">
        <f t="shared" si="26"/>
        <v>-3.6417322834645674E-2</v>
      </c>
      <c r="R77" s="6">
        <v>-1.74</v>
      </c>
      <c r="S77" s="6">
        <v>7</v>
      </c>
      <c r="T77" s="7">
        <v>0.63900000000000001</v>
      </c>
      <c r="U77" s="7">
        <v>-0.92500000000000004</v>
      </c>
      <c r="V77" s="7">
        <v>0.79</v>
      </c>
      <c r="W77" s="6">
        <v>8.64</v>
      </c>
      <c r="X77" s="10"/>
      <c r="Y77" s="10"/>
      <c r="Z77" s="10"/>
      <c r="AA77" s="6">
        <v>3.22</v>
      </c>
      <c r="AB77" s="7">
        <v>-1.0999999999999999E-2</v>
      </c>
      <c r="AC77" s="11">
        <v>0</v>
      </c>
      <c r="AD77" s="10"/>
      <c r="AE77" s="5">
        <v>41</v>
      </c>
      <c r="AF77" s="10"/>
      <c r="AG77" s="6">
        <v>6.63</v>
      </c>
      <c r="AH77" s="5">
        <v>25.4</v>
      </c>
      <c r="AI77" s="10" t="s">
        <v>68</v>
      </c>
    </row>
    <row r="78" spans="1:35" ht="12">
      <c r="A78" s="2" t="s">
        <v>207</v>
      </c>
      <c r="B78" s="2" t="s">
        <v>208</v>
      </c>
      <c r="C78" s="4" t="s">
        <v>29</v>
      </c>
      <c r="D78" s="6">
        <v>7.86</v>
      </c>
      <c r="E78" s="9" t="s">
        <v>30</v>
      </c>
      <c r="F78" s="9" t="s">
        <v>31</v>
      </c>
      <c r="G78" s="4" t="s">
        <v>91</v>
      </c>
      <c r="H78" s="4" t="s">
        <v>177</v>
      </c>
      <c r="I78" s="22">
        <f t="shared" si="18"/>
        <v>73.550000000000011</v>
      </c>
      <c r="J78" s="22">
        <f t="shared" si="19"/>
        <v>58.030000000000015</v>
      </c>
      <c r="K78" s="25">
        <f t="shared" si="20"/>
        <v>48.38815789473685</v>
      </c>
      <c r="L78" s="25">
        <f t="shared" si="21"/>
        <v>1.2674478717904532</v>
      </c>
      <c r="M78" s="25">
        <f t="shared" si="22"/>
        <v>4.5968750000000007</v>
      </c>
      <c r="N78" s="30">
        <f t="shared" si="23"/>
        <v>9.5000000000000001E-2</v>
      </c>
      <c r="O78" s="30">
        <f t="shared" si="24"/>
        <v>0</v>
      </c>
      <c r="P78" s="33">
        <f t="shared" si="25"/>
        <v>-3.6015853868688601E-2</v>
      </c>
      <c r="Q78" s="30">
        <f t="shared" si="26"/>
        <v>-0.13062499999999999</v>
      </c>
      <c r="R78" s="6">
        <v>-6.01</v>
      </c>
      <c r="S78" s="5">
        <v>67.900000000000006</v>
      </c>
      <c r="T78" s="6">
        <v>2.21</v>
      </c>
      <c r="U78" s="6">
        <v>-2.09</v>
      </c>
      <c r="V78" s="6">
        <v>1.52</v>
      </c>
      <c r="W78" s="6">
        <v>-7.66</v>
      </c>
      <c r="X78" s="10"/>
      <c r="Y78" s="10"/>
      <c r="Z78" s="10"/>
      <c r="AA78" s="5">
        <v>-14.8</v>
      </c>
      <c r="AB78" s="7">
        <v>0.51200000000000001</v>
      </c>
      <c r="AC78" s="7">
        <v>1.4999999999999999E-2</v>
      </c>
      <c r="AD78" s="10"/>
      <c r="AE78" s="10"/>
      <c r="AF78" s="10"/>
      <c r="AG78" s="6">
        <v>-1.56</v>
      </c>
      <c r="AH78" s="5">
        <v>16</v>
      </c>
      <c r="AI78" s="10" t="s">
        <v>68</v>
      </c>
    </row>
    <row r="79" spans="1:35" ht="12">
      <c r="A79" s="2" t="s">
        <v>209</v>
      </c>
      <c r="B79" s="2" t="s">
        <v>210</v>
      </c>
      <c r="C79" s="4" t="s">
        <v>29</v>
      </c>
      <c r="D79" s="6">
        <v>7.75</v>
      </c>
      <c r="E79" s="9" t="s">
        <v>30</v>
      </c>
      <c r="F79" s="9" t="s">
        <v>31</v>
      </c>
      <c r="G79" s="4" t="s">
        <v>32</v>
      </c>
      <c r="H79" s="4" t="s">
        <v>48</v>
      </c>
      <c r="I79" s="22">
        <f t="shared" si="18"/>
        <v>39.49</v>
      </c>
      <c r="J79" s="22">
        <f t="shared" si="19"/>
        <v>50.84</v>
      </c>
      <c r="K79" s="25">
        <f t="shared" si="20"/>
        <v>13.711805555555557</v>
      </c>
      <c r="L79" s="25">
        <f t="shared" si="21"/>
        <v>0.77675059008654601</v>
      </c>
      <c r="M79" s="25">
        <f t="shared" si="22"/>
        <v>0.85291576673866099</v>
      </c>
      <c r="N79" s="30">
        <f t="shared" si="23"/>
        <v>6.220302375809935E-2</v>
      </c>
      <c r="O79" s="30">
        <f t="shared" si="24"/>
        <v>0</v>
      </c>
      <c r="P79" s="33">
        <f t="shared" si="25"/>
        <v>-9.7167584579071598E-2</v>
      </c>
      <c r="Q79" s="30">
        <f t="shared" si="26"/>
        <v>-0.10669546436285099</v>
      </c>
      <c r="R79" s="6">
        <v>-7.41</v>
      </c>
      <c r="S79" s="5">
        <v>36.6</v>
      </c>
      <c r="T79" s="6">
        <v>4.8600000000000003</v>
      </c>
      <c r="U79" s="6">
        <v>-4.9400000000000004</v>
      </c>
      <c r="V79" s="6">
        <v>2.88</v>
      </c>
      <c r="W79" s="5">
        <v>19.100000000000001</v>
      </c>
      <c r="X79" s="10"/>
      <c r="Y79" s="10"/>
      <c r="Z79" s="10"/>
      <c r="AA79" s="6">
        <v>7.7</v>
      </c>
      <c r="AB79" s="7">
        <v>5.8999999999999997E-2</v>
      </c>
      <c r="AC79" s="7">
        <v>1E-3</v>
      </c>
      <c r="AD79" s="10"/>
      <c r="AE79" s="10"/>
      <c r="AF79" s="10"/>
      <c r="AG79" s="5">
        <v>14.4</v>
      </c>
      <c r="AH79" s="5">
        <v>46.3</v>
      </c>
      <c r="AI79" s="10" t="s">
        <v>68</v>
      </c>
    </row>
    <row r="80" spans="1:35" ht="12">
      <c r="A80" s="2" t="s">
        <v>211</v>
      </c>
      <c r="B80" s="2" t="s">
        <v>212</v>
      </c>
      <c r="C80" s="4" t="s">
        <v>29</v>
      </c>
      <c r="D80" s="6">
        <v>7.45</v>
      </c>
      <c r="E80" s="9" t="s">
        <v>30</v>
      </c>
      <c r="F80" s="9" t="s">
        <v>31</v>
      </c>
      <c r="G80" s="4" t="s">
        <v>32</v>
      </c>
      <c r="H80" s="4" t="s">
        <v>98</v>
      </c>
      <c r="I80" s="22">
        <f t="shared" si="18"/>
        <v>9.9860000000000007</v>
      </c>
      <c r="J80" s="22">
        <f t="shared" si="19"/>
        <v>8.2260000000000009</v>
      </c>
      <c r="K80" s="25">
        <f t="shared" si="20"/>
        <v>-11.070953436807097</v>
      </c>
      <c r="L80" s="25">
        <f t="shared" si="21"/>
        <v>1.2139557500607829</v>
      </c>
      <c r="M80" s="25">
        <f t="shared" si="22"/>
        <v>0.93327102803738327</v>
      </c>
      <c r="N80" s="30">
        <f t="shared" si="23"/>
        <v>-8.4299065420560759E-2</v>
      </c>
      <c r="O80" s="30">
        <f t="shared" si="24"/>
        <v>0</v>
      </c>
      <c r="P80" s="33">
        <f t="shared" si="25"/>
        <v>-0.17627036226598589</v>
      </c>
      <c r="Q80" s="30">
        <f t="shared" si="26"/>
        <v>-0.1355140186915888</v>
      </c>
      <c r="R80" s="6">
        <v>-1.51</v>
      </c>
      <c r="S80" s="6">
        <v>2.94</v>
      </c>
      <c r="T80" s="7">
        <v>0.40400000000000003</v>
      </c>
      <c r="U80" s="6">
        <v>-1.45</v>
      </c>
      <c r="V80" s="7">
        <v>-0.90200000000000002</v>
      </c>
      <c r="W80" s="6">
        <v>5.69</v>
      </c>
      <c r="X80" s="10"/>
      <c r="Y80" s="10"/>
      <c r="Z80" s="10"/>
      <c r="AA80" s="10"/>
      <c r="AB80" s="7">
        <v>0.39600000000000002</v>
      </c>
      <c r="AC80" s="7">
        <v>1.0999999999999999E-2</v>
      </c>
      <c r="AD80" s="10"/>
      <c r="AE80" s="5">
        <v>97.4</v>
      </c>
      <c r="AF80" s="10"/>
      <c r="AG80" s="6">
        <v>3.32</v>
      </c>
      <c r="AH80" s="5">
        <v>10.7</v>
      </c>
      <c r="AI80" s="10" t="s">
        <v>68</v>
      </c>
    </row>
    <row r="81" spans="1:35" ht="12">
      <c r="A81" s="2" t="s">
        <v>213</v>
      </c>
      <c r="B81" s="2" t="s">
        <v>214</v>
      </c>
      <c r="C81" s="4" t="s">
        <v>29</v>
      </c>
      <c r="D81" s="6">
        <v>6.7</v>
      </c>
      <c r="E81" s="9" t="s">
        <v>30</v>
      </c>
      <c r="F81" s="9" t="s">
        <v>31</v>
      </c>
      <c r="G81" s="4" t="s">
        <v>32</v>
      </c>
      <c r="H81" s="4" t="s">
        <v>215</v>
      </c>
      <c r="I81" s="22">
        <f t="shared" si="18"/>
        <v>16.810000000000002</v>
      </c>
      <c r="J81" s="22">
        <f t="shared" si="19"/>
        <v>19.39</v>
      </c>
      <c r="K81" s="25">
        <f t="shared" si="20"/>
        <v>25.392749244712991</v>
      </c>
      <c r="L81" s="25">
        <f t="shared" si="21"/>
        <v>0.86694172253739055</v>
      </c>
      <c r="M81" s="25">
        <f t="shared" si="22"/>
        <v>4.735211267605635</v>
      </c>
      <c r="N81" s="30">
        <f t="shared" si="23"/>
        <v>0.18647887323943663</v>
      </c>
      <c r="O81" s="30">
        <f t="shared" si="24"/>
        <v>0</v>
      </c>
      <c r="P81" s="33">
        <f t="shared" si="25"/>
        <v>2.3620422898401237E-2</v>
      </c>
      <c r="Q81" s="30">
        <f t="shared" si="26"/>
        <v>0.12901408450704227</v>
      </c>
      <c r="R81" s="7">
        <v>0.44800000000000001</v>
      </c>
      <c r="S81" s="5">
        <v>13.6</v>
      </c>
      <c r="T81" s="6">
        <v>3.49</v>
      </c>
      <c r="U81" s="7">
        <v>0.45800000000000002</v>
      </c>
      <c r="V81" s="7">
        <v>0.66200000000000003</v>
      </c>
      <c r="W81" s="6">
        <v>9.2799999999999994</v>
      </c>
      <c r="X81" s="10"/>
      <c r="Y81" s="10"/>
      <c r="Z81" s="5">
        <v>-14.7</v>
      </c>
      <c r="AA81" s="5">
        <v>18.399999999999999</v>
      </c>
      <c r="AB81" s="7">
        <v>0.52</v>
      </c>
      <c r="AC81" s="7">
        <v>4.0000000000000001E-3</v>
      </c>
      <c r="AD81" s="10"/>
      <c r="AE81" s="10"/>
      <c r="AF81" s="10"/>
      <c r="AG81" s="6">
        <v>-2.62</v>
      </c>
      <c r="AH81" s="6">
        <v>3.55</v>
      </c>
      <c r="AI81" s="6">
        <v>2.17</v>
      </c>
    </row>
    <row r="82" spans="1:35" ht="12">
      <c r="A82" s="2" t="s">
        <v>216</v>
      </c>
      <c r="B82" s="2" t="s">
        <v>217</v>
      </c>
      <c r="C82" s="4" t="s">
        <v>29</v>
      </c>
      <c r="D82" s="6">
        <v>6.47</v>
      </c>
      <c r="E82" s="9" t="s">
        <v>30</v>
      </c>
      <c r="F82" s="9" t="s">
        <v>31</v>
      </c>
      <c r="G82" s="4" t="s">
        <v>91</v>
      </c>
      <c r="H82" s="4" t="s">
        <v>177</v>
      </c>
      <c r="I82" s="22">
        <f t="shared" si="18"/>
        <v>8.5440000000000005</v>
      </c>
      <c r="J82" s="22">
        <f t="shared" si="19"/>
        <v>2.5909999999999997</v>
      </c>
      <c r="K82" s="25">
        <f t="shared" si="20"/>
        <v>33.904761904761905</v>
      </c>
      <c r="L82" s="25">
        <f t="shared" si="21"/>
        <v>3.2975685063681981</v>
      </c>
      <c r="M82" s="25">
        <f t="shared" si="22"/>
        <v>6.42406015037594</v>
      </c>
      <c r="N82" s="30">
        <f t="shared" si="23"/>
        <v>0.18947368421052629</v>
      </c>
      <c r="O82" s="30">
        <f t="shared" si="24"/>
        <v>0</v>
      </c>
      <c r="P82" s="33">
        <f t="shared" si="25"/>
        <v>9.2628328830567361E-2</v>
      </c>
      <c r="Q82" s="30">
        <f t="shared" si="26"/>
        <v>0.18045112781954886</v>
      </c>
      <c r="R82" s="7">
        <v>0.20699999999999999</v>
      </c>
      <c r="S82" s="6">
        <v>2.21</v>
      </c>
      <c r="T82" s="7">
        <v>0.13600000000000001</v>
      </c>
      <c r="U82" s="7">
        <v>0.24</v>
      </c>
      <c r="V82" s="7">
        <v>0.252</v>
      </c>
      <c r="W82" s="7">
        <v>0.51700000000000002</v>
      </c>
      <c r="X82" s="10"/>
      <c r="Y82" s="10"/>
      <c r="Z82" s="10"/>
      <c r="AA82" s="6">
        <v>3.35</v>
      </c>
      <c r="AB82" s="7">
        <v>0.121</v>
      </c>
      <c r="AC82" s="7">
        <v>1E-3</v>
      </c>
      <c r="AD82" s="10"/>
      <c r="AE82" s="10"/>
      <c r="AF82" s="10"/>
      <c r="AG82" s="6">
        <v>1.89</v>
      </c>
      <c r="AH82" s="6">
        <v>1.33</v>
      </c>
      <c r="AI82" s="5">
        <v>10.6</v>
      </c>
    </row>
    <row r="83" spans="1:35" ht="12">
      <c r="A83" s="2" t="s">
        <v>218</v>
      </c>
      <c r="B83" s="2" t="s">
        <v>219</v>
      </c>
      <c r="C83" s="4" t="s">
        <v>29</v>
      </c>
      <c r="D83" s="6">
        <v>5.94</v>
      </c>
      <c r="E83" s="9" t="s">
        <v>30</v>
      </c>
      <c r="F83" s="9" t="s">
        <v>31</v>
      </c>
      <c r="G83" s="4" t="s">
        <v>32</v>
      </c>
      <c r="H83" s="4" t="s">
        <v>33</v>
      </c>
      <c r="I83" s="22">
        <f t="shared" si="18"/>
        <v>8.4699999999999989</v>
      </c>
      <c r="J83" s="22">
        <f t="shared" si="19"/>
        <v>4.08</v>
      </c>
      <c r="K83" s="25">
        <f t="shared" si="20"/>
        <v>-18.822222222222219</v>
      </c>
      <c r="L83" s="25">
        <f t="shared" si="21"/>
        <v>2.0759803921568625</v>
      </c>
      <c r="M83" s="25">
        <f t="shared" si="22"/>
        <v>0.63684210526315777</v>
      </c>
      <c r="N83" s="30">
        <f t="shared" si="23"/>
        <v>-3.3834586466165412E-2</v>
      </c>
      <c r="O83" s="30">
        <f t="shared" si="24"/>
        <v>0</v>
      </c>
      <c r="P83" s="33">
        <f t="shared" si="25"/>
        <v>-0.16715686274509806</v>
      </c>
      <c r="Q83" s="30">
        <f t="shared" si="26"/>
        <v>-5.1278195488721805E-2</v>
      </c>
      <c r="R83" s="6">
        <v>-1.03</v>
      </c>
      <c r="S83" s="6">
        <v>3.82</v>
      </c>
      <c r="T83" s="6">
        <v>1.29</v>
      </c>
      <c r="U83" s="7">
        <v>-0.68200000000000005</v>
      </c>
      <c r="V83" s="7">
        <v>-0.45</v>
      </c>
      <c r="W83" s="6">
        <v>1.55</v>
      </c>
      <c r="X83" s="10"/>
      <c r="Y83" s="10"/>
      <c r="Z83" s="10"/>
      <c r="AA83" s="5">
        <v>18</v>
      </c>
      <c r="AB83" s="7">
        <v>-0.193</v>
      </c>
      <c r="AC83" s="7">
        <v>1E-3</v>
      </c>
      <c r="AD83" s="10"/>
      <c r="AE83" s="5">
        <v>23</v>
      </c>
      <c r="AF83" s="10"/>
      <c r="AG83" s="6">
        <v>-1.48</v>
      </c>
      <c r="AH83" s="5">
        <v>13.3</v>
      </c>
      <c r="AI83" s="10" t="s">
        <v>68</v>
      </c>
    </row>
    <row r="84" spans="1:35" ht="12">
      <c r="A84" s="2" t="s">
        <v>220</v>
      </c>
      <c r="B84" s="2" t="s">
        <v>221</v>
      </c>
      <c r="C84" s="4" t="s">
        <v>29</v>
      </c>
      <c r="D84" s="6">
        <v>5.0199999999999996</v>
      </c>
      <c r="E84" s="9" t="s">
        <v>30</v>
      </c>
      <c r="F84" s="9" t="s">
        <v>31</v>
      </c>
      <c r="G84" s="4" t="s">
        <v>32</v>
      </c>
      <c r="H84" s="4" t="s">
        <v>33</v>
      </c>
      <c r="I84" s="22">
        <f t="shared" si="18"/>
        <v>9.407</v>
      </c>
      <c r="J84" s="22">
        <f t="shared" si="19"/>
        <v>10.837</v>
      </c>
      <c r="K84" s="25" t="e">
        <f t="shared" si="20"/>
        <v>#DIV/0!</v>
      </c>
      <c r="L84" s="25">
        <f t="shared" si="21"/>
        <v>0.86804466180677309</v>
      </c>
      <c r="M84" s="25" t="e">
        <f t="shared" si="22"/>
        <v>#DIV/0!</v>
      </c>
      <c r="N84" s="30" t="e">
        <f t="shared" si="23"/>
        <v>#DIV/0!</v>
      </c>
      <c r="O84" s="30" t="e">
        <f t="shared" si="24"/>
        <v>#DIV/0!</v>
      </c>
      <c r="P84" s="33">
        <f t="shared" si="25"/>
        <v>0</v>
      </c>
      <c r="Q84" s="30" t="e">
        <f t="shared" si="26"/>
        <v>#DIV/0!</v>
      </c>
      <c r="R84" s="10"/>
      <c r="S84" s="6">
        <v>4.57</v>
      </c>
      <c r="T84" s="7">
        <v>0.183</v>
      </c>
      <c r="U84" s="10"/>
      <c r="V84" s="10"/>
      <c r="W84" s="6">
        <v>6.45</v>
      </c>
      <c r="X84" s="10"/>
      <c r="Y84" s="10"/>
      <c r="Z84" s="10"/>
      <c r="AA84" s="10"/>
      <c r="AB84" s="7">
        <v>-5.2999999999999999E-2</v>
      </c>
      <c r="AC84" s="7">
        <v>1E-3</v>
      </c>
      <c r="AD84" s="10"/>
      <c r="AE84" s="5">
        <v>50.3</v>
      </c>
      <c r="AF84" s="10"/>
      <c r="AG84" s="5">
        <v>10</v>
      </c>
      <c r="AH84" s="10"/>
      <c r="AI84" s="10"/>
    </row>
    <row r="85" spans="1:35" ht="12">
      <c r="A85" s="2" t="s">
        <v>222</v>
      </c>
      <c r="B85" s="2" t="s">
        <v>223</v>
      </c>
      <c r="C85" s="4" t="s">
        <v>29</v>
      </c>
      <c r="D85" s="6">
        <v>4.91</v>
      </c>
      <c r="E85" s="9" t="s">
        <v>30</v>
      </c>
      <c r="F85" s="9" t="s">
        <v>31</v>
      </c>
      <c r="G85" s="4" t="s">
        <v>53</v>
      </c>
      <c r="H85" s="4" t="s">
        <v>33</v>
      </c>
      <c r="I85" s="22">
        <f t="shared" si="18"/>
        <v>0.93000000000000016</v>
      </c>
      <c r="J85" s="22">
        <f t="shared" si="19"/>
        <v>1.19</v>
      </c>
      <c r="K85" s="25">
        <f t="shared" si="20"/>
        <v>1.5296052631578951</v>
      </c>
      <c r="L85" s="25">
        <f t="shared" si="21"/>
        <v>0.78151260504201703</v>
      </c>
      <c r="M85" s="25">
        <f t="shared" si="22"/>
        <v>0.35094339622641518</v>
      </c>
      <c r="N85" s="30">
        <f t="shared" si="23"/>
        <v>0.22943396226415094</v>
      </c>
      <c r="O85" s="30">
        <f t="shared" si="24"/>
        <v>0</v>
      </c>
      <c r="P85" s="33">
        <f t="shared" si="25"/>
        <v>0.47226890756302525</v>
      </c>
      <c r="Q85" s="30">
        <f t="shared" si="26"/>
        <v>0.21207547169811325</v>
      </c>
      <c r="R85" s="7">
        <v>0.55500000000000005</v>
      </c>
      <c r="S85" s="11">
        <v>0</v>
      </c>
      <c r="T85" s="6">
        <v>3.98</v>
      </c>
      <c r="U85" s="7">
        <v>0.56200000000000006</v>
      </c>
      <c r="V85" s="7">
        <v>0.60799999999999998</v>
      </c>
      <c r="W85" s="6">
        <v>5.17</v>
      </c>
      <c r="X85" s="10"/>
      <c r="Y85" s="10"/>
      <c r="Z85" s="10"/>
      <c r="AA85" s="6">
        <v>-8.26</v>
      </c>
      <c r="AB85" s="7">
        <v>-0.73399999999999999</v>
      </c>
      <c r="AC85" s="7">
        <v>2.4E-2</v>
      </c>
      <c r="AD85" s="10"/>
      <c r="AE85" s="10"/>
      <c r="AF85" s="10"/>
      <c r="AG85" s="7">
        <v>0.88500000000000001</v>
      </c>
      <c r="AH85" s="6">
        <v>2.65</v>
      </c>
      <c r="AI85" s="10"/>
    </row>
    <row r="86" spans="1:35" ht="12">
      <c r="A86" s="2" t="s">
        <v>224</v>
      </c>
      <c r="B86" s="2" t="s">
        <v>225</v>
      </c>
      <c r="C86" s="4" t="s">
        <v>29</v>
      </c>
      <c r="D86" s="6">
        <v>4.72</v>
      </c>
      <c r="E86" s="9" t="s">
        <v>30</v>
      </c>
      <c r="F86" s="9" t="s">
        <v>31</v>
      </c>
      <c r="G86" s="4" t="s">
        <v>91</v>
      </c>
      <c r="H86" s="4" t="s">
        <v>215</v>
      </c>
      <c r="I86" s="22">
        <f t="shared" si="18"/>
        <v>4.8929999999999998</v>
      </c>
      <c r="J86" s="22">
        <f t="shared" si="19"/>
        <v>5.7830000000000004</v>
      </c>
      <c r="K86" s="25">
        <f t="shared" si="20"/>
        <v>10.995505617977528</v>
      </c>
      <c r="L86" s="25">
        <f t="shared" si="21"/>
        <v>0.84610063980632877</v>
      </c>
      <c r="M86" s="25">
        <f t="shared" si="22"/>
        <v>0.94825581395348835</v>
      </c>
      <c r="N86" s="30">
        <f t="shared" si="23"/>
        <v>8.624031007751938E-2</v>
      </c>
      <c r="O86" s="30">
        <f t="shared" si="24"/>
        <v>0</v>
      </c>
      <c r="P86" s="33">
        <f t="shared" si="25"/>
        <v>4.6515649316963517E-2</v>
      </c>
      <c r="Q86" s="30">
        <f t="shared" si="26"/>
        <v>5.2131782945736435E-2</v>
      </c>
      <c r="R86" s="7">
        <v>5.0999999999999997E-2</v>
      </c>
      <c r="S86" s="7">
        <v>0.24</v>
      </c>
      <c r="T86" s="7">
        <v>6.7000000000000004E-2</v>
      </c>
      <c r="U86" s="7">
        <v>0.26900000000000002</v>
      </c>
      <c r="V86" s="7">
        <v>0.44500000000000001</v>
      </c>
      <c r="W86" s="6">
        <v>5.61</v>
      </c>
      <c r="X86" s="10"/>
      <c r="Y86" s="10"/>
      <c r="Z86" s="5">
        <v>33.6</v>
      </c>
      <c r="AA86" s="5">
        <v>-11.1</v>
      </c>
      <c r="AB86" s="7">
        <v>-0.315</v>
      </c>
      <c r="AC86" s="7">
        <v>6.0000000000000001E-3</v>
      </c>
      <c r="AD86" s="10"/>
      <c r="AE86" s="10"/>
      <c r="AF86" s="10"/>
      <c r="AG86" s="6">
        <v>1.72</v>
      </c>
      <c r="AH86" s="6">
        <v>5.16</v>
      </c>
      <c r="AI86" s="10"/>
    </row>
    <row r="87" spans="1:35" ht="24">
      <c r="A87" s="2" t="s">
        <v>226</v>
      </c>
      <c r="B87" s="2" t="s">
        <v>227</v>
      </c>
      <c r="C87" s="4" t="s">
        <v>29</v>
      </c>
      <c r="D87" s="6">
        <v>4.72</v>
      </c>
      <c r="E87" s="9" t="s">
        <v>30</v>
      </c>
      <c r="F87" s="9" t="s">
        <v>31</v>
      </c>
      <c r="G87" s="4" t="s">
        <v>32</v>
      </c>
      <c r="H87" s="4" t="s">
        <v>64</v>
      </c>
      <c r="I87" s="22">
        <f t="shared" si="18"/>
        <v>7.4340000000000002</v>
      </c>
      <c r="J87" s="22">
        <f t="shared" si="19"/>
        <v>1.3140000000000001</v>
      </c>
      <c r="K87" s="25">
        <f t="shared" si="20"/>
        <v>-55.89473684210526</v>
      </c>
      <c r="L87" s="25">
        <f t="shared" si="21"/>
        <v>5.6575342465753424</v>
      </c>
      <c r="M87" s="25">
        <f t="shared" si="22"/>
        <v>1.8678391959798994</v>
      </c>
      <c r="N87" s="30">
        <f t="shared" si="23"/>
        <v>-3.341708542713568E-2</v>
      </c>
      <c r="O87" s="30">
        <f t="shared" si="24"/>
        <v>0</v>
      </c>
      <c r="P87" s="33">
        <f t="shared" si="25"/>
        <v>-0.35540334855403349</v>
      </c>
      <c r="Q87" s="30">
        <f t="shared" si="26"/>
        <v>-0.11733668341708543</v>
      </c>
      <c r="R87" s="7">
        <v>-0.48699999999999999</v>
      </c>
      <c r="S87" s="6">
        <v>2.87</v>
      </c>
      <c r="T87" s="7">
        <v>0.156</v>
      </c>
      <c r="U87" s="7">
        <v>-0.46700000000000003</v>
      </c>
      <c r="V87" s="7">
        <v>-0.13300000000000001</v>
      </c>
      <c r="W87" s="6">
        <v>-1.4</v>
      </c>
      <c r="X87" s="10"/>
      <c r="Y87" s="10"/>
      <c r="Z87" s="10"/>
      <c r="AA87" s="5">
        <v>17.2</v>
      </c>
      <c r="AB87" s="7">
        <v>4.8000000000000001E-2</v>
      </c>
      <c r="AC87" s="11">
        <v>0</v>
      </c>
      <c r="AD87" s="10"/>
      <c r="AE87" s="5">
        <v>49.2</v>
      </c>
      <c r="AF87" s="10"/>
      <c r="AG87" s="6">
        <v>-2.09</v>
      </c>
      <c r="AH87" s="6">
        <v>3.98</v>
      </c>
      <c r="AI87" s="10"/>
    </row>
    <row r="88" spans="1:35" ht="12">
      <c r="A88" s="2" t="s">
        <v>228</v>
      </c>
      <c r="B88" s="2" t="s">
        <v>229</v>
      </c>
      <c r="C88" s="4" t="s">
        <v>29</v>
      </c>
      <c r="D88" s="6">
        <v>4.43</v>
      </c>
      <c r="E88" s="9" t="s">
        <v>30</v>
      </c>
      <c r="F88" s="9" t="s">
        <v>31</v>
      </c>
      <c r="G88" s="4" t="s">
        <v>32</v>
      </c>
      <c r="H88" s="4" t="s">
        <v>230</v>
      </c>
      <c r="I88" s="22">
        <f t="shared" si="18"/>
        <v>11.492999999999999</v>
      </c>
      <c r="J88" s="22">
        <f t="shared" si="19"/>
        <v>7.5819999999999999</v>
      </c>
      <c r="K88" s="25">
        <f t="shared" si="20"/>
        <v>-3.6485714285714281</v>
      </c>
      <c r="L88" s="25">
        <f t="shared" si="21"/>
        <v>1.5158269585861248</v>
      </c>
      <c r="M88" s="25">
        <f t="shared" si="22"/>
        <v>0.55254807692307684</v>
      </c>
      <c r="N88" s="30">
        <f t="shared" si="23"/>
        <v>-0.15144230769230768</v>
      </c>
      <c r="O88" s="30">
        <f t="shared" si="24"/>
        <v>0</v>
      </c>
      <c r="P88" s="33">
        <f t="shared" si="25"/>
        <v>-0.48536006330783438</v>
      </c>
      <c r="Q88" s="30">
        <f t="shared" si="26"/>
        <v>-0.17692307692307693</v>
      </c>
      <c r="R88" s="6">
        <v>-4.04</v>
      </c>
      <c r="S88" s="6">
        <v>7.79</v>
      </c>
      <c r="T88" s="7">
        <v>0.72699999999999998</v>
      </c>
      <c r="U88" s="6">
        <v>-3.68</v>
      </c>
      <c r="V88" s="6">
        <v>-3.15</v>
      </c>
      <c r="W88" s="7">
        <v>0.51900000000000002</v>
      </c>
      <c r="X88" s="10"/>
      <c r="Y88" s="10"/>
      <c r="Z88" s="10"/>
      <c r="AA88" s="5">
        <v>-10.5</v>
      </c>
      <c r="AB88" s="7">
        <v>2.4E-2</v>
      </c>
      <c r="AC88" s="11">
        <v>0</v>
      </c>
      <c r="AD88" s="10"/>
      <c r="AE88" s="6">
        <v>7.7</v>
      </c>
      <c r="AF88" s="10"/>
      <c r="AG88" s="7">
        <v>0.48399999999999999</v>
      </c>
      <c r="AH88" s="5">
        <v>20.8</v>
      </c>
      <c r="AI88" s="10" t="s">
        <v>68</v>
      </c>
    </row>
    <row r="89" spans="1:35" ht="12">
      <c r="A89" s="2" t="s">
        <v>231</v>
      </c>
      <c r="B89" s="2" t="s">
        <v>232</v>
      </c>
      <c r="C89" s="4" t="s">
        <v>29</v>
      </c>
      <c r="D89" s="6">
        <v>3.51</v>
      </c>
      <c r="E89" s="9" t="s">
        <v>30</v>
      </c>
      <c r="F89" s="9" t="s">
        <v>31</v>
      </c>
      <c r="G89" s="4" t="s">
        <v>32</v>
      </c>
      <c r="H89" s="4" t="s">
        <v>43</v>
      </c>
      <c r="I89" s="22">
        <f t="shared" si="18"/>
        <v>1.9699999999999998</v>
      </c>
      <c r="J89" s="22">
        <f t="shared" si="19"/>
        <v>4.0000000000000036E-2</v>
      </c>
      <c r="K89" s="25" t="e">
        <f t="shared" si="20"/>
        <v>#DIV/0!</v>
      </c>
      <c r="L89" s="25">
        <f t="shared" si="21"/>
        <v>49.24999999999995</v>
      </c>
      <c r="M89" s="25" t="e">
        <f t="shared" si="22"/>
        <v>#DIV/0!</v>
      </c>
      <c r="N89" s="30" t="e">
        <f t="shared" si="23"/>
        <v>#DIV/0!</v>
      </c>
      <c r="O89" s="30" t="e">
        <f t="shared" si="24"/>
        <v>#DIV/0!</v>
      </c>
      <c r="P89" s="33">
        <f t="shared" si="25"/>
        <v>-5.6999999999999948</v>
      </c>
      <c r="Q89" s="30" t="e">
        <f t="shared" si="26"/>
        <v>#DIV/0!</v>
      </c>
      <c r="R89" s="7">
        <v>0.13400000000000001</v>
      </c>
      <c r="S89" s="11">
        <v>0</v>
      </c>
      <c r="T89" s="6">
        <v>1.54</v>
      </c>
      <c r="U89" s="7">
        <v>-0.22800000000000001</v>
      </c>
      <c r="V89" s="10"/>
      <c r="W89" s="6">
        <v>1.58</v>
      </c>
      <c r="X89" s="10"/>
      <c r="Y89" s="10"/>
      <c r="Z89" s="10"/>
      <c r="AA89" s="10"/>
      <c r="AB89" s="7">
        <v>0.215</v>
      </c>
      <c r="AC89" s="7">
        <v>2.5000000000000001E-2</v>
      </c>
      <c r="AD89" s="10"/>
      <c r="AE89" s="10"/>
      <c r="AF89" s="10"/>
      <c r="AG89" s="7">
        <v>0.04</v>
      </c>
      <c r="AH89" s="10"/>
      <c r="AI89" s="11">
        <v>0</v>
      </c>
    </row>
    <row r="90" spans="1:35" ht="36">
      <c r="A90" s="2" t="s">
        <v>233</v>
      </c>
      <c r="B90" s="2" t="s">
        <v>234</v>
      </c>
      <c r="C90" s="4" t="s">
        <v>29</v>
      </c>
      <c r="D90" s="6">
        <v>3.36</v>
      </c>
      <c r="E90" s="9" t="s">
        <v>30</v>
      </c>
      <c r="F90" s="9" t="s">
        <v>31</v>
      </c>
      <c r="G90" s="4" t="s">
        <v>32</v>
      </c>
      <c r="H90" s="4" t="s">
        <v>177</v>
      </c>
      <c r="I90" s="22">
        <f t="shared" si="18"/>
        <v>21.739000000000001</v>
      </c>
      <c r="J90" s="22">
        <f t="shared" si="19"/>
        <v>22.819000000000003</v>
      </c>
      <c r="K90" s="25">
        <f t="shared" si="20"/>
        <v>13.672327044025158</v>
      </c>
      <c r="L90" s="25">
        <f t="shared" si="21"/>
        <v>0.95267101976423152</v>
      </c>
      <c r="M90" s="25">
        <f t="shared" si="22"/>
        <v>1.1205670103092784</v>
      </c>
      <c r="N90" s="30">
        <f t="shared" si="23"/>
        <v>8.1958762886597952E-2</v>
      </c>
      <c r="O90" s="30">
        <f t="shared" si="24"/>
        <v>0</v>
      </c>
      <c r="P90" s="33">
        <f t="shared" si="25"/>
        <v>5.6093606205355181E-2</v>
      </c>
      <c r="Q90" s="30">
        <f t="shared" si="26"/>
        <v>6.5979381443298971E-2</v>
      </c>
      <c r="R90" s="7">
        <v>9.2999999999999999E-2</v>
      </c>
      <c r="S90" s="5">
        <v>18.8</v>
      </c>
      <c r="T90" s="7">
        <v>0.42099999999999999</v>
      </c>
      <c r="U90" s="6">
        <v>1.28</v>
      </c>
      <c r="V90" s="6">
        <v>1.59</v>
      </c>
      <c r="W90" s="6">
        <v>4.4400000000000004</v>
      </c>
      <c r="X90" s="10"/>
      <c r="Y90" s="10"/>
      <c r="Z90" s="10"/>
      <c r="AA90" s="5">
        <v>10.9</v>
      </c>
      <c r="AB90" s="7">
        <v>0.52700000000000002</v>
      </c>
      <c r="AC90" s="7">
        <v>2.1000000000000001E-2</v>
      </c>
      <c r="AD90" s="10"/>
      <c r="AE90" s="10"/>
      <c r="AF90" s="10"/>
      <c r="AG90" s="6">
        <v>9.6999999999999993</v>
      </c>
      <c r="AH90" s="5">
        <v>19.399999999999999</v>
      </c>
      <c r="AI90" s="5">
        <v>65.900000000000006</v>
      </c>
    </row>
    <row r="91" spans="1:35" ht="12">
      <c r="A91" s="2" t="s">
        <v>235</v>
      </c>
      <c r="B91" s="2" t="s">
        <v>236</v>
      </c>
      <c r="C91" s="4" t="s">
        <v>29</v>
      </c>
      <c r="D91" s="6">
        <v>3.31</v>
      </c>
      <c r="E91" s="9" t="s">
        <v>30</v>
      </c>
      <c r="F91" s="9" t="s">
        <v>31</v>
      </c>
      <c r="G91" s="4" t="s">
        <v>32</v>
      </c>
      <c r="H91" s="4" t="s">
        <v>33</v>
      </c>
      <c r="I91" s="22">
        <f t="shared" si="18"/>
        <v>3.31</v>
      </c>
      <c r="J91" s="22">
        <f t="shared" si="19"/>
        <v>0</v>
      </c>
      <c r="K91" s="25" t="e">
        <f t="shared" si="20"/>
        <v>#DIV/0!</v>
      </c>
      <c r="L91" s="25" t="e">
        <f t="shared" si="21"/>
        <v>#DIV/0!</v>
      </c>
      <c r="M91" s="25" t="e">
        <f t="shared" si="22"/>
        <v>#DIV/0!</v>
      </c>
      <c r="N91" s="30" t="e">
        <f t="shared" si="23"/>
        <v>#DIV/0!</v>
      </c>
      <c r="O91" s="30" t="e">
        <f t="shared" si="24"/>
        <v>#DIV/0!</v>
      </c>
      <c r="P91" s="33" t="e">
        <f t="shared" si="25"/>
        <v>#DIV/0!</v>
      </c>
      <c r="Q91" s="30" t="e">
        <f t="shared" si="26"/>
        <v>#DIV/0!</v>
      </c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6">
        <v>3.48</v>
      </c>
      <c r="AF91" s="10"/>
      <c r="AG91" s="10"/>
      <c r="AH91" s="10"/>
      <c r="AI91" s="10"/>
    </row>
    <row r="92" spans="1:35" ht="12">
      <c r="A92" s="2" t="s">
        <v>237</v>
      </c>
      <c r="B92" s="2" t="s">
        <v>238</v>
      </c>
      <c r="C92" s="4" t="s">
        <v>29</v>
      </c>
      <c r="D92" s="6">
        <v>2.69</v>
      </c>
      <c r="E92" s="9" t="s">
        <v>30</v>
      </c>
      <c r="F92" s="9" t="s">
        <v>31</v>
      </c>
      <c r="G92" s="4" t="s">
        <v>91</v>
      </c>
      <c r="H92" s="4" t="s">
        <v>105</v>
      </c>
      <c r="I92" s="22">
        <f t="shared" si="18"/>
        <v>8.3279999999999994</v>
      </c>
      <c r="J92" s="22">
        <f t="shared" si="19"/>
        <v>10.288</v>
      </c>
      <c r="K92" s="25">
        <f t="shared" si="20"/>
        <v>-6.4061538461538454</v>
      </c>
      <c r="L92" s="25">
        <f t="shared" si="21"/>
        <v>0.80948678071539648</v>
      </c>
      <c r="M92" s="25">
        <f t="shared" si="22"/>
        <v>0.58237762237762236</v>
      </c>
      <c r="N92" s="30">
        <f t="shared" si="23"/>
        <v>-9.0909090909090912E-2</v>
      </c>
      <c r="O92" s="30">
        <f t="shared" si="24"/>
        <v>0</v>
      </c>
      <c r="P92" s="33">
        <f t="shared" si="25"/>
        <v>-0.20217729393468117</v>
      </c>
      <c r="Q92" s="30">
        <f t="shared" si="26"/>
        <v>-0.14545454545454545</v>
      </c>
      <c r="R92" s="6">
        <v>-2.63</v>
      </c>
      <c r="S92" s="6">
        <v>5.84</v>
      </c>
      <c r="T92" s="7">
        <v>0.20200000000000001</v>
      </c>
      <c r="U92" s="6">
        <v>-2.08</v>
      </c>
      <c r="V92" s="6">
        <v>-1.3</v>
      </c>
      <c r="W92" s="6">
        <v>4.6500000000000004</v>
      </c>
      <c r="X92" s="10"/>
      <c r="Y92" s="10"/>
      <c r="Z92" s="10"/>
      <c r="AA92" s="10"/>
      <c r="AB92" s="7">
        <v>0.189</v>
      </c>
      <c r="AC92" s="7">
        <v>8.9999999999999993E-3</v>
      </c>
      <c r="AD92" s="10"/>
      <c r="AE92" s="5">
        <v>99.8</v>
      </c>
      <c r="AF92" s="10"/>
      <c r="AG92" s="6">
        <v>6.75</v>
      </c>
      <c r="AH92" s="5">
        <v>14.3</v>
      </c>
      <c r="AI92" s="10" t="s">
        <v>68</v>
      </c>
    </row>
    <row r="93" spans="1:35" ht="12">
      <c r="A93" s="2" t="s">
        <v>239</v>
      </c>
      <c r="B93" s="2" t="s">
        <v>240</v>
      </c>
      <c r="C93" s="4" t="s">
        <v>29</v>
      </c>
      <c r="D93" s="6">
        <v>2.4700000000000002</v>
      </c>
      <c r="E93" s="9" t="s">
        <v>30</v>
      </c>
      <c r="F93" s="9" t="s">
        <v>31</v>
      </c>
      <c r="G93" s="4" t="s">
        <v>32</v>
      </c>
      <c r="H93" s="4" t="s">
        <v>64</v>
      </c>
      <c r="I93" s="22">
        <f t="shared" si="18"/>
        <v>7.9889999999999999</v>
      </c>
      <c r="J93" s="22">
        <f t="shared" si="19"/>
        <v>6.0510000000000002</v>
      </c>
      <c r="K93" s="25">
        <f t="shared" si="20"/>
        <v>-29.698884758364311</v>
      </c>
      <c r="L93" s="25">
        <f t="shared" si="21"/>
        <v>1.3202776400594942</v>
      </c>
      <c r="M93" s="25">
        <f t="shared" si="22"/>
        <v>0.46719298245614033</v>
      </c>
      <c r="N93" s="30">
        <f t="shared" si="23"/>
        <v>-1.5730994152046783E-2</v>
      </c>
      <c r="O93" s="30">
        <f t="shared" si="24"/>
        <v>0</v>
      </c>
      <c r="P93" s="33">
        <f t="shared" si="25"/>
        <v>-0.13584531482399603</v>
      </c>
      <c r="Q93" s="30">
        <f t="shared" si="26"/>
        <v>-4.8070175438596485E-2</v>
      </c>
      <c r="R93" s="7">
        <v>-0.59199999999999997</v>
      </c>
      <c r="S93" s="6">
        <v>5.78</v>
      </c>
      <c r="T93" s="7">
        <v>0.26100000000000001</v>
      </c>
      <c r="U93" s="7">
        <v>-0.82199999999999995</v>
      </c>
      <c r="V93" s="7">
        <v>-0.26900000000000002</v>
      </c>
      <c r="W93" s="7">
        <v>0.53200000000000003</v>
      </c>
      <c r="X93" s="10"/>
      <c r="Y93" s="10"/>
      <c r="Z93" s="10"/>
      <c r="AA93" s="5">
        <v>-19.8</v>
      </c>
      <c r="AB93" s="7">
        <v>7.3999999999999996E-2</v>
      </c>
      <c r="AC93" s="11">
        <v>0</v>
      </c>
      <c r="AD93" s="10"/>
      <c r="AE93" s="5">
        <v>33.4</v>
      </c>
      <c r="AF93" s="10"/>
      <c r="AG93" s="7">
        <v>0.23599999999999999</v>
      </c>
      <c r="AH93" s="5">
        <v>17.100000000000001</v>
      </c>
      <c r="AI93" s="10"/>
    </row>
    <row r="94" spans="1:35" ht="12">
      <c r="A94" s="2" t="s">
        <v>241</v>
      </c>
      <c r="B94" s="2" t="s">
        <v>242</v>
      </c>
      <c r="C94" s="4" t="s">
        <v>29</v>
      </c>
      <c r="D94" s="6">
        <v>1.73</v>
      </c>
      <c r="E94" s="9" t="s">
        <v>30</v>
      </c>
      <c r="F94" s="9" t="s">
        <v>31</v>
      </c>
      <c r="G94" s="4" t="s">
        <v>91</v>
      </c>
      <c r="H94" s="4" t="s">
        <v>215</v>
      </c>
      <c r="I94" s="22">
        <f t="shared" si="18"/>
        <v>0.60000000000000009</v>
      </c>
      <c r="J94" s="22">
        <f t="shared" si="19"/>
        <v>3.96</v>
      </c>
      <c r="K94" s="25">
        <f t="shared" si="20"/>
        <v>3.6363636363636367</v>
      </c>
      <c r="L94" s="25">
        <f t="shared" si="21"/>
        <v>0.15151515151515155</v>
      </c>
      <c r="M94" s="25">
        <f t="shared" si="22"/>
        <v>0.36809815950920255</v>
      </c>
      <c r="N94" s="30">
        <f t="shared" si="23"/>
        <v>0.10122699386503069</v>
      </c>
      <c r="O94" s="30">
        <f t="shared" si="24"/>
        <v>0</v>
      </c>
      <c r="P94" s="33">
        <f t="shared" si="25"/>
        <v>2.3989898989898992E-2</v>
      </c>
      <c r="Q94" s="30">
        <f t="shared" si="26"/>
        <v>5.8282208588957059E-2</v>
      </c>
      <c r="R94" s="7">
        <v>0.123</v>
      </c>
      <c r="S94" s="11">
        <v>0</v>
      </c>
      <c r="T94" s="6">
        <v>1.1299999999999999</v>
      </c>
      <c r="U94" s="7">
        <v>9.5000000000000001E-2</v>
      </c>
      <c r="V94" s="7">
        <v>0.16500000000000001</v>
      </c>
      <c r="W94" s="6">
        <v>5.09</v>
      </c>
      <c r="X94" s="10"/>
      <c r="Y94" s="10"/>
      <c r="Z94" s="5">
        <v>20.399999999999999</v>
      </c>
      <c r="AA94" s="6">
        <v>7.51</v>
      </c>
      <c r="AB94" s="7">
        <v>-0.95699999999999996</v>
      </c>
      <c r="AC94" s="7">
        <v>6.0000000000000001E-3</v>
      </c>
      <c r="AD94" s="10"/>
      <c r="AE94" s="10"/>
      <c r="AF94" s="10"/>
      <c r="AG94" s="6">
        <v>2.0699999999999998</v>
      </c>
      <c r="AH94" s="6">
        <v>1.63</v>
      </c>
      <c r="AI94" s="6">
        <v>6.4</v>
      </c>
    </row>
    <row r="95" spans="1:35" ht="12">
      <c r="A95" s="2" t="s">
        <v>243</v>
      </c>
      <c r="B95" s="2" t="s">
        <v>244</v>
      </c>
      <c r="C95" s="4" t="s">
        <v>29</v>
      </c>
      <c r="D95" s="6">
        <v>1.28</v>
      </c>
      <c r="E95" s="9" t="s">
        <v>30</v>
      </c>
      <c r="F95" s="9" t="s">
        <v>31</v>
      </c>
      <c r="G95" s="4" t="s">
        <v>32</v>
      </c>
      <c r="H95" s="4" t="s">
        <v>64</v>
      </c>
      <c r="I95" s="22">
        <f t="shared" si="18"/>
        <v>1.5939999999999999</v>
      </c>
      <c r="J95" s="22">
        <f t="shared" si="19"/>
        <v>1.4239999999999999</v>
      </c>
      <c r="K95" s="25">
        <f t="shared" si="20"/>
        <v>6.0150943396226406</v>
      </c>
      <c r="L95" s="25">
        <f t="shared" si="21"/>
        <v>1.11938202247191</v>
      </c>
      <c r="M95" s="25">
        <f t="shared" si="22"/>
        <v>0.46069364161849707</v>
      </c>
      <c r="N95" s="30">
        <f t="shared" si="23"/>
        <v>7.6589595375722547E-2</v>
      </c>
      <c r="O95" s="30">
        <f t="shared" si="24"/>
        <v>0</v>
      </c>
      <c r="P95" s="33">
        <f t="shared" si="25"/>
        <v>0.15730337078651688</v>
      </c>
      <c r="Q95" s="30">
        <f t="shared" si="26"/>
        <v>6.4739884393063579E-2</v>
      </c>
      <c r="R95" s="7">
        <v>0.122</v>
      </c>
      <c r="S95" s="7">
        <v>0.58299999999999996</v>
      </c>
      <c r="T95" s="7">
        <v>0.26900000000000002</v>
      </c>
      <c r="U95" s="7">
        <v>0.224</v>
      </c>
      <c r="V95" s="7">
        <v>0.26500000000000001</v>
      </c>
      <c r="W95" s="6">
        <v>1.1100000000000001</v>
      </c>
      <c r="X95" s="10"/>
      <c r="Y95" s="10"/>
      <c r="Z95" s="6">
        <v>-5.68</v>
      </c>
      <c r="AA95" s="5">
        <v>20</v>
      </c>
      <c r="AB95" s="7">
        <v>0.25700000000000001</v>
      </c>
      <c r="AC95" s="7">
        <v>0.01</v>
      </c>
      <c r="AD95" s="10"/>
      <c r="AE95" s="5">
        <v>18.7</v>
      </c>
      <c r="AF95" s="10"/>
      <c r="AG95" s="7">
        <v>-0.625</v>
      </c>
      <c r="AH95" s="6">
        <v>3.46</v>
      </c>
      <c r="AI95" s="6">
        <v>9.91</v>
      </c>
    </row>
    <row r="96" spans="1:35" ht="12">
      <c r="A96" s="2" t="s">
        <v>245</v>
      </c>
      <c r="B96" s="2" t="s">
        <v>246</v>
      </c>
      <c r="C96" s="4" t="s">
        <v>29</v>
      </c>
      <c r="D96" s="7">
        <v>0.872</v>
      </c>
      <c r="E96" s="9" t="s">
        <v>30</v>
      </c>
      <c r="F96" s="9" t="s">
        <v>31</v>
      </c>
      <c r="G96" s="4" t="s">
        <v>32</v>
      </c>
      <c r="H96" s="4" t="s">
        <v>188</v>
      </c>
      <c r="I96" s="22">
        <f t="shared" si="18"/>
        <v>27.222000000000001</v>
      </c>
      <c r="J96" s="22">
        <f t="shared" si="19"/>
        <v>25.521000000000001</v>
      </c>
      <c r="K96" s="25">
        <f t="shared" si="20"/>
        <v>-8.8097087378640779</v>
      </c>
      <c r="L96" s="25">
        <f t="shared" si="21"/>
        <v>1.0666509932996355</v>
      </c>
      <c r="M96" s="25">
        <f t="shared" si="22"/>
        <v>1.9170422535211269</v>
      </c>
      <c r="N96" s="30">
        <f t="shared" si="23"/>
        <v>-0.21760563380281689</v>
      </c>
      <c r="O96" s="30">
        <f t="shared" si="24"/>
        <v>0</v>
      </c>
      <c r="P96" s="33">
        <f t="shared" si="25"/>
        <v>-0.17397437404490421</v>
      </c>
      <c r="Q96" s="30">
        <f t="shared" si="26"/>
        <v>-0.3126760563380282</v>
      </c>
      <c r="R96" s="6">
        <v>-4.8499999999999996</v>
      </c>
      <c r="S96" s="5">
        <v>26.5</v>
      </c>
      <c r="T96" s="7">
        <v>0.15</v>
      </c>
      <c r="U96" s="6">
        <v>-4.4400000000000004</v>
      </c>
      <c r="V96" s="6">
        <v>-3.09</v>
      </c>
      <c r="W96" s="7">
        <v>-0.82899999999999996</v>
      </c>
      <c r="X96" s="10"/>
      <c r="Y96" s="10"/>
      <c r="Z96" s="10"/>
      <c r="AA96" s="6">
        <v>-4.12</v>
      </c>
      <c r="AB96" s="6">
        <v>2.0699999999999998</v>
      </c>
      <c r="AC96" s="7">
        <v>4.3999999999999997E-2</v>
      </c>
      <c r="AD96" s="10"/>
      <c r="AE96" s="6">
        <v>7.21</v>
      </c>
      <c r="AF96" s="10"/>
      <c r="AG96" s="7">
        <v>-0.622</v>
      </c>
      <c r="AH96" s="5">
        <v>14.2</v>
      </c>
      <c r="AI96" s="10" t="s">
        <v>68</v>
      </c>
    </row>
    <row r="97" spans="1:35" ht="12">
      <c r="A97" s="2" t="s">
        <v>247</v>
      </c>
      <c r="B97" s="2" t="s">
        <v>248</v>
      </c>
      <c r="C97" s="4" t="s">
        <v>29</v>
      </c>
      <c r="D97" s="7">
        <v>0.38100000000000001</v>
      </c>
      <c r="E97" s="9" t="s">
        <v>30</v>
      </c>
      <c r="F97" s="9" t="s">
        <v>31</v>
      </c>
      <c r="G97" s="4" t="s">
        <v>32</v>
      </c>
      <c r="H97" s="4" t="s">
        <v>33</v>
      </c>
      <c r="I97" s="22">
        <f t="shared" si="18"/>
        <v>0.38100000000000001</v>
      </c>
      <c r="J97" s="22">
        <f t="shared" si="19"/>
        <v>0</v>
      </c>
      <c r="K97" s="25" t="e">
        <f t="shared" si="20"/>
        <v>#DIV/0!</v>
      </c>
      <c r="L97" s="25" t="e">
        <f t="shared" si="21"/>
        <v>#DIV/0!</v>
      </c>
      <c r="M97" s="25" t="e">
        <f t="shared" si="22"/>
        <v>#DIV/0!</v>
      </c>
      <c r="N97" s="30" t="e">
        <f t="shared" si="23"/>
        <v>#DIV/0!</v>
      </c>
      <c r="O97" s="30" t="e">
        <f t="shared" si="24"/>
        <v>#DIV/0!</v>
      </c>
      <c r="P97" s="33" t="e">
        <f t="shared" si="25"/>
        <v>#DIV/0!</v>
      </c>
      <c r="Q97" s="30" t="e">
        <f t="shared" si="26"/>
        <v>#DIV/0!</v>
      </c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7">
        <v>-0.56100000000000005</v>
      </c>
      <c r="AC97" s="7">
        <v>2E-3</v>
      </c>
      <c r="AD97" s="10"/>
      <c r="AE97" s="10"/>
      <c r="AF97" s="10"/>
      <c r="AG97" s="10"/>
      <c r="AH97" s="10"/>
      <c r="AI97" s="10"/>
    </row>
    <row r="98" spans="1:35" ht="12">
      <c r="A98" s="2" t="s">
        <v>249</v>
      </c>
      <c r="B98" s="2" t="s">
        <v>250</v>
      </c>
      <c r="C98" s="4" t="s">
        <v>29</v>
      </c>
      <c r="D98" s="7">
        <v>0.156</v>
      </c>
      <c r="E98" s="9" t="s">
        <v>30</v>
      </c>
      <c r="F98" s="9" t="s">
        <v>31</v>
      </c>
      <c r="G98" s="4" t="s">
        <v>32</v>
      </c>
      <c r="H98" s="4" t="s">
        <v>43</v>
      </c>
      <c r="I98" s="22">
        <f t="shared" si="18"/>
        <v>49.355999999999995</v>
      </c>
      <c r="J98" s="22">
        <f t="shared" si="19"/>
        <v>92.9</v>
      </c>
      <c r="K98" s="25">
        <f t="shared" si="20"/>
        <v>-25.310769230769228</v>
      </c>
      <c r="L98" s="25">
        <f t="shared" si="21"/>
        <v>0.53128094725511288</v>
      </c>
      <c r="M98" s="25">
        <f t="shared" si="22"/>
        <v>0.28011350737797958</v>
      </c>
      <c r="N98" s="30">
        <f t="shared" si="23"/>
        <v>-1.1066969353007945E-2</v>
      </c>
      <c r="O98" s="30">
        <f t="shared" si="24"/>
        <v>0</v>
      </c>
      <c r="P98" s="33">
        <f t="shared" si="25"/>
        <v>-7.0075349838536055E-2</v>
      </c>
      <c r="Q98" s="30">
        <f t="shared" si="26"/>
        <v>-3.6946651532349606E-2</v>
      </c>
      <c r="R98" s="6">
        <v>-9.59</v>
      </c>
      <c r="S98" s="5">
        <v>60.9</v>
      </c>
      <c r="T98" s="5">
        <v>11.7</v>
      </c>
      <c r="U98" s="6">
        <v>-6.51</v>
      </c>
      <c r="V98" s="6">
        <v>-1.95</v>
      </c>
      <c r="W98" s="5">
        <v>43.7</v>
      </c>
      <c r="X98" s="10"/>
      <c r="Y98" s="10"/>
      <c r="Z98" s="10" t="s">
        <v>68</v>
      </c>
      <c r="AA98" s="6">
        <v>-4.71</v>
      </c>
      <c r="AB98" s="7">
        <v>0.125</v>
      </c>
      <c r="AC98" s="11">
        <v>0</v>
      </c>
      <c r="AD98" s="10"/>
      <c r="AE98" s="10"/>
      <c r="AF98" s="10"/>
      <c r="AG98" s="5">
        <v>55.7</v>
      </c>
      <c r="AH98" s="5">
        <v>176.2</v>
      </c>
      <c r="AI98" s="10" t="s">
        <v>68</v>
      </c>
    </row>
    <row r="99" spans="1:35" ht="12">
      <c r="A99" s="2" t="s">
        <v>251</v>
      </c>
      <c r="B99" s="2" t="s">
        <v>252</v>
      </c>
      <c r="C99" s="4" t="s">
        <v>29</v>
      </c>
      <c r="D99" s="7">
        <v>2.3E-2</v>
      </c>
      <c r="E99" s="9" t="s">
        <v>30</v>
      </c>
      <c r="F99" s="9" t="s">
        <v>31</v>
      </c>
      <c r="G99" s="4" t="s">
        <v>32</v>
      </c>
      <c r="H99" s="4" t="s">
        <v>188</v>
      </c>
      <c r="I99" s="22"/>
      <c r="J99" s="22"/>
      <c r="K99" s="25"/>
      <c r="L99" s="25"/>
      <c r="M99" s="25"/>
      <c r="N99" s="28"/>
      <c r="O99" s="30"/>
      <c r="P99" s="4"/>
      <c r="Q99" s="28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5">
        <v>20.7</v>
      </c>
      <c r="AF99" s="10"/>
      <c r="AG99" s="10"/>
      <c r="AH99" s="10"/>
      <c r="AI99" s="10"/>
    </row>
  </sheetData>
  <sortState xmlns:xlrd2="http://schemas.microsoft.com/office/spreadsheetml/2017/richdata2" ref="A2:AI106">
    <sortCondition descending="1" ref="D2:D106"/>
  </sortState>
  <pageMargins left="0.2" right="0.2" top="0.5" bottom="0.5" header="0.5" footer="0.5"/>
  <pageSetup fitToWidth="0" fitToHeight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28"/>
  <sheetViews>
    <sheetView topLeftCell="A2" workbookViewId="0">
      <selection activeCell="U2" sqref="U2:U28"/>
    </sheetView>
  </sheetViews>
  <sheetFormatPr baseColWidth="10" defaultRowHeight="11"/>
  <sheetData>
    <row r="1" spans="1:39" ht="85.75" customHeight="1">
      <c r="A1" s="3" t="s">
        <v>1</v>
      </c>
      <c r="B1" s="3" t="s">
        <v>2</v>
      </c>
      <c r="C1" s="3" t="s">
        <v>3</v>
      </c>
      <c r="D1" s="8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21" t="s">
        <v>268</v>
      </c>
      <c r="J1" s="21" t="s">
        <v>269</v>
      </c>
      <c r="K1" s="21" t="s">
        <v>356</v>
      </c>
      <c r="L1" s="21" t="s">
        <v>357</v>
      </c>
      <c r="M1" s="24" t="s">
        <v>270</v>
      </c>
      <c r="N1" s="24" t="s">
        <v>271</v>
      </c>
      <c r="O1" s="24" t="s">
        <v>272</v>
      </c>
      <c r="P1" s="27" t="s">
        <v>273</v>
      </c>
      <c r="Q1" s="31" t="s">
        <v>274</v>
      </c>
      <c r="R1" s="3" t="s">
        <v>275</v>
      </c>
      <c r="S1" s="27" t="s">
        <v>276</v>
      </c>
      <c r="T1" s="27" t="s">
        <v>277</v>
      </c>
      <c r="U1" s="27" t="s">
        <v>389</v>
      </c>
      <c r="V1" s="8" t="s">
        <v>9</v>
      </c>
      <c r="W1" s="8" t="s">
        <v>10</v>
      </c>
      <c r="X1" s="8" t="s">
        <v>11</v>
      </c>
      <c r="Y1" s="8" t="s">
        <v>12</v>
      </c>
      <c r="Z1" s="8" t="s">
        <v>13</v>
      </c>
      <c r="AA1" s="8" t="s">
        <v>14</v>
      </c>
      <c r="AB1" s="8" t="s">
        <v>15</v>
      </c>
      <c r="AC1" s="8" t="s">
        <v>16</v>
      </c>
      <c r="AD1" s="8" t="s">
        <v>17</v>
      </c>
      <c r="AE1" s="8" t="s">
        <v>18</v>
      </c>
      <c r="AF1" s="8" t="s">
        <v>19</v>
      </c>
      <c r="AG1" s="8" t="s">
        <v>20</v>
      </c>
      <c r="AH1" s="8" t="s">
        <v>21</v>
      </c>
      <c r="AI1" s="8" t="s">
        <v>22</v>
      </c>
      <c r="AJ1" s="8" t="s">
        <v>23</v>
      </c>
      <c r="AK1" s="8" t="s">
        <v>24</v>
      </c>
      <c r="AL1" s="8" t="s">
        <v>25</v>
      </c>
      <c r="AM1" s="8" t="s">
        <v>26</v>
      </c>
    </row>
    <row r="2" spans="1:39" ht="60">
      <c r="A2" s="2" t="s">
        <v>27</v>
      </c>
      <c r="B2" s="2" t="s">
        <v>28</v>
      </c>
      <c r="C2" s="4" t="s">
        <v>29</v>
      </c>
      <c r="D2" s="5">
        <v>396585</v>
      </c>
      <c r="E2" s="9" t="s">
        <v>30</v>
      </c>
      <c r="F2" s="9" t="s">
        <v>31</v>
      </c>
      <c r="G2" s="4" t="s">
        <v>32</v>
      </c>
      <c r="H2" s="4" t="s">
        <v>33</v>
      </c>
      <c r="I2" s="22">
        <f t="shared" ref="I2:I28" si="0">D2+W2-X2</f>
        <v>427212.79999999999</v>
      </c>
      <c r="J2" s="22">
        <f t="shared" ref="J2:J28" si="1">W2-X2+AA2</f>
        <v>98072.3</v>
      </c>
      <c r="K2" s="25">
        <f>D2/AA2</f>
        <v>5.8801681382470035</v>
      </c>
      <c r="L2" s="30">
        <f>V2/AA2</f>
        <v>0.24868447390076287</v>
      </c>
      <c r="M2" s="25">
        <f t="shared" ref="M2:M28" si="2">I2/Z2</f>
        <v>15.294799136471202</v>
      </c>
      <c r="N2" s="25">
        <f t="shared" ref="N2:N28" si="3">I2/J2</f>
        <v>4.3561005503082928</v>
      </c>
      <c r="O2" s="25">
        <f t="shared" ref="O2:O28" si="4">I2/AL2</f>
        <v>4.4861958052385686</v>
      </c>
      <c r="P2" s="30">
        <f t="shared" ref="P2:P28" si="5">Z2/AL2</f>
        <v>0.29331511745983074</v>
      </c>
      <c r="Q2" s="30">
        <f t="shared" ref="Q2:Q28" si="6">AJ2/AL2</f>
        <v>6.4000932495907201E-2</v>
      </c>
      <c r="R2" s="33">
        <f t="shared" ref="R2:R28" si="7">Y2/J2</f>
        <v>0.2569145416187853</v>
      </c>
      <c r="S2" s="30">
        <f t="shared" ref="S2:S28" si="8">Y2/AL2</f>
        <v>0.26458731280512199</v>
      </c>
      <c r="T2" s="30">
        <f>AM2/100</f>
        <v>0.26200000000000001</v>
      </c>
      <c r="U2" s="30">
        <f>AB2/100</f>
        <v>0.107</v>
      </c>
      <c r="V2" s="5">
        <v>16772.400000000001</v>
      </c>
      <c r="W2" s="5">
        <v>43103.8</v>
      </c>
      <c r="X2" s="5">
        <v>12476</v>
      </c>
      <c r="Y2" s="5">
        <v>25196.2</v>
      </c>
      <c r="Z2" s="5">
        <v>27931.9</v>
      </c>
      <c r="AA2" s="5">
        <v>67444.5</v>
      </c>
      <c r="AB2" s="5">
        <v>10.7</v>
      </c>
      <c r="AC2" s="6">
        <v>6.05</v>
      </c>
      <c r="AD2" s="5">
        <v>19</v>
      </c>
      <c r="AE2" s="5">
        <v>24.5</v>
      </c>
      <c r="AF2" s="6">
        <v>1.1000000000000001</v>
      </c>
      <c r="AG2" s="7">
        <v>0.39300000000000002</v>
      </c>
      <c r="AH2" s="5">
        <v>-6909.5</v>
      </c>
      <c r="AI2" s="5">
        <v>50.5</v>
      </c>
      <c r="AJ2" s="5">
        <v>6094.7</v>
      </c>
      <c r="AK2" s="5">
        <v>14521.9</v>
      </c>
      <c r="AL2" s="5">
        <v>95228.3</v>
      </c>
      <c r="AM2" s="5">
        <v>26.2</v>
      </c>
    </row>
    <row r="3" spans="1:39" ht="72">
      <c r="A3" s="2" t="s">
        <v>34</v>
      </c>
      <c r="B3" s="2" t="s">
        <v>35</v>
      </c>
      <c r="C3" s="4" t="s">
        <v>29</v>
      </c>
      <c r="D3" s="5">
        <v>247150.1</v>
      </c>
      <c r="E3" s="9" t="s">
        <v>30</v>
      </c>
      <c r="F3" s="9" t="s">
        <v>31</v>
      </c>
      <c r="G3" s="4" t="s">
        <v>32</v>
      </c>
      <c r="H3" s="4" t="s">
        <v>33</v>
      </c>
      <c r="I3" s="22">
        <f t="shared" si="0"/>
        <v>237682.9</v>
      </c>
      <c r="J3" s="22">
        <f t="shared" si="1"/>
        <v>7335.0999999999985</v>
      </c>
      <c r="K3" s="25">
        <f t="shared" ref="K3:K28" si="9">D3/AA3</f>
        <v>14.709301702743078</v>
      </c>
      <c r="L3" s="30">
        <f t="shared" ref="L3:L28" si="10">V3/AA3</f>
        <v>0.28359807883444532</v>
      </c>
      <c r="M3" s="25">
        <f t="shared" si="2"/>
        <v>35.577544269313094</v>
      </c>
      <c r="N3" s="25">
        <f t="shared" si="3"/>
        <v>32.403498248149312</v>
      </c>
      <c r="O3" s="25">
        <f t="shared" si="4"/>
        <v>16.014857088953871</v>
      </c>
      <c r="P3" s="30">
        <f t="shared" si="5"/>
        <v>0.45013947471262816</v>
      </c>
      <c r="Q3" s="30">
        <f t="shared" si="6"/>
        <v>6.3673238373738325E-2</v>
      </c>
      <c r="R3" s="33">
        <f t="shared" si="7"/>
        <v>0.86722744066202251</v>
      </c>
      <c r="S3" s="30">
        <f t="shared" si="8"/>
        <v>0.4286118560243643</v>
      </c>
      <c r="T3" s="30">
        <f t="shared" ref="T3:T28" si="11">AM3/100</f>
        <v>0.27300000000000002</v>
      </c>
      <c r="U3" s="30">
        <f t="shared" ref="U3:U28" si="12">AB3/100</f>
        <v>0.10800000000000001</v>
      </c>
      <c r="V3" s="5">
        <v>4765.1000000000004</v>
      </c>
      <c r="W3" s="5">
        <v>2277</v>
      </c>
      <c r="X3" s="5">
        <v>11744.2</v>
      </c>
      <c r="Y3" s="5">
        <v>6361.2</v>
      </c>
      <c r="Z3" s="5">
        <v>6680.7</v>
      </c>
      <c r="AA3" s="5">
        <v>16802.3</v>
      </c>
      <c r="AB3" s="5">
        <v>10.8</v>
      </c>
      <c r="AC3" s="5">
        <v>12.4</v>
      </c>
      <c r="AD3" s="5">
        <v>25.1</v>
      </c>
      <c r="AE3" s="5">
        <v>28.1</v>
      </c>
      <c r="AF3" s="6">
        <v>1.1299999999999999</v>
      </c>
      <c r="AG3" s="7">
        <v>0.43</v>
      </c>
      <c r="AH3" s="5">
        <v>-1520.9</v>
      </c>
      <c r="AI3" s="5">
        <v>32.4</v>
      </c>
      <c r="AJ3" s="5">
        <v>945</v>
      </c>
      <c r="AK3" s="5">
        <v>541.6</v>
      </c>
      <c r="AL3" s="5">
        <v>14841.4</v>
      </c>
      <c r="AM3" s="5">
        <v>27.3</v>
      </c>
    </row>
    <row r="4" spans="1:39" ht="36">
      <c r="A4" s="2" t="s">
        <v>36</v>
      </c>
      <c r="B4" s="2" t="s">
        <v>37</v>
      </c>
      <c r="C4" s="4" t="s">
        <v>29</v>
      </c>
      <c r="D4" s="5">
        <v>137347.6</v>
      </c>
      <c r="E4" s="9" t="s">
        <v>30</v>
      </c>
      <c r="F4" s="9" t="s">
        <v>31</v>
      </c>
      <c r="G4" s="4" t="s">
        <v>32</v>
      </c>
      <c r="H4" s="4" t="s">
        <v>33</v>
      </c>
      <c r="I4" s="22">
        <f t="shared" si="0"/>
        <v>167756.6</v>
      </c>
      <c r="J4" s="22">
        <f t="shared" si="1"/>
        <v>54203.6</v>
      </c>
      <c r="K4" s="25">
        <f t="shared" si="9"/>
        <v>5.7722172257571049</v>
      </c>
      <c r="L4" s="30">
        <f t="shared" si="10"/>
        <v>0.29284375446529887</v>
      </c>
      <c r="M4" s="25">
        <f t="shared" si="2"/>
        <v>6.0360167814454213</v>
      </c>
      <c r="N4" s="25">
        <f t="shared" si="3"/>
        <v>3.0949346537868334</v>
      </c>
      <c r="O4" s="25">
        <f t="shared" si="4"/>
        <v>1.7616254831809453</v>
      </c>
      <c r="P4" s="30">
        <f t="shared" si="5"/>
        <v>0.29185231701080455</v>
      </c>
      <c r="Q4" s="30">
        <f t="shared" si="6"/>
        <v>3.1146203387018352E-2</v>
      </c>
      <c r="R4" s="33">
        <f t="shared" si="7"/>
        <v>0.46229401737153991</v>
      </c>
      <c r="S4" s="30">
        <f t="shared" si="8"/>
        <v>0.26313606354413549</v>
      </c>
      <c r="T4" s="30">
        <f t="shared" si="11"/>
        <v>0.26400000000000001</v>
      </c>
      <c r="U4" s="30">
        <f t="shared" si="12"/>
        <v>0</v>
      </c>
      <c r="V4" s="5">
        <v>6968.1</v>
      </c>
      <c r="W4" s="5">
        <v>43122.6</v>
      </c>
      <c r="X4" s="5">
        <v>12713.6</v>
      </c>
      <c r="Y4" s="5">
        <v>25058</v>
      </c>
      <c r="Z4" s="5">
        <v>27792.6</v>
      </c>
      <c r="AA4" s="5">
        <v>23794.6</v>
      </c>
      <c r="AB4" s="10"/>
      <c r="AC4" s="10"/>
      <c r="AD4" s="5">
        <v>19.600000000000001</v>
      </c>
      <c r="AE4" s="5">
        <v>24.5</v>
      </c>
      <c r="AF4" s="6">
        <v>1.06</v>
      </c>
      <c r="AG4" s="7">
        <v>0.40400000000000003</v>
      </c>
      <c r="AH4" s="5">
        <v>-2492.5</v>
      </c>
      <c r="AI4" s="6">
        <v>1.89</v>
      </c>
      <c r="AJ4" s="5">
        <v>2966</v>
      </c>
      <c r="AK4" s="5">
        <v>14516.4</v>
      </c>
      <c r="AL4" s="5">
        <v>95228.3</v>
      </c>
      <c r="AM4" s="5">
        <v>26.4</v>
      </c>
    </row>
    <row r="5" spans="1:39" ht="48">
      <c r="A5" s="2" t="s">
        <v>38</v>
      </c>
      <c r="B5" s="2" t="s">
        <v>39</v>
      </c>
      <c r="C5" s="4" t="s">
        <v>29</v>
      </c>
      <c r="D5" s="5">
        <v>94120.3</v>
      </c>
      <c r="E5" s="9" t="s">
        <v>30</v>
      </c>
      <c r="F5" s="9" t="s">
        <v>31</v>
      </c>
      <c r="G5" s="4" t="s">
        <v>32</v>
      </c>
      <c r="H5" s="4" t="s">
        <v>40</v>
      </c>
      <c r="I5" s="22">
        <f t="shared" si="0"/>
        <v>90744.5</v>
      </c>
      <c r="J5" s="22">
        <f t="shared" si="1"/>
        <v>18763.599999999999</v>
      </c>
      <c r="K5" s="25">
        <f t="shared" si="9"/>
        <v>4.2512579383361784</v>
      </c>
      <c r="L5" s="30">
        <f t="shared" si="10"/>
        <v>0.11510248696893322</v>
      </c>
      <c r="M5" s="25">
        <f t="shared" si="2"/>
        <v>15.334679599837772</v>
      </c>
      <c r="N5" s="25">
        <f t="shared" si="3"/>
        <v>4.8361988104628111</v>
      </c>
      <c r="O5" s="25">
        <f t="shared" si="4"/>
        <v>4.0798897576196271</v>
      </c>
      <c r="P5" s="30">
        <f t="shared" si="5"/>
        <v>0.26605640705155587</v>
      </c>
      <c r="Q5" s="30">
        <f t="shared" si="6"/>
        <v>4.6682162944712453E-2</v>
      </c>
      <c r="R5" s="33">
        <f t="shared" si="7"/>
        <v>0.27966914664563308</v>
      </c>
      <c r="S5" s="30">
        <f t="shared" si="8"/>
        <v>0.23593308125654733</v>
      </c>
      <c r="T5" s="30">
        <f t="shared" si="11"/>
        <v>0.18</v>
      </c>
      <c r="U5" s="30">
        <f t="shared" si="12"/>
        <v>0.10099999999999999</v>
      </c>
      <c r="V5" s="5">
        <v>2548.3000000000002</v>
      </c>
      <c r="W5" s="5">
        <v>17655.599999999999</v>
      </c>
      <c r="X5" s="5">
        <v>21031.4</v>
      </c>
      <c r="Y5" s="5">
        <v>5247.6</v>
      </c>
      <c r="Z5" s="5">
        <v>5917.6</v>
      </c>
      <c r="AA5" s="5">
        <v>22139.4</v>
      </c>
      <c r="AB5" s="5">
        <v>10.1</v>
      </c>
      <c r="AC5" s="6">
        <v>5.93</v>
      </c>
      <c r="AD5" s="6">
        <v>-3.23</v>
      </c>
      <c r="AE5" s="5">
        <v>16.2</v>
      </c>
      <c r="AF5" s="6">
        <v>1.38</v>
      </c>
      <c r="AG5" s="7">
        <v>0.46800000000000003</v>
      </c>
      <c r="AH5" s="5">
        <v>-1596.7</v>
      </c>
      <c r="AI5" s="5">
        <v>89.8</v>
      </c>
      <c r="AJ5" s="5">
        <v>1038.3</v>
      </c>
      <c r="AK5" s="5">
        <v>7218.7</v>
      </c>
      <c r="AL5" s="5">
        <v>22241.9</v>
      </c>
      <c r="AM5" s="5">
        <v>18</v>
      </c>
    </row>
    <row r="6" spans="1:39" ht="36">
      <c r="A6" s="2" t="s">
        <v>41</v>
      </c>
      <c r="B6" s="2" t="s">
        <v>42</v>
      </c>
      <c r="C6" s="4" t="s">
        <v>29</v>
      </c>
      <c r="D6" s="5">
        <v>44826.1</v>
      </c>
      <c r="E6" s="9" t="s">
        <v>30</v>
      </c>
      <c r="F6" s="9" t="s">
        <v>31</v>
      </c>
      <c r="G6" s="4" t="s">
        <v>32</v>
      </c>
      <c r="H6" s="4" t="s">
        <v>43</v>
      </c>
      <c r="I6" s="22">
        <f t="shared" si="0"/>
        <v>49752.2</v>
      </c>
      <c r="J6" s="22">
        <f t="shared" si="1"/>
        <v>10181.299999999999</v>
      </c>
      <c r="K6" s="25">
        <f t="shared" si="9"/>
        <v>8.5298561424874411</v>
      </c>
      <c r="L6" s="30">
        <f t="shared" si="10"/>
        <v>2.7515603592632061E-2</v>
      </c>
      <c r="M6" s="25">
        <f t="shared" si="2"/>
        <v>50.886979646108209</v>
      </c>
      <c r="N6" s="25">
        <f t="shared" si="3"/>
        <v>4.8866254800467521</v>
      </c>
      <c r="O6" s="25">
        <f t="shared" si="4"/>
        <v>2.1338771798896863</v>
      </c>
      <c r="P6" s="30">
        <f t="shared" si="5"/>
        <v>4.1933657582542007E-2</v>
      </c>
      <c r="Q6" s="30">
        <f t="shared" si="6"/>
        <v>2.6982166293522736E-2</v>
      </c>
      <c r="R6" s="33">
        <f t="shared" si="7"/>
        <v>5.8911926767701572E-2</v>
      </c>
      <c r="S6" s="30">
        <f t="shared" si="8"/>
        <v>2.5725486159362477E-2</v>
      </c>
      <c r="T6" s="30">
        <f t="shared" si="11"/>
        <v>0.51100000000000001</v>
      </c>
      <c r="U6" s="30">
        <f t="shared" si="12"/>
        <v>0.59499999999999997</v>
      </c>
      <c r="V6" s="5">
        <v>144.6</v>
      </c>
      <c r="W6" s="5">
        <v>6097.7</v>
      </c>
      <c r="X6" s="5">
        <v>1171.5999999999999</v>
      </c>
      <c r="Y6" s="5">
        <v>599.79999999999995</v>
      </c>
      <c r="Z6" s="5">
        <v>977.7</v>
      </c>
      <c r="AA6" s="5">
        <v>5255.2</v>
      </c>
      <c r="AB6" s="5">
        <v>59.5</v>
      </c>
      <c r="AC6" s="6">
        <v>7.82</v>
      </c>
      <c r="AD6" s="5">
        <v>-40.5</v>
      </c>
      <c r="AE6" s="6">
        <v>3.8</v>
      </c>
      <c r="AF6" s="6">
        <v>1.24</v>
      </c>
      <c r="AG6" s="7">
        <v>0.26100000000000001</v>
      </c>
      <c r="AH6" s="10"/>
      <c r="AI6" s="5">
        <v>92.3</v>
      </c>
      <c r="AJ6" s="5">
        <v>629.1</v>
      </c>
      <c r="AK6" s="5">
        <v>2416.6999999999998</v>
      </c>
      <c r="AL6" s="5">
        <v>23315.4</v>
      </c>
      <c r="AM6" s="5">
        <v>51.1</v>
      </c>
    </row>
    <row r="7" spans="1:39" ht="36">
      <c r="A7" s="2" t="s">
        <v>44</v>
      </c>
      <c r="B7" s="2" t="s">
        <v>45</v>
      </c>
      <c r="C7" s="4" t="s">
        <v>29</v>
      </c>
      <c r="D7" s="5">
        <v>42167.3</v>
      </c>
      <c r="E7" s="9" t="s">
        <v>30</v>
      </c>
      <c r="F7" s="9" t="s">
        <v>31</v>
      </c>
      <c r="G7" s="4" t="s">
        <v>32</v>
      </c>
      <c r="H7" s="4" t="s">
        <v>33</v>
      </c>
      <c r="I7" s="22">
        <f t="shared" si="0"/>
        <v>57530.400000000001</v>
      </c>
      <c r="J7" s="22">
        <f t="shared" si="1"/>
        <v>32177.5</v>
      </c>
      <c r="K7" s="25">
        <f t="shared" si="9"/>
        <v>2.5078087829479494</v>
      </c>
      <c r="L7" s="30">
        <f t="shared" si="10"/>
        <v>0.19609382434104097</v>
      </c>
      <c r="M7" s="25">
        <f t="shared" si="2"/>
        <v>9.2925860119528352</v>
      </c>
      <c r="N7" s="25">
        <f t="shared" si="3"/>
        <v>1.7879076994794501</v>
      </c>
      <c r="O7" s="25">
        <f t="shared" si="4"/>
        <v>2.6601069953900431</v>
      </c>
      <c r="P7" s="30">
        <f t="shared" si="5"/>
        <v>0.28626121856374642</v>
      </c>
      <c r="Q7" s="30">
        <f t="shared" si="6"/>
        <v>6.0285475167729377E-2</v>
      </c>
      <c r="R7" s="33">
        <f t="shared" si="7"/>
        <v>0.16303006759381555</v>
      </c>
      <c r="S7" s="30">
        <f t="shared" si="8"/>
        <v>0.24256141600122069</v>
      </c>
      <c r="T7" s="30">
        <f t="shared" si="11"/>
        <v>0.27399999999999997</v>
      </c>
      <c r="U7" s="30">
        <f t="shared" si="12"/>
        <v>-8.1300000000000001E-3</v>
      </c>
      <c r="V7" s="5">
        <v>3297.2</v>
      </c>
      <c r="W7" s="5">
        <v>19698.2</v>
      </c>
      <c r="X7" s="5">
        <v>4335.1000000000004</v>
      </c>
      <c r="Y7" s="5">
        <v>5245.9</v>
      </c>
      <c r="Z7" s="5">
        <v>6191</v>
      </c>
      <c r="AA7" s="5">
        <v>16814.400000000001</v>
      </c>
      <c r="AB7" s="7">
        <v>-0.81299999999999994</v>
      </c>
      <c r="AC7" s="6">
        <v>1.41</v>
      </c>
      <c r="AD7" s="6">
        <v>-4.29</v>
      </c>
      <c r="AE7" s="5">
        <v>14.3</v>
      </c>
      <c r="AF7" s="6">
        <v>1.1499999999999999</v>
      </c>
      <c r="AG7" s="7">
        <v>0.317</v>
      </c>
      <c r="AH7" s="5">
        <v>-1892.3</v>
      </c>
      <c r="AI7" s="5">
        <v>57.3</v>
      </c>
      <c r="AJ7" s="5">
        <v>1303.8</v>
      </c>
      <c r="AK7" s="5">
        <v>2941.3</v>
      </c>
      <c r="AL7" s="5">
        <v>21627.1</v>
      </c>
      <c r="AM7" s="5">
        <v>27.4</v>
      </c>
    </row>
    <row r="8" spans="1:39" ht="36">
      <c r="A8" s="2" t="s">
        <v>46</v>
      </c>
      <c r="B8" s="2" t="s">
        <v>47</v>
      </c>
      <c r="C8" s="4" t="s">
        <v>29</v>
      </c>
      <c r="D8" s="5">
        <v>21104.9</v>
      </c>
      <c r="E8" s="9" t="s">
        <v>30</v>
      </c>
      <c r="F8" s="9" t="s">
        <v>31</v>
      </c>
      <c r="G8" s="4" t="s">
        <v>32</v>
      </c>
      <c r="H8" s="4" t="s">
        <v>48</v>
      </c>
      <c r="I8" s="22">
        <f t="shared" si="0"/>
        <v>23220.5</v>
      </c>
      <c r="J8" s="22">
        <f t="shared" si="1"/>
        <v>6375.3</v>
      </c>
      <c r="K8" s="25">
        <f t="shared" si="9"/>
        <v>4.9545507899617354</v>
      </c>
      <c r="L8" s="30">
        <f t="shared" si="10"/>
        <v>0.17412024320961572</v>
      </c>
      <c r="M8" s="25">
        <f t="shared" si="2"/>
        <v>16.662241676234213</v>
      </c>
      <c r="N8" s="25">
        <f t="shared" si="3"/>
        <v>3.6422599720797453</v>
      </c>
      <c r="O8" s="25">
        <f t="shared" si="4"/>
        <v>4.4447102961162264</v>
      </c>
      <c r="P8" s="30">
        <f t="shared" si="5"/>
        <v>0.26675344065233619</v>
      </c>
      <c r="Q8" s="30">
        <f t="shared" si="6"/>
        <v>6.2132725915433652E-2</v>
      </c>
      <c r="R8" s="33">
        <f t="shared" si="7"/>
        <v>0.18394428497482471</v>
      </c>
      <c r="S8" s="30">
        <f t="shared" si="8"/>
        <v>0.22447026395880787</v>
      </c>
      <c r="T8" s="30">
        <f t="shared" si="11"/>
        <v>0.307</v>
      </c>
      <c r="U8" s="30">
        <f t="shared" si="12"/>
        <v>0.14800000000000002</v>
      </c>
      <c r="V8" s="5">
        <v>741.7</v>
      </c>
      <c r="W8" s="5">
        <v>2877.8</v>
      </c>
      <c r="X8" s="5">
        <v>762.2</v>
      </c>
      <c r="Y8" s="5">
        <v>1172.7</v>
      </c>
      <c r="Z8" s="5">
        <v>1393.6</v>
      </c>
      <c r="AA8" s="5">
        <v>4259.7</v>
      </c>
      <c r="AB8" s="5">
        <v>14.8</v>
      </c>
      <c r="AC8" s="6">
        <v>9.6999999999999993</v>
      </c>
      <c r="AD8" s="5">
        <v>26.7</v>
      </c>
      <c r="AE8" s="5">
        <v>25</v>
      </c>
      <c r="AF8" s="7">
        <v>0.92800000000000005</v>
      </c>
      <c r="AG8" s="7">
        <v>0.16500000000000001</v>
      </c>
      <c r="AH8" s="5">
        <v>-311.10000000000002</v>
      </c>
      <c r="AI8" s="5">
        <v>20</v>
      </c>
      <c r="AJ8" s="5">
        <v>324.60000000000002</v>
      </c>
      <c r="AK8" s="5">
        <v>650.29999999999995</v>
      </c>
      <c r="AL8" s="5">
        <v>5224.3</v>
      </c>
      <c r="AM8" s="5">
        <v>30.7</v>
      </c>
    </row>
    <row r="9" spans="1:39" ht="36">
      <c r="A9" s="2" t="s">
        <v>49</v>
      </c>
      <c r="B9" s="2" t="s">
        <v>50</v>
      </c>
      <c r="C9" s="4" t="s">
        <v>29</v>
      </c>
      <c r="D9" s="5">
        <v>17952.599999999999</v>
      </c>
      <c r="E9" s="9" t="s">
        <v>30</v>
      </c>
      <c r="F9" s="9" t="s">
        <v>31</v>
      </c>
      <c r="G9" s="4" t="s">
        <v>32</v>
      </c>
      <c r="H9" s="4" t="s">
        <v>48</v>
      </c>
      <c r="I9" s="22">
        <f t="shared" si="0"/>
        <v>17786.599999999999</v>
      </c>
      <c r="J9" s="22">
        <f t="shared" si="1"/>
        <v>3386.9</v>
      </c>
      <c r="K9" s="25">
        <f t="shared" si="9"/>
        <v>5.052942666554082</v>
      </c>
      <c r="L9" s="30">
        <f t="shared" si="10"/>
        <v>0.19037968983084239</v>
      </c>
      <c r="M9" s="25">
        <f t="shared" si="2"/>
        <v>16.364522955193667</v>
      </c>
      <c r="N9" s="25">
        <f t="shared" si="3"/>
        <v>5.2515869969588707</v>
      </c>
      <c r="O9" s="25">
        <f t="shared" si="4"/>
        <v>5.3921663736130476</v>
      </c>
      <c r="P9" s="30">
        <f t="shared" si="5"/>
        <v>0.32950342569574975</v>
      </c>
      <c r="Q9" s="30">
        <f t="shared" si="6"/>
        <v>6.0510519614381857E-2</v>
      </c>
      <c r="R9" s="33">
        <f t="shared" si="7"/>
        <v>0.29171218518409164</v>
      </c>
      <c r="S9" s="30">
        <f t="shared" si="8"/>
        <v>0.29952100891287214</v>
      </c>
      <c r="T9" s="30">
        <f t="shared" si="11"/>
        <v>0.29699999999999999</v>
      </c>
      <c r="U9" s="30">
        <f t="shared" si="12"/>
        <v>0.10199999999999999</v>
      </c>
      <c r="V9" s="5">
        <v>676.4</v>
      </c>
      <c r="W9" s="5">
        <v>938</v>
      </c>
      <c r="X9" s="5">
        <v>1104</v>
      </c>
      <c r="Y9" s="5">
        <v>988</v>
      </c>
      <c r="Z9" s="5">
        <v>1086.9000000000001</v>
      </c>
      <c r="AA9" s="5">
        <v>3552.9</v>
      </c>
      <c r="AB9" s="5">
        <v>10.199999999999999</v>
      </c>
      <c r="AC9" s="6">
        <v>9.2100000000000009</v>
      </c>
      <c r="AD9" s="5">
        <v>13</v>
      </c>
      <c r="AE9" s="5">
        <v>27.5</v>
      </c>
      <c r="AF9" s="6">
        <v>1.26</v>
      </c>
      <c r="AG9" s="7">
        <v>0.442</v>
      </c>
      <c r="AH9" s="5">
        <v>-335.4</v>
      </c>
      <c r="AI9" s="5">
        <v>81.400000000000006</v>
      </c>
      <c r="AJ9" s="5">
        <v>199.6</v>
      </c>
      <c r="AK9" s="5">
        <v>90.9</v>
      </c>
      <c r="AL9" s="5">
        <v>3298.6</v>
      </c>
      <c r="AM9" s="5">
        <v>29.7</v>
      </c>
    </row>
    <row r="10" spans="1:39" ht="36">
      <c r="A10" s="2" t="s">
        <v>51</v>
      </c>
      <c r="B10" s="2" t="s">
        <v>52</v>
      </c>
      <c r="C10" s="4" t="s">
        <v>29</v>
      </c>
      <c r="D10" s="5">
        <v>13560</v>
      </c>
      <c r="E10" s="9" t="s">
        <v>30</v>
      </c>
      <c r="F10" s="9" t="s">
        <v>31</v>
      </c>
      <c r="G10" s="4" t="s">
        <v>53</v>
      </c>
      <c r="H10" s="4" t="s">
        <v>40</v>
      </c>
      <c r="I10" s="22">
        <f t="shared" si="0"/>
        <v>13214.4</v>
      </c>
      <c r="J10" s="22">
        <f t="shared" si="1"/>
        <v>965.6</v>
      </c>
      <c r="K10" s="25">
        <f t="shared" si="9"/>
        <v>10.341671751067723</v>
      </c>
      <c r="L10" s="30">
        <f t="shared" si="10"/>
        <v>0.10700122025625382</v>
      </c>
      <c r="M10" s="25">
        <f t="shared" si="2"/>
        <v>56.544287548138641</v>
      </c>
      <c r="N10" s="25">
        <f t="shared" si="3"/>
        <v>13.685169842584921</v>
      </c>
      <c r="O10" s="25">
        <f t="shared" si="4"/>
        <v>6.3399702538022353</v>
      </c>
      <c r="P10" s="30">
        <f t="shared" si="5"/>
        <v>0.1121239744758432</v>
      </c>
      <c r="Q10" s="30">
        <f t="shared" si="6"/>
        <v>3.5407570887108379E-2</v>
      </c>
      <c r="R10" s="33">
        <f t="shared" si="7"/>
        <v>0.20205053852526925</v>
      </c>
      <c r="S10" s="30">
        <f t="shared" si="8"/>
        <v>9.3604567480688947E-2</v>
      </c>
      <c r="T10" s="30">
        <f t="shared" si="11"/>
        <v>5.0999999999999997E-2</v>
      </c>
      <c r="U10" s="30">
        <f t="shared" si="12"/>
        <v>0.54200000000000004</v>
      </c>
      <c r="V10" s="5">
        <v>140.30000000000001</v>
      </c>
      <c r="W10" s="5">
        <v>302.5</v>
      </c>
      <c r="X10" s="5">
        <v>648.1</v>
      </c>
      <c r="Y10" s="5">
        <v>195.1</v>
      </c>
      <c r="Z10" s="5">
        <v>233.7</v>
      </c>
      <c r="AA10" s="5">
        <v>1311.2</v>
      </c>
      <c r="AB10" s="5">
        <v>54.2</v>
      </c>
      <c r="AC10" s="5">
        <v>27.1</v>
      </c>
      <c r="AD10" s="10"/>
      <c r="AE10" s="5">
        <v>57.6</v>
      </c>
      <c r="AF10" s="6">
        <v>1.96</v>
      </c>
      <c r="AG10" s="7">
        <v>0.28799999999999998</v>
      </c>
      <c r="AH10" s="10"/>
      <c r="AI10" s="5">
        <v>65.3</v>
      </c>
      <c r="AJ10" s="5">
        <v>73.8</v>
      </c>
      <c r="AK10" s="5">
        <v>406.2</v>
      </c>
      <c r="AL10" s="5">
        <v>2084.3000000000002</v>
      </c>
      <c r="AM10" s="6">
        <v>5.0999999999999996</v>
      </c>
    </row>
    <row r="11" spans="1:39" ht="36">
      <c r="A11" s="2" t="s">
        <v>54</v>
      </c>
      <c r="B11" s="2" t="s">
        <v>55</v>
      </c>
      <c r="C11" s="4" t="s">
        <v>29</v>
      </c>
      <c r="D11" s="5">
        <v>13242.3</v>
      </c>
      <c r="E11" s="9" t="s">
        <v>30</v>
      </c>
      <c r="F11" s="9" t="s">
        <v>31</v>
      </c>
      <c r="G11" s="4" t="s">
        <v>32</v>
      </c>
      <c r="H11" s="4" t="s">
        <v>56</v>
      </c>
      <c r="I11" s="22">
        <f t="shared" si="0"/>
        <v>15070.9</v>
      </c>
      <c r="J11" s="22">
        <f t="shared" si="1"/>
        <v>2401.5</v>
      </c>
      <c r="K11" s="25">
        <f t="shared" si="9"/>
        <v>23.114505149240706</v>
      </c>
      <c r="L11" s="30">
        <f t="shared" si="10"/>
        <v>1.2157444580205969</v>
      </c>
      <c r="M11" s="25">
        <f t="shared" si="2"/>
        <v>12.645494210437993</v>
      </c>
      <c r="N11" s="25">
        <f t="shared" si="3"/>
        <v>6.2756194045388298</v>
      </c>
      <c r="O11" s="25">
        <f t="shared" si="4"/>
        <v>3.5783412873661469</v>
      </c>
      <c r="P11" s="30">
        <f t="shared" si="5"/>
        <v>0.28297362110311752</v>
      </c>
      <c r="Q11" s="30">
        <f t="shared" si="6"/>
        <v>5.6912885533157632E-2</v>
      </c>
      <c r="R11" s="33">
        <f t="shared" si="7"/>
        <v>0.43905892150739123</v>
      </c>
      <c r="S11" s="30">
        <f t="shared" si="8"/>
        <v>0.25035021487760289</v>
      </c>
      <c r="T11" s="30">
        <f t="shared" si="11"/>
        <v>0.24199999999999999</v>
      </c>
      <c r="U11" s="30">
        <f t="shared" si="12"/>
        <v>0.16800000000000001</v>
      </c>
      <c r="V11" s="5">
        <v>696.5</v>
      </c>
      <c r="W11" s="5">
        <v>1963.7</v>
      </c>
      <c r="X11" s="5">
        <v>135.1</v>
      </c>
      <c r="Y11" s="5">
        <v>1054.4000000000001</v>
      </c>
      <c r="Z11" s="5">
        <v>1191.8</v>
      </c>
      <c r="AA11" s="5">
        <v>572.9</v>
      </c>
      <c r="AB11" s="5">
        <v>16.8</v>
      </c>
      <c r="AC11" s="6">
        <v>9.86</v>
      </c>
      <c r="AD11" s="7">
        <v>0.56200000000000006</v>
      </c>
      <c r="AE11" s="5">
        <v>14.6</v>
      </c>
      <c r="AF11" s="6">
        <v>1.47</v>
      </c>
      <c r="AG11" s="7">
        <v>0.42</v>
      </c>
      <c r="AH11" s="5">
        <v>-212.8</v>
      </c>
      <c r="AI11" s="5">
        <v>94.4</v>
      </c>
      <c r="AJ11" s="5">
        <v>239.7</v>
      </c>
      <c r="AK11" s="5">
        <v>149.69999999999999</v>
      </c>
      <c r="AL11" s="5">
        <v>4211.7</v>
      </c>
      <c r="AM11" s="5">
        <v>24.2</v>
      </c>
    </row>
    <row r="12" spans="1:39" ht="36">
      <c r="A12" s="2" t="s">
        <v>57</v>
      </c>
      <c r="B12" s="2" t="s">
        <v>58</v>
      </c>
      <c r="C12" s="4" t="s">
        <v>29</v>
      </c>
      <c r="D12" s="5">
        <v>10957.9</v>
      </c>
      <c r="E12" s="9" t="s">
        <v>30</v>
      </c>
      <c r="F12" s="9" t="s">
        <v>31</v>
      </c>
      <c r="G12" s="4" t="s">
        <v>32</v>
      </c>
      <c r="H12" s="4" t="s">
        <v>40</v>
      </c>
      <c r="I12" s="22">
        <f t="shared" si="0"/>
        <v>8618.4</v>
      </c>
      <c r="J12" s="22">
        <f t="shared" si="1"/>
        <v>12145.2</v>
      </c>
      <c r="K12" s="25">
        <f t="shared" si="9"/>
        <v>0.75651549566093867</v>
      </c>
      <c r="L12" s="30">
        <f t="shared" si="10"/>
        <v>7.1247592287033895E-2</v>
      </c>
      <c r="M12" s="25">
        <f t="shared" si="2"/>
        <v>4.7064220183486238</v>
      </c>
      <c r="N12" s="25">
        <f t="shared" si="3"/>
        <v>0.7096136745380891</v>
      </c>
      <c r="O12" s="25">
        <f t="shared" si="4"/>
        <v>0.92003202562049635</v>
      </c>
      <c r="P12" s="30">
        <f t="shared" si="5"/>
        <v>0.19548438751000802</v>
      </c>
      <c r="Q12" s="30">
        <f t="shared" si="6"/>
        <v>6.3368027755537765E-2</v>
      </c>
      <c r="R12" s="33">
        <f t="shared" si="7"/>
        <v>0.1164575305470474</v>
      </c>
      <c r="S12" s="30">
        <f t="shared" si="8"/>
        <v>0.15099012543368029</v>
      </c>
      <c r="T12" s="30">
        <f t="shared" si="11"/>
        <v>0.22699999999999998</v>
      </c>
      <c r="U12" s="30">
        <f t="shared" si="12"/>
        <v>4.1799999999999997E-2</v>
      </c>
      <c r="V12" s="5">
        <v>1032</v>
      </c>
      <c r="W12" s="5">
        <v>91.4</v>
      </c>
      <c r="X12" s="5">
        <v>2430.9</v>
      </c>
      <c r="Y12" s="5">
        <v>1414.4</v>
      </c>
      <c r="Z12" s="5">
        <v>1831.2</v>
      </c>
      <c r="AA12" s="5">
        <v>14484.7</v>
      </c>
      <c r="AB12" s="6">
        <v>4.18</v>
      </c>
      <c r="AC12" s="6">
        <v>2.54</v>
      </c>
      <c r="AD12" s="7">
        <v>0.56200000000000006</v>
      </c>
      <c r="AE12" s="5">
        <v>12.1</v>
      </c>
      <c r="AF12" s="7">
        <v>0.85899999999999999</v>
      </c>
      <c r="AG12" s="7">
        <v>0.27200000000000002</v>
      </c>
      <c r="AH12" s="5">
        <v>-369.3</v>
      </c>
      <c r="AI12" s="5">
        <v>74.099999999999994</v>
      </c>
      <c r="AJ12" s="5">
        <v>593.6</v>
      </c>
      <c r="AK12" s="5">
        <v>8681.1</v>
      </c>
      <c r="AL12" s="5">
        <v>9367.5</v>
      </c>
      <c r="AM12" s="5">
        <v>22.7</v>
      </c>
    </row>
    <row r="13" spans="1:39" ht="36">
      <c r="A13" s="2" t="s">
        <v>59</v>
      </c>
      <c r="B13" s="2" t="s">
        <v>60</v>
      </c>
      <c r="C13" s="4" t="s">
        <v>29</v>
      </c>
      <c r="D13" s="5">
        <v>10706.1</v>
      </c>
      <c r="E13" s="9" t="s">
        <v>30</v>
      </c>
      <c r="F13" s="9" t="s">
        <v>31</v>
      </c>
      <c r="G13" s="4" t="s">
        <v>53</v>
      </c>
      <c r="H13" s="4" t="s">
        <v>61</v>
      </c>
      <c r="I13" s="22">
        <f t="shared" si="0"/>
        <v>12146.8</v>
      </c>
      <c r="J13" s="22">
        <f t="shared" si="1"/>
        <v>4162</v>
      </c>
      <c r="K13" s="25">
        <f t="shared" si="9"/>
        <v>3.934185867048837</v>
      </c>
      <c r="L13" s="30">
        <f t="shared" si="10"/>
        <v>3.1308565759012238E-2</v>
      </c>
      <c r="M13" s="25">
        <f t="shared" si="2"/>
        <v>31.233736178966314</v>
      </c>
      <c r="N13" s="25">
        <f t="shared" si="3"/>
        <v>2.9185007208073039</v>
      </c>
      <c r="O13" s="25">
        <f t="shared" si="4"/>
        <v>7.1067165925579214</v>
      </c>
      <c r="P13" s="30">
        <f t="shared" si="5"/>
        <v>0.22753334893517432</v>
      </c>
      <c r="Q13" s="30">
        <f t="shared" si="6"/>
        <v>7.4888836882752163E-2</v>
      </c>
      <c r="R13" s="33">
        <f t="shared" si="7"/>
        <v>7.9384911100432484E-2</v>
      </c>
      <c r="S13" s="30">
        <f t="shared" si="8"/>
        <v>0.19330681020360402</v>
      </c>
      <c r="T13" s="30">
        <f t="shared" si="11"/>
        <v>0.53</v>
      </c>
      <c r="U13" s="30">
        <f t="shared" si="12"/>
        <v>0.218</v>
      </c>
      <c r="V13" s="5">
        <v>85.2</v>
      </c>
      <c r="W13" s="5">
        <v>1627.9</v>
      </c>
      <c r="X13" s="5">
        <v>187.2</v>
      </c>
      <c r="Y13" s="5">
        <v>330.4</v>
      </c>
      <c r="Z13" s="5">
        <v>388.9</v>
      </c>
      <c r="AA13" s="5">
        <v>2721.3</v>
      </c>
      <c r="AB13" s="5">
        <v>21.8</v>
      </c>
      <c r="AC13" s="5">
        <v>17.899999999999999</v>
      </c>
      <c r="AD13" s="10"/>
      <c r="AE13" s="10"/>
      <c r="AF13" s="10"/>
      <c r="AG13" s="10"/>
      <c r="AH13" s="10"/>
      <c r="AI13" s="5">
        <v>13.4</v>
      </c>
      <c r="AJ13" s="5">
        <v>128</v>
      </c>
      <c r="AK13" s="5">
        <v>562.6</v>
      </c>
      <c r="AL13" s="5">
        <v>1709.2</v>
      </c>
      <c r="AM13" s="5">
        <v>53</v>
      </c>
    </row>
    <row r="14" spans="1:39" ht="36">
      <c r="A14" s="2" t="s">
        <v>62</v>
      </c>
      <c r="B14" s="2" t="s">
        <v>63</v>
      </c>
      <c r="C14" s="4" t="s">
        <v>29</v>
      </c>
      <c r="D14" s="5">
        <v>8162.9</v>
      </c>
      <c r="E14" s="9" t="s">
        <v>30</v>
      </c>
      <c r="F14" s="9" t="s">
        <v>31</v>
      </c>
      <c r="G14" s="4" t="s">
        <v>32</v>
      </c>
      <c r="H14" s="4" t="s">
        <v>64</v>
      </c>
      <c r="I14" s="22">
        <f t="shared" si="0"/>
        <v>9611.4</v>
      </c>
      <c r="J14" s="22">
        <f t="shared" si="1"/>
        <v>2629.5</v>
      </c>
      <c r="K14" s="25">
        <f t="shared" si="9"/>
        <v>6.9118543607112617</v>
      </c>
      <c r="L14" s="30">
        <f t="shared" si="10"/>
        <v>0.34098221845893312</v>
      </c>
      <c r="M14" s="25">
        <f t="shared" si="2"/>
        <v>14.000582665695557</v>
      </c>
      <c r="N14" s="25">
        <f t="shared" si="3"/>
        <v>3.6552196235025667</v>
      </c>
      <c r="O14" s="25">
        <f t="shared" si="4"/>
        <v>2.2039440495299241</v>
      </c>
      <c r="P14" s="30">
        <f t="shared" si="5"/>
        <v>0.15741802338913094</v>
      </c>
      <c r="Q14" s="30">
        <f t="shared" si="6"/>
        <v>6.4182526943361615E-2</v>
      </c>
      <c r="R14" s="33">
        <f t="shared" si="7"/>
        <v>0.21053432211447043</v>
      </c>
      <c r="S14" s="30">
        <f t="shared" si="8"/>
        <v>0.12694336161430864</v>
      </c>
      <c r="T14" s="30">
        <f t="shared" si="11"/>
        <v>0.21299999999999999</v>
      </c>
      <c r="U14" s="30">
        <f t="shared" si="12"/>
        <v>0.19699999999999998</v>
      </c>
      <c r="V14" s="5">
        <v>402.7</v>
      </c>
      <c r="W14" s="5">
        <v>1718.2</v>
      </c>
      <c r="X14" s="5">
        <v>269.7</v>
      </c>
      <c r="Y14" s="5">
        <v>553.6</v>
      </c>
      <c r="Z14" s="5">
        <v>686.5</v>
      </c>
      <c r="AA14" s="5">
        <v>1181</v>
      </c>
      <c r="AB14" s="5">
        <v>19.7</v>
      </c>
      <c r="AC14" s="5">
        <v>20.6</v>
      </c>
      <c r="AD14" s="10"/>
      <c r="AE14" s="5">
        <v>30.4</v>
      </c>
      <c r="AF14" s="6">
        <v>1.03</v>
      </c>
      <c r="AG14" s="7">
        <v>0.106</v>
      </c>
      <c r="AH14" s="5">
        <v>-199.9</v>
      </c>
      <c r="AI14" s="5">
        <v>59.8</v>
      </c>
      <c r="AJ14" s="5">
        <v>279.89999999999998</v>
      </c>
      <c r="AK14" s="5">
        <v>645.1</v>
      </c>
      <c r="AL14" s="5">
        <v>4361</v>
      </c>
      <c r="AM14" s="5">
        <v>21.3</v>
      </c>
    </row>
    <row r="15" spans="1:39" ht="36">
      <c r="A15" s="2" t="s">
        <v>65</v>
      </c>
      <c r="B15" s="2" t="s">
        <v>66</v>
      </c>
      <c r="C15" s="4" t="s">
        <v>29</v>
      </c>
      <c r="D15" s="5">
        <v>7765.7</v>
      </c>
      <c r="E15" s="9" t="s">
        <v>30</v>
      </c>
      <c r="F15" s="9" t="s">
        <v>31</v>
      </c>
      <c r="G15" s="4" t="s">
        <v>32</v>
      </c>
      <c r="H15" s="4" t="s">
        <v>67</v>
      </c>
      <c r="I15" s="22">
        <f t="shared" si="0"/>
        <v>9829.3000000000011</v>
      </c>
      <c r="J15" s="22">
        <f t="shared" si="1"/>
        <v>6084.1</v>
      </c>
      <c r="K15" s="25">
        <f t="shared" si="9"/>
        <v>1.931525929610745</v>
      </c>
      <c r="L15" s="30">
        <f t="shared" si="10"/>
        <v>-5.5341375450814578E-2</v>
      </c>
      <c r="M15" s="25">
        <f t="shared" si="2"/>
        <v>23.531960737371321</v>
      </c>
      <c r="N15" s="25">
        <f t="shared" si="3"/>
        <v>1.6155717361647575</v>
      </c>
      <c r="O15" s="25">
        <f t="shared" si="4"/>
        <v>2.1838035992001781</v>
      </c>
      <c r="P15" s="30">
        <f t="shared" si="5"/>
        <v>9.2801599644523433E-2</v>
      </c>
      <c r="Q15" s="30">
        <f t="shared" si="6"/>
        <v>4.0613197067318377E-2</v>
      </c>
      <c r="R15" s="33">
        <f t="shared" si="7"/>
        <v>4.6251705264541997E-2</v>
      </c>
      <c r="S15" s="30">
        <f t="shared" si="8"/>
        <v>6.2519440124416792E-2</v>
      </c>
      <c r="T15" s="30" t="e">
        <f t="shared" si="11"/>
        <v>#VALUE!</v>
      </c>
      <c r="U15" s="30">
        <f t="shared" si="12"/>
        <v>0</v>
      </c>
      <c r="V15" s="5">
        <v>-222.5</v>
      </c>
      <c r="W15" s="5">
        <v>2400.9</v>
      </c>
      <c r="X15" s="5">
        <v>337.3</v>
      </c>
      <c r="Y15" s="5">
        <v>281.39999999999998</v>
      </c>
      <c r="Z15" s="5">
        <v>417.7</v>
      </c>
      <c r="AA15" s="5">
        <v>4020.5</v>
      </c>
      <c r="AB15" s="10"/>
      <c r="AC15" s="5">
        <v>13.7</v>
      </c>
      <c r="AD15" s="10"/>
      <c r="AE15" s="10"/>
      <c r="AF15" s="10"/>
      <c r="AG15" s="10"/>
      <c r="AH15" s="10"/>
      <c r="AI15" s="5">
        <v>28.1</v>
      </c>
      <c r="AJ15" s="5">
        <v>182.8</v>
      </c>
      <c r="AK15" s="5">
        <v>826.1</v>
      </c>
      <c r="AL15" s="5">
        <v>4501</v>
      </c>
      <c r="AM15" s="10" t="s">
        <v>68</v>
      </c>
    </row>
    <row r="16" spans="1:39" ht="36">
      <c r="A16" s="2" t="s">
        <v>69</v>
      </c>
      <c r="B16" s="2" t="s">
        <v>70</v>
      </c>
      <c r="C16" s="4" t="s">
        <v>29</v>
      </c>
      <c r="D16" s="5">
        <v>7727</v>
      </c>
      <c r="E16" s="9" t="s">
        <v>30</v>
      </c>
      <c r="F16" s="9" t="s">
        <v>31</v>
      </c>
      <c r="G16" s="4" t="s">
        <v>53</v>
      </c>
      <c r="H16" s="4" t="s">
        <v>43</v>
      </c>
      <c r="I16" s="22">
        <f t="shared" si="0"/>
        <v>9707.6999999999989</v>
      </c>
      <c r="J16" s="22">
        <f t="shared" si="1"/>
        <v>4964</v>
      </c>
      <c r="K16" s="25">
        <f t="shared" si="9"/>
        <v>2.59008480541682</v>
      </c>
      <c r="L16" s="30">
        <f t="shared" si="10"/>
        <v>9.9420105252572652E-2</v>
      </c>
      <c r="M16" s="25">
        <f t="shared" si="2"/>
        <v>12.134624999999998</v>
      </c>
      <c r="N16" s="25">
        <f t="shared" si="3"/>
        <v>1.9556204673650279</v>
      </c>
      <c r="O16" s="25">
        <f t="shared" si="4"/>
        <v>1.0565744076448371</v>
      </c>
      <c r="P16" s="30">
        <f t="shared" si="5"/>
        <v>8.7071039084012675E-2</v>
      </c>
      <c r="Q16" s="30">
        <f t="shared" si="6"/>
        <v>3.3500582287573875E-2</v>
      </c>
      <c r="R16" s="33">
        <f t="shared" si="7"/>
        <v>0.12943190975020144</v>
      </c>
      <c r="S16" s="30">
        <f t="shared" si="8"/>
        <v>6.9928928264347684E-2</v>
      </c>
      <c r="T16" s="30">
        <f t="shared" si="11"/>
        <v>0.24600000000000002</v>
      </c>
      <c r="U16" s="30">
        <f t="shared" si="12"/>
        <v>0.19500000000000001</v>
      </c>
      <c r="V16" s="5">
        <v>296.60000000000002</v>
      </c>
      <c r="W16" s="5">
        <v>2298.4</v>
      </c>
      <c r="X16" s="5">
        <v>317.7</v>
      </c>
      <c r="Y16" s="5">
        <v>642.5</v>
      </c>
      <c r="Z16" s="5">
        <v>800</v>
      </c>
      <c r="AA16" s="5">
        <v>2983.3</v>
      </c>
      <c r="AB16" s="5">
        <v>19.5</v>
      </c>
      <c r="AC16" s="6">
        <v>5.8</v>
      </c>
      <c r="AD16" s="6">
        <v>5.0999999999999996</v>
      </c>
      <c r="AE16" s="5">
        <v>15.8</v>
      </c>
      <c r="AF16" s="6">
        <v>1.1100000000000001</v>
      </c>
      <c r="AG16" s="7">
        <v>0.221</v>
      </c>
      <c r="AH16" s="10"/>
      <c r="AI16" s="5">
        <v>65.599999999999994</v>
      </c>
      <c r="AJ16" s="5">
        <v>307.8</v>
      </c>
      <c r="AK16" s="5">
        <v>2068</v>
      </c>
      <c r="AL16" s="5">
        <v>9187.9</v>
      </c>
      <c r="AM16" s="5">
        <v>24.6</v>
      </c>
    </row>
    <row r="17" spans="1:39" ht="36">
      <c r="A17" s="2" t="s">
        <v>71</v>
      </c>
      <c r="B17" s="2" t="s">
        <v>72</v>
      </c>
      <c r="C17" s="4" t="s">
        <v>29</v>
      </c>
      <c r="D17" s="5">
        <v>6808.2</v>
      </c>
      <c r="E17" s="9" t="s">
        <v>30</v>
      </c>
      <c r="F17" s="9" t="s">
        <v>31</v>
      </c>
      <c r="G17" s="4" t="s">
        <v>32</v>
      </c>
      <c r="H17" s="4" t="s">
        <v>48</v>
      </c>
      <c r="I17" s="22">
        <f t="shared" si="0"/>
        <v>7429.3</v>
      </c>
      <c r="J17" s="22">
        <f t="shared" si="1"/>
        <v>1109.4000000000001</v>
      </c>
      <c r="K17" s="25">
        <f t="shared" si="9"/>
        <v>13.942658201925045</v>
      </c>
      <c r="L17" s="30">
        <f t="shared" si="10"/>
        <v>0.25947163628916647</v>
      </c>
      <c r="M17" s="25">
        <f t="shared" si="2"/>
        <v>27.856392950881141</v>
      </c>
      <c r="N17" s="25">
        <f t="shared" si="3"/>
        <v>6.6966828916531451</v>
      </c>
      <c r="O17" s="25">
        <f t="shared" si="4"/>
        <v>5.8990789264729235</v>
      </c>
      <c r="P17" s="30">
        <f t="shared" si="5"/>
        <v>0.21176750833730346</v>
      </c>
      <c r="Q17" s="30">
        <f t="shared" si="6"/>
        <v>7.2733047482928373E-2</v>
      </c>
      <c r="R17" s="33">
        <f t="shared" si="7"/>
        <v>0.19740400216333151</v>
      </c>
      <c r="S17" s="30">
        <f t="shared" si="8"/>
        <v>0.17389232968080037</v>
      </c>
      <c r="T17" s="30">
        <f t="shared" si="11"/>
        <v>0.28600000000000003</v>
      </c>
      <c r="U17" s="30">
        <f t="shared" si="12"/>
        <v>0.22</v>
      </c>
      <c r="V17" s="5">
        <v>126.7</v>
      </c>
      <c r="W17" s="5">
        <v>742.6</v>
      </c>
      <c r="X17" s="5">
        <v>121.5</v>
      </c>
      <c r="Y17" s="5">
        <v>219</v>
      </c>
      <c r="Z17" s="5">
        <v>266.7</v>
      </c>
      <c r="AA17" s="5">
        <v>488.3</v>
      </c>
      <c r="AB17" s="5">
        <v>22</v>
      </c>
      <c r="AC17" s="5">
        <v>11</v>
      </c>
      <c r="AD17" s="5">
        <v>17.7</v>
      </c>
      <c r="AE17" s="5">
        <v>27.9</v>
      </c>
      <c r="AF17" s="6">
        <v>1.03</v>
      </c>
      <c r="AG17" s="7">
        <v>0.27500000000000002</v>
      </c>
      <c r="AH17" s="5">
        <v>-48.9</v>
      </c>
      <c r="AI17" s="5">
        <v>49.9</v>
      </c>
      <c r="AJ17" s="5">
        <v>91.6</v>
      </c>
      <c r="AK17" s="5">
        <v>198.1</v>
      </c>
      <c r="AL17" s="5">
        <v>1259.4000000000001</v>
      </c>
      <c r="AM17" s="5">
        <v>28.6</v>
      </c>
    </row>
    <row r="18" spans="1:39" ht="36">
      <c r="A18" s="2" t="s">
        <v>73</v>
      </c>
      <c r="B18" s="2" t="s">
        <v>74</v>
      </c>
      <c r="C18" s="4" t="s">
        <v>29</v>
      </c>
      <c r="D18" s="5">
        <v>4691.8999999999996</v>
      </c>
      <c r="E18" s="9" t="s">
        <v>30</v>
      </c>
      <c r="F18" s="9" t="s">
        <v>31</v>
      </c>
      <c r="G18" s="4" t="s">
        <v>32</v>
      </c>
      <c r="H18" s="4" t="s">
        <v>75</v>
      </c>
      <c r="I18" s="22">
        <f t="shared" si="0"/>
        <v>6112.7</v>
      </c>
      <c r="J18" s="22">
        <f t="shared" si="1"/>
        <v>2869.3999999999996</v>
      </c>
      <c r="K18" s="25">
        <f t="shared" si="9"/>
        <v>3.2389203368769848</v>
      </c>
      <c r="L18" s="30">
        <f t="shared" si="10"/>
        <v>0.23539969625845644</v>
      </c>
      <c r="M18" s="25">
        <f t="shared" si="2"/>
        <v>9.2715000758380111</v>
      </c>
      <c r="N18" s="25">
        <f t="shared" si="3"/>
        <v>2.1303059873144212</v>
      </c>
      <c r="O18" s="25">
        <f t="shared" si="4"/>
        <v>1.6307056155795652</v>
      </c>
      <c r="P18" s="30">
        <f t="shared" si="5"/>
        <v>0.17588368680805655</v>
      </c>
      <c r="Q18" s="30">
        <f t="shared" si="6"/>
        <v>6.8774176337201551E-2</v>
      </c>
      <c r="R18" s="33">
        <f t="shared" si="7"/>
        <v>0.18397574405799122</v>
      </c>
      <c r="S18" s="30">
        <f t="shared" si="8"/>
        <v>0.14082966519941309</v>
      </c>
      <c r="T18" s="30">
        <f t="shared" si="11"/>
        <v>0.29199999999999998</v>
      </c>
      <c r="U18" s="30">
        <f t="shared" si="12"/>
        <v>-3.0499999999999999E-2</v>
      </c>
      <c r="V18" s="5">
        <v>341</v>
      </c>
      <c r="W18" s="5">
        <v>1977.8</v>
      </c>
      <c r="X18" s="5">
        <v>557</v>
      </c>
      <c r="Y18" s="5">
        <v>527.9</v>
      </c>
      <c r="Z18" s="5">
        <v>659.3</v>
      </c>
      <c r="AA18" s="5">
        <v>1448.6</v>
      </c>
      <c r="AB18" s="6">
        <v>-3.05</v>
      </c>
      <c r="AC18" s="6">
        <v>1.0900000000000001</v>
      </c>
      <c r="AD18" s="6">
        <v>-4.47</v>
      </c>
      <c r="AE18" s="6">
        <v>8.19</v>
      </c>
      <c r="AF18" s="7">
        <v>0.85899999999999999</v>
      </c>
      <c r="AG18" s="7">
        <v>0.219</v>
      </c>
      <c r="AH18" s="5">
        <v>-294.3</v>
      </c>
      <c r="AI18" s="5">
        <v>99.1</v>
      </c>
      <c r="AJ18" s="5">
        <v>257.8</v>
      </c>
      <c r="AK18" s="5">
        <v>548.1</v>
      </c>
      <c r="AL18" s="5">
        <v>3748.5</v>
      </c>
      <c r="AM18" s="5">
        <v>29.2</v>
      </c>
    </row>
    <row r="19" spans="1:39" ht="36">
      <c r="A19" s="2" t="s">
        <v>76</v>
      </c>
      <c r="B19" s="2" t="s">
        <v>77</v>
      </c>
      <c r="C19" s="4" t="s">
        <v>29</v>
      </c>
      <c r="D19" s="5">
        <v>4633.8</v>
      </c>
      <c r="E19" s="9" t="s">
        <v>30</v>
      </c>
      <c r="F19" s="9" t="s">
        <v>31</v>
      </c>
      <c r="G19" s="4" t="s">
        <v>32</v>
      </c>
      <c r="H19" s="4" t="s">
        <v>78</v>
      </c>
      <c r="I19" s="22">
        <f t="shared" si="0"/>
        <v>6210.4</v>
      </c>
      <c r="J19" s="22">
        <f t="shared" si="1"/>
        <v>3125.3999999999996</v>
      </c>
      <c r="K19" s="25">
        <f t="shared" si="9"/>
        <v>2.9918646694214877</v>
      </c>
      <c r="L19" s="30">
        <f t="shared" si="10"/>
        <v>0.2751162190082645</v>
      </c>
      <c r="M19" s="25">
        <f t="shared" si="2"/>
        <v>8.5378058839703055</v>
      </c>
      <c r="N19" s="25">
        <f t="shared" si="3"/>
        <v>1.987073654572215</v>
      </c>
      <c r="O19" s="25">
        <f t="shared" si="4"/>
        <v>1.6830808422992491</v>
      </c>
      <c r="P19" s="30">
        <f t="shared" si="5"/>
        <v>0.19713271362367543</v>
      </c>
      <c r="Q19" s="30">
        <f t="shared" si="6"/>
        <v>1.9404319900268297E-2</v>
      </c>
      <c r="R19" s="33">
        <f t="shared" si="7"/>
        <v>0.21290074870416589</v>
      </c>
      <c r="S19" s="30">
        <f t="shared" si="8"/>
        <v>0.18033009024634813</v>
      </c>
      <c r="T19" s="30">
        <f t="shared" si="11"/>
        <v>0.23600000000000002</v>
      </c>
      <c r="U19" s="30">
        <f t="shared" si="12"/>
        <v>0</v>
      </c>
      <c r="V19" s="5">
        <v>426.1</v>
      </c>
      <c r="W19" s="5">
        <v>2321.1</v>
      </c>
      <c r="X19" s="5">
        <v>744.5</v>
      </c>
      <c r="Y19" s="5">
        <v>665.4</v>
      </c>
      <c r="Z19" s="5">
        <v>727.4</v>
      </c>
      <c r="AA19" s="5">
        <v>1548.8</v>
      </c>
      <c r="AB19" s="10"/>
      <c r="AC19" s="6">
        <v>9.27</v>
      </c>
      <c r="AD19" s="5">
        <v>14.6</v>
      </c>
      <c r="AE19" s="5">
        <v>41.9</v>
      </c>
      <c r="AF19" s="7">
        <v>0.375</v>
      </c>
      <c r="AG19" s="7">
        <v>2.5000000000000001E-2</v>
      </c>
      <c r="AH19" s="10"/>
      <c r="AI19" s="5">
        <v>95.8</v>
      </c>
      <c r="AJ19" s="5">
        <v>71.599999999999994</v>
      </c>
      <c r="AK19" s="5">
        <v>256.2</v>
      </c>
      <c r="AL19" s="5">
        <v>3689.9</v>
      </c>
      <c r="AM19" s="5">
        <v>23.6</v>
      </c>
    </row>
    <row r="20" spans="1:39" ht="36">
      <c r="A20" s="2" t="s">
        <v>79</v>
      </c>
      <c r="B20" s="2" t="s">
        <v>80</v>
      </c>
      <c r="C20" s="4" t="s">
        <v>29</v>
      </c>
      <c r="D20" s="5">
        <v>4030.2</v>
      </c>
      <c r="E20" s="9" t="s">
        <v>30</v>
      </c>
      <c r="F20" s="9" t="s">
        <v>31</v>
      </c>
      <c r="G20" s="4" t="s">
        <v>32</v>
      </c>
      <c r="H20" s="4" t="s">
        <v>81</v>
      </c>
      <c r="I20" s="22">
        <f t="shared" si="0"/>
        <v>7406.2</v>
      </c>
      <c r="J20" s="22">
        <f t="shared" si="1"/>
        <v>4975</v>
      </c>
      <c r="K20" s="25">
        <f t="shared" si="9"/>
        <v>2.5204502814258909</v>
      </c>
      <c r="L20" s="30">
        <f t="shared" si="10"/>
        <v>-0.1432145090681676</v>
      </c>
      <c r="M20" s="25">
        <f t="shared" si="2"/>
        <v>13.344504504504505</v>
      </c>
      <c r="N20" s="25">
        <f t="shared" si="3"/>
        <v>1.4886834170854271</v>
      </c>
      <c r="O20" s="25">
        <f t="shared" si="4"/>
        <v>1.4325338491295938</v>
      </c>
      <c r="P20" s="30">
        <f t="shared" si="5"/>
        <v>0.10735009671179883</v>
      </c>
      <c r="Q20" s="30">
        <f t="shared" si="6"/>
        <v>3.9284332688588004E-2</v>
      </c>
      <c r="R20" s="33">
        <f t="shared" si="7"/>
        <v>7.3768844221105523E-2</v>
      </c>
      <c r="S20" s="30">
        <f t="shared" si="8"/>
        <v>7.0986460348162472E-2</v>
      </c>
      <c r="T20" s="30" t="e">
        <f t="shared" si="11"/>
        <v>#VALUE!</v>
      </c>
      <c r="U20" s="30">
        <f t="shared" si="12"/>
        <v>7.4299999999999991E-2</v>
      </c>
      <c r="V20" s="5">
        <v>-229</v>
      </c>
      <c r="W20" s="5">
        <v>3575</v>
      </c>
      <c r="X20" s="5">
        <v>199</v>
      </c>
      <c r="Y20" s="5">
        <v>367</v>
      </c>
      <c r="Z20" s="5">
        <v>555</v>
      </c>
      <c r="AA20" s="5">
        <v>1599</v>
      </c>
      <c r="AB20" s="6">
        <v>7.43</v>
      </c>
      <c r="AC20" s="6">
        <v>1.27</v>
      </c>
      <c r="AD20" s="10" t="s">
        <v>68</v>
      </c>
      <c r="AE20" s="6">
        <v>8.39</v>
      </c>
      <c r="AF20" s="6">
        <v>1.06</v>
      </c>
      <c r="AG20" s="7">
        <v>0.11600000000000001</v>
      </c>
      <c r="AH20" s="10"/>
      <c r="AI20" s="5">
        <v>97.4</v>
      </c>
      <c r="AJ20" s="5">
        <v>203.1</v>
      </c>
      <c r="AK20" s="5">
        <v>576</v>
      </c>
      <c r="AL20" s="5">
        <v>5170</v>
      </c>
      <c r="AM20" s="10" t="s">
        <v>68</v>
      </c>
    </row>
    <row r="21" spans="1:39" ht="36">
      <c r="A21" s="2" t="s">
        <v>82</v>
      </c>
      <c r="B21" s="2" t="s">
        <v>83</v>
      </c>
      <c r="C21" s="4" t="s">
        <v>29</v>
      </c>
      <c r="D21" s="5">
        <v>3645.8</v>
      </c>
      <c r="E21" s="9" t="s">
        <v>30</v>
      </c>
      <c r="F21" s="9" t="s">
        <v>31</v>
      </c>
      <c r="G21" s="4" t="s">
        <v>32</v>
      </c>
      <c r="H21" s="4" t="s">
        <v>43</v>
      </c>
      <c r="I21" s="22">
        <f t="shared" si="0"/>
        <v>4809.8999999999996</v>
      </c>
      <c r="J21" s="22">
        <f t="shared" si="1"/>
        <v>2602.1999999999998</v>
      </c>
      <c r="K21" s="25">
        <f t="shared" si="9"/>
        <v>2.5351505458591199</v>
      </c>
      <c r="L21" s="30">
        <f t="shared" si="10"/>
        <v>0.19609206592031153</v>
      </c>
      <c r="M21" s="25">
        <f t="shared" si="2"/>
        <v>9.549136390708755</v>
      </c>
      <c r="N21" s="25">
        <f t="shared" si="3"/>
        <v>1.8483975097994005</v>
      </c>
      <c r="O21" s="25">
        <f t="shared" si="4"/>
        <v>1.050632358401957</v>
      </c>
      <c r="P21" s="30">
        <f t="shared" si="5"/>
        <v>0.11002380900373517</v>
      </c>
      <c r="Q21" s="30">
        <f t="shared" si="6"/>
        <v>6.3563487036106675E-2</v>
      </c>
      <c r="R21" s="33">
        <f t="shared" si="7"/>
        <v>0.1698178464376297</v>
      </c>
      <c r="S21" s="30">
        <f t="shared" si="8"/>
        <v>9.6524759179572303E-2</v>
      </c>
      <c r="T21" s="30">
        <f t="shared" si="11"/>
        <v>0.245</v>
      </c>
      <c r="U21" s="30">
        <f t="shared" si="12"/>
        <v>0.17</v>
      </c>
      <c r="V21" s="5">
        <v>282</v>
      </c>
      <c r="W21" s="5">
        <v>1266.5999999999999</v>
      </c>
      <c r="X21" s="5">
        <v>102.5</v>
      </c>
      <c r="Y21" s="5">
        <v>441.9</v>
      </c>
      <c r="Z21" s="5">
        <v>503.7</v>
      </c>
      <c r="AA21" s="5">
        <v>1438.1</v>
      </c>
      <c r="AB21" s="5">
        <v>17</v>
      </c>
      <c r="AC21" s="6">
        <v>6.1</v>
      </c>
      <c r="AD21" s="6">
        <v>3.21</v>
      </c>
      <c r="AE21" s="5">
        <v>31</v>
      </c>
      <c r="AF21" s="7">
        <v>0.95099999999999996</v>
      </c>
      <c r="AG21" s="7">
        <v>0.24099999999999999</v>
      </c>
      <c r="AH21" s="5">
        <v>-74.5</v>
      </c>
      <c r="AI21" s="5">
        <v>82.7</v>
      </c>
      <c r="AJ21" s="5">
        <v>291</v>
      </c>
      <c r="AK21" s="5">
        <v>926.7</v>
      </c>
      <c r="AL21" s="5">
        <v>4578.1000000000004</v>
      </c>
      <c r="AM21" s="5">
        <v>24.5</v>
      </c>
    </row>
    <row r="22" spans="1:39" ht="36">
      <c r="A22" s="2" t="s">
        <v>84</v>
      </c>
      <c r="B22" s="2" t="s">
        <v>85</v>
      </c>
      <c r="C22" s="4" t="s">
        <v>29</v>
      </c>
      <c r="D22" s="5">
        <v>3083.8</v>
      </c>
      <c r="E22" s="9" t="s">
        <v>30</v>
      </c>
      <c r="F22" s="9" t="s">
        <v>31</v>
      </c>
      <c r="G22" s="4" t="s">
        <v>32</v>
      </c>
      <c r="H22" s="4" t="s">
        <v>86</v>
      </c>
      <c r="I22" s="22">
        <f t="shared" si="0"/>
        <v>3759.1000000000004</v>
      </c>
      <c r="J22" s="22">
        <f t="shared" si="1"/>
        <v>1604.1</v>
      </c>
      <c r="K22" s="25">
        <f t="shared" si="9"/>
        <v>3.3201981050818263</v>
      </c>
      <c r="L22" s="30">
        <f t="shared" si="10"/>
        <v>0.14459517657192078</v>
      </c>
      <c r="M22" s="25">
        <f t="shared" si="2"/>
        <v>11.703300124533003</v>
      </c>
      <c r="N22" s="25">
        <f t="shared" si="3"/>
        <v>2.343432454335765</v>
      </c>
      <c r="O22" s="25">
        <f t="shared" si="4"/>
        <v>1.7856260687820638</v>
      </c>
      <c r="P22" s="30">
        <f t="shared" si="5"/>
        <v>0.15257457723731713</v>
      </c>
      <c r="Q22" s="30">
        <f t="shared" si="6"/>
        <v>6.7974539236177092E-2</v>
      </c>
      <c r="R22" s="33">
        <f t="shared" si="7"/>
        <v>0.15460382769154044</v>
      </c>
      <c r="S22" s="30">
        <f t="shared" si="8"/>
        <v>0.11780353410602319</v>
      </c>
      <c r="T22" s="30">
        <f t="shared" si="11"/>
        <v>0.19800000000000001</v>
      </c>
      <c r="U22" s="30">
        <f t="shared" si="12"/>
        <v>9.8599999999999993E-2</v>
      </c>
      <c r="V22" s="5">
        <v>134.30000000000001</v>
      </c>
      <c r="W22" s="5">
        <v>1102.3</v>
      </c>
      <c r="X22" s="5">
        <v>427</v>
      </c>
      <c r="Y22" s="5">
        <v>248</v>
      </c>
      <c r="Z22" s="5">
        <v>321.2</v>
      </c>
      <c r="AA22" s="5">
        <v>928.8</v>
      </c>
      <c r="AB22" s="6">
        <v>9.86</v>
      </c>
      <c r="AC22" s="6">
        <v>7.55</v>
      </c>
      <c r="AD22" s="5">
        <v>26.4</v>
      </c>
      <c r="AE22" s="5">
        <v>23.1</v>
      </c>
      <c r="AF22" s="7">
        <v>0.64</v>
      </c>
      <c r="AG22" s="7">
        <v>9.4E-2</v>
      </c>
      <c r="AH22" s="5">
        <v>-27.7</v>
      </c>
      <c r="AI22" s="5">
        <v>23.6</v>
      </c>
      <c r="AJ22" s="5">
        <v>143.1</v>
      </c>
      <c r="AK22" s="5">
        <v>333.9</v>
      </c>
      <c r="AL22" s="5">
        <v>2105.1999999999998</v>
      </c>
      <c r="AM22" s="5">
        <v>19.8</v>
      </c>
    </row>
    <row r="23" spans="1:39" ht="36">
      <c r="A23" s="2" t="s">
        <v>87</v>
      </c>
      <c r="B23" s="2" t="s">
        <v>88</v>
      </c>
      <c r="C23" s="4" t="s">
        <v>29</v>
      </c>
      <c r="D23" s="5">
        <v>2332.9</v>
      </c>
      <c r="E23" s="9" t="s">
        <v>30</v>
      </c>
      <c r="F23" s="9" t="s">
        <v>31</v>
      </c>
      <c r="G23" s="4" t="s">
        <v>53</v>
      </c>
      <c r="H23" s="4" t="s">
        <v>64</v>
      </c>
      <c r="I23" s="22">
        <f t="shared" si="0"/>
        <v>3225.1</v>
      </c>
      <c r="J23" s="22">
        <f t="shared" si="1"/>
        <v>1102.9000000000001</v>
      </c>
      <c r="K23" s="25">
        <f t="shared" si="9"/>
        <v>11.072140484100618</v>
      </c>
      <c r="L23" s="30">
        <f t="shared" si="10"/>
        <v>-6.6919791172282875E-2</v>
      </c>
      <c r="M23" s="25">
        <f t="shared" si="2"/>
        <v>35.285557986870892</v>
      </c>
      <c r="N23" s="25">
        <f t="shared" si="3"/>
        <v>2.9241998367939068</v>
      </c>
      <c r="O23" s="25">
        <f t="shared" si="4"/>
        <v>1.3635633350245222</v>
      </c>
      <c r="P23" s="30">
        <f t="shared" si="5"/>
        <v>3.8643666497547781E-2</v>
      </c>
      <c r="Q23" s="30">
        <f t="shared" si="6"/>
        <v>6.5026213428039922E-2</v>
      </c>
      <c r="R23" s="33">
        <f t="shared" si="7"/>
        <v>3.5270650104270558E-2</v>
      </c>
      <c r="S23" s="30">
        <f t="shared" si="8"/>
        <v>1.6446812108912565E-2</v>
      </c>
      <c r="T23" s="30" t="e">
        <f t="shared" si="11"/>
        <v>#VALUE!</v>
      </c>
      <c r="U23" s="30">
        <f t="shared" si="12"/>
        <v>0</v>
      </c>
      <c r="V23" s="5">
        <v>-14.1</v>
      </c>
      <c r="W23" s="5">
        <v>959</v>
      </c>
      <c r="X23" s="5">
        <v>66.8</v>
      </c>
      <c r="Y23" s="5">
        <v>38.9</v>
      </c>
      <c r="Z23" s="5">
        <v>91.4</v>
      </c>
      <c r="AA23" s="5">
        <v>210.7</v>
      </c>
      <c r="AB23" s="10"/>
      <c r="AC23" s="6">
        <v>8.74</v>
      </c>
      <c r="AD23" s="10"/>
      <c r="AE23" s="5">
        <v>22</v>
      </c>
      <c r="AF23" s="7">
        <v>0.64600000000000002</v>
      </c>
      <c r="AG23" s="7">
        <v>4.2999999999999997E-2</v>
      </c>
      <c r="AH23" s="10"/>
      <c r="AI23" s="5">
        <v>65.099999999999994</v>
      </c>
      <c r="AJ23" s="5">
        <v>153.80000000000001</v>
      </c>
      <c r="AK23" s="5">
        <v>211.4</v>
      </c>
      <c r="AL23" s="5">
        <v>2365.1999999999998</v>
      </c>
      <c r="AM23" s="10" t="s">
        <v>68</v>
      </c>
    </row>
    <row r="24" spans="1:39" ht="36">
      <c r="A24" s="2" t="s">
        <v>89</v>
      </c>
      <c r="B24" s="2" t="s">
        <v>90</v>
      </c>
      <c r="C24" s="4" t="s">
        <v>29</v>
      </c>
      <c r="D24" s="5">
        <v>1735.6</v>
      </c>
      <c r="E24" s="9" t="s">
        <v>30</v>
      </c>
      <c r="F24" s="9" t="s">
        <v>31</v>
      </c>
      <c r="G24" s="4" t="s">
        <v>91</v>
      </c>
      <c r="H24" s="4" t="s">
        <v>75</v>
      </c>
      <c r="I24" s="22">
        <f t="shared" si="0"/>
        <v>2206.4999999999995</v>
      </c>
      <c r="J24" s="22">
        <f t="shared" si="1"/>
        <v>1029</v>
      </c>
      <c r="K24" s="25">
        <f t="shared" si="9"/>
        <v>3.1098369467837301</v>
      </c>
      <c r="L24" s="30">
        <f t="shared" si="10"/>
        <v>0.10123633757391148</v>
      </c>
      <c r="M24" s="25">
        <f t="shared" si="2"/>
        <v>8.3327039274924459</v>
      </c>
      <c r="N24" s="25">
        <f t="shared" si="3"/>
        <v>2.1443148688046643</v>
      </c>
      <c r="O24" s="25">
        <f t="shared" si="4"/>
        <v>1.5826280304117053</v>
      </c>
      <c r="P24" s="30">
        <f t="shared" si="5"/>
        <v>0.18992970879357338</v>
      </c>
      <c r="Q24" s="30">
        <f t="shared" si="6"/>
        <v>2.4960550853536077E-2</v>
      </c>
      <c r="R24" s="33">
        <f t="shared" si="7"/>
        <v>0.21020408163265308</v>
      </c>
      <c r="S24" s="30">
        <f t="shared" si="8"/>
        <v>0.15514273418447855</v>
      </c>
      <c r="T24" s="30">
        <f t="shared" si="11"/>
        <v>0.35299999999999998</v>
      </c>
      <c r="U24" s="30">
        <f t="shared" si="12"/>
        <v>0.105</v>
      </c>
      <c r="V24" s="5">
        <v>56.5</v>
      </c>
      <c r="W24" s="5">
        <v>603.29999999999995</v>
      </c>
      <c r="X24" s="5">
        <v>132.4</v>
      </c>
      <c r="Y24" s="5">
        <v>216.3</v>
      </c>
      <c r="Z24" s="5">
        <v>264.8</v>
      </c>
      <c r="AA24" s="5">
        <v>558.1</v>
      </c>
      <c r="AB24" s="5">
        <v>10.5</v>
      </c>
      <c r="AC24" s="6">
        <v>4.68</v>
      </c>
      <c r="AD24" s="6">
        <v>7.59</v>
      </c>
      <c r="AE24" s="6">
        <v>6.22</v>
      </c>
      <c r="AF24" s="7">
        <v>0.66</v>
      </c>
      <c r="AG24" s="7">
        <v>0.13200000000000001</v>
      </c>
      <c r="AH24" s="5">
        <v>-40.299999999999997</v>
      </c>
      <c r="AI24" s="5">
        <v>98.6</v>
      </c>
      <c r="AJ24" s="5">
        <v>34.799999999999997</v>
      </c>
      <c r="AK24" s="5">
        <v>111.4</v>
      </c>
      <c r="AL24" s="5">
        <v>1394.2</v>
      </c>
      <c r="AM24" s="5">
        <v>35.299999999999997</v>
      </c>
    </row>
    <row r="25" spans="1:39" ht="36">
      <c r="A25" s="2" t="s">
        <v>92</v>
      </c>
      <c r="B25" s="2" t="s">
        <v>93</v>
      </c>
      <c r="C25" s="4" t="s">
        <v>29</v>
      </c>
      <c r="D25" s="5">
        <v>1676.7</v>
      </c>
      <c r="E25" s="9" t="s">
        <v>30</v>
      </c>
      <c r="F25" s="9" t="s">
        <v>31</v>
      </c>
      <c r="G25" s="4" t="s">
        <v>32</v>
      </c>
      <c r="H25" s="4" t="s">
        <v>48</v>
      </c>
      <c r="I25" s="22">
        <f t="shared" si="0"/>
        <v>2216.2999999999997</v>
      </c>
      <c r="J25" s="22">
        <f t="shared" si="1"/>
        <v>1336.6999999999998</v>
      </c>
      <c r="K25" s="25">
        <f t="shared" si="9"/>
        <v>2.1035001881821604</v>
      </c>
      <c r="L25" s="30">
        <f t="shared" si="10"/>
        <v>3.6130974783590515E-2</v>
      </c>
      <c r="M25" s="25">
        <f t="shared" si="2"/>
        <v>15.898852223816354</v>
      </c>
      <c r="N25" s="25">
        <f t="shared" si="3"/>
        <v>1.6580384529064114</v>
      </c>
      <c r="O25" s="25">
        <f t="shared" si="4"/>
        <v>1.7340583678898365</v>
      </c>
      <c r="P25" s="30">
        <f t="shared" si="5"/>
        <v>0.10906814803223536</v>
      </c>
      <c r="Q25" s="30">
        <f t="shared" si="6"/>
        <v>6.1888741100070414E-2</v>
      </c>
      <c r="R25" s="33">
        <f t="shared" si="7"/>
        <v>7.0472058053415138E-2</v>
      </c>
      <c r="S25" s="30">
        <f t="shared" si="8"/>
        <v>7.3703153117909398E-2</v>
      </c>
      <c r="T25" s="30">
        <f t="shared" si="11"/>
        <v>0.42399999999999999</v>
      </c>
      <c r="U25" s="30">
        <f t="shared" si="12"/>
        <v>0</v>
      </c>
      <c r="V25" s="5">
        <v>28.8</v>
      </c>
      <c r="W25" s="5">
        <v>875.9</v>
      </c>
      <c r="X25" s="5">
        <v>336.3</v>
      </c>
      <c r="Y25" s="5">
        <v>94.2</v>
      </c>
      <c r="Z25" s="5">
        <v>139.4</v>
      </c>
      <c r="AA25" s="5">
        <v>797.1</v>
      </c>
      <c r="AB25" s="10"/>
      <c r="AC25" s="7">
        <v>0.14000000000000001</v>
      </c>
      <c r="AD25" s="5">
        <v>-21.7</v>
      </c>
      <c r="AE25" s="6">
        <v>9.67</v>
      </c>
      <c r="AF25" s="6">
        <v>1.08</v>
      </c>
      <c r="AG25" s="7">
        <v>0.35599999999999998</v>
      </c>
      <c r="AH25" s="5">
        <v>-51.2</v>
      </c>
      <c r="AI25" s="5">
        <v>38.6</v>
      </c>
      <c r="AJ25" s="5">
        <v>79.099999999999994</v>
      </c>
      <c r="AK25" s="5">
        <v>265.5</v>
      </c>
      <c r="AL25" s="5">
        <v>1278.0999999999999</v>
      </c>
      <c r="AM25" s="5">
        <v>42.4</v>
      </c>
    </row>
    <row r="26" spans="1:39" ht="36">
      <c r="A26" s="2" t="s">
        <v>94</v>
      </c>
      <c r="B26" s="2" t="s">
        <v>95</v>
      </c>
      <c r="C26" s="4" t="s">
        <v>29</v>
      </c>
      <c r="D26" s="5">
        <v>1540.4</v>
      </c>
      <c r="E26" s="9" t="s">
        <v>30</v>
      </c>
      <c r="F26" s="9" t="s">
        <v>31</v>
      </c>
      <c r="G26" s="4" t="s">
        <v>53</v>
      </c>
      <c r="H26" s="4" t="s">
        <v>48</v>
      </c>
      <c r="I26" s="22">
        <f t="shared" si="0"/>
        <v>2216.3000000000002</v>
      </c>
      <c r="J26" s="22">
        <f t="shared" si="1"/>
        <v>1881.4</v>
      </c>
      <c r="K26" s="25">
        <f t="shared" si="9"/>
        <v>1.2778100373289092</v>
      </c>
      <c r="L26" s="30">
        <f t="shared" si="10"/>
        <v>4.5873081708834508E-2</v>
      </c>
      <c r="M26" s="25">
        <f t="shared" si="2"/>
        <v>14.706702057067023</v>
      </c>
      <c r="N26" s="25">
        <f t="shared" si="3"/>
        <v>1.1780057404060806</v>
      </c>
      <c r="O26" s="25">
        <f t="shared" si="4"/>
        <v>1.7795888871045447</v>
      </c>
      <c r="P26" s="30">
        <f t="shared" si="5"/>
        <v>0.12100529950216796</v>
      </c>
      <c r="Q26" s="30">
        <f t="shared" si="6"/>
        <v>4.785611048659065E-2</v>
      </c>
      <c r="R26" s="33">
        <f t="shared" si="7"/>
        <v>5.8254491336238966E-2</v>
      </c>
      <c r="S26" s="30">
        <f t="shared" si="8"/>
        <v>8.8003854183394889E-2</v>
      </c>
      <c r="T26" s="30">
        <f t="shared" si="11"/>
        <v>0.26800000000000002</v>
      </c>
      <c r="U26" s="30">
        <f t="shared" si="12"/>
        <v>0</v>
      </c>
      <c r="V26" s="5">
        <v>55.3</v>
      </c>
      <c r="W26" s="5">
        <v>775.1</v>
      </c>
      <c r="X26" s="5">
        <v>99.2</v>
      </c>
      <c r="Y26" s="5">
        <v>109.6</v>
      </c>
      <c r="Z26" s="5">
        <v>150.69999999999999</v>
      </c>
      <c r="AA26" s="5">
        <v>1205.5</v>
      </c>
      <c r="AB26" s="10"/>
      <c r="AC26" s="6">
        <v>5.41</v>
      </c>
      <c r="AD26" s="6">
        <v>1.19</v>
      </c>
      <c r="AE26" s="5">
        <v>20.9</v>
      </c>
      <c r="AF26" s="7">
        <v>0.76600000000000001</v>
      </c>
      <c r="AG26" s="7">
        <v>0.11600000000000001</v>
      </c>
      <c r="AH26" s="10"/>
      <c r="AI26" s="5">
        <v>18.7</v>
      </c>
      <c r="AJ26" s="5">
        <v>59.6</v>
      </c>
      <c r="AK26" s="5">
        <v>434.1</v>
      </c>
      <c r="AL26" s="5">
        <v>1245.4000000000001</v>
      </c>
      <c r="AM26" s="5">
        <v>26.8</v>
      </c>
    </row>
    <row r="27" spans="1:39" ht="36">
      <c r="A27" s="2" t="s">
        <v>96</v>
      </c>
      <c r="B27" s="2" t="s">
        <v>97</v>
      </c>
      <c r="C27" s="4" t="s">
        <v>29</v>
      </c>
      <c r="D27" s="5">
        <v>1480</v>
      </c>
      <c r="E27" s="9" t="s">
        <v>30</v>
      </c>
      <c r="F27" s="9" t="s">
        <v>31</v>
      </c>
      <c r="G27" s="4" t="s">
        <v>32</v>
      </c>
      <c r="H27" s="4" t="s">
        <v>98</v>
      </c>
      <c r="I27" s="22">
        <f t="shared" si="0"/>
        <v>1668.3</v>
      </c>
      <c r="J27" s="22">
        <f t="shared" si="1"/>
        <v>826.7</v>
      </c>
      <c r="K27" s="25">
        <f t="shared" si="9"/>
        <v>2.318295739348371</v>
      </c>
      <c r="L27" s="30">
        <f t="shared" si="10"/>
        <v>0.14912280701754388</v>
      </c>
      <c r="M27" s="25">
        <f t="shared" si="2"/>
        <v>11.707368421052632</v>
      </c>
      <c r="N27" s="25">
        <f t="shared" si="3"/>
        <v>2.0180234667956936</v>
      </c>
      <c r="O27" s="25">
        <f t="shared" si="4"/>
        <v>1.9031485284052019</v>
      </c>
      <c r="P27" s="30">
        <f t="shared" si="5"/>
        <v>0.1625598904859685</v>
      </c>
      <c r="Q27" s="30">
        <f t="shared" si="6"/>
        <v>2.1218343600273786E-2</v>
      </c>
      <c r="R27" s="33">
        <f t="shared" si="7"/>
        <v>0.16027579533083341</v>
      </c>
      <c r="S27" s="30">
        <f t="shared" si="8"/>
        <v>0.1511521788729181</v>
      </c>
      <c r="T27" s="30">
        <f t="shared" si="11"/>
        <v>0.222</v>
      </c>
      <c r="U27" s="30">
        <f t="shared" si="12"/>
        <v>0.11699999999999999</v>
      </c>
      <c r="V27" s="5">
        <v>95.2</v>
      </c>
      <c r="W27" s="5">
        <v>232.8</v>
      </c>
      <c r="X27" s="5">
        <v>44.5</v>
      </c>
      <c r="Y27" s="5">
        <v>132.5</v>
      </c>
      <c r="Z27" s="5">
        <v>142.5</v>
      </c>
      <c r="AA27" s="5">
        <v>638.4</v>
      </c>
      <c r="AB27" s="5">
        <v>11.7</v>
      </c>
      <c r="AC27" s="6">
        <v>5.41</v>
      </c>
      <c r="AD27" s="5">
        <v>21.5</v>
      </c>
      <c r="AE27" s="5">
        <v>16.600000000000001</v>
      </c>
      <c r="AF27" s="6">
        <v>1.4</v>
      </c>
      <c r="AG27" s="7">
        <v>0.313</v>
      </c>
      <c r="AH27" s="5">
        <v>-40.299999999999997</v>
      </c>
      <c r="AI27" s="5">
        <v>67.900000000000006</v>
      </c>
      <c r="AJ27" s="5">
        <v>18.600000000000001</v>
      </c>
      <c r="AK27" s="5">
        <v>518.4</v>
      </c>
      <c r="AL27" s="5">
        <v>876.6</v>
      </c>
      <c r="AM27" s="5">
        <v>22.2</v>
      </c>
    </row>
    <row r="28" spans="1:39" ht="36">
      <c r="A28" s="2" t="s">
        <v>99</v>
      </c>
      <c r="B28" s="2" t="s">
        <v>100</v>
      </c>
      <c r="C28" s="4" t="s">
        <v>29</v>
      </c>
      <c r="D28" s="5">
        <v>1069.8</v>
      </c>
      <c r="E28" s="9" t="s">
        <v>30</v>
      </c>
      <c r="F28" s="9" t="s">
        <v>31</v>
      </c>
      <c r="G28" s="4" t="s">
        <v>53</v>
      </c>
      <c r="H28" s="4" t="s">
        <v>75</v>
      </c>
      <c r="I28" s="22">
        <f t="shared" si="0"/>
        <v>1531.8999999999999</v>
      </c>
      <c r="J28" s="22">
        <f t="shared" si="1"/>
        <v>927.09999999999991</v>
      </c>
      <c r="K28" s="25">
        <f t="shared" si="9"/>
        <v>2.3006451612903227</v>
      </c>
      <c r="L28" s="30">
        <f t="shared" si="10"/>
        <v>0.18795698924731183</v>
      </c>
      <c r="M28" s="25">
        <f t="shared" si="2"/>
        <v>6.2373778501628658</v>
      </c>
      <c r="N28" s="25">
        <f t="shared" si="3"/>
        <v>1.6523568115629381</v>
      </c>
      <c r="O28" s="25">
        <f t="shared" si="4"/>
        <v>1.3828308358909549</v>
      </c>
      <c r="P28" s="30">
        <f t="shared" si="5"/>
        <v>0.22170066799061203</v>
      </c>
      <c r="Q28" s="30">
        <f t="shared" si="6"/>
        <v>5.8133237046398271E-2</v>
      </c>
      <c r="R28" s="33">
        <f t="shared" si="7"/>
        <v>0.16643296300291233</v>
      </c>
      <c r="S28" s="30">
        <f t="shared" si="8"/>
        <v>0.13928506950713126</v>
      </c>
      <c r="T28" s="30">
        <f t="shared" si="11"/>
        <v>0.25600000000000001</v>
      </c>
      <c r="U28" s="30">
        <f t="shared" si="12"/>
        <v>0.01</v>
      </c>
      <c r="V28" s="5">
        <v>87.4</v>
      </c>
      <c r="W28" s="5">
        <v>602.4</v>
      </c>
      <c r="X28" s="5">
        <v>140.30000000000001</v>
      </c>
      <c r="Y28" s="5">
        <v>154.30000000000001</v>
      </c>
      <c r="Z28" s="5">
        <v>245.6</v>
      </c>
      <c r="AA28" s="5">
        <v>465</v>
      </c>
      <c r="AB28" s="6">
        <v>1</v>
      </c>
      <c r="AC28" s="7">
        <v>0.73899999999999999</v>
      </c>
      <c r="AD28" s="5">
        <v>32.1</v>
      </c>
      <c r="AE28" s="6">
        <v>4.3</v>
      </c>
      <c r="AF28" s="6">
        <v>1.36</v>
      </c>
      <c r="AG28" s="7">
        <v>0.13600000000000001</v>
      </c>
      <c r="AH28" s="5">
        <v>-73</v>
      </c>
      <c r="AI28" s="5">
        <v>53.6</v>
      </c>
      <c r="AJ28" s="5">
        <v>64.400000000000006</v>
      </c>
      <c r="AK28" s="5">
        <v>288</v>
      </c>
      <c r="AL28" s="5">
        <v>1107.8</v>
      </c>
      <c r="AM28" s="5">
        <v>25.6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0C169-CF1F-C240-B005-42C84ABF7D44}">
  <dimension ref="A1:I34"/>
  <sheetViews>
    <sheetView zoomScale="120" zoomScaleNormal="120" workbookViewId="0">
      <selection activeCell="G2" sqref="G2:G10"/>
    </sheetView>
  </sheetViews>
  <sheetFormatPr baseColWidth="10" defaultRowHeight="11"/>
  <cols>
    <col min="1" max="1" width="24.33203125" bestFit="1" customWidth="1"/>
    <col min="2" max="2" width="5" bestFit="1" customWidth="1"/>
    <col min="3" max="3" width="6.33203125" bestFit="1" customWidth="1"/>
    <col min="4" max="4" width="20.83203125" bestFit="1" customWidth="1"/>
    <col min="5" max="5" width="5" bestFit="1" customWidth="1"/>
    <col min="6" max="6" width="7.1640625" bestFit="1" customWidth="1"/>
    <col min="7" max="7" width="20.5" bestFit="1" customWidth="1"/>
    <col min="8" max="8" width="5" bestFit="1" customWidth="1"/>
    <col min="9" max="9" width="6.83203125" bestFit="1" customWidth="1"/>
  </cols>
  <sheetData>
    <row r="1" spans="1:9" ht="17">
      <c r="A1" s="68" t="s">
        <v>1</v>
      </c>
      <c r="B1" s="69" t="s">
        <v>359</v>
      </c>
      <c r="C1" s="69" t="s">
        <v>357</v>
      </c>
      <c r="D1" s="68" t="s">
        <v>1</v>
      </c>
      <c r="E1" s="69" t="s">
        <v>359</v>
      </c>
      <c r="F1" s="69" t="s">
        <v>357</v>
      </c>
      <c r="G1" s="68" t="s">
        <v>1</v>
      </c>
      <c r="H1" s="69" t="s">
        <v>359</v>
      </c>
      <c r="I1" s="69" t="s">
        <v>357</v>
      </c>
    </row>
    <row r="2" spans="1:9" ht="14">
      <c r="A2" s="70" t="s">
        <v>360</v>
      </c>
      <c r="B2" s="71">
        <v>5.8801681382470035</v>
      </c>
      <c r="C2" s="72">
        <v>0.24868447390076287</v>
      </c>
      <c r="D2" s="70" t="s">
        <v>370</v>
      </c>
      <c r="E2" s="71">
        <v>23.114505149240706</v>
      </c>
      <c r="F2" s="72">
        <v>1.2157444580205969</v>
      </c>
      <c r="G2" s="70" t="s">
        <v>379</v>
      </c>
      <c r="H2" s="71">
        <v>2.5204502814258909</v>
      </c>
      <c r="I2" s="72">
        <v>-0.1432145090681676</v>
      </c>
    </row>
    <row r="3" spans="1:9" ht="14">
      <c r="A3" s="70" t="s">
        <v>361</v>
      </c>
      <c r="B3" s="71">
        <v>14.709301702743078</v>
      </c>
      <c r="C3" s="72">
        <v>0.28359807883444532</v>
      </c>
      <c r="D3" s="70" t="s">
        <v>371</v>
      </c>
      <c r="E3" s="71">
        <v>0.75651549566093867</v>
      </c>
      <c r="F3" s="72">
        <v>7.1247592287033895E-2</v>
      </c>
      <c r="G3" s="70" t="s">
        <v>380</v>
      </c>
      <c r="H3" s="71">
        <v>2.5351505458591199</v>
      </c>
      <c r="I3" s="72">
        <v>0.19609206592031153</v>
      </c>
    </row>
    <row r="4" spans="1:9" ht="14">
      <c r="A4" s="70" t="s">
        <v>362</v>
      </c>
      <c r="B4" s="71">
        <v>5.7722172257571049</v>
      </c>
      <c r="C4" s="72">
        <v>0.29284375446529887</v>
      </c>
      <c r="D4" s="70" t="s">
        <v>372</v>
      </c>
      <c r="E4" s="71">
        <v>3.934185867048837</v>
      </c>
      <c r="F4" s="72">
        <v>3.1308565759012238E-2</v>
      </c>
      <c r="G4" s="70" t="s">
        <v>381</v>
      </c>
      <c r="H4" s="71">
        <v>3.3201981050818263</v>
      </c>
      <c r="I4" s="72">
        <v>0.14459517657192078</v>
      </c>
    </row>
    <row r="5" spans="1:9" ht="14">
      <c r="A5" s="70" t="s">
        <v>363</v>
      </c>
      <c r="B5" s="71">
        <v>4.2512579383361784</v>
      </c>
      <c r="C5" s="72">
        <v>0.11510248696893322</v>
      </c>
      <c r="D5" s="70" t="s">
        <v>373</v>
      </c>
      <c r="E5" s="71">
        <v>6.9118543607112617</v>
      </c>
      <c r="F5" s="72">
        <v>0.34098221845893312</v>
      </c>
      <c r="G5" s="70" t="s">
        <v>382</v>
      </c>
      <c r="H5" s="71">
        <v>11.072140484100618</v>
      </c>
      <c r="I5" s="72">
        <v>-6.6919791172282875E-2</v>
      </c>
    </row>
    <row r="6" spans="1:9" ht="14">
      <c r="A6" s="70" t="s">
        <v>364</v>
      </c>
      <c r="B6" s="71">
        <v>8.5298561424874411</v>
      </c>
      <c r="C6" s="72">
        <v>2.7515603592632061E-2</v>
      </c>
      <c r="D6" s="70" t="s">
        <v>374</v>
      </c>
      <c r="E6" s="71">
        <v>1.931525929610745</v>
      </c>
      <c r="F6" s="72">
        <v>-5.5341375450814578E-2</v>
      </c>
      <c r="G6" s="70" t="s">
        <v>383</v>
      </c>
      <c r="H6" s="71">
        <v>3.1098369467837301</v>
      </c>
      <c r="I6" s="72">
        <v>0.10123633757391148</v>
      </c>
    </row>
    <row r="7" spans="1:9" ht="14">
      <c r="A7" s="70" t="s">
        <v>365</v>
      </c>
      <c r="B7" s="71">
        <v>2.5078087829479494</v>
      </c>
      <c r="C7" s="72">
        <v>0.19609382434104097</v>
      </c>
      <c r="D7" s="70" t="s">
        <v>375</v>
      </c>
      <c r="E7" s="71">
        <v>2.59008480541682</v>
      </c>
      <c r="F7" s="72">
        <v>9.9420105252572652E-2</v>
      </c>
      <c r="G7" s="70" t="s">
        <v>384</v>
      </c>
      <c r="H7" s="71">
        <v>2.1035001881821604</v>
      </c>
      <c r="I7" s="72">
        <v>3.6130974783590515E-2</v>
      </c>
    </row>
    <row r="8" spans="1:9" ht="14">
      <c r="A8" s="70" t="s">
        <v>366</v>
      </c>
      <c r="B8" s="71">
        <v>4.9545507899617354</v>
      </c>
      <c r="C8" s="72">
        <v>0.17412024320961572</v>
      </c>
      <c r="D8" s="70" t="s">
        <v>376</v>
      </c>
      <c r="E8" s="71">
        <v>13.942658201925045</v>
      </c>
      <c r="F8" s="72">
        <v>0.25947163628916647</v>
      </c>
      <c r="G8" s="70" t="s">
        <v>385</v>
      </c>
      <c r="H8" s="71">
        <v>1.2778100373289092</v>
      </c>
      <c r="I8" s="72">
        <v>4.5873081708834508E-2</v>
      </c>
    </row>
    <row r="9" spans="1:9" ht="14">
      <c r="A9" s="70" t="s">
        <v>367</v>
      </c>
      <c r="B9" s="71">
        <v>5.052942666554082</v>
      </c>
      <c r="C9" s="72">
        <v>0.19037968983084239</v>
      </c>
      <c r="D9" s="70" t="s">
        <v>377</v>
      </c>
      <c r="E9" s="71">
        <v>3.2389203368769848</v>
      </c>
      <c r="F9" s="72">
        <v>0.23539969625845644</v>
      </c>
      <c r="G9" s="70" t="s">
        <v>386</v>
      </c>
      <c r="H9" s="71">
        <v>2.318295739348371</v>
      </c>
      <c r="I9" s="72">
        <v>0.14912280701754388</v>
      </c>
    </row>
    <row r="10" spans="1:9" ht="14">
      <c r="A10" s="70" t="s">
        <v>368</v>
      </c>
      <c r="B10" s="71">
        <v>10.341671751067723</v>
      </c>
      <c r="C10" s="72">
        <v>0.10700122025625382</v>
      </c>
      <c r="D10" s="70" t="s">
        <v>378</v>
      </c>
      <c r="E10" s="71">
        <v>2.9918646694214877</v>
      </c>
      <c r="F10" s="72">
        <v>0.2751162190082645</v>
      </c>
      <c r="G10" s="70" t="s">
        <v>387</v>
      </c>
      <c r="H10" s="71">
        <v>2.3006451612903227</v>
      </c>
      <c r="I10" s="72">
        <v>0.18795698924731183</v>
      </c>
    </row>
    <row r="11" spans="1:9" ht="12">
      <c r="A11" s="2" t="s">
        <v>369</v>
      </c>
      <c r="B11" s="25">
        <v>23.114505149240706</v>
      </c>
      <c r="C11" s="30">
        <v>1.2157444580205969</v>
      </c>
    </row>
    <row r="12" spans="1:9" ht="12">
      <c r="A12" s="2" t="s">
        <v>57</v>
      </c>
      <c r="B12" s="25">
        <v>0.75651549566093867</v>
      </c>
      <c r="C12" s="30">
        <v>7.1247592287033895E-2</v>
      </c>
    </row>
    <row r="13" spans="1:9" ht="12">
      <c r="A13" s="2" t="s">
        <v>59</v>
      </c>
      <c r="B13" s="25">
        <v>3.934185867048837</v>
      </c>
      <c r="C13" s="30">
        <v>3.1308565759012238E-2</v>
      </c>
    </row>
    <row r="14" spans="1:9" ht="12">
      <c r="A14" s="2" t="s">
        <v>62</v>
      </c>
      <c r="B14" s="25">
        <v>6.9118543607112617</v>
      </c>
      <c r="C14" s="30">
        <v>0.34098221845893312</v>
      </c>
    </row>
    <row r="15" spans="1:9" ht="12">
      <c r="A15" s="2" t="s">
        <v>65</v>
      </c>
      <c r="B15" s="25">
        <v>1.931525929610745</v>
      </c>
      <c r="C15" s="30">
        <v>-5.5341375450814578E-2</v>
      </c>
    </row>
    <row r="16" spans="1:9" ht="12">
      <c r="A16" s="2" t="s">
        <v>69</v>
      </c>
      <c r="B16" s="25">
        <v>2.59008480541682</v>
      </c>
      <c r="C16" s="30">
        <v>9.9420105252572652E-2</v>
      </c>
    </row>
    <row r="17" spans="1:3" ht="12">
      <c r="A17" s="2" t="s">
        <v>71</v>
      </c>
      <c r="B17" s="25">
        <v>13.942658201925045</v>
      </c>
      <c r="C17" s="30">
        <v>0.25947163628916647</v>
      </c>
    </row>
    <row r="18" spans="1:3" ht="12">
      <c r="A18" s="2" t="s">
        <v>73</v>
      </c>
      <c r="B18" s="25">
        <v>3.2389203368769848</v>
      </c>
      <c r="C18" s="30">
        <v>0.23539969625845644</v>
      </c>
    </row>
    <row r="19" spans="1:3" ht="24">
      <c r="A19" s="2" t="s">
        <v>76</v>
      </c>
      <c r="B19" s="25">
        <v>2.9918646694214877</v>
      </c>
      <c r="C19" s="30">
        <v>0.2751162190082645</v>
      </c>
    </row>
    <row r="20" spans="1:3" ht="12">
      <c r="A20" s="2" t="s">
        <v>79</v>
      </c>
      <c r="B20" s="25">
        <v>2.5204502814258909</v>
      </c>
      <c r="C20" s="30">
        <v>-0.1432145090681676</v>
      </c>
    </row>
    <row r="21" spans="1:3" ht="12">
      <c r="A21" s="2" t="s">
        <v>82</v>
      </c>
      <c r="B21" s="25">
        <v>2.5351505458591199</v>
      </c>
      <c r="C21" s="30">
        <v>0.19609206592031153</v>
      </c>
    </row>
    <row r="22" spans="1:3" ht="12">
      <c r="A22" s="2" t="s">
        <v>84</v>
      </c>
      <c r="B22" s="25">
        <v>3.3201981050818263</v>
      </c>
      <c r="C22" s="30">
        <v>0.14459517657192078</v>
      </c>
    </row>
    <row r="23" spans="1:3" ht="12">
      <c r="A23" s="2" t="s">
        <v>87</v>
      </c>
      <c r="B23" s="25">
        <v>11.072140484100618</v>
      </c>
      <c r="C23" s="30">
        <v>-6.6919791172282875E-2</v>
      </c>
    </row>
    <row r="24" spans="1:3" ht="12">
      <c r="A24" s="2" t="s">
        <v>89</v>
      </c>
      <c r="B24" s="25">
        <v>3.1098369467837301</v>
      </c>
      <c r="C24" s="30">
        <v>0.10123633757391148</v>
      </c>
    </row>
    <row r="25" spans="1:3" ht="12">
      <c r="A25" s="2" t="s">
        <v>92</v>
      </c>
      <c r="B25" s="25">
        <v>2.1035001881821604</v>
      </c>
      <c r="C25" s="30">
        <v>3.6130974783590515E-2</v>
      </c>
    </row>
    <row r="26" spans="1:3" ht="12">
      <c r="A26" s="2" t="s">
        <v>94</v>
      </c>
      <c r="B26" s="25">
        <v>1.2778100373289092</v>
      </c>
      <c r="C26" s="30">
        <v>4.5873081708834508E-2</v>
      </c>
    </row>
    <row r="27" spans="1:3" ht="24">
      <c r="A27" s="2" t="s">
        <v>96</v>
      </c>
      <c r="B27" s="25">
        <v>2.318295739348371</v>
      </c>
      <c r="C27" s="30">
        <v>0.14912280701754388</v>
      </c>
    </row>
    <row r="28" spans="1:3" ht="12">
      <c r="A28" s="2" t="s">
        <v>99</v>
      </c>
      <c r="B28" s="25">
        <v>2.3006451612903227</v>
      </c>
      <c r="C28" s="30">
        <v>0.18795698924731183</v>
      </c>
    </row>
    <row r="30" spans="1:3">
      <c r="A30" t="s">
        <v>257</v>
      </c>
      <c r="B30" s="26">
        <f>AVERAGE(B2:B28)</f>
        <v>5.6285154608672636</v>
      </c>
      <c r="C30" s="26">
        <f>AVERAGE(C2:C28)</f>
        <v>0.17628006014318592</v>
      </c>
    </row>
    <row r="31" spans="1:3">
      <c r="A31" t="s">
        <v>388</v>
      </c>
      <c r="B31" s="26">
        <f>MEDIAN(B3:B29)</f>
        <v>3.2795592209794053</v>
      </c>
      <c r="C31" s="26">
        <f>MEDIAN(C3:C29)</f>
        <v>0.14685899179473233</v>
      </c>
    </row>
    <row r="33" spans="2:2">
      <c r="B33" s="26">
        <f>MIN(B2:B28)</f>
        <v>0.75651549566093867</v>
      </c>
    </row>
    <row r="34" spans="2:2">
      <c r="B34" s="26">
        <f>MAX(B2:B28)</f>
        <v>23.114505149240706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73FD4-F096-3243-9CD8-93DC86366134}">
  <dimension ref="A1:L66"/>
  <sheetViews>
    <sheetView workbookViewId="0">
      <selection activeCell="N73" sqref="N73"/>
    </sheetView>
  </sheetViews>
  <sheetFormatPr baseColWidth="10" defaultRowHeight="11"/>
  <sheetData>
    <row r="1" spans="1:12" ht="16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 ht="16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1:12" ht="16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1:12" ht="16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spans="1:12" ht="16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</row>
    <row r="6" spans="1:12" ht="16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</row>
    <row r="7" spans="1:12" ht="16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</row>
    <row r="8" spans="1:12" ht="16">
      <c r="A8" s="36"/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</row>
    <row r="9" spans="1:12" ht="16">
      <c r="A9" s="36"/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</row>
    <row r="10" spans="1:12" ht="16">
      <c r="A10" s="36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</row>
    <row r="11" spans="1:12" ht="16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</row>
    <row r="12" spans="1:12" ht="16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</row>
    <row r="13" spans="1:12" ht="16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</row>
    <row r="14" spans="1:12" ht="16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</row>
    <row r="15" spans="1:12" ht="16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</row>
    <row r="16" spans="1:12" ht="16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</row>
    <row r="17" spans="1:12" ht="16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</row>
    <row r="18" spans="1:12" ht="16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</row>
    <row r="19" spans="1:12" ht="16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</row>
    <row r="20" spans="1:12" ht="16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</row>
    <row r="21" spans="1:12" ht="16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</row>
    <row r="22" spans="1:12" ht="16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</row>
    <row r="23" spans="1:12" ht="16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</row>
    <row r="24" spans="1:12" ht="16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</row>
    <row r="25" spans="1:12" ht="16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</row>
    <row r="26" spans="1:12" ht="16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</row>
    <row r="27" spans="1:12" ht="16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6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</row>
    <row r="29" spans="1:12" ht="16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</row>
    <row r="30" spans="1:12" ht="13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</row>
    <row r="31" spans="1:12" ht="13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</row>
    <row r="32" spans="1:12" ht="13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</row>
    <row r="33" spans="1:12" ht="13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</row>
    <row r="34" spans="1:12" ht="13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</row>
    <row r="35" spans="1:12" ht="13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</row>
    <row r="36" spans="1:12" ht="13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</row>
    <row r="37" spans="1:12" ht="13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</row>
    <row r="38" spans="1:12" ht="13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</row>
    <row r="39" spans="1:12" ht="13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spans="1:12" ht="13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pans="1:12" ht="13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</row>
    <row r="42" spans="1:12" ht="13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</row>
    <row r="43" spans="1:12" ht="1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</row>
    <row r="44" spans="1:12" ht="13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</row>
    <row r="45" spans="1:12" ht="13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</row>
    <row r="46" spans="1:12" ht="13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</row>
    <row r="47" spans="1:12" ht="13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</row>
    <row r="48" spans="1:12" ht="13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</row>
    <row r="49" spans="1:12" ht="13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</row>
    <row r="50" spans="1:12" ht="13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</row>
    <row r="51" spans="1:12" ht="13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</row>
    <row r="52" spans="1:12" ht="13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</row>
    <row r="53" spans="1:12" ht="1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</row>
    <row r="54" spans="1:12" ht="13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</row>
    <row r="55" spans="1:12" ht="13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</row>
    <row r="56" spans="1:12" ht="13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</row>
    <row r="57" spans="1:12" ht="13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</row>
    <row r="58" spans="1:12" ht="13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</row>
    <row r="59" spans="1:12" ht="13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</row>
    <row r="60" spans="1:12" ht="13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</row>
    <row r="61" spans="1:12" ht="13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</row>
    <row r="62" spans="1:12" ht="13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</row>
    <row r="63" spans="1:12" ht="1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</row>
    <row r="64" spans="1:12" ht="13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</row>
    <row r="65" spans="1:12" ht="13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</row>
    <row r="66" spans="1:12" ht="16">
      <c r="A66" s="36"/>
      <c r="B66" s="36" t="s">
        <v>255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89BA1-AED8-5940-9A91-3F5BADFF9F24}">
  <dimension ref="A1:S79"/>
  <sheetViews>
    <sheetView tabSelected="1" topLeftCell="A15" zoomScale="130" zoomScaleNormal="130" workbookViewId="0">
      <selection activeCell="S76" sqref="S76"/>
    </sheetView>
  </sheetViews>
  <sheetFormatPr baseColWidth="10" defaultRowHeight="11"/>
  <cols>
    <col min="1" max="1" width="26.6640625" customWidth="1"/>
    <col min="2" max="3" width="10.83203125" style="73"/>
  </cols>
  <sheetData>
    <row r="1" spans="1:6" ht="17">
      <c r="A1" s="75" t="s">
        <v>1</v>
      </c>
      <c r="B1" s="76" t="s">
        <v>359</v>
      </c>
      <c r="C1" s="76" t="s">
        <v>357</v>
      </c>
      <c r="D1" s="81" t="s">
        <v>389</v>
      </c>
      <c r="E1" s="81" t="s">
        <v>392</v>
      </c>
      <c r="F1" s="81" t="s">
        <v>393</v>
      </c>
    </row>
    <row r="2" spans="1:6" ht="14">
      <c r="A2" s="70" t="s">
        <v>360</v>
      </c>
      <c r="B2" s="77">
        <v>5.8801681382470035</v>
      </c>
      <c r="C2" s="78">
        <v>0.24868447390076287</v>
      </c>
      <c r="D2" s="82">
        <v>0.107</v>
      </c>
      <c r="E2" s="83">
        <f>1.66+14.44*C2+11.73*D2</f>
        <v>6.5061138031270156</v>
      </c>
      <c r="F2" s="84">
        <f>B2/E2-1</f>
        <v>-9.6208840456981526E-2</v>
      </c>
    </row>
    <row r="3" spans="1:6" ht="14">
      <c r="A3" s="70" t="s">
        <v>361</v>
      </c>
      <c r="B3" s="77">
        <v>14.709301702743078</v>
      </c>
      <c r="C3" s="78">
        <v>0.28359807883444532</v>
      </c>
      <c r="D3" s="82">
        <v>0.10800000000000001</v>
      </c>
      <c r="E3" s="83">
        <f t="shared" ref="E3:E28" si="0">1.66+14.44*C3+11.73*D3</f>
        <v>7.0219962583693905</v>
      </c>
      <c r="F3" s="84">
        <f t="shared" ref="F3:F28" si="1">B3/E3-1</f>
        <v>1.0947464455298346</v>
      </c>
    </row>
    <row r="4" spans="1:6" ht="14">
      <c r="A4" s="70" t="s">
        <v>362</v>
      </c>
      <c r="B4" s="77">
        <v>5.7722172257571049</v>
      </c>
      <c r="C4" s="78">
        <v>0.29284375446529887</v>
      </c>
      <c r="D4" s="82">
        <v>0</v>
      </c>
      <c r="E4" s="83">
        <f t="shared" si="0"/>
        <v>5.8886638144789156</v>
      </c>
      <c r="F4" s="84">
        <f t="shared" si="1"/>
        <v>-1.9774704821065581E-2</v>
      </c>
    </row>
    <row r="5" spans="1:6" ht="14">
      <c r="A5" s="70" t="s">
        <v>363</v>
      </c>
      <c r="B5" s="77">
        <v>4.2512579383361784</v>
      </c>
      <c r="C5" s="78">
        <v>0.11510248696893322</v>
      </c>
      <c r="D5" s="82">
        <v>0.10099999999999999</v>
      </c>
      <c r="E5" s="83">
        <f t="shared" si="0"/>
        <v>4.5068099118313958</v>
      </c>
      <c r="F5" s="84">
        <f t="shared" si="1"/>
        <v>-5.670351723163114E-2</v>
      </c>
    </row>
    <row r="6" spans="1:6" ht="14">
      <c r="A6" s="70" t="s">
        <v>364</v>
      </c>
      <c r="B6" s="77">
        <v>8.5298561424874411</v>
      </c>
      <c r="C6" s="78">
        <v>2.7515603592632061E-2</v>
      </c>
      <c r="D6" s="82">
        <v>0.59499999999999997</v>
      </c>
      <c r="E6" s="83">
        <f t="shared" si="0"/>
        <v>9.0366753158776074</v>
      </c>
      <c r="F6" s="84">
        <f t="shared" si="1"/>
        <v>-5.6084694389724854E-2</v>
      </c>
    </row>
    <row r="7" spans="1:6" ht="14">
      <c r="A7" s="70" t="s">
        <v>365</v>
      </c>
      <c r="B7" s="77">
        <v>2.5078087829479494</v>
      </c>
      <c r="C7" s="78">
        <v>0.19609382434104097</v>
      </c>
      <c r="D7" s="82">
        <v>-8.1300000000000001E-3</v>
      </c>
      <c r="E7" s="83">
        <f t="shared" si="0"/>
        <v>4.3962299234846318</v>
      </c>
      <c r="F7" s="84">
        <f t="shared" si="1"/>
        <v>-0.42955468057954582</v>
      </c>
    </row>
    <row r="8" spans="1:6" ht="14">
      <c r="A8" s="70" t="s">
        <v>366</v>
      </c>
      <c r="B8" s="77">
        <v>4.9545507899617354</v>
      </c>
      <c r="C8" s="78">
        <v>0.17412024320961572</v>
      </c>
      <c r="D8" s="82">
        <v>0.14800000000000002</v>
      </c>
      <c r="E8" s="83">
        <f t="shared" si="0"/>
        <v>5.9103363119468506</v>
      </c>
      <c r="F8" s="84">
        <f t="shared" si="1"/>
        <v>-0.161714236134607</v>
      </c>
    </row>
    <row r="9" spans="1:6" ht="14">
      <c r="A9" s="70" t="s">
        <v>367</v>
      </c>
      <c r="B9" s="77">
        <v>5.052942666554082</v>
      </c>
      <c r="C9" s="78">
        <v>0.19037968983084239</v>
      </c>
      <c r="D9" s="82">
        <v>0.10199999999999999</v>
      </c>
      <c r="E9" s="83">
        <f t="shared" si="0"/>
        <v>5.6055427211573639</v>
      </c>
      <c r="F9" s="84">
        <f t="shared" si="1"/>
        <v>-9.8581008493177191E-2</v>
      </c>
    </row>
    <row r="10" spans="1:6" ht="14">
      <c r="A10" s="70" t="s">
        <v>368</v>
      </c>
      <c r="B10" s="77">
        <v>10.341671751067723</v>
      </c>
      <c r="C10" s="78">
        <v>0.10700122025625382</v>
      </c>
      <c r="D10" s="82">
        <v>0.54200000000000004</v>
      </c>
      <c r="E10" s="83">
        <f t="shared" si="0"/>
        <v>9.5627576205003066</v>
      </c>
      <c r="F10" s="84">
        <f t="shared" si="1"/>
        <v>8.1452878079604218E-2</v>
      </c>
    </row>
    <row r="11" spans="1:6" ht="14">
      <c r="A11" s="70" t="s">
        <v>370</v>
      </c>
      <c r="B11" s="79">
        <v>23.114505149240706</v>
      </c>
      <c r="C11" s="80">
        <v>1.2157444580205969</v>
      </c>
      <c r="D11" s="82">
        <v>0.16800000000000001</v>
      </c>
      <c r="E11" s="83">
        <f t="shared" si="0"/>
        <v>21.185989973817417</v>
      </c>
      <c r="F11" s="84">
        <f t="shared" si="1"/>
        <v>9.1027852736956572E-2</v>
      </c>
    </row>
    <row r="12" spans="1:6" ht="14">
      <c r="A12" s="70" t="s">
        <v>371</v>
      </c>
      <c r="B12" s="79">
        <v>0.75651549566093867</v>
      </c>
      <c r="C12" s="80">
        <v>7.1247592287033895E-2</v>
      </c>
      <c r="D12" s="82">
        <v>4.1799999999999997E-2</v>
      </c>
      <c r="E12" s="83">
        <f t="shared" si="0"/>
        <v>3.1791292326247693</v>
      </c>
      <c r="F12" s="84">
        <f t="shared" si="1"/>
        <v>-0.76203688484964782</v>
      </c>
    </row>
    <row r="13" spans="1:6" ht="14">
      <c r="A13" s="70" t="s">
        <v>372</v>
      </c>
      <c r="B13" s="79">
        <v>3.934185867048837</v>
      </c>
      <c r="C13" s="80">
        <v>3.1308565759012238E-2</v>
      </c>
      <c r="D13" s="82">
        <v>0.218</v>
      </c>
      <c r="E13" s="83">
        <f t="shared" si="0"/>
        <v>4.6692356895601366</v>
      </c>
      <c r="F13" s="84">
        <f t="shared" si="1"/>
        <v>-0.15742401356067437</v>
      </c>
    </row>
    <row r="14" spans="1:6" ht="14">
      <c r="A14" s="70" t="s">
        <v>373</v>
      </c>
      <c r="B14" s="79">
        <v>6.9118543607112617</v>
      </c>
      <c r="C14" s="80">
        <v>0.34098221845893312</v>
      </c>
      <c r="D14" s="82">
        <v>0.19699999999999998</v>
      </c>
      <c r="E14" s="83">
        <f t="shared" si="0"/>
        <v>8.8945932345469938</v>
      </c>
      <c r="F14" s="84">
        <f t="shared" si="1"/>
        <v>-0.22291507003768163</v>
      </c>
    </row>
    <row r="15" spans="1:6" ht="14">
      <c r="A15" s="70" t="s">
        <v>374</v>
      </c>
      <c r="B15" s="79">
        <v>1.931525929610745</v>
      </c>
      <c r="C15" s="80">
        <v>-5.5341375450814578E-2</v>
      </c>
      <c r="D15" s="82">
        <v>0</v>
      </c>
      <c r="E15" s="83">
        <f t="shared" si="0"/>
        <v>0.86087053849023742</v>
      </c>
      <c r="F15" s="84">
        <f t="shared" si="1"/>
        <v>1.2436891997700177</v>
      </c>
    </row>
    <row r="16" spans="1:6" ht="14">
      <c r="A16" s="70" t="s">
        <v>375</v>
      </c>
      <c r="B16" s="79">
        <v>2.59008480541682</v>
      </c>
      <c r="C16" s="80">
        <v>9.9420105252572652E-2</v>
      </c>
      <c r="D16" s="82">
        <v>0.19500000000000001</v>
      </c>
      <c r="E16" s="83">
        <f t="shared" si="0"/>
        <v>5.382976319847149</v>
      </c>
      <c r="F16" s="84">
        <f t="shared" si="1"/>
        <v>-0.51883778573070782</v>
      </c>
    </row>
    <row r="17" spans="1:6" ht="14">
      <c r="A17" s="70" t="s">
        <v>376</v>
      </c>
      <c r="B17" s="79">
        <v>13.942658201925045</v>
      </c>
      <c r="C17" s="80">
        <v>0.25947163628916647</v>
      </c>
      <c r="D17" s="82">
        <v>0.22</v>
      </c>
      <c r="E17" s="83">
        <f t="shared" si="0"/>
        <v>7.9873704280155629</v>
      </c>
      <c r="F17" s="84">
        <f t="shared" si="1"/>
        <v>0.74558802894897847</v>
      </c>
    </row>
    <row r="18" spans="1:6" ht="14">
      <c r="A18" s="70" t="s">
        <v>377</v>
      </c>
      <c r="B18" s="79">
        <v>3.2389203368769848</v>
      </c>
      <c r="C18" s="80">
        <v>0.23539969625845644</v>
      </c>
      <c r="D18" s="82">
        <v>-3.0499999999999999E-2</v>
      </c>
      <c r="E18" s="83">
        <f t="shared" si="0"/>
        <v>4.7014066139721109</v>
      </c>
      <c r="F18" s="84">
        <f t="shared" si="1"/>
        <v>-0.31107419484814669</v>
      </c>
    </row>
    <row r="19" spans="1:6" ht="14">
      <c r="A19" s="70" t="s">
        <v>378</v>
      </c>
      <c r="B19" s="79">
        <v>2.9918646694214877</v>
      </c>
      <c r="C19" s="80">
        <v>0.2751162190082645</v>
      </c>
      <c r="D19" s="82">
        <v>0</v>
      </c>
      <c r="E19" s="83">
        <f t="shared" si="0"/>
        <v>5.6326782024793394</v>
      </c>
      <c r="F19" s="84">
        <f t="shared" si="1"/>
        <v>-0.46883799111680891</v>
      </c>
    </row>
    <row r="20" spans="1:6" ht="14">
      <c r="A20" s="70" t="s">
        <v>379</v>
      </c>
      <c r="B20" s="79">
        <v>2.5204502814258909</v>
      </c>
      <c r="C20" s="80">
        <v>-0.1432145090681676</v>
      </c>
      <c r="D20" s="82">
        <v>7.4299999999999991E-2</v>
      </c>
      <c r="E20" s="83">
        <f t="shared" si="0"/>
        <v>0.46352148905565993</v>
      </c>
      <c r="F20" s="84">
        <f t="shared" si="1"/>
        <v>4.4376125830991056</v>
      </c>
    </row>
    <row r="21" spans="1:6" ht="14">
      <c r="A21" s="70" t="s">
        <v>380</v>
      </c>
      <c r="B21" s="79">
        <v>2.5351505458591199</v>
      </c>
      <c r="C21" s="80">
        <v>0.19609206592031153</v>
      </c>
      <c r="D21" s="82">
        <v>0.17</v>
      </c>
      <c r="E21" s="83">
        <f t="shared" si="0"/>
        <v>6.4856694318892991</v>
      </c>
      <c r="F21" s="84">
        <f t="shared" si="1"/>
        <v>-0.60911505396897458</v>
      </c>
    </row>
    <row r="22" spans="1:6" ht="14">
      <c r="A22" s="70" t="s">
        <v>381</v>
      </c>
      <c r="B22" s="79">
        <v>3.3201981050818263</v>
      </c>
      <c r="C22" s="80">
        <v>0.14459517657192078</v>
      </c>
      <c r="D22" s="82">
        <v>9.8599999999999993E-2</v>
      </c>
      <c r="E22" s="83">
        <f t="shared" si="0"/>
        <v>4.9045323496985356</v>
      </c>
      <c r="F22" s="84">
        <f t="shared" si="1"/>
        <v>-0.32303472210028195</v>
      </c>
    </row>
    <row r="23" spans="1:6" ht="14">
      <c r="A23" s="70" t="s">
        <v>382</v>
      </c>
      <c r="B23" s="79">
        <v>11.072140484100618</v>
      </c>
      <c r="C23" s="80">
        <v>-6.6919791172282875E-2</v>
      </c>
      <c r="D23" s="82">
        <v>0</v>
      </c>
      <c r="E23" s="83">
        <f t="shared" si="0"/>
        <v>0.69367821547223529</v>
      </c>
      <c r="F23" s="84">
        <f t="shared" si="1"/>
        <v>14.961493725967793</v>
      </c>
    </row>
    <row r="24" spans="1:6" ht="14">
      <c r="A24" s="70" t="s">
        <v>383</v>
      </c>
      <c r="B24" s="79">
        <v>3.1098369467837301</v>
      </c>
      <c r="C24" s="80">
        <v>0.10123633757391148</v>
      </c>
      <c r="D24" s="82">
        <v>0.105</v>
      </c>
      <c r="E24" s="83">
        <f t="shared" si="0"/>
        <v>4.3535027145672816</v>
      </c>
      <c r="F24" s="84">
        <f t="shared" si="1"/>
        <v>-0.28567014868788621</v>
      </c>
    </row>
    <row r="25" spans="1:6" ht="14">
      <c r="A25" s="70" t="s">
        <v>384</v>
      </c>
      <c r="B25" s="79">
        <v>2.1035001881821604</v>
      </c>
      <c r="C25" s="80">
        <v>3.6130974783590515E-2</v>
      </c>
      <c r="D25" s="82">
        <v>0</v>
      </c>
      <c r="E25" s="83">
        <f t="shared" si="0"/>
        <v>2.1817312758750469</v>
      </c>
      <c r="F25" s="84">
        <f t="shared" si="1"/>
        <v>-3.5857343458354896E-2</v>
      </c>
    </row>
    <row r="26" spans="1:6" ht="14">
      <c r="A26" s="70" t="s">
        <v>385</v>
      </c>
      <c r="B26" s="79">
        <v>1.2778100373289092</v>
      </c>
      <c r="C26" s="80">
        <v>4.5873081708834508E-2</v>
      </c>
      <c r="D26" s="82">
        <v>0</v>
      </c>
      <c r="E26" s="83">
        <f t="shared" si="0"/>
        <v>2.3224072998755703</v>
      </c>
      <c r="F26" s="84">
        <f t="shared" si="1"/>
        <v>-0.44979072473748616</v>
      </c>
    </row>
    <row r="27" spans="1:6" ht="14">
      <c r="A27" s="70" t="s">
        <v>386</v>
      </c>
      <c r="B27" s="79">
        <v>2.318295739348371</v>
      </c>
      <c r="C27" s="80">
        <v>0.14912280701754388</v>
      </c>
      <c r="D27" s="82">
        <v>0.11699999999999999</v>
      </c>
      <c r="E27" s="83">
        <f t="shared" si="0"/>
        <v>5.1857433333333329</v>
      </c>
      <c r="F27" s="84">
        <f t="shared" si="1"/>
        <v>-0.55294822934126997</v>
      </c>
    </row>
    <row r="28" spans="1:6" ht="14">
      <c r="A28" s="70" t="s">
        <v>387</v>
      </c>
      <c r="B28" s="79">
        <v>2.3006451612903227</v>
      </c>
      <c r="C28" s="80">
        <v>0.18795698924731183</v>
      </c>
      <c r="D28" s="82">
        <v>0.01</v>
      </c>
      <c r="E28" s="83">
        <f t="shared" si="0"/>
        <v>4.4913989247311825</v>
      </c>
      <c r="F28" s="84">
        <f t="shared" si="1"/>
        <v>-0.48776646211001617</v>
      </c>
    </row>
    <row r="30" spans="1:6">
      <c r="A30" t="s">
        <v>257</v>
      </c>
      <c r="B30" s="74">
        <f>AVERAGE(B2:B28)</f>
        <v>5.6285154608672636</v>
      </c>
      <c r="C30" s="74">
        <f>AVERAGE(C2:C28)</f>
        <v>0.17628006014318592</v>
      </c>
    </row>
    <row r="31" spans="1:6">
      <c r="A31" t="s">
        <v>388</v>
      </c>
      <c r="B31" s="74">
        <f>MEDIAN(B3:B29)</f>
        <v>3.2795592209794053</v>
      </c>
      <c r="C31" s="74">
        <f>MEDIAN(C3:C29)</f>
        <v>0.14685899179473233</v>
      </c>
    </row>
    <row r="75" spans="19:19" ht="16">
      <c r="S75" s="85">
        <f xml:space="preserve"> 2.29 + 3.12* (0.1237) -0.16* (1.06)  +6.61* (0.3638) - 0.29 *(0.4176)</f>
        <v>4.7899580000000004</v>
      </c>
    </row>
    <row r="78" spans="19:19" ht="16">
      <c r="S78" s="85">
        <f xml:space="preserve"> 2.1 + 6.07* (0.1237) + 0.69* (1.06)  +5.09* (0.3638) - 0.33* (0.4176)</f>
        <v>5.2961930000000006</v>
      </c>
    </row>
    <row r="79" spans="19:19">
      <c r="S79">
        <f>9.41*S78</f>
        <v>49.837176130000003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A1BD2-FAAD-D249-9707-00EF59E90F66}">
  <dimension ref="A1:K236"/>
  <sheetViews>
    <sheetView workbookViewId="0">
      <selection activeCell="Q66" sqref="Q66"/>
    </sheetView>
  </sheetViews>
  <sheetFormatPr baseColWidth="10" defaultRowHeight="13"/>
  <cols>
    <col min="1" max="1" width="18.1640625" style="67" customWidth="1"/>
    <col min="2" max="2" width="17" style="67" customWidth="1"/>
    <col min="3" max="3" width="18.1640625" style="67" customWidth="1"/>
    <col min="4" max="4" width="11.5" style="67" customWidth="1"/>
    <col min="5" max="6" width="15.83203125" style="67" customWidth="1"/>
    <col min="7" max="7" width="12.5" style="67" customWidth="1"/>
    <col min="8" max="11" width="11.5" style="67" customWidth="1"/>
  </cols>
  <sheetData>
    <row r="1" spans="1:11" ht="18" thickBot="1">
      <c r="A1" s="91" t="s">
        <v>278</v>
      </c>
      <c r="B1" s="91"/>
      <c r="C1" s="91"/>
      <c r="D1" s="91"/>
      <c r="E1" s="91"/>
      <c r="F1" s="91"/>
      <c r="G1" s="91"/>
      <c r="H1" s="91"/>
      <c r="I1" s="91"/>
      <c r="J1" s="91"/>
      <c r="K1" s="91"/>
    </row>
    <row r="2" spans="1:11" ht="16">
      <c r="A2" s="86" t="s">
        <v>279</v>
      </c>
      <c r="B2" s="86"/>
      <c r="C2" s="95" t="s">
        <v>356</v>
      </c>
      <c r="D2" s="95"/>
      <c r="E2" s="95"/>
      <c r="F2" s="95"/>
      <c r="G2" s="36"/>
      <c r="H2" s="36"/>
      <c r="I2" s="36"/>
      <c r="J2" s="36"/>
      <c r="K2" s="36"/>
    </row>
    <row r="3" spans="1:11" ht="16">
      <c r="A3" s="86" t="s">
        <v>280</v>
      </c>
      <c r="B3" s="86"/>
      <c r="C3" s="95" t="s">
        <v>357</v>
      </c>
      <c r="D3" s="95"/>
      <c r="E3" s="95"/>
      <c r="F3" s="95"/>
      <c r="G3" s="36"/>
      <c r="H3" s="36"/>
      <c r="I3" s="36"/>
      <c r="J3" s="36"/>
      <c r="K3" s="36"/>
    </row>
    <row r="4" spans="1:11" ht="16">
      <c r="A4" s="86" t="s">
        <v>281</v>
      </c>
      <c r="B4" s="86"/>
      <c r="C4" s="35">
        <v>27</v>
      </c>
      <c r="D4" s="36"/>
      <c r="E4" s="36"/>
      <c r="F4" s="36"/>
      <c r="G4" s="36"/>
      <c r="H4" s="36"/>
      <c r="I4" s="36"/>
      <c r="J4" s="36"/>
      <c r="K4" s="36"/>
    </row>
    <row r="5" spans="1:11" ht="16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</row>
    <row r="6" spans="1:11" ht="16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</row>
    <row r="7" spans="1:11" ht="17" thickBot="1">
      <c r="A7" s="93" t="s">
        <v>282</v>
      </c>
      <c r="B7" s="93"/>
      <c r="C7" s="93"/>
      <c r="D7" s="93"/>
      <c r="E7" s="38"/>
      <c r="F7" s="38"/>
      <c r="G7" s="38"/>
      <c r="H7" s="38"/>
      <c r="I7" s="38"/>
      <c r="J7" s="38"/>
      <c r="K7" s="38"/>
    </row>
    <row r="8" spans="1:11" ht="16">
      <c r="A8" s="86" t="s">
        <v>283</v>
      </c>
      <c r="B8" s="86"/>
      <c r="C8" s="39">
        <v>0.68568947689677795</v>
      </c>
      <c r="D8" s="94" t="s">
        <v>284</v>
      </c>
      <c r="E8" s="94"/>
      <c r="F8" s="40">
        <v>0.47017005872697698</v>
      </c>
      <c r="G8" s="86" t="s">
        <v>285</v>
      </c>
      <c r="H8" s="86"/>
      <c r="I8" s="39">
        <v>0.448976861076057</v>
      </c>
      <c r="J8" s="36"/>
      <c r="K8" s="36"/>
    </row>
    <row r="9" spans="1:11" ht="16">
      <c r="A9" s="86" t="s">
        <v>286</v>
      </c>
      <c r="B9" s="86"/>
      <c r="C9" s="39">
        <v>14.3736286574639</v>
      </c>
      <c r="D9" s="94" t="s">
        <v>287</v>
      </c>
      <c r="E9" s="94"/>
      <c r="F9" s="40">
        <v>3.7912568704143399</v>
      </c>
      <c r="G9" s="86" t="s">
        <v>288</v>
      </c>
      <c r="H9" s="86"/>
      <c r="I9" s="39">
        <v>79.811433035021807</v>
      </c>
      <c r="J9" s="36"/>
      <c r="K9" s="36"/>
    </row>
    <row r="10" spans="1:11" ht="16">
      <c r="A10" s="86" t="s">
        <v>289</v>
      </c>
      <c r="B10" s="86"/>
      <c r="C10" s="39">
        <v>2.3507249154194998</v>
      </c>
      <c r="D10" s="86" t="s">
        <v>290</v>
      </c>
      <c r="E10" s="86"/>
      <c r="F10" s="39">
        <v>-73.255201330468594</v>
      </c>
      <c r="G10" s="36"/>
      <c r="H10" s="36"/>
      <c r="I10" s="36"/>
      <c r="J10" s="36"/>
      <c r="K10" s="36"/>
    </row>
    <row r="11" spans="1:11" ht="16">
      <c r="A11" s="86" t="s">
        <v>291</v>
      </c>
      <c r="B11" s="86"/>
      <c r="C11" s="39">
        <v>5.5744593578124899</v>
      </c>
      <c r="D11" s="86" t="s">
        <v>292</v>
      </c>
      <c r="E11" s="86"/>
      <c r="F11" s="39">
        <v>5.5803852837384103</v>
      </c>
      <c r="G11" s="36"/>
      <c r="H11" s="36"/>
      <c r="I11" s="36"/>
      <c r="J11" s="36"/>
      <c r="K11" s="36"/>
    </row>
    <row r="12" spans="1:11" ht="16">
      <c r="A12" s="86" t="s">
        <v>293</v>
      </c>
      <c r="B12" s="86"/>
      <c r="C12" s="39">
        <v>5.67044727381281</v>
      </c>
      <c r="D12" s="86" t="s">
        <v>294</v>
      </c>
      <c r="E12" s="86"/>
      <c r="F12" s="39">
        <v>5.6030015972620903</v>
      </c>
      <c r="G12" s="36"/>
      <c r="H12" s="36"/>
      <c r="I12" s="36"/>
      <c r="J12" s="36"/>
      <c r="K12" s="36"/>
    </row>
    <row r="13" spans="1:11" ht="16">
      <c r="A13" s="86" t="s">
        <v>295</v>
      </c>
      <c r="B13" s="86"/>
      <c r="C13" s="39">
        <v>485.440361212639</v>
      </c>
      <c r="D13" s="86" t="s">
        <v>296</v>
      </c>
      <c r="E13" s="86"/>
      <c r="F13" s="39">
        <v>4.2401972404011001</v>
      </c>
      <c r="G13" s="86" t="s">
        <v>297</v>
      </c>
      <c r="H13" s="86"/>
      <c r="I13" s="39">
        <v>0.28424242979370901</v>
      </c>
      <c r="J13" s="36"/>
      <c r="K13" s="36"/>
    </row>
    <row r="14" spans="1:11" ht="16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</row>
    <row r="15" spans="1:11" ht="11" customHeight="1" thickBot="1">
      <c r="A15" s="91" t="s">
        <v>358</v>
      </c>
      <c r="B15" s="91"/>
      <c r="C15" s="91"/>
      <c r="D15" s="91"/>
      <c r="E15" s="91"/>
      <c r="F15" s="91"/>
      <c r="G15" s="91"/>
      <c r="H15" s="91"/>
      <c r="I15" s="91"/>
      <c r="J15" s="91"/>
      <c r="K15" s="91"/>
    </row>
    <row r="16" spans="1:11" ht="12" customHeight="1" thickBot="1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</row>
    <row r="17" spans="1:11" ht="16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</row>
    <row r="18" spans="1:11" ht="16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</row>
    <row r="19" spans="1:11" ht="17" thickBot="1">
      <c r="A19" s="93" t="s">
        <v>299</v>
      </c>
      <c r="B19" s="93"/>
      <c r="C19" s="93"/>
      <c r="D19" s="93"/>
      <c r="E19" s="38"/>
      <c r="F19" s="38"/>
      <c r="G19" s="36"/>
      <c r="H19" s="36"/>
      <c r="I19" s="36"/>
      <c r="J19" s="36"/>
      <c r="K19" s="36"/>
    </row>
    <row r="20" spans="1:11" ht="16">
      <c r="A20" s="41"/>
      <c r="B20" s="41" t="s">
        <v>300</v>
      </c>
      <c r="C20" s="41" t="s">
        <v>301</v>
      </c>
      <c r="D20" s="41" t="s">
        <v>302</v>
      </c>
      <c r="E20" s="41" t="s">
        <v>303</v>
      </c>
      <c r="F20" s="41" t="s">
        <v>304</v>
      </c>
      <c r="G20" s="36"/>
      <c r="H20" s="36"/>
      <c r="I20" s="36"/>
      <c r="J20" s="36"/>
      <c r="K20" s="36"/>
    </row>
    <row r="21" spans="1:11" ht="16">
      <c r="A21" s="34" t="s">
        <v>305</v>
      </c>
      <c r="B21" s="42">
        <v>1</v>
      </c>
      <c r="C21" s="39">
        <v>318.878252414445</v>
      </c>
      <c r="D21" s="39">
        <v>318.878252414445</v>
      </c>
      <c r="E21" s="39">
        <v>22.1849513448268</v>
      </c>
      <c r="F21" s="43">
        <v>7.8989060586010003E-5</v>
      </c>
      <c r="G21" s="36"/>
      <c r="H21" s="36"/>
      <c r="I21" s="36"/>
      <c r="J21" s="36"/>
      <c r="K21" s="36"/>
    </row>
    <row r="22" spans="1:11" ht="16">
      <c r="A22" s="34" t="s">
        <v>306</v>
      </c>
      <c r="B22" s="42">
        <v>25</v>
      </c>
      <c r="C22" s="39">
        <v>359.34071643659797</v>
      </c>
      <c r="D22" s="39">
        <v>14.3736286574639</v>
      </c>
      <c r="E22" s="36"/>
      <c r="F22" s="36"/>
      <c r="G22" s="36"/>
      <c r="H22" s="36"/>
      <c r="I22" s="36"/>
      <c r="J22" s="36"/>
      <c r="K22" s="36"/>
    </row>
    <row r="23" spans="1:11" ht="17" thickBot="1">
      <c r="A23" s="44" t="s">
        <v>256</v>
      </c>
      <c r="B23" s="45">
        <v>26</v>
      </c>
      <c r="C23" s="46">
        <v>678.21896885104297</v>
      </c>
      <c r="D23" s="38"/>
      <c r="E23" s="38"/>
      <c r="F23" s="38"/>
      <c r="G23" s="36"/>
      <c r="H23" s="36"/>
      <c r="I23" s="36"/>
      <c r="J23" s="36"/>
      <c r="K23" s="36"/>
    </row>
    <row r="24" spans="1:11" ht="17" thickBot="1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</row>
    <row r="25" spans="1:11" ht="16">
      <c r="A25" s="41"/>
      <c r="B25" s="41" t="s">
        <v>307</v>
      </c>
      <c r="C25" s="41" t="s">
        <v>308</v>
      </c>
      <c r="D25" s="41" t="s">
        <v>309</v>
      </c>
      <c r="E25" s="41" t="s">
        <v>310</v>
      </c>
      <c r="F25" s="41" t="s">
        <v>311</v>
      </c>
      <c r="G25" s="41" t="s">
        <v>304</v>
      </c>
      <c r="H25" s="41" t="s">
        <v>312</v>
      </c>
      <c r="I25" s="41" t="s">
        <v>313</v>
      </c>
      <c r="J25" s="41" t="s">
        <v>314</v>
      </c>
      <c r="K25" s="41" t="s">
        <v>315</v>
      </c>
    </row>
    <row r="26" spans="1:11" ht="16">
      <c r="A26" s="47" t="s">
        <v>316</v>
      </c>
      <c r="B26" s="39">
        <v>3.0469047402782401</v>
      </c>
      <c r="C26" s="39">
        <v>0.91256374984760902</v>
      </c>
      <c r="D26" s="39">
        <v>1.1674445156219699</v>
      </c>
      <c r="E26" s="39">
        <v>4.9263649649344998</v>
      </c>
      <c r="F26" s="39">
        <v>3.33884042707925</v>
      </c>
      <c r="G26" s="39">
        <v>2.63889613499513E-3</v>
      </c>
      <c r="H26" s="48" t="s">
        <v>318</v>
      </c>
      <c r="I26" s="36"/>
      <c r="J26" s="36"/>
      <c r="K26" s="36"/>
    </row>
    <row r="27" spans="1:11" ht="16">
      <c r="A27" s="49" t="s">
        <v>357</v>
      </c>
      <c r="B27" s="50">
        <v>14.644938959585501</v>
      </c>
      <c r="C27" s="50">
        <v>3.10926920552193</v>
      </c>
      <c r="D27" s="50">
        <v>8.2412791599245097</v>
      </c>
      <c r="E27" s="50">
        <v>21.048598759246602</v>
      </c>
      <c r="F27" s="50">
        <v>4.7100903754415198</v>
      </c>
      <c r="G27" s="51">
        <v>7.8989060586010003E-5</v>
      </c>
      <c r="H27" s="41" t="s">
        <v>318</v>
      </c>
      <c r="I27" s="50">
        <v>1</v>
      </c>
      <c r="J27" s="50">
        <v>1</v>
      </c>
      <c r="K27" s="50">
        <v>0.68568947689677895</v>
      </c>
    </row>
    <row r="28" spans="1:11" ht="16">
      <c r="A28" s="34" t="s">
        <v>319</v>
      </c>
      <c r="B28" s="39">
        <v>2.0595385527532999</v>
      </c>
      <c r="C28" s="36"/>
      <c r="D28" s="36"/>
      <c r="E28" s="36"/>
      <c r="F28" s="36"/>
      <c r="G28" s="36"/>
      <c r="H28" s="36"/>
      <c r="I28" s="36"/>
      <c r="J28" s="36"/>
      <c r="K28" s="36"/>
    </row>
    <row r="29" spans="1:11" ht="16">
      <c r="A29" s="86" t="s">
        <v>320</v>
      </c>
      <c r="B29" s="86"/>
      <c r="C29" s="86"/>
      <c r="D29" s="86"/>
      <c r="E29" s="36"/>
      <c r="F29" s="36"/>
      <c r="G29" s="36"/>
      <c r="H29" s="36"/>
      <c r="I29" s="36"/>
      <c r="J29" s="36"/>
      <c r="K29" s="36"/>
    </row>
    <row r="30" spans="1:11" ht="17" thickBot="1">
      <c r="A30" s="90" t="s">
        <v>321</v>
      </c>
      <c r="B30" s="90"/>
      <c r="C30" s="90"/>
      <c r="D30" s="90"/>
      <c r="E30" s="38"/>
      <c r="F30" s="38"/>
      <c r="G30" s="38"/>
      <c r="H30" s="38"/>
      <c r="I30" s="38"/>
      <c r="J30" s="38"/>
      <c r="K30" s="38"/>
    </row>
    <row r="31" spans="1:11" ht="16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</row>
    <row r="32" spans="1:11" ht="16">
      <c r="A32" s="36"/>
    </row>
    <row r="57" spans="1:11" ht="16">
      <c r="A57" s="86" t="s">
        <v>322</v>
      </c>
      <c r="B57" s="86"/>
      <c r="C57" s="86"/>
      <c r="D57" s="86"/>
      <c r="E57" s="86"/>
    </row>
    <row r="58" spans="1:11" ht="16">
      <c r="A58" s="86" t="s">
        <v>323</v>
      </c>
      <c r="B58" s="86"/>
      <c r="C58" s="86"/>
      <c r="D58" s="86"/>
      <c r="E58" s="86"/>
    </row>
    <row r="62" spans="1:11" ht="17" thickBot="1">
      <c r="A62" s="37" t="s">
        <v>324</v>
      </c>
      <c r="B62" s="38"/>
      <c r="C62" s="38"/>
      <c r="D62" s="38"/>
      <c r="E62" s="38"/>
      <c r="F62" s="38"/>
      <c r="G62" s="38"/>
      <c r="H62" s="38"/>
      <c r="I62" s="38"/>
      <c r="J62" s="38"/>
      <c r="K62" s="38"/>
    </row>
    <row r="63" spans="1:11" ht="16">
      <c r="A63" s="41" t="s">
        <v>325</v>
      </c>
      <c r="B63" s="41" t="s">
        <v>356</v>
      </c>
      <c r="C63" s="41" t="s">
        <v>326</v>
      </c>
      <c r="D63" s="41" t="s">
        <v>306</v>
      </c>
      <c r="E63" s="41" t="s">
        <v>327</v>
      </c>
      <c r="F63" s="41" t="s">
        <v>328</v>
      </c>
      <c r="G63" s="41" t="s">
        <v>329</v>
      </c>
      <c r="H63" s="41" t="s">
        <v>330</v>
      </c>
      <c r="I63" s="41" t="s">
        <v>331</v>
      </c>
      <c r="J63" s="41" t="s">
        <v>332</v>
      </c>
      <c r="K63" s="41" t="s">
        <v>295</v>
      </c>
    </row>
    <row r="64" spans="1:11" ht="16">
      <c r="A64" s="54">
        <v>1</v>
      </c>
      <c r="B64" s="39">
        <v>5.8801681382469999</v>
      </c>
      <c r="C64" s="39">
        <v>6.6888736807515503</v>
      </c>
      <c r="D64" s="39">
        <v>-0.80870554250454896</v>
      </c>
      <c r="E64" s="39">
        <v>-0.21330803217671901</v>
      </c>
      <c r="F64" s="39">
        <v>-0.21777046707842901</v>
      </c>
      <c r="G64" s="39">
        <v>-0.213573276193708</v>
      </c>
      <c r="H64" s="39">
        <v>4.0563020844220102E-2</v>
      </c>
      <c r="I64" s="39">
        <v>1.00249405758021E-3</v>
      </c>
      <c r="J64" s="39">
        <v>-4.3914084017804597E-2</v>
      </c>
      <c r="K64" s="39">
        <v>-0.84289594843023297</v>
      </c>
    </row>
    <row r="65" spans="1:11" ht="16">
      <c r="A65" s="54">
        <v>2</v>
      </c>
      <c r="B65" s="39">
        <v>14.709301702743099</v>
      </c>
      <c r="C65" s="39">
        <v>7.2001812938644196</v>
      </c>
      <c r="D65" s="39">
        <v>7.5091204088786601</v>
      </c>
      <c r="E65" s="39">
        <v>1.98064142460967</v>
      </c>
      <c r="F65" s="39">
        <v>2.0265387760147302</v>
      </c>
      <c r="G65" s="39">
        <v>2.1719942717155298</v>
      </c>
      <c r="H65" s="39">
        <v>4.4783358625002198E-2</v>
      </c>
      <c r="I65" s="39">
        <v>9.6270809073588204E-2</v>
      </c>
      <c r="J65" s="39">
        <v>0.470290348678436</v>
      </c>
      <c r="K65" s="39">
        <v>7.86117000439772</v>
      </c>
    </row>
    <row r="66" spans="1:11" ht="16">
      <c r="A66" s="54">
        <v>3</v>
      </c>
      <c r="B66" s="39">
        <v>5.7722172257570996</v>
      </c>
      <c r="C66" s="39">
        <v>7.3355836491183899</v>
      </c>
      <c r="D66" s="39">
        <v>-1.5633664233612901</v>
      </c>
      <c r="E66" s="39">
        <v>-0.412360986553368</v>
      </c>
      <c r="F66" s="39">
        <v>-0.422224422963554</v>
      </c>
      <c r="G66" s="39">
        <v>-0.41517670549755498</v>
      </c>
      <c r="H66" s="39">
        <v>4.61755774588892E-2</v>
      </c>
      <c r="I66" s="39">
        <v>4.3151967600644596E-3</v>
      </c>
      <c r="J66" s="39">
        <v>-9.1349237557432406E-2</v>
      </c>
      <c r="K66" s="39">
        <v>-1.63905052797482</v>
      </c>
    </row>
    <row r="67" spans="1:11" ht="16">
      <c r="A67" s="54">
        <v>4</v>
      </c>
      <c r="B67" s="39">
        <v>4.2512579383361802</v>
      </c>
      <c r="C67" s="39">
        <v>4.7325736360347497</v>
      </c>
      <c r="D67" s="39">
        <v>-0.48131569769857602</v>
      </c>
      <c r="E67" s="39">
        <v>-0.12695412475335</v>
      </c>
      <c r="F67" s="39">
        <v>-0.12954194560930099</v>
      </c>
      <c r="G67" s="39">
        <v>-0.126967287020012</v>
      </c>
      <c r="H67" s="39">
        <v>3.9554335558984903E-2</v>
      </c>
      <c r="I67" s="39">
        <v>3.4555097957590398E-4</v>
      </c>
      <c r="J67" s="39">
        <v>-2.5766325358070701E-2</v>
      </c>
      <c r="K67" s="39">
        <v>-0.50113787330041604</v>
      </c>
    </row>
    <row r="68" spans="1:11" ht="16">
      <c r="A68" s="54">
        <v>5</v>
      </c>
      <c r="B68" s="39">
        <v>8.5298561424874393</v>
      </c>
      <c r="C68" s="39">
        <v>3.4498690753284902</v>
      </c>
      <c r="D68" s="39">
        <v>5.0799870671589504</v>
      </c>
      <c r="E68" s="39">
        <v>1.33992162514796</v>
      </c>
      <c r="F68" s="39">
        <v>1.3761233637991499</v>
      </c>
      <c r="G68" s="39">
        <v>1.4024840509190699</v>
      </c>
      <c r="H68" s="39">
        <v>5.1922028526052599E-2</v>
      </c>
      <c r="I68" s="39">
        <v>5.1855202743441402E-2</v>
      </c>
      <c r="J68" s="39">
        <v>0.328209939385391</v>
      </c>
      <c r="K68" s="39">
        <v>5.3581954438423001</v>
      </c>
    </row>
    <row r="69" spans="1:11" ht="16">
      <c r="A69" s="54">
        <v>6</v>
      </c>
      <c r="B69" s="39">
        <v>2.5078087829479498</v>
      </c>
      <c r="C69" s="39">
        <v>5.9186868281044704</v>
      </c>
      <c r="D69" s="39">
        <v>-3.4108780451565202</v>
      </c>
      <c r="E69" s="39">
        <v>-0.89966946628540001</v>
      </c>
      <c r="F69" s="39">
        <v>-0.91693328974685795</v>
      </c>
      <c r="G69" s="39">
        <v>-0.91390654365722201</v>
      </c>
      <c r="H69" s="39">
        <v>3.7301085844777197E-2</v>
      </c>
      <c r="I69" s="39">
        <v>1.62883269206032E-2</v>
      </c>
      <c r="J69" s="39">
        <v>-0.179894250430533</v>
      </c>
      <c r="K69" s="39">
        <v>-3.5430371791263502</v>
      </c>
    </row>
    <row r="70" spans="1:11" ht="16">
      <c r="A70" s="54">
        <v>7</v>
      </c>
      <c r="B70" s="39">
        <v>4.9545507899617398</v>
      </c>
      <c r="C70" s="39">
        <v>5.5968850737112499</v>
      </c>
      <c r="D70" s="39">
        <v>-0.64233428374951196</v>
      </c>
      <c r="E70" s="39">
        <v>-0.16942515522017701</v>
      </c>
      <c r="F70" s="39">
        <v>-0.17265287230291601</v>
      </c>
      <c r="G70" s="39">
        <v>-0.16926551877170701</v>
      </c>
      <c r="H70" s="39">
        <v>3.7040174539780098E-2</v>
      </c>
      <c r="I70" s="39">
        <v>5.7330070469878197E-4</v>
      </c>
      <c r="J70" s="39">
        <v>-3.3197159451597603E-2</v>
      </c>
      <c r="K70" s="39">
        <v>-0.66704162184806204</v>
      </c>
    </row>
    <row r="71" spans="1:11" ht="16">
      <c r="A71" s="54">
        <v>8</v>
      </c>
      <c r="B71" s="39">
        <v>5.0529426665540802</v>
      </c>
      <c r="C71" s="39">
        <v>5.8350036769957496</v>
      </c>
      <c r="D71" s="39">
        <v>-0.78206101044166998</v>
      </c>
      <c r="E71" s="39">
        <v>-0.20628014328034699</v>
      </c>
      <c r="F71" s="39">
        <v>-0.210224237619096</v>
      </c>
      <c r="G71" s="39">
        <v>-0.206159146990851</v>
      </c>
      <c r="H71" s="39">
        <v>3.7170747577273303E-2</v>
      </c>
      <c r="I71" s="39">
        <v>8.5307574870421203E-4</v>
      </c>
      <c r="J71" s="39">
        <v>-4.0506863663264003E-2</v>
      </c>
      <c r="K71" s="39">
        <v>-0.81225306405450703</v>
      </c>
    </row>
    <row r="72" spans="1:11" ht="16">
      <c r="A72" s="54">
        <v>9</v>
      </c>
      <c r="B72" s="39">
        <v>10.3416717510677</v>
      </c>
      <c r="C72" s="39">
        <v>4.6139310795322404</v>
      </c>
      <c r="D72" s="39">
        <v>5.7277406715354804</v>
      </c>
      <c r="E72" s="39">
        <v>1.5107762062319701</v>
      </c>
      <c r="F72" s="39">
        <v>1.5421425078907001</v>
      </c>
      <c r="G72" s="39">
        <v>1.5884245242303201</v>
      </c>
      <c r="H72" s="39">
        <v>4.0265170216564998E-2</v>
      </c>
      <c r="I72" s="39">
        <v>4.9888139075018698E-2</v>
      </c>
      <c r="J72" s="39">
        <v>0.325353681497763</v>
      </c>
      <c r="K72" s="39">
        <v>5.9680450201311901</v>
      </c>
    </row>
    <row r="73" spans="1:11" ht="16">
      <c r="A73" s="54">
        <v>10</v>
      </c>
      <c r="B73" s="39">
        <v>23.114505149240699</v>
      </c>
      <c r="C73" s="39">
        <v>20.851408118444301</v>
      </c>
      <c r="D73" s="39">
        <v>2.2630970307964202</v>
      </c>
      <c r="E73" s="39">
        <v>0.59692526994328798</v>
      </c>
      <c r="F73" s="39">
        <v>1.22812945699093</v>
      </c>
      <c r="G73" s="39">
        <v>1.2413451853236399</v>
      </c>
      <c r="H73" s="39">
        <v>0.76376097982547497</v>
      </c>
      <c r="I73" s="39">
        <v>2.4381708499741501</v>
      </c>
      <c r="J73" s="39">
        <v>2.2320066342823299</v>
      </c>
      <c r="K73" s="39">
        <v>9.5796919117109791</v>
      </c>
    </row>
    <row r="74" spans="1:11" ht="16">
      <c r="A74" s="54">
        <v>11</v>
      </c>
      <c r="B74" s="39">
        <v>0.75651549566093901</v>
      </c>
      <c r="C74" s="39">
        <v>4.0903213803392902</v>
      </c>
      <c r="D74" s="39">
        <v>-3.33380588467835</v>
      </c>
      <c r="E74" s="39">
        <v>-0.87934054553101404</v>
      </c>
      <c r="F74" s="39">
        <v>-0.89956378660097303</v>
      </c>
      <c r="G74" s="39">
        <v>-0.89600947869024306</v>
      </c>
      <c r="H74" s="39">
        <v>4.44569253845691E-2</v>
      </c>
      <c r="I74" s="39">
        <v>1.88244842670122E-2</v>
      </c>
      <c r="J74" s="39">
        <v>-0.19326676679045601</v>
      </c>
      <c r="K74" s="39">
        <v>-3.4889121937491701</v>
      </c>
    </row>
    <row r="75" spans="1:11" ht="16">
      <c r="A75" s="54">
        <v>12</v>
      </c>
      <c r="B75" s="39">
        <v>3.9341858670488401</v>
      </c>
      <c r="C75" s="39">
        <v>3.50541677473114</v>
      </c>
      <c r="D75" s="39">
        <v>0.428769092317696</v>
      </c>
      <c r="E75" s="39">
        <v>0.113094181421381</v>
      </c>
      <c r="F75" s="39">
        <v>0.116103863107439</v>
      </c>
      <c r="G75" s="39">
        <v>0.11378877054428201</v>
      </c>
      <c r="H75" s="39">
        <v>5.1172676570129097E-2</v>
      </c>
      <c r="I75" s="39">
        <v>3.63508269663383E-4</v>
      </c>
      <c r="J75" s="39">
        <v>2.64256014273123E-2</v>
      </c>
      <c r="K75" s="39">
        <v>0.45189370260518902</v>
      </c>
    </row>
    <row r="76" spans="1:11" ht="16">
      <c r="A76" s="54">
        <v>13</v>
      </c>
      <c r="B76" s="39">
        <v>6.9118543607112599</v>
      </c>
      <c r="C76" s="39">
        <v>8.0405685159133693</v>
      </c>
      <c r="D76" s="39">
        <v>-1.12871415520211</v>
      </c>
      <c r="E76" s="39">
        <v>-0.29771503060375798</v>
      </c>
      <c r="F76" s="39">
        <v>-0.30630192230921199</v>
      </c>
      <c r="G76" s="39">
        <v>-0.30067809468142997</v>
      </c>
      <c r="H76" s="39">
        <v>5.5282244718355002E-2</v>
      </c>
      <c r="I76" s="39">
        <v>2.7450675791394199E-3</v>
      </c>
      <c r="J76" s="39">
        <v>-7.2735023801808199E-2</v>
      </c>
      <c r="K76" s="39">
        <v>-1.1947633553956201</v>
      </c>
    </row>
    <row r="77" spans="1:11" ht="16">
      <c r="A77" s="54">
        <v>14</v>
      </c>
      <c r="B77" s="39">
        <v>1.9315259296107501</v>
      </c>
      <c r="C77" s="39">
        <v>2.2364336748615501</v>
      </c>
      <c r="D77" s="39">
        <v>-0.30490774525080699</v>
      </c>
      <c r="E77" s="39">
        <v>-8.0423921583947997E-2</v>
      </c>
      <c r="F77" s="39">
        <v>-8.3535985075578703E-2</v>
      </c>
      <c r="G77" s="39">
        <v>-8.1859640994209407E-2</v>
      </c>
      <c r="H77" s="39">
        <v>7.3120459960457698E-2</v>
      </c>
      <c r="I77" s="39">
        <v>2.7525348093481702E-4</v>
      </c>
      <c r="J77" s="39">
        <v>-2.29920473490084E-2</v>
      </c>
      <c r="K77" s="39">
        <v>-0.328961566287027</v>
      </c>
    </row>
    <row r="78" spans="1:11" ht="16">
      <c r="A78" s="54">
        <v>15</v>
      </c>
      <c r="B78" s="39">
        <v>2.59008480541682</v>
      </c>
      <c r="C78" s="39">
        <v>4.5029061130577297</v>
      </c>
      <c r="D78" s="39">
        <v>-1.91282130764091</v>
      </c>
      <c r="E78" s="39">
        <v>-0.50453487405928898</v>
      </c>
      <c r="F78" s="39">
        <v>-0.51520993108325697</v>
      </c>
      <c r="G78" s="39">
        <v>-0.50750200604332896</v>
      </c>
      <c r="H78" s="39">
        <v>4.1010329020052201E-2</v>
      </c>
      <c r="I78" s="39">
        <v>5.67567841146196E-3</v>
      </c>
      <c r="J78" s="39">
        <v>-0.10494878746490199</v>
      </c>
      <c r="K78" s="39">
        <v>-1.9946213869918801</v>
      </c>
    </row>
    <row r="79" spans="1:11" ht="16">
      <c r="A79" s="54">
        <v>16</v>
      </c>
      <c r="B79" s="39">
        <v>13.942658201924999</v>
      </c>
      <c r="C79" s="39">
        <v>6.8468510154768598</v>
      </c>
      <c r="D79" s="39">
        <v>7.09580718644819</v>
      </c>
      <c r="E79" s="39">
        <v>1.8716239571687701</v>
      </c>
      <c r="F79" s="39">
        <v>1.91190373255375</v>
      </c>
      <c r="G79" s="39">
        <v>2.0273437209506699</v>
      </c>
      <c r="H79" s="39">
        <v>4.1691921816374898E-2</v>
      </c>
      <c r="I79" s="39">
        <v>7.9514953997736601E-2</v>
      </c>
      <c r="J79" s="39">
        <v>0.42286405403703797</v>
      </c>
      <c r="K79" s="39">
        <v>7.4045156750609502</v>
      </c>
    </row>
    <row r="80" spans="1:11" ht="16">
      <c r="A80" s="54">
        <v>17</v>
      </c>
      <c r="B80" s="39">
        <v>3.2389203368769799</v>
      </c>
      <c r="C80" s="39">
        <v>6.4943189230883096</v>
      </c>
      <c r="D80" s="39">
        <v>-3.2553985862113199</v>
      </c>
      <c r="E80" s="39">
        <v>-0.85865946241082503</v>
      </c>
      <c r="F80" s="39">
        <v>-0.87608635687229597</v>
      </c>
      <c r="G80" s="39">
        <v>-0.87187388996811299</v>
      </c>
      <c r="H80" s="39">
        <v>3.9387826498275297E-2</v>
      </c>
      <c r="I80" s="39">
        <v>1.5735399333907399E-2</v>
      </c>
      <c r="J80" s="39">
        <v>-0.17654711991352301</v>
      </c>
      <c r="K80" s="39">
        <v>-3.3888791710231998</v>
      </c>
    </row>
    <row r="81" spans="1:11" ht="16">
      <c r="A81" s="54">
        <v>18</v>
      </c>
      <c r="B81" s="39">
        <v>2.9918646694214899</v>
      </c>
      <c r="C81" s="39">
        <v>7.0759649744462401</v>
      </c>
      <c r="D81" s="39">
        <v>-4.0841003050247497</v>
      </c>
      <c r="E81" s="39">
        <v>-1.07724178145133</v>
      </c>
      <c r="F81" s="39">
        <v>-1.1015267808557601</v>
      </c>
      <c r="G81" s="39">
        <v>-1.1064559861838501</v>
      </c>
      <c r="H81" s="39">
        <v>4.3607287841212303E-2</v>
      </c>
      <c r="I81" s="39">
        <v>2.7661959655973199E-2</v>
      </c>
      <c r="J81" s="39">
        <v>-0.23626291175306199</v>
      </c>
      <c r="K81" s="39">
        <v>-4.2703172589072098</v>
      </c>
    </row>
    <row r="82" spans="1:11" ht="16">
      <c r="A82" s="54">
        <v>19</v>
      </c>
      <c r="B82" s="39">
        <v>2.52045028142589</v>
      </c>
      <c r="C82" s="39">
        <v>0.94953699684791304</v>
      </c>
      <c r="D82" s="39">
        <v>1.5709132845779801</v>
      </c>
      <c r="E82" s="39">
        <v>0.41435158267350403</v>
      </c>
      <c r="F82" s="39">
        <v>0.43815285494186901</v>
      </c>
      <c r="G82" s="39">
        <v>0.43095824787228798</v>
      </c>
      <c r="H82" s="39">
        <v>0.105692830591446</v>
      </c>
      <c r="I82" s="39">
        <v>1.1344362945838699E-2</v>
      </c>
      <c r="J82" s="39">
        <v>0.14815441745359501</v>
      </c>
      <c r="K82" s="39">
        <v>1.75657015655694</v>
      </c>
    </row>
    <row r="83" spans="1:11" ht="16">
      <c r="A83" s="54">
        <v>20</v>
      </c>
      <c r="B83" s="39">
        <v>2.5351505458591199</v>
      </c>
      <c r="C83" s="39">
        <v>5.9186610761402196</v>
      </c>
      <c r="D83" s="39">
        <v>-3.3835105302811002</v>
      </c>
      <c r="E83" s="39">
        <v>-0.89245087999308403</v>
      </c>
      <c r="F83" s="39">
        <v>-0.90957616333246005</v>
      </c>
      <c r="G83" s="39">
        <v>-0.90632168039955996</v>
      </c>
      <c r="H83" s="39">
        <v>3.7301038979548701E-2</v>
      </c>
      <c r="I83" s="39">
        <v>1.60279718539715E-2</v>
      </c>
      <c r="J83" s="39">
        <v>-0.178401122176091</v>
      </c>
      <c r="K83" s="39">
        <v>-3.5146091013691501</v>
      </c>
    </row>
    <row r="84" spans="1:11" ht="16">
      <c r="A84" s="54">
        <v>21</v>
      </c>
      <c r="B84" s="39">
        <v>3.3201981050818299</v>
      </c>
      <c r="C84" s="39">
        <v>5.1644922750245099</v>
      </c>
      <c r="D84" s="39">
        <v>-1.84429416994268</v>
      </c>
      <c r="E84" s="39">
        <v>-0.48645982928113402</v>
      </c>
      <c r="F84" s="39">
        <v>-0.49590045783498199</v>
      </c>
      <c r="G84" s="39">
        <v>-0.48828874170080799</v>
      </c>
      <c r="H84" s="39">
        <v>3.77122712851218E-2</v>
      </c>
      <c r="I84" s="39">
        <v>4.8187762869536799E-3</v>
      </c>
      <c r="J84" s="39">
        <v>-9.6664182378880997E-2</v>
      </c>
      <c r="K84" s="39">
        <v>-1.9165724709029699</v>
      </c>
    </row>
    <row r="85" spans="1:11" ht="16">
      <c r="A85" s="54">
        <v>22</v>
      </c>
      <c r="B85" s="39">
        <v>11.072140484100601</v>
      </c>
      <c r="C85" s="39">
        <v>2.0668684833719402</v>
      </c>
      <c r="D85" s="39">
        <v>9.0052720007286808</v>
      </c>
      <c r="E85" s="39">
        <v>2.3752735065256898</v>
      </c>
      <c r="F85" s="39">
        <v>2.4721225379927101</v>
      </c>
      <c r="G85" s="39">
        <v>2.7866062910894298</v>
      </c>
      <c r="H85" s="39">
        <v>7.6818141882702307E-2</v>
      </c>
      <c r="I85" s="39">
        <v>0.25426496844624102</v>
      </c>
      <c r="J85" s="39">
        <v>0.80382939099463102</v>
      </c>
      <c r="K85" s="39">
        <v>9.7546024345557303</v>
      </c>
    </row>
    <row r="86" spans="1:11" ht="16">
      <c r="A86" s="54">
        <v>23</v>
      </c>
      <c r="B86" s="39">
        <v>3.1098369467837301</v>
      </c>
      <c r="C86" s="39">
        <v>4.5295047245401703</v>
      </c>
      <c r="D86" s="39">
        <v>-1.4196677777564399</v>
      </c>
      <c r="E86" s="39">
        <v>-0.37445834621099799</v>
      </c>
      <c r="F86" s="39">
        <v>-0.38234422658342399</v>
      </c>
      <c r="G86" s="39">
        <v>-0.37571942178979201</v>
      </c>
      <c r="H86" s="39">
        <v>4.0824766646745302E-2</v>
      </c>
      <c r="I86" s="39">
        <v>3.1110345362738998E-3</v>
      </c>
      <c r="J86" s="39">
        <v>-7.7513352822302206E-2</v>
      </c>
      <c r="K86" s="39">
        <v>-1.4800921962854601</v>
      </c>
    </row>
    <row r="87" spans="1:11" ht="16">
      <c r="A87" s="54">
        <v>24</v>
      </c>
      <c r="B87" s="39">
        <v>2.10350018818216</v>
      </c>
      <c r="C87" s="39">
        <v>3.5760406605342401</v>
      </c>
      <c r="D87" s="39">
        <v>-1.4725404723520801</v>
      </c>
      <c r="E87" s="39">
        <v>-0.38840430039000601</v>
      </c>
      <c r="F87" s="39">
        <v>-0.39854640457759</v>
      </c>
      <c r="G87" s="39">
        <v>-0.39174059056145599</v>
      </c>
      <c r="H87" s="39">
        <v>5.0247887178447401E-2</v>
      </c>
      <c r="I87" s="39">
        <v>4.20179957092328E-3</v>
      </c>
      <c r="J87" s="39">
        <v>-9.0105716029467195E-2</v>
      </c>
      <c r="K87" s="39">
        <v>-1.55044716665848</v>
      </c>
    </row>
    <row r="88" spans="1:11" ht="16">
      <c r="A88" s="54">
        <v>25</v>
      </c>
      <c r="B88" s="39">
        <v>1.2778100373289101</v>
      </c>
      <c r="C88" s="39">
        <v>3.7187132217921999</v>
      </c>
      <c r="D88" s="39">
        <v>-2.44090318446329</v>
      </c>
      <c r="E88" s="39">
        <v>-0.64382426933697301</v>
      </c>
      <c r="F88" s="39">
        <v>-0.66002025155486499</v>
      </c>
      <c r="G88" s="39">
        <v>-0.652394120022047</v>
      </c>
      <c r="H88" s="39">
        <v>4.8475084519923099E-2</v>
      </c>
      <c r="I88" s="39">
        <v>1.1096421297915E-2</v>
      </c>
      <c r="J88" s="39">
        <v>-0.147251335821347</v>
      </c>
      <c r="K88" s="39">
        <v>-2.5652540934587802</v>
      </c>
    </row>
    <row r="89" spans="1:11" ht="16">
      <c r="A89" s="54">
        <v>26</v>
      </c>
      <c r="B89" s="39">
        <v>2.3182957393483701</v>
      </c>
      <c r="C89" s="39">
        <v>5.2307991465322203</v>
      </c>
      <c r="D89" s="39">
        <v>-2.9125034071838498</v>
      </c>
      <c r="E89" s="39">
        <v>-0.76821579405817197</v>
      </c>
      <c r="F89" s="39">
        <v>-0.78305150133399803</v>
      </c>
      <c r="G89" s="39">
        <v>-0.77681619105595001</v>
      </c>
      <c r="H89" s="39">
        <v>3.7533082990282803E-2</v>
      </c>
      <c r="I89" s="39">
        <v>1.19558122436574E-2</v>
      </c>
      <c r="J89" s="39">
        <v>-0.15340251621778001</v>
      </c>
      <c r="K89" s="39">
        <v>-3.0260815781935499</v>
      </c>
    </row>
    <row r="90" spans="1:11" ht="16">
      <c r="A90" s="55">
        <v>27</v>
      </c>
      <c r="B90" s="50">
        <v>2.30064516129032</v>
      </c>
      <c r="C90" s="50">
        <v>5.7995233748325896</v>
      </c>
      <c r="D90" s="50">
        <v>-3.49887821354227</v>
      </c>
      <c r="E90" s="50">
        <v>-0.92288081054235904</v>
      </c>
      <c r="F90" s="50">
        <v>-0.940505858069838</v>
      </c>
      <c r="G90" s="50">
        <v>-0.93825189892899097</v>
      </c>
      <c r="H90" s="50">
        <v>3.71287450993378E-2</v>
      </c>
      <c r="I90" s="50">
        <v>1.70543457545368E-2</v>
      </c>
      <c r="J90" s="50">
        <v>-0.184242779444838</v>
      </c>
      <c r="K90" s="50">
        <v>-3.6337965182097398</v>
      </c>
    </row>
    <row r="91" spans="1:11" ht="16">
      <c r="A91" s="48" t="s">
        <v>258</v>
      </c>
      <c r="B91" s="39">
        <v>0.75651549566093901</v>
      </c>
      <c r="C91" s="39">
        <v>0.94953699684791304</v>
      </c>
      <c r="D91" s="39">
        <v>-4.0841003050247497</v>
      </c>
      <c r="E91" s="39">
        <v>-1.07724178145133</v>
      </c>
      <c r="F91" s="39">
        <v>-1.1015267808557601</v>
      </c>
      <c r="G91" s="39">
        <v>-1.1064559861838501</v>
      </c>
      <c r="H91" s="39">
        <v>3.7040174539780098E-2</v>
      </c>
      <c r="I91" s="39">
        <v>2.7525348093481702E-4</v>
      </c>
      <c r="J91" s="39">
        <v>-0.23626291175306199</v>
      </c>
      <c r="K91" s="39">
        <v>-4.2703172589072098</v>
      </c>
    </row>
    <row r="92" spans="1:11" ht="16">
      <c r="A92" s="48" t="s">
        <v>259</v>
      </c>
      <c r="B92" s="39">
        <v>23.114505149240699</v>
      </c>
      <c r="C92" s="39">
        <v>20.851408118444301</v>
      </c>
      <c r="D92" s="39">
        <v>9.0052720007286808</v>
      </c>
      <c r="E92" s="39">
        <v>2.3752735065256898</v>
      </c>
      <c r="F92" s="39">
        <v>2.4721225379927101</v>
      </c>
      <c r="G92" s="39">
        <v>2.7866062910894298</v>
      </c>
      <c r="H92" s="39">
        <v>0.76376097982547497</v>
      </c>
      <c r="I92" s="39">
        <v>2.4381708499741501</v>
      </c>
      <c r="J92" s="39">
        <v>2.2320066342823299</v>
      </c>
      <c r="K92" s="39">
        <v>9.7546024345557303</v>
      </c>
    </row>
    <row r="93" spans="1:11" ht="17" thickBot="1">
      <c r="A93" s="56" t="s">
        <v>333</v>
      </c>
      <c r="B93" s="46">
        <v>5.6285154608672601</v>
      </c>
      <c r="C93" s="46">
        <v>5.6285154608672698</v>
      </c>
      <c r="D93" s="46">
        <v>-1.0855514018557101E-15</v>
      </c>
      <c r="E93" s="46">
        <v>-3.0017141036161601E-16</v>
      </c>
      <c r="F93" s="46">
        <v>2.5544453032848E-2</v>
      </c>
      <c r="G93" s="46">
        <v>5.2740179388681203E-2</v>
      </c>
      <c r="H93" s="46">
        <v>7.4074074074074098E-2</v>
      </c>
      <c r="I93" s="46">
        <v>0.116453138665539</v>
      </c>
      <c r="J93" s="46">
        <v>9.6598980937567802E-2</v>
      </c>
      <c r="K93" s="46">
        <v>0.28799852135905002</v>
      </c>
    </row>
    <row r="95" spans="1:11" ht="16">
      <c r="A95" s="88" t="s">
        <v>334</v>
      </c>
      <c r="B95" s="88"/>
      <c r="C95" s="88"/>
      <c r="D95" s="57"/>
      <c r="E95" s="57"/>
      <c r="F95" s="57"/>
    </row>
    <row r="96" spans="1:11" ht="16">
      <c r="A96" s="34" t="s">
        <v>335</v>
      </c>
      <c r="B96" s="39">
        <v>0.20117853386223999</v>
      </c>
      <c r="C96" s="34" t="s">
        <v>304</v>
      </c>
      <c r="D96" s="39">
        <v>0.65377124446344603</v>
      </c>
      <c r="E96" s="34" t="s">
        <v>312</v>
      </c>
      <c r="F96" s="54" t="s">
        <v>355</v>
      </c>
    </row>
    <row r="97" spans="1:6" ht="16">
      <c r="A97" s="58" t="s">
        <v>303</v>
      </c>
      <c r="B97" s="50">
        <v>0.18767479580813001</v>
      </c>
      <c r="C97" s="58" t="s">
        <v>304</v>
      </c>
      <c r="D97" s="50">
        <v>0.66857387077668995</v>
      </c>
      <c r="E97" s="57"/>
      <c r="F97" s="57"/>
    </row>
    <row r="99" spans="1:6" ht="16">
      <c r="A99" s="88" t="s">
        <v>336</v>
      </c>
      <c r="B99" s="88"/>
      <c r="C99" s="88"/>
      <c r="D99" s="57"/>
      <c r="E99" s="57"/>
      <c r="F99" s="57"/>
    </row>
    <row r="100" spans="1:6" ht="16">
      <c r="A100" s="34" t="s">
        <v>335</v>
      </c>
      <c r="B100" s="39">
        <v>0.20541245939432201</v>
      </c>
      <c r="C100" s="34" t="s">
        <v>304</v>
      </c>
      <c r="D100" s="39">
        <v>0.90239203052675299</v>
      </c>
      <c r="E100" s="34" t="s">
        <v>312</v>
      </c>
      <c r="F100" s="54" t="s">
        <v>355</v>
      </c>
    </row>
    <row r="101" spans="1:6" ht="16">
      <c r="A101" s="58" t="s">
        <v>303</v>
      </c>
      <c r="B101" s="50">
        <v>9.1994307021757399E-2</v>
      </c>
      <c r="C101" s="58" t="s">
        <v>304</v>
      </c>
      <c r="D101" s="50">
        <v>0.91243039500174805</v>
      </c>
      <c r="E101" s="57"/>
      <c r="F101" s="57"/>
    </row>
    <row r="103" spans="1:6" ht="16">
      <c r="A103" s="88" t="s">
        <v>337</v>
      </c>
      <c r="B103" s="88"/>
      <c r="C103" s="88"/>
      <c r="D103" s="57"/>
      <c r="E103" s="57"/>
    </row>
    <row r="104" spans="1:6" ht="16">
      <c r="A104" s="89" t="s">
        <v>338</v>
      </c>
      <c r="B104" s="89"/>
      <c r="C104" s="41" t="s">
        <v>335</v>
      </c>
      <c r="D104" s="41" t="s">
        <v>304</v>
      </c>
      <c r="E104" s="41" t="s">
        <v>312</v>
      </c>
    </row>
    <row r="105" spans="1:6" ht="16">
      <c r="A105" s="86" t="s">
        <v>339</v>
      </c>
      <c r="B105" s="86"/>
      <c r="C105" s="39">
        <v>0.83783474253671097</v>
      </c>
      <c r="D105" s="39">
        <v>6.6783842832071995E-4</v>
      </c>
      <c r="E105" s="54" t="s">
        <v>318</v>
      </c>
    </row>
    <row r="106" spans="1:6" ht="16">
      <c r="A106" s="86" t="s">
        <v>340</v>
      </c>
      <c r="B106" s="86"/>
      <c r="C106" s="39">
        <v>0.84383471009285405</v>
      </c>
      <c r="D106" s="39">
        <v>1.5155937000401699E-3</v>
      </c>
      <c r="E106" s="54" t="s">
        <v>318</v>
      </c>
    </row>
    <row r="107" spans="1:6" ht="16">
      <c r="A107" s="86" t="s">
        <v>341</v>
      </c>
      <c r="B107" s="86"/>
      <c r="C107" s="39">
        <v>1.7021591737870501</v>
      </c>
      <c r="D107" s="39">
        <v>1.7224633550491099E-4</v>
      </c>
      <c r="E107" s="54" t="s">
        <v>318</v>
      </c>
    </row>
    <row r="108" spans="1:6" ht="16">
      <c r="A108" s="86" t="s">
        <v>342</v>
      </c>
      <c r="B108" s="86"/>
      <c r="C108" s="39">
        <v>0.30110689165717203</v>
      </c>
      <c r="D108" s="39">
        <v>2.7921429783883098E-4</v>
      </c>
      <c r="E108" s="54" t="s">
        <v>318</v>
      </c>
    </row>
    <row r="109" spans="1:6" ht="16">
      <c r="A109" s="86" t="s">
        <v>343</v>
      </c>
      <c r="B109" s="86"/>
      <c r="C109" s="39">
        <v>0.23638695875674101</v>
      </c>
      <c r="D109" s="39">
        <v>4.6329123608535998E-4</v>
      </c>
      <c r="E109" s="54" t="s">
        <v>318</v>
      </c>
    </row>
    <row r="110" spans="1:6" ht="16">
      <c r="A110" s="86" t="s">
        <v>344</v>
      </c>
      <c r="B110" s="86"/>
      <c r="C110" s="39">
        <v>2.5661265054951001</v>
      </c>
      <c r="D110" s="39">
        <v>1.02841313247484E-2</v>
      </c>
      <c r="E110" s="54" t="s">
        <v>318</v>
      </c>
    </row>
    <row r="111" spans="1:6" ht="16">
      <c r="A111" s="86" t="s">
        <v>345</v>
      </c>
      <c r="B111" s="86"/>
      <c r="C111" s="39">
        <v>0.74463011507183896</v>
      </c>
      <c r="D111" s="39">
        <v>0.45649535725532803</v>
      </c>
      <c r="E111" s="54" t="s">
        <v>355</v>
      </c>
    </row>
    <row r="112" spans="1:6" ht="16">
      <c r="A112" s="86" t="s">
        <v>346</v>
      </c>
      <c r="B112" s="86"/>
      <c r="C112" s="39">
        <v>7.1394792504764002</v>
      </c>
      <c r="D112" s="39">
        <v>2.8163185708491401E-2</v>
      </c>
      <c r="E112" s="54" t="s">
        <v>318</v>
      </c>
    </row>
    <row r="113" spans="1:11" ht="16">
      <c r="A113" s="87" t="s">
        <v>347</v>
      </c>
      <c r="B113" s="87"/>
      <c r="C113" s="50">
        <v>6.0760716249450502</v>
      </c>
      <c r="D113" s="50">
        <v>4.7928938522247902E-2</v>
      </c>
      <c r="E113" s="55" t="s">
        <v>318</v>
      </c>
    </row>
    <row r="114" spans="1:11" ht="17" thickBot="1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</row>
    <row r="116" spans="1:11" ht="16">
      <c r="A116" s="36"/>
    </row>
    <row r="136" spans="1:1" ht="16">
      <c r="A136" s="36"/>
    </row>
    <row r="156" spans="1:1" ht="16">
      <c r="A156" s="36"/>
    </row>
    <row r="176" spans="1:1" ht="16">
      <c r="A176" s="36"/>
    </row>
    <row r="236" spans="1:2" ht="16">
      <c r="A236" s="36"/>
      <c r="B236" s="36" t="s">
        <v>255</v>
      </c>
    </row>
  </sheetData>
  <mergeCells count="41">
    <mergeCell ref="A4:B4"/>
    <mergeCell ref="A1:K1"/>
    <mergeCell ref="A2:B2"/>
    <mergeCell ref="C2:F2"/>
    <mergeCell ref="A3:B3"/>
    <mergeCell ref="C3:F3"/>
    <mergeCell ref="A7:D7"/>
    <mergeCell ref="A8:B8"/>
    <mergeCell ref="D8:E8"/>
    <mergeCell ref="G8:H8"/>
    <mergeCell ref="A9:B9"/>
    <mergeCell ref="D9:E9"/>
    <mergeCell ref="G9:H9"/>
    <mergeCell ref="G13:H13"/>
    <mergeCell ref="A15:K16"/>
    <mergeCell ref="A19:D19"/>
    <mergeCell ref="A29:D29"/>
    <mergeCell ref="A10:B10"/>
    <mergeCell ref="D10:E10"/>
    <mergeCell ref="A11:B11"/>
    <mergeCell ref="D11:E11"/>
    <mergeCell ref="A12:B12"/>
    <mergeCell ref="D12:E12"/>
    <mergeCell ref="A30:D30"/>
    <mergeCell ref="A57:E57"/>
    <mergeCell ref="A58:E58"/>
    <mergeCell ref="A13:B13"/>
    <mergeCell ref="D13:E13"/>
    <mergeCell ref="A111:B111"/>
    <mergeCell ref="A112:B112"/>
    <mergeCell ref="A113:B113"/>
    <mergeCell ref="A95:C95"/>
    <mergeCell ref="A99:C99"/>
    <mergeCell ref="A103:C103"/>
    <mergeCell ref="A104:B104"/>
    <mergeCell ref="A105:B105"/>
    <mergeCell ref="A106:B106"/>
    <mergeCell ref="A107:B107"/>
    <mergeCell ref="A108:B108"/>
    <mergeCell ref="A109:B109"/>
    <mergeCell ref="A110:B1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D4EC8-DF43-8043-AEC3-47D6082CD6AB}">
  <dimension ref="A1:K236"/>
  <sheetViews>
    <sheetView workbookViewId="0">
      <selection sqref="A1:K1048576"/>
    </sheetView>
  </sheetViews>
  <sheetFormatPr baseColWidth="10" defaultRowHeight="13"/>
  <cols>
    <col min="1" max="1" width="26.5" style="67" customWidth="1"/>
    <col min="2" max="2" width="17" style="67" customWidth="1"/>
    <col min="3" max="3" width="19.33203125" style="67" customWidth="1"/>
    <col min="4" max="4" width="11.5" style="67" customWidth="1"/>
    <col min="5" max="5" width="15.83203125" style="67" customWidth="1"/>
    <col min="6" max="6" width="26.1640625" style="67" customWidth="1"/>
    <col min="7" max="7" width="12.5" style="67" customWidth="1"/>
    <col min="8" max="11" width="11.5" style="67" customWidth="1"/>
  </cols>
  <sheetData>
    <row r="1" spans="1:11" ht="18" thickBot="1">
      <c r="A1" s="91" t="s">
        <v>278</v>
      </c>
      <c r="B1" s="91"/>
      <c r="C1" s="91"/>
      <c r="D1" s="91"/>
      <c r="E1" s="91"/>
      <c r="F1" s="91"/>
      <c r="G1" s="91"/>
      <c r="H1" s="91"/>
      <c r="I1" s="91"/>
      <c r="J1" s="91"/>
      <c r="K1" s="91"/>
    </row>
    <row r="2" spans="1:11" ht="16">
      <c r="A2" s="86" t="s">
        <v>279</v>
      </c>
      <c r="B2" s="86"/>
      <c r="C2" s="95" t="s">
        <v>356</v>
      </c>
      <c r="D2" s="95"/>
      <c r="E2" s="95"/>
      <c r="F2" s="95"/>
      <c r="G2" s="36"/>
      <c r="H2" s="36"/>
      <c r="I2" s="36"/>
      <c r="J2" s="36"/>
      <c r="K2" s="36"/>
    </row>
    <row r="3" spans="1:11" ht="16">
      <c r="A3" s="86" t="s">
        <v>280</v>
      </c>
      <c r="B3" s="86"/>
      <c r="C3" s="95" t="s">
        <v>390</v>
      </c>
      <c r="D3" s="95"/>
      <c r="E3" s="95"/>
      <c r="F3" s="95"/>
      <c r="G3" s="36"/>
      <c r="H3" s="36"/>
      <c r="I3" s="36"/>
      <c r="J3" s="36"/>
      <c r="K3" s="36"/>
    </row>
    <row r="4" spans="1:11" ht="16">
      <c r="A4" s="86" t="s">
        <v>281</v>
      </c>
      <c r="B4" s="86"/>
      <c r="C4" s="35">
        <v>27</v>
      </c>
      <c r="D4" s="36"/>
      <c r="E4" s="36"/>
      <c r="F4" s="36"/>
      <c r="G4" s="36"/>
      <c r="H4" s="36"/>
      <c r="I4" s="36"/>
      <c r="J4" s="36"/>
      <c r="K4" s="36"/>
    </row>
    <row r="5" spans="1:11" ht="16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</row>
    <row r="6" spans="1:11" ht="16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</row>
    <row r="7" spans="1:11" ht="17" thickBot="1">
      <c r="A7" s="93" t="s">
        <v>282</v>
      </c>
      <c r="B7" s="93"/>
      <c r="C7" s="93"/>
      <c r="D7" s="93"/>
      <c r="E7" s="38"/>
      <c r="F7" s="38"/>
      <c r="G7" s="38"/>
      <c r="H7" s="38"/>
      <c r="I7" s="38"/>
      <c r="J7" s="38"/>
      <c r="K7" s="38"/>
    </row>
    <row r="8" spans="1:11" ht="16">
      <c r="A8" s="86" t="s">
        <v>283</v>
      </c>
      <c r="B8" s="86"/>
      <c r="C8" s="39">
        <v>0.76767827750703999</v>
      </c>
      <c r="D8" s="94" t="s">
        <v>284</v>
      </c>
      <c r="E8" s="94"/>
      <c r="F8" s="40">
        <v>0.58932993775617604</v>
      </c>
      <c r="G8" s="86" t="s">
        <v>285</v>
      </c>
      <c r="H8" s="86"/>
      <c r="I8" s="39">
        <v>0.55510743256919104</v>
      </c>
      <c r="J8" s="36"/>
      <c r="K8" s="36"/>
    </row>
    <row r="9" spans="1:11" ht="16">
      <c r="A9" s="86" t="s">
        <v>286</v>
      </c>
      <c r="B9" s="86"/>
      <c r="C9" s="39">
        <v>11.6051760897083</v>
      </c>
      <c r="D9" s="94" t="s">
        <v>287</v>
      </c>
      <c r="E9" s="94"/>
      <c r="F9" s="40">
        <v>3.4066370645709099</v>
      </c>
      <c r="G9" s="86" t="s">
        <v>288</v>
      </c>
      <c r="H9" s="86"/>
      <c r="I9" s="39">
        <v>60.282586134419198</v>
      </c>
      <c r="J9" s="36"/>
      <c r="K9" s="36"/>
    </row>
    <row r="10" spans="1:11" ht="16">
      <c r="A10" s="86" t="s">
        <v>289</v>
      </c>
      <c r="B10" s="86"/>
      <c r="C10" s="39">
        <v>2.3863496750259401</v>
      </c>
      <c r="D10" s="86" t="s">
        <v>290</v>
      </c>
      <c r="E10" s="86"/>
      <c r="F10" s="39">
        <v>-69.815860793610696</v>
      </c>
      <c r="G10" s="36"/>
      <c r="H10" s="36"/>
      <c r="I10" s="36"/>
      <c r="J10" s="36"/>
      <c r="K10" s="36"/>
    </row>
    <row r="11" spans="1:11" ht="16">
      <c r="A11" s="86" t="s">
        <v>291</v>
      </c>
      <c r="B11" s="86"/>
      <c r="C11" s="39">
        <v>5.3937674661933901</v>
      </c>
      <c r="D11" s="86" t="s">
        <v>292</v>
      </c>
      <c r="E11" s="86"/>
      <c r="F11" s="39">
        <v>5.41228598471191</v>
      </c>
      <c r="G11" s="36"/>
      <c r="H11" s="36"/>
      <c r="I11" s="36"/>
      <c r="J11" s="36"/>
      <c r="K11" s="36"/>
    </row>
    <row r="12" spans="1:11" ht="16">
      <c r="A12" s="86" t="s">
        <v>293</v>
      </c>
      <c r="B12" s="86"/>
      <c r="C12" s="39">
        <v>5.5377493401938702</v>
      </c>
      <c r="D12" s="86" t="s">
        <v>294</v>
      </c>
      <c r="E12" s="86"/>
      <c r="F12" s="39">
        <v>5.4365808253677903</v>
      </c>
      <c r="G12" s="36"/>
      <c r="H12" s="36"/>
      <c r="I12" s="36"/>
      <c r="J12" s="36"/>
      <c r="K12" s="36"/>
    </row>
    <row r="13" spans="1:11" ht="16">
      <c r="A13" s="86" t="s">
        <v>295</v>
      </c>
      <c r="B13" s="86"/>
      <c r="C13" s="39">
        <v>388.16169289912398</v>
      </c>
      <c r="D13" s="86" t="s">
        <v>296</v>
      </c>
      <c r="E13" s="86"/>
      <c r="F13" s="39">
        <v>3.79161693691014</v>
      </c>
      <c r="G13" s="86" t="s">
        <v>297</v>
      </c>
      <c r="H13" s="86"/>
      <c r="I13" s="39">
        <v>0.42767496822346202</v>
      </c>
      <c r="J13" s="36"/>
      <c r="K13" s="36"/>
    </row>
    <row r="14" spans="1:11" ht="16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</row>
    <row r="15" spans="1:11" ht="12" thickBot="1">
      <c r="A15" s="91" t="s">
        <v>391</v>
      </c>
      <c r="B15" s="91"/>
      <c r="C15" s="91"/>
      <c r="D15" s="91"/>
      <c r="E15" s="91"/>
      <c r="F15" s="91"/>
      <c r="G15" s="91"/>
      <c r="H15" s="91"/>
      <c r="I15" s="91"/>
      <c r="J15" s="91"/>
      <c r="K15" s="91"/>
    </row>
    <row r="16" spans="1:11" ht="12" thickBot="1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</row>
    <row r="17" spans="1:11" ht="16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</row>
    <row r="18" spans="1:11" ht="16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</row>
    <row r="19" spans="1:11" ht="17" thickBot="1">
      <c r="A19" s="93" t="s">
        <v>299</v>
      </c>
      <c r="B19" s="93"/>
      <c r="C19" s="93"/>
      <c r="D19" s="93"/>
      <c r="E19" s="38"/>
      <c r="F19" s="38"/>
      <c r="G19" s="36"/>
      <c r="H19" s="36"/>
      <c r="I19" s="36"/>
      <c r="J19" s="36"/>
      <c r="K19" s="36"/>
    </row>
    <row r="20" spans="1:11" ht="16">
      <c r="A20" s="41"/>
      <c r="B20" s="41" t="s">
        <v>300</v>
      </c>
      <c r="C20" s="41" t="s">
        <v>301</v>
      </c>
      <c r="D20" s="41" t="s">
        <v>302</v>
      </c>
      <c r="E20" s="41" t="s">
        <v>303</v>
      </c>
      <c r="F20" s="41" t="s">
        <v>304</v>
      </c>
      <c r="G20" s="36"/>
      <c r="H20" s="36"/>
      <c r="I20" s="36"/>
      <c r="J20" s="36"/>
      <c r="K20" s="36"/>
    </row>
    <row r="21" spans="1:11" ht="16">
      <c r="A21" s="34" t="s">
        <v>305</v>
      </c>
      <c r="B21" s="42">
        <v>2</v>
      </c>
      <c r="C21" s="39">
        <v>399.694742698043</v>
      </c>
      <c r="D21" s="39">
        <v>199.84737134902201</v>
      </c>
      <c r="E21" s="39">
        <v>17.2205376121996</v>
      </c>
      <c r="F21" s="43">
        <v>2.3009995219314101E-5</v>
      </c>
      <c r="G21" s="36"/>
      <c r="H21" s="36"/>
      <c r="I21" s="36"/>
      <c r="J21" s="36"/>
      <c r="K21" s="36"/>
    </row>
    <row r="22" spans="1:11" ht="16">
      <c r="A22" s="34" t="s">
        <v>306</v>
      </c>
      <c r="B22" s="42">
        <v>24</v>
      </c>
      <c r="C22" s="39">
        <v>278.52422615299997</v>
      </c>
      <c r="D22" s="39">
        <v>11.6051760897083</v>
      </c>
      <c r="E22" s="36"/>
      <c r="F22" s="36"/>
      <c r="G22" s="36"/>
      <c r="H22" s="36"/>
      <c r="I22" s="36"/>
      <c r="J22" s="36"/>
      <c r="K22" s="36"/>
    </row>
    <row r="23" spans="1:11" ht="17" thickBot="1">
      <c r="A23" s="44" t="s">
        <v>256</v>
      </c>
      <c r="B23" s="45">
        <v>26</v>
      </c>
      <c r="C23" s="46">
        <v>678.21896885104297</v>
      </c>
      <c r="D23" s="38"/>
      <c r="E23" s="38"/>
      <c r="F23" s="38"/>
      <c r="G23" s="36"/>
      <c r="H23" s="36"/>
      <c r="I23" s="36"/>
      <c r="J23" s="36"/>
      <c r="K23" s="36"/>
    </row>
    <row r="24" spans="1:11" ht="17" thickBot="1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</row>
    <row r="25" spans="1:11" ht="16">
      <c r="A25" s="41"/>
      <c r="B25" s="41" t="s">
        <v>307</v>
      </c>
      <c r="C25" s="41" t="s">
        <v>308</v>
      </c>
      <c r="D25" s="41" t="s">
        <v>309</v>
      </c>
      <c r="E25" s="41" t="s">
        <v>310</v>
      </c>
      <c r="F25" s="41" t="s">
        <v>311</v>
      </c>
      <c r="G25" s="41" t="s">
        <v>304</v>
      </c>
      <c r="H25" s="41" t="s">
        <v>312</v>
      </c>
      <c r="I25" s="41" t="s">
        <v>313</v>
      </c>
      <c r="J25" s="41" t="s">
        <v>314</v>
      </c>
      <c r="K25" s="41" t="s">
        <v>315</v>
      </c>
    </row>
    <row r="26" spans="1:11" ht="16">
      <c r="A26" s="47" t="s">
        <v>316</v>
      </c>
      <c r="B26" s="39">
        <v>1.6588290769251699</v>
      </c>
      <c r="C26" s="39">
        <v>0.97419476989907205</v>
      </c>
      <c r="D26" s="39">
        <v>-0.35181010741507102</v>
      </c>
      <c r="E26" s="39">
        <v>3.6694682612654099</v>
      </c>
      <c r="F26" s="39">
        <v>1.7027694339777899</v>
      </c>
      <c r="G26" s="39">
        <v>0.101529836354248</v>
      </c>
      <c r="H26" s="48" t="s">
        <v>317</v>
      </c>
      <c r="I26" s="36"/>
      <c r="J26" s="36"/>
      <c r="K26" s="36"/>
    </row>
    <row r="27" spans="1:11" ht="16">
      <c r="A27" s="47" t="s">
        <v>357</v>
      </c>
      <c r="B27" s="39">
        <v>14.4381555585966</v>
      </c>
      <c r="C27" s="39">
        <v>2.79493514064839</v>
      </c>
      <c r="D27" s="39">
        <v>8.6696929419687994</v>
      </c>
      <c r="E27" s="39">
        <v>20.206618175224499</v>
      </c>
      <c r="F27" s="39">
        <v>5.1658284833211399</v>
      </c>
      <c r="G27" s="43">
        <v>2.7323477867491301E-5</v>
      </c>
      <c r="H27" s="48" t="s">
        <v>318</v>
      </c>
      <c r="I27" s="39">
        <v>1.00078664924739</v>
      </c>
      <c r="J27" s="39">
        <v>0.99921396908323801</v>
      </c>
      <c r="K27" s="39">
        <v>0.67600768836585401</v>
      </c>
    </row>
    <row r="28" spans="1:11" ht="16">
      <c r="A28" s="49" t="s">
        <v>389</v>
      </c>
      <c r="B28" s="50">
        <v>11.729618840199199</v>
      </c>
      <c r="C28" s="50">
        <v>4.4448772714787497</v>
      </c>
      <c r="D28" s="50">
        <v>2.5558430329811301</v>
      </c>
      <c r="E28" s="50">
        <v>20.903394647417301</v>
      </c>
      <c r="F28" s="50">
        <v>2.6389072462054601</v>
      </c>
      <c r="G28" s="50">
        <v>1.4378615995477699E-2</v>
      </c>
      <c r="H28" s="41" t="s">
        <v>318</v>
      </c>
      <c r="I28" s="50">
        <v>1.00078664924739</v>
      </c>
      <c r="J28" s="50">
        <v>0.99921396908323801</v>
      </c>
      <c r="K28" s="50">
        <v>0.34533116867487601</v>
      </c>
    </row>
    <row r="29" spans="1:11" ht="16">
      <c r="A29" s="34" t="s">
        <v>319</v>
      </c>
      <c r="B29" s="39">
        <v>2.0638985616280299</v>
      </c>
      <c r="C29" s="36"/>
      <c r="D29" s="36"/>
      <c r="E29" s="36"/>
      <c r="F29" s="36"/>
      <c r="G29" s="36"/>
      <c r="H29" s="36"/>
      <c r="I29" s="36"/>
      <c r="J29" s="36"/>
      <c r="K29" s="36"/>
    </row>
    <row r="30" spans="1:11" ht="16">
      <c r="A30" s="86" t="s">
        <v>320</v>
      </c>
      <c r="B30" s="86"/>
      <c r="C30" s="86"/>
      <c r="D30" s="86"/>
      <c r="E30" s="36"/>
      <c r="F30" s="36"/>
      <c r="G30" s="36"/>
      <c r="H30" s="36"/>
      <c r="I30" s="36"/>
      <c r="J30" s="36"/>
      <c r="K30" s="36"/>
    </row>
    <row r="31" spans="1:11" ht="17" thickBot="1">
      <c r="A31" s="90" t="s">
        <v>321</v>
      </c>
      <c r="B31" s="90"/>
      <c r="C31" s="90"/>
      <c r="D31" s="90"/>
      <c r="E31" s="38"/>
      <c r="F31" s="38"/>
      <c r="G31" s="38"/>
      <c r="H31" s="38"/>
      <c r="I31" s="38"/>
      <c r="J31" s="38"/>
      <c r="K31" s="38"/>
    </row>
    <row r="34" spans="1:11" ht="17" thickBot="1">
      <c r="A34" s="93" t="s">
        <v>350</v>
      </c>
      <c r="B34" s="93"/>
      <c r="C34" s="93"/>
      <c r="D34" s="93"/>
      <c r="E34" s="38"/>
      <c r="F34" s="38"/>
    </row>
    <row r="35" spans="1:11" ht="16">
      <c r="A35" s="34"/>
      <c r="B35" s="34"/>
      <c r="C35" s="59"/>
      <c r="D35" s="96" t="s">
        <v>351</v>
      </c>
      <c r="E35" s="96"/>
      <c r="F35" s="96"/>
    </row>
    <row r="36" spans="1:11" ht="16">
      <c r="A36" s="41" t="s">
        <v>352</v>
      </c>
      <c r="B36" s="41" t="s">
        <v>353</v>
      </c>
      <c r="C36" s="60" t="s">
        <v>354</v>
      </c>
      <c r="D36" s="55" t="s">
        <v>316</v>
      </c>
      <c r="E36" s="55" t="s">
        <v>357</v>
      </c>
      <c r="F36" s="55" t="s">
        <v>389</v>
      </c>
    </row>
    <row r="37" spans="1:11" ht="16">
      <c r="A37" s="54">
        <v>1</v>
      </c>
      <c r="B37" s="61">
        <v>2.0961950890641301</v>
      </c>
      <c r="C37" s="62">
        <v>1</v>
      </c>
      <c r="D37" s="39">
        <v>8.4003746243629898E-2</v>
      </c>
      <c r="E37" s="39">
        <v>9.0672130619836394E-2</v>
      </c>
      <c r="F37" s="39">
        <v>8.91267466581806E-2</v>
      </c>
    </row>
    <row r="38" spans="1:11" ht="16">
      <c r="A38" s="54">
        <v>2</v>
      </c>
      <c r="B38" s="61">
        <v>0.60208911235292695</v>
      </c>
      <c r="C38" s="63">
        <v>1.86588753171794</v>
      </c>
      <c r="D38" s="39">
        <v>1.4483573593773399E-3</v>
      </c>
      <c r="E38" s="39">
        <v>0.58037938994257099</v>
      </c>
      <c r="F38" s="39">
        <v>0.44621089896918598</v>
      </c>
    </row>
    <row r="39" spans="1:11" ht="17" thickBot="1">
      <c r="A39" s="64">
        <v>3</v>
      </c>
      <c r="B39" s="65">
        <v>0.301715798582948</v>
      </c>
      <c r="C39" s="66">
        <v>2.6358265235257199</v>
      </c>
      <c r="D39" s="46">
        <v>0.91454789639699297</v>
      </c>
      <c r="E39" s="46">
        <v>0.32894847943759298</v>
      </c>
      <c r="F39" s="46">
        <v>0.46466235437263398</v>
      </c>
    </row>
    <row r="42" spans="1:11" ht="17" thickBot="1">
      <c r="A42" s="37" t="s">
        <v>324</v>
      </c>
      <c r="B42" s="38"/>
      <c r="C42" s="38"/>
      <c r="D42" s="38"/>
      <c r="E42" s="38"/>
      <c r="F42" s="38"/>
      <c r="G42" s="38"/>
      <c r="H42" s="38"/>
      <c r="I42" s="38"/>
      <c r="J42" s="38"/>
      <c r="K42" s="38"/>
    </row>
    <row r="43" spans="1:11" ht="16">
      <c r="A43" s="41" t="s">
        <v>325</v>
      </c>
      <c r="B43" s="41" t="s">
        <v>356</v>
      </c>
      <c r="C43" s="41" t="s">
        <v>326</v>
      </c>
      <c r="D43" s="41" t="s">
        <v>306</v>
      </c>
      <c r="E43" s="41" t="s">
        <v>327</v>
      </c>
      <c r="F43" s="41" t="s">
        <v>328</v>
      </c>
      <c r="G43" s="41" t="s">
        <v>329</v>
      </c>
      <c r="H43" s="41" t="s">
        <v>330</v>
      </c>
      <c r="I43" s="41" t="s">
        <v>331</v>
      </c>
      <c r="J43" s="41" t="s">
        <v>332</v>
      </c>
      <c r="K43" s="41" t="s">
        <v>295</v>
      </c>
    </row>
    <row r="44" spans="1:11" ht="16">
      <c r="A44" s="54">
        <v>1</v>
      </c>
      <c r="B44" s="39">
        <v>5.8801681382469999</v>
      </c>
      <c r="C44" s="39">
        <v>6.5044434120134698</v>
      </c>
      <c r="D44" s="39">
        <v>-0.62427527376646497</v>
      </c>
      <c r="E44" s="39">
        <v>-0.18325265120224801</v>
      </c>
      <c r="F44" s="39">
        <v>-0.18712737221645201</v>
      </c>
      <c r="G44" s="39">
        <v>-0.18332119145665901</v>
      </c>
      <c r="H44" s="39">
        <v>4.0983906778606E-2</v>
      </c>
      <c r="I44" s="39">
        <v>4.9881653711746901E-4</v>
      </c>
      <c r="J44" s="39">
        <v>-3.7897136948400398E-2</v>
      </c>
      <c r="K44" s="39">
        <v>-0.65095390805120401</v>
      </c>
    </row>
    <row r="45" spans="1:11" ht="16">
      <c r="A45" s="54">
        <v>2</v>
      </c>
      <c r="B45" s="39">
        <v>14.709301702743099</v>
      </c>
      <c r="C45" s="39">
        <v>7.0202610899975602</v>
      </c>
      <c r="D45" s="39">
        <v>7.6890406127455204</v>
      </c>
      <c r="E45" s="39">
        <v>2.2570765441119902</v>
      </c>
      <c r="F45" s="39">
        <v>2.30986406997686</v>
      </c>
      <c r="G45" s="39">
        <v>2.5641406035858698</v>
      </c>
      <c r="H45" s="39">
        <v>4.5183911527583102E-2</v>
      </c>
      <c r="I45" s="39">
        <v>8.4161930484171796E-2</v>
      </c>
      <c r="J45" s="39">
        <v>0.55779405870112697</v>
      </c>
      <c r="K45" s="39">
        <v>8.0529022348659804</v>
      </c>
    </row>
    <row r="46" spans="1:11" ht="16">
      <c r="A46" s="54">
        <v>3</v>
      </c>
      <c r="B46" s="39">
        <v>5.7722172257570996</v>
      </c>
      <c r="C46" s="39">
        <v>5.8869527582586301</v>
      </c>
      <c r="D46" s="39">
        <v>-0.114735532501529</v>
      </c>
      <c r="E46" s="39">
        <v>-3.3679998874779002E-2</v>
      </c>
      <c r="F46" s="39">
        <v>-3.4964824868504399E-2</v>
      </c>
      <c r="G46" s="39">
        <v>-3.4229512665371997E-2</v>
      </c>
      <c r="H46" s="39">
        <v>7.2142201975606807E-2</v>
      </c>
      <c r="I46" s="43">
        <v>3.1684687771431797E-5</v>
      </c>
      <c r="J46" s="39">
        <v>-9.5445333988201497E-3</v>
      </c>
      <c r="K46" s="39">
        <v>-0.123656375735404</v>
      </c>
    </row>
    <row r="47" spans="1:11" ht="16">
      <c r="A47" s="54">
        <v>4</v>
      </c>
      <c r="B47" s="39">
        <v>4.2512579383361802</v>
      </c>
      <c r="C47" s="39">
        <v>4.5053881918240899</v>
      </c>
      <c r="D47" s="39">
        <v>-0.25413025348791302</v>
      </c>
      <c r="E47" s="39">
        <v>-7.4598569988823499E-2</v>
      </c>
      <c r="F47" s="39">
        <v>-7.6144500482427699E-2</v>
      </c>
      <c r="G47" s="39">
        <v>-7.4550284388247096E-2</v>
      </c>
      <c r="H47" s="39">
        <v>4.0192982769227302E-2</v>
      </c>
      <c r="I47" s="43">
        <v>8.0932348953995694E-5</v>
      </c>
      <c r="J47" s="39">
        <v>-1.5255711337445599E-2</v>
      </c>
      <c r="K47" s="39">
        <v>-0.26477223954991302</v>
      </c>
    </row>
    <row r="48" spans="1:11" ht="16">
      <c r="A48" s="54">
        <v>5</v>
      </c>
      <c r="B48" s="39">
        <v>8.5298561424874393</v>
      </c>
      <c r="C48" s="39">
        <v>9.0352268518028094</v>
      </c>
      <c r="D48" s="39">
        <v>-0.50537070931537398</v>
      </c>
      <c r="E48" s="39">
        <v>-0.14834885540677001</v>
      </c>
      <c r="F48" s="39">
        <v>-0.19787501761866999</v>
      </c>
      <c r="G48" s="39">
        <v>-0.19386696673822101</v>
      </c>
      <c r="H48" s="39">
        <v>0.43793509815763099</v>
      </c>
      <c r="I48" s="39">
        <v>1.01691338733804E-2</v>
      </c>
      <c r="J48" s="39">
        <v>-0.17112578702921899</v>
      </c>
      <c r="K48" s="39">
        <v>-0.89913230244201303</v>
      </c>
    </row>
    <row r="49" spans="1:11" ht="16">
      <c r="A49" s="54">
        <v>6</v>
      </c>
      <c r="B49" s="39">
        <v>2.5078087829479498</v>
      </c>
      <c r="C49" s="39">
        <v>4.3947004156704201</v>
      </c>
      <c r="D49" s="39">
        <v>-1.8868916327224701</v>
      </c>
      <c r="E49" s="39">
        <v>-0.55388689694777904</v>
      </c>
      <c r="F49" s="39">
        <v>-0.57313486420124404</v>
      </c>
      <c r="G49" s="39">
        <v>-0.564946998430642</v>
      </c>
      <c r="H49" s="39">
        <v>6.6039460613756401E-2</v>
      </c>
      <c r="I49" s="39">
        <v>7.7422535670134303E-3</v>
      </c>
      <c r="J49" s="39">
        <v>-0.15022603355472899</v>
      </c>
      <c r="K49" s="39">
        <v>-2.0203119437599102</v>
      </c>
    </row>
    <row r="50" spans="1:11" ht="16">
      <c r="A50" s="54">
        <v>7</v>
      </c>
      <c r="B50" s="39">
        <v>4.9545507899617398</v>
      </c>
      <c r="C50" s="39">
        <v>5.9087878226357704</v>
      </c>
      <c r="D50" s="39">
        <v>-0.95423703267403204</v>
      </c>
      <c r="E50" s="39">
        <v>-0.28011115202089298</v>
      </c>
      <c r="F50" s="39">
        <v>-0.285626127491241</v>
      </c>
      <c r="G50" s="39">
        <v>-0.28008872504174398</v>
      </c>
      <c r="H50" s="39">
        <v>3.82439304124403E-2</v>
      </c>
      <c r="I50" s="39">
        <v>1.0813647097676501E-3</v>
      </c>
      <c r="J50" s="39">
        <v>-5.5852731642157198E-2</v>
      </c>
      <c r="K50" s="39">
        <v>-0.99218197092662797</v>
      </c>
    </row>
    <row r="51" spans="1:11" ht="16">
      <c r="A51" s="54">
        <v>8</v>
      </c>
      <c r="B51" s="39">
        <v>5.0529426665540802</v>
      </c>
      <c r="C51" s="39">
        <v>5.6039817756005696</v>
      </c>
      <c r="D51" s="39">
        <v>-0.55103910904649001</v>
      </c>
      <c r="E51" s="39">
        <v>-0.16175456868514301</v>
      </c>
      <c r="F51" s="39">
        <v>-0.164903893154104</v>
      </c>
      <c r="G51" s="39">
        <v>-0.16152337667681699</v>
      </c>
      <c r="H51" s="39">
        <v>3.7831146448060099E-2</v>
      </c>
      <c r="I51" s="39">
        <v>3.56400882951634E-4</v>
      </c>
      <c r="J51" s="39">
        <v>-3.2028344353236503E-2</v>
      </c>
      <c r="K51" s="39">
        <v>-0.57270520347055098</v>
      </c>
    </row>
    <row r="52" spans="1:11" ht="16">
      <c r="A52" s="54">
        <v>9</v>
      </c>
      <c r="B52" s="39">
        <v>10.3416717510677</v>
      </c>
      <c r="C52" s="39">
        <v>9.5611827513326109</v>
      </c>
      <c r="D52" s="39">
        <v>0.78048899973511399</v>
      </c>
      <c r="E52" s="39">
        <v>0.229108350828509</v>
      </c>
      <c r="F52" s="39">
        <v>0.282680860965624</v>
      </c>
      <c r="G52" s="39">
        <v>0.27719085931007398</v>
      </c>
      <c r="H52" s="39">
        <v>0.343115479828425</v>
      </c>
      <c r="I52" s="39">
        <v>1.3913065840829899E-2</v>
      </c>
      <c r="J52" s="39">
        <v>0.200333946695118</v>
      </c>
      <c r="K52" s="39">
        <v>1.1881677460313</v>
      </c>
    </row>
    <row r="53" spans="1:11" ht="16">
      <c r="A53" s="54">
        <v>10</v>
      </c>
      <c r="B53" s="39">
        <v>23.114505149240699</v>
      </c>
      <c r="C53" s="39">
        <v>21.182512646481801</v>
      </c>
      <c r="D53" s="39">
        <v>1.93199250275892</v>
      </c>
      <c r="E53" s="39">
        <v>0.56712601493469195</v>
      </c>
      <c r="F53" s="39">
        <v>1.1701842559528499</v>
      </c>
      <c r="G53" s="39">
        <v>1.17969428156336</v>
      </c>
      <c r="H53" s="39">
        <v>0.76511751248486504</v>
      </c>
      <c r="I53" s="39">
        <v>1.4868417637943501</v>
      </c>
      <c r="J53" s="39">
        <v>2.1291596472694798</v>
      </c>
      <c r="K53" s="39">
        <v>8.2253578084846595</v>
      </c>
    </row>
    <row r="54" spans="1:11" ht="16">
      <c r="A54" s="54">
        <v>11</v>
      </c>
      <c r="B54" s="39">
        <v>0.75651549566093901</v>
      </c>
      <c r="C54" s="39">
        <v>3.1778109650611599</v>
      </c>
      <c r="D54" s="39">
        <v>-2.4212954694002198</v>
      </c>
      <c r="E54" s="39">
        <v>-0.71075827084186405</v>
      </c>
      <c r="F54" s="39">
        <v>-0.73105646903261701</v>
      </c>
      <c r="G54" s="39">
        <v>-0.72376806038688501</v>
      </c>
      <c r="H54" s="39">
        <v>5.4760209467669699E-2</v>
      </c>
      <c r="I54" s="39">
        <v>1.0320570377117399E-2</v>
      </c>
      <c r="J54" s="39">
        <v>-0.17420514070278001</v>
      </c>
      <c r="K54" s="39">
        <v>-2.5615674389211098</v>
      </c>
    </row>
    <row r="55" spans="1:11" ht="16">
      <c r="A55" s="54">
        <v>12</v>
      </c>
      <c r="B55" s="39">
        <v>3.9341858670488401</v>
      </c>
      <c r="C55" s="39">
        <v>4.6679239268337698</v>
      </c>
      <c r="D55" s="39">
        <v>-0.733738059784935</v>
      </c>
      <c r="E55" s="39">
        <v>-0.21538486368736601</v>
      </c>
      <c r="F55" s="39">
        <v>-0.223091340473482</v>
      </c>
      <c r="G55" s="39">
        <v>-0.21862095370079901</v>
      </c>
      <c r="H55" s="39">
        <v>6.7894794468931804E-2</v>
      </c>
      <c r="I55" s="39">
        <v>1.2084139102819401E-3</v>
      </c>
      <c r="J55" s="39">
        <v>-5.9003470476346201E-2</v>
      </c>
      <c r="K55" s="39">
        <v>-0.78718373787740703</v>
      </c>
    </row>
    <row r="56" spans="1:11" ht="16">
      <c r="A56" s="54">
        <v>13</v>
      </c>
      <c r="B56" s="39">
        <v>6.9118543607112599</v>
      </c>
      <c r="C56" s="39">
        <v>8.8927183012698805</v>
      </c>
      <c r="D56" s="39">
        <v>-1.9808639405586199</v>
      </c>
      <c r="E56" s="39">
        <v>-0.581471962822115</v>
      </c>
      <c r="F56" s="39">
        <v>-0.60110858300394099</v>
      </c>
      <c r="G56" s="39">
        <v>-0.59293261820272103</v>
      </c>
      <c r="H56" s="39">
        <v>6.4267530445747095E-2</v>
      </c>
      <c r="I56" s="39">
        <v>8.2722664751478103E-3</v>
      </c>
      <c r="J56" s="39">
        <v>-0.15539079852224999</v>
      </c>
      <c r="K56" s="39">
        <v>-2.1169126914044401</v>
      </c>
    </row>
    <row r="57" spans="1:11" ht="16">
      <c r="A57" s="54">
        <v>14</v>
      </c>
      <c r="B57" s="39">
        <v>1.9315259296107501</v>
      </c>
      <c r="C57" s="39">
        <v>0.85980168933960599</v>
      </c>
      <c r="D57" s="39">
        <v>1.07172424027114</v>
      </c>
      <c r="E57" s="39">
        <v>0.31459889033002397</v>
      </c>
      <c r="F57" s="39">
        <v>0.33098624855356601</v>
      </c>
      <c r="G57" s="39">
        <v>0.32475939278986699</v>
      </c>
      <c r="H57" s="39">
        <v>9.6570075464816205E-2</v>
      </c>
      <c r="I57" s="39">
        <v>3.9034331449388799E-3</v>
      </c>
      <c r="J57" s="39">
        <v>0.10617830063700701</v>
      </c>
      <c r="K57" s="39">
        <v>1.18628375169501</v>
      </c>
    </row>
    <row r="58" spans="1:11" ht="16">
      <c r="A58" s="54">
        <v>15</v>
      </c>
      <c r="B58" s="39">
        <v>2.59008480541682</v>
      </c>
      <c r="C58" s="39">
        <v>5.38154769605271</v>
      </c>
      <c r="D58" s="39">
        <v>-2.79146289063589</v>
      </c>
      <c r="E58" s="39">
        <v>-0.81941892773584801</v>
      </c>
      <c r="F58" s="39">
        <v>-0.84095529375245603</v>
      </c>
      <c r="G58" s="39">
        <v>-0.83565310662829095</v>
      </c>
      <c r="H58" s="39">
        <v>5.0562971415914898E-2</v>
      </c>
      <c r="I58" s="39">
        <v>1.25542561475752E-2</v>
      </c>
      <c r="J58" s="39">
        <v>-0.192845381967367</v>
      </c>
      <c r="K58" s="39">
        <v>-2.9401243121925198</v>
      </c>
    </row>
    <row r="59" spans="1:11" ht="16">
      <c r="A59" s="54">
        <v>16</v>
      </c>
      <c r="B59" s="39">
        <v>13.942658201924999</v>
      </c>
      <c r="C59" s="39">
        <v>7.9856370695556</v>
      </c>
      <c r="D59" s="39">
        <v>5.9570211323694497</v>
      </c>
      <c r="E59" s="39">
        <v>1.74865153506447</v>
      </c>
      <c r="F59" s="39">
        <v>1.8014307260414599</v>
      </c>
      <c r="G59" s="39">
        <v>1.8963640443010401</v>
      </c>
      <c r="H59" s="39">
        <v>5.7738568638247799E-2</v>
      </c>
      <c r="I59" s="39">
        <v>6.6283964445036994E-2</v>
      </c>
      <c r="J59" s="39">
        <v>0.469428022843562</v>
      </c>
      <c r="K59" s="39">
        <v>6.32204708173228</v>
      </c>
    </row>
    <row r="60" spans="1:11" ht="16">
      <c r="A60" s="54">
        <v>17</v>
      </c>
      <c r="B60" s="39">
        <v>3.2389203368769799</v>
      </c>
      <c r="C60" s="39">
        <v>4.6998131353250896</v>
      </c>
      <c r="D60" s="39">
        <v>-1.4608927984480999</v>
      </c>
      <c r="E60" s="39">
        <v>-0.42883722884407399</v>
      </c>
      <c r="F60" s="39">
        <v>-0.44690777603335102</v>
      </c>
      <c r="G60" s="39">
        <v>-0.43932999549386298</v>
      </c>
      <c r="H60" s="39">
        <v>7.9234286187570502E-2</v>
      </c>
      <c r="I60" s="39">
        <v>5.72899678279258E-3</v>
      </c>
      <c r="J60" s="39">
        <v>-0.12887624127139299</v>
      </c>
      <c r="K60" s="39">
        <v>-1.58660642607909</v>
      </c>
    </row>
    <row r="61" spans="1:11" ht="16">
      <c r="A61" s="54">
        <v>18</v>
      </c>
      <c r="B61" s="39">
        <v>2.9918646694214899</v>
      </c>
      <c r="C61" s="39">
        <v>5.6309998436594304</v>
      </c>
      <c r="D61" s="39">
        <v>-2.6391351742379499</v>
      </c>
      <c r="E61" s="39">
        <v>-0.77470394533218701</v>
      </c>
      <c r="F61" s="39">
        <v>-0.80308996372140096</v>
      </c>
      <c r="G61" s="39">
        <v>-0.796962245944284</v>
      </c>
      <c r="H61" s="39">
        <v>6.9442661560893307E-2</v>
      </c>
      <c r="I61" s="39">
        <v>1.6043176516097199E-2</v>
      </c>
      <c r="J61" s="39">
        <v>-0.21771049140054</v>
      </c>
      <c r="K61" s="39">
        <v>-2.8360801266311699</v>
      </c>
    </row>
    <row r="62" spans="1:11" ht="16">
      <c r="A62" s="54">
        <v>19</v>
      </c>
      <c r="B62" s="39">
        <v>2.52045028142589</v>
      </c>
      <c r="C62" s="39">
        <v>0.462586396577718</v>
      </c>
      <c r="D62" s="39">
        <v>2.0578638848481701</v>
      </c>
      <c r="E62" s="39">
        <v>0.60407488260196396</v>
      </c>
      <c r="F62" s="39">
        <v>0.63982472012597102</v>
      </c>
      <c r="G62" s="39">
        <v>0.631764496501801</v>
      </c>
      <c r="H62" s="39">
        <v>0.10862689622918199</v>
      </c>
      <c r="I62" s="39">
        <v>1.6629478163364301E-2</v>
      </c>
      <c r="J62" s="39">
        <v>0.220543437094048</v>
      </c>
      <c r="K62" s="39">
        <v>2.3086448044513501</v>
      </c>
    </row>
    <row r="63" spans="1:11" ht="16">
      <c r="A63" s="54">
        <v>20</v>
      </c>
      <c r="B63" s="39">
        <v>2.5351505458591199</v>
      </c>
      <c r="C63" s="39">
        <v>6.4840720313230804</v>
      </c>
      <c r="D63" s="39">
        <v>-3.94892148546396</v>
      </c>
      <c r="E63" s="39">
        <v>-1.1591846770331999</v>
      </c>
      <c r="F63" s="39">
        <v>-1.18386308870847</v>
      </c>
      <c r="G63" s="39">
        <v>-1.19433427831655</v>
      </c>
      <c r="H63" s="39">
        <v>4.1256785475331299E-2</v>
      </c>
      <c r="I63" s="39">
        <v>2.0103644181190601E-2</v>
      </c>
      <c r="J63" s="39">
        <v>-0.247755006295724</v>
      </c>
      <c r="K63" s="39">
        <v>-4.1188520822249401</v>
      </c>
    </row>
    <row r="64" spans="1:11" ht="16">
      <c r="A64" s="54">
        <v>21</v>
      </c>
      <c r="B64" s="39">
        <v>3.3201981050818299</v>
      </c>
      <c r="C64" s="39">
        <v>4.9030571469369502</v>
      </c>
      <c r="D64" s="39">
        <v>-1.58285904185513</v>
      </c>
      <c r="E64" s="39">
        <v>-0.46463976404087498</v>
      </c>
      <c r="F64" s="39">
        <v>-0.473865212876946</v>
      </c>
      <c r="G64" s="39">
        <v>-0.46607344236070702</v>
      </c>
      <c r="H64" s="39">
        <v>3.8557993809798602E-2</v>
      </c>
      <c r="I64" s="39">
        <v>3.0017860641303701E-3</v>
      </c>
      <c r="J64" s="39">
        <v>-9.3336180560397802E-2</v>
      </c>
      <c r="K64" s="39">
        <v>-1.6463385536142201</v>
      </c>
    </row>
    <row r="65" spans="1:11" ht="16">
      <c r="A65" s="54">
        <v>22</v>
      </c>
      <c r="B65" s="39">
        <v>11.072140484100601</v>
      </c>
      <c r="C65" s="39">
        <v>0.692630722030946</v>
      </c>
      <c r="D65" s="39">
        <v>10.3795097620697</v>
      </c>
      <c r="E65" s="39">
        <v>3.04684930191618</v>
      </c>
      <c r="F65" s="39">
        <v>3.21199355056015</v>
      </c>
      <c r="G65" s="39">
        <v>4.1643418446540004</v>
      </c>
      <c r="H65" s="39">
        <v>0.10018626165712401</v>
      </c>
      <c r="I65" s="39">
        <v>0.38289846598563398</v>
      </c>
      <c r="J65" s="39">
        <v>1.3895499050752</v>
      </c>
      <c r="K65" s="39">
        <v>11.535175914500799</v>
      </c>
    </row>
    <row r="66" spans="1:11" ht="16">
      <c r="A66" s="54">
        <v>23</v>
      </c>
      <c r="B66" s="39">
        <v>3.1098369467837301</v>
      </c>
      <c r="C66" s="39">
        <v>4.3521050452208199</v>
      </c>
      <c r="D66" s="39">
        <v>-1.24226809843709</v>
      </c>
      <c r="E66" s="39">
        <v>-0.36466112323989702</v>
      </c>
      <c r="F66" s="39">
        <v>-0.37241628464569199</v>
      </c>
      <c r="G66" s="39">
        <v>-0.36563307507961701</v>
      </c>
      <c r="H66" s="39">
        <v>4.1214175369051503E-2</v>
      </c>
      <c r="I66" s="39">
        <v>1.9872892429402202E-3</v>
      </c>
      <c r="J66" s="39">
        <v>-7.5806767845041007E-2</v>
      </c>
      <c r="K66" s="39">
        <v>-1.29566798603355</v>
      </c>
    </row>
    <row r="67" spans="1:11" ht="16">
      <c r="A67" s="54">
        <v>24</v>
      </c>
      <c r="B67" s="39">
        <v>2.10350018818216</v>
      </c>
      <c r="C67" s="39">
        <v>2.1804937113343801</v>
      </c>
      <c r="D67" s="39">
        <v>-7.6993523152220494E-2</v>
      </c>
      <c r="E67" s="39">
        <v>-2.2601034889496899E-2</v>
      </c>
      <c r="F67" s="39">
        <v>-2.34911382737398E-2</v>
      </c>
      <c r="G67" s="39">
        <v>-2.2996796986001499E-2</v>
      </c>
      <c r="H67" s="39">
        <v>7.4346326501743706E-2</v>
      </c>
      <c r="I67" s="43">
        <v>1.4773991790635799E-5</v>
      </c>
      <c r="J67" s="39">
        <v>-6.5173770073708804E-3</v>
      </c>
      <c r="K67" s="39">
        <v>-8.3177461891599705E-2</v>
      </c>
    </row>
    <row r="68" spans="1:11" ht="16">
      <c r="A68" s="54">
        <v>25</v>
      </c>
      <c r="B68" s="39">
        <v>1.2778100373289101</v>
      </c>
      <c r="C68" s="39">
        <v>2.3211517665895398</v>
      </c>
      <c r="D68" s="39">
        <v>-1.04334172926063</v>
      </c>
      <c r="E68" s="39">
        <v>-0.30626735677580702</v>
      </c>
      <c r="F68" s="39">
        <v>-0.31803672135394501</v>
      </c>
      <c r="G68" s="39">
        <v>-0.311998610541666</v>
      </c>
      <c r="H68" s="39">
        <v>7.2643147426567203E-2</v>
      </c>
      <c r="I68" s="39">
        <v>2.6410769068159401E-3</v>
      </c>
      <c r="J68" s="39">
        <v>-8.7322576946999297E-2</v>
      </c>
      <c r="K68" s="39">
        <v>-1.12507038295488</v>
      </c>
    </row>
    <row r="69" spans="1:11" ht="16">
      <c r="A69" s="54">
        <v>26</v>
      </c>
      <c r="B69" s="39">
        <v>2.3182957393483701</v>
      </c>
      <c r="C69" s="39">
        <v>5.1842527662823601</v>
      </c>
      <c r="D69" s="39">
        <v>-2.86595702693399</v>
      </c>
      <c r="E69" s="39">
        <v>-0.84128628104825098</v>
      </c>
      <c r="F69" s="39">
        <v>-0.85754506139755104</v>
      </c>
      <c r="G69" s="39">
        <v>-0.852654168367596</v>
      </c>
      <c r="H69" s="39">
        <v>3.7559891448640199E-2</v>
      </c>
      <c r="I69" s="39">
        <v>9.5662837967501798E-3</v>
      </c>
      <c r="J69" s="39">
        <v>-0.168441161335526</v>
      </c>
      <c r="K69" s="39">
        <v>-2.97780298375943</v>
      </c>
    </row>
    <row r="70" spans="1:11" ht="16">
      <c r="A70" s="55">
        <v>27</v>
      </c>
      <c r="B70" s="50">
        <v>2.30064516129032</v>
      </c>
      <c r="C70" s="50">
        <v>4.4898775144053298</v>
      </c>
      <c r="D70" s="50">
        <v>-2.189232353115</v>
      </c>
      <c r="E70" s="50">
        <v>-0.642637390370421</v>
      </c>
      <c r="F70" s="50">
        <v>-0.66224951448175895</v>
      </c>
      <c r="G70" s="50">
        <v>-0.65431184841602896</v>
      </c>
      <c r="H70" s="50">
        <v>5.83517934365703E-2</v>
      </c>
      <c r="I70" s="50">
        <v>9.0591524346506202E-3</v>
      </c>
      <c r="J70" s="50">
        <v>-0.16287991992891501</v>
      </c>
      <c r="K70" s="50">
        <v>-2.3248940929911202</v>
      </c>
    </row>
    <row r="71" spans="1:11" ht="16">
      <c r="A71" s="48" t="s">
        <v>258</v>
      </c>
      <c r="B71" s="39">
        <v>0.75651549566093901</v>
      </c>
      <c r="C71" s="39">
        <v>0.462586396577718</v>
      </c>
      <c r="D71" s="39">
        <v>-3.94892148546396</v>
      </c>
      <c r="E71" s="39">
        <v>-1.1591846770331999</v>
      </c>
      <c r="F71" s="39">
        <v>-1.18386308870847</v>
      </c>
      <c r="G71" s="39">
        <v>-1.19433427831655</v>
      </c>
      <c r="H71" s="39">
        <v>3.7559891448640199E-2</v>
      </c>
      <c r="I71" s="43">
        <v>1.4773991790635799E-5</v>
      </c>
      <c r="J71" s="39">
        <v>-0.247755006295724</v>
      </c>
      <c r="K71" s="39">
        <v>-4.1188520822249401</v>
      </c>
    </row>
    <row r="72" spans="1:11" ht="16">
      <c r="A72" s="48" t="s">
        <v>259</v>
      </c>
      <c r="B72" s="39">
        <v>23.114505149240699</v>
      </c>
      <c r="C72" s="39">
        <v>21.182512646481801</v>
      </c>
      <c r="D72" s="39">
        <v>10.3795097620697</v>
      </c>
      <c r="E72" s="39">
        <v>3.04684930191618</v>
      </c>
      <c r="F72" s="39">
        <v>3.21199355056015</v>
      </c>
      <c r="G72" s="39">
        <v>4.1643418446540004</v>
      </c>
      <c r="H72" s="39">
        <v>0.76511751248486504</v>
      </c>
      <c r="I72" s="39">
        <v>1.4868417637943501</v>
      </c>
      <c r="J72" s="39">
        <v>2.1291596472694798</v>
      </c>
      <c r="K72" s="39">
        <v>11.535175914500799</v>
      </c>
    </row>
    <row r="73" spans="1:11" ht="17" thickBot="1">
      <c r="A73" s="56" t="s">
        <v>333</v>
      </c>
      <c r="B73" s="46">
        <v>5.6285154608672601</v>
      </c>
      <c r="C73" s="46">
        <v>5.6285154608672601</v>
      </c>
      <c r="D73" s="46">
        <v>-1.38161087508908E-15</v>
      </c>
      <c r="E73" s="46">
        <v>-3.8241015292644298E-16</v>
      </c>
      <c r="F73" s="46">
        <v>2.5537458681054899E-2</v>
      </c>
      <c r="G73" s="46">
        <v>7.6683676551233898E-2</v>
      </c>
      <c r="H73" s="46">
        <v>0.11111111111111099</v>
      </c>
      <c r="I73" s="46">
        <v>8.0559050936761398E-2</v>
      </c>
      <c r="J73" s="46">
        <v>0.10485061206632899</v>
      </c>
      <c r="K73" s="46">
        <v>0.25535507856482598</v>
      </c>
    </row>
    <row r="75" spans="1:11" ht="16">
      <c r="A75" s="88" t="s">
        <v>334</v>
      </c>
      <c r="B75" s="88"/>
      <c r="C75" s="88"/>
      <c r="D75" s="57"/>
      <c r="E75" s="57"/>
      <c r="F75" s="57"/>
    </row>
    <row r="76" spans="1:11" ht="16">
      <c r="A76" s="34" t="s">
        <v>335</v>
      </c>
      <c r="B76" s="39">
        <v>0.68152298056023897</v>
      </c>
      <c r="C76" s="34" t="s">
        <v>304</v>
      </c>
      <c r="D76" s="39">
        <v>0.71122852289399596</v>
      </c>
      <c r="E76" s="34" t="s">
        <v>312</v>
      </c>
      <c r="F76" s="54" t="s">
        <v>355</v>
      </c>
    </row>
    <row r="77" spans="1:11" ht="16">
      <c r="A77" s="58" t="s">
        <v>303</v>
      </c>
      <c r="B77" s="50">
        <v>0.310742743992448</v>
      </c>
      <c r="C77" s="58" t="s">
        <v>304</v>
      </c>
      <c r="D77" s="50">
        <v>0.73580694128893698</v>
      </c>
      <c r="E77" s="57"/>
      <c r="F77" s="57"/>
    </row>
    <row r="79" spans="1:11" ht="16">
      <c r="A79" s="88" t="s">
        <v>336</v>
      </c>
      <c r="B79" s="88"/>
      <c r="C79" s="88"/>
      <c r="D79" s="57"/>
      <c r="E79" s="57"/>
      <c r="F79" s="57"/>
    </row>
    <row r="80" spans="1:11" ht="16">
      <c r="A80" s="34" t="s">
        <v>335</v>
      </c>
      <c r="B80" s="39">
        <v>3.9198999822274101</v>
      </c>
      <c r="C80" s="34" t="s">
        <v>304</v>
      </c>
      <c r="D80" s="39">
        <v>0.56100517543378503</v>
      </c>
      <c r="E80" s="34" t="s">
        <v>312</v>
      </c>
      <c r="F80" s="54" t="s">
        <v>355</v>
      </c>
    </row>
    <row r="81" spans="1:11" ht="16">
      <c r="A81" s="58" t="s">
        <v>303</v>
      </c>
      <c r="B81" s="50">
        <v>0.71332359533440204</v>
      </c>
      <c r="C81" s="58" t="s">
        <v>304</v>
      </c>
      <c r="D81" s="50">
        <v>0.620317420901491</v>
      </c>
      <c r="E81" s="57"/>
      <c r="F81" s="57"/>
    </row>
    <row r="83" spans="1:11" ht="16">
      <c r="A83" s="88" t="s">
        <v>337</v>
      </c>
      <c r="B83" s="88"/>
      <c r="C83" s="88"/>
      <c r="D83" s="57"/>
      <c r="E83" s="57"/>
    </row>
    <row r="84" spans="1:11" ht="16">
      <c r="A84" s="89" t="s">
        <v>338</v>
      </c>
      <c r="B84" s="89"/>
      <c r="C84" s="41" t="s">
        <v>335</v>
      </c>
      <c r="D84" s="41" t="s">
        <v>304</v>
      </c>
      <c r="E84" s="41" t="s">
        <v>312</v>
      </c>
    </row>
    <row r="85" spans="1:11" ht="16">
      <c r="A85" s="86" t="s">
        <v>339</v>
      </c>
      <c r="B85" s="86"/>
      <c r="C85" s="39">
        <v>0.79019749600989397</v>
      </c>
      <c r="D85" s="43">
        <v>9.3020346167414694E-5</v>
      </c>
      <c r="E85" s="54" t="s">
        <v>318</v>
      </c>
    </row>
    <row r="86" spans="1:11" ht="16">
      <c r="A86" s="86" t="s">
        <v>340</v>
      </c>
      <c r="B86" s="86"/>
      <c r="C86" s="39">
        <v>0.78036806045947804</v>
      </c>
      <c r="D86" s="39">
        <v>1.6826532164781999E-4</v>
      </c>
      <c r="E86" s="54" t="s">
        <v>318</v>
      </c>
    </row>
    <row r="87" spans="1:11" ht="16">
      <c r="A87" s="86" t="s">
        <v>341</v>
      </c>
      <c r="B87" s="86"/>
      <c r="C87" s="39">
        <v>2.0210911260611</v>
      </c>
      <c r="D87" s="43">
        <v>2.6988676074184801E-5</v>
      </c>
      <c r="E87" s="54" t="s">
        <v>318</v>
      </c>
    </row>
    <row r="88" spans="1:11" ht="16">
      <c r="A88" s="86" t="s">
        <v>342</v>
      </c>
      <c r="B88" s="86"/>
      <c r="C88" s="39">
        <v>0.35299174667674099</v>
      </c>
      <c r="D88" s="43">
        <v>7.1823105828599105E-5</v>
      </c>
      <c r="E88" s="54" t="s">
        <v>318</v>
      </c>
    </row>
    <row r="89" spans="1:11" ht="16">
      <c r="A89" s="86" t="s">
        <v>343</v>
      </c>
      <c r="B89" s="86"/>
      <c r="C89" s="39">
        <v>0.25012455475622902</v>
      </c>
      <c r="D89" s="39">
        <v>1.4362397577234899E-4</v>
      </c>
      <c r="E89" s="54" t="s">
        <v>318</v>
      </c>
    </row>
    <row r="90" spans="1:11" ht="16">
      <c r="A90" s="86" t="s">
        <v>344</v>
      </c>
      <c r="B90" s="86"/>
      <c r="C90" s="39">
        <v>3.5845783446900099</v>
      </c>
      <c r="D90" s="39">
        <v>3.3762321049168902E-4</v>
      </c>
      <c r="E90" s="54" t="s">
        <v>318</v>
      </c>
    </row>
    <row r="91" spans="1:11" ht="16">
      <c r="A91" s="86" t="s">
        <v>345</v>
      </c>
      <c r="B91" s="86"/>
      <c r="C91" s="39">
        <v>2.6254737470935798</v>
      </c>
      <c r="D91" s="39">
        <v>8.6528481316616706E-3</v>
      </c>
      <c r="E91" s="54" t="s">
        <v>318</v>
      </c>
    </row>
    <row r="92" spans="1:11" ht="16">
      <c r="A92" s="86" t="s">
        <v>346</v>
      </c>
      <c r="B92" s="86"/>
      <c r="C92" s="39">
        <v>19.742314305898201</v>
      </c>
      <c r="D92" s="43">
        <v>5.1642935251283697E-5</v>
      </c>
      <c r="E92" s="54" t="s">
        <v>318</v>
      </c>
    </row>
    <row r="93" spans="1:11" ht="16">
      <c r="A93" s="87" t="s">
        <v>347</v>
      </c>
      <c r="B93" s="87"/>
      <c r="C93" s="50">
        <v>24.237205357614702</v>
      </c>
      <c r="D93" s="51">
        <v>5.4570474267157101E-6</v>
      </c>
      <c r="E93" s="55" t="s">
        <v>318</v>
      </c>
    </row>
    <row r="94" spans="1:11" ht="17" thickBot="1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38"/>
    </row>
    <row r="96" spans="1:11" ht="16">
      <c r="A96" s="36"/>
    </row>
    <row r="116" spans="1:1" ht="16">
      <c r="A116" s="36"/>
    </row>
    <row r="136" spans="1:1" ht="16">
      <c r="A136" s="36"/>
    </row>
    <row r="156" spans="1:1" ht="16">
      <c r="A156" s="36"/>
    </row>
    <row r="176" spans="1:1" ht="16">
      <c r="A176" s="36"/>
    </row>
    <row r="236" spans="1:2" ht="16">
      <c r="A236" s="36"/>
      <c r="B236" s="36" t="s">
        <v>255</v>
      </c>
    </row>
  </sheetData>
  <mergeCells count="41">
    <mergeCell ref="A4:B4"/>
    <mergeCell ref="A1:K1"/>
    <mergeCell ref="A2:B2"/>
    <mergeCell ref="C2:F2"/>
    <mergeCell ref="A3:B3"/>
    <mergeCell ref="C3:F3"/>
    <mergeCell ref="A7:D7"/>
    <mergeCell ref="A8:B8"/>
    <mergeCell ref="D8:E8"/>
    <mergeCell ref="G8:H8"/>
    <mergeCell ref="A9:B9"/>
    <mergeCell ref="D9:E9"/>
    <mergeCell ref="G9:H9"/>
    <mergeCell ref="A10:B10"/>
    <mergeCell ref="D10:E10"/>
    <mergeCell ref="A11:B11"/>
    <mergeCell ref="D11:E11"/>
    <mergeCell ref="A12:B12"/>
    <mergeCell ref="D12:E12"/>
    <mergeCell ref="A83:C83"/>
    <mergeCell ref="A13:B13"/>
    <mergeCell ref="D13:E13"/>
    <mergeCell ref="G13:H13"/>
    <mergeCell ref="A15:K16"/>
    <mergeCell ref="A19:D19"/>
    <mergeCell ref="A30:D30"/>
    <mergeCell ref="A31:D31"/>
    <mergeCell ref="A34:D34"/>
    <mergeCell ref="D35:F35"/>
    <mergeCell ref="A75:C75"/>
    <mergeCell ref="A79:C79"/>
    <mergeCell ref="A90:B90"/>
    <mergeCell ref="A91:B91"/>
    <mergeCell ref="A92:B92"/>
    <mergeCell ref="A93:B93"/>
    <mergeCell ref="A84:B84"/>
    <mergeCell ref="A85:B85"/>
    <mergeCell ref="A86:B86"/>
    <mergeCell ref="A87:B87"/>
    <mergeCell ref="A88:B88"/>
    <mergeCell ref="A89:B8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36"/>
  <sheetViews>
    <sheetView workbookViewId="0">
      <selection sqref="A1:K236"/>
    </sheetView>
  </sheetViews>
  <sheetFormatPr baseColWidth="10" defaultRowHeight="11"/>
  <sheetData>
    <row r="1" spans="1:11" ht="18" thickBot="1">
      <c r="A1" s="91" t="s">
        <v>278</v>
      </c>
      <c r="B1" s="91"/>
      <c r="C1" s="91"/>
      <c r="D1" s="91"/>
      <c r="E1" s="91"/>
      <c r="F1" s="91"/>
      <c r="G1" s="91"/>
      <c r="H1" s="91"/>
      <c r="I1" s="91"/>
      <c r="J1" s="91"/>
      <c r="K1" s="91"/>
    </row>
    <row r="2" spans="1:11" ht="16">
      <c r="A2" s="97" t="s">
        <v>279</v>
      </c>
      <c r="B2" s="97"/>
      <c r="C2" s="98" t="s">
        <v>271</v>
      </c>
      <c r="D2" s="98"/>
      <c r="E2" s="98"/>
      <c r="F2" s="98"/>
      <c r="G2" s="36"/>
      <c r="H2" s="36"/>
      <c r="I2" s="36"/>
      <c r="J2" s="36"/>
      <c r="K2" s="36"/>
    </row>
    <row r="3" spans="1:11" ht="16">
      <c r="A3" s="86" t="s">
        <v>280</v>
      </c>
      <c r="B3" s="86"/>
      <c r="C3" s="95" t="s">
        <v>348</v>
      </c>
      <c r="D3" s="95"/>
      <c r="E3" s="95"/>
      <c r="F3" s="95"/>
      <c r="G3" s="95"/>
      <c r="H3" s="95"/>
      <c r="I3" s="95"/>
      <c r="J3" s="95"/>
      <c r="K3" s="36"/>
    </row>
    <row r="4" spans="1:11" ht="16">
      <c r="A4" s="86" t="s">
        <v>281</v>
      </c>
      <c r="B4" s="86"/>
      <c r="C4" s="35">
        <v>27</v>
      </c>
      <c r="D4" s="36"/>
      <c r="E4" s="36"/>
      <c r="F4" s="36"/>
      <c r="G4" s="36"/>
      <c r="H4" s="36"/>
      <c r="I4" s="36"/>
      <c r="J4" s="36"/>
      <c r="K4" s="36"/>
    </row>
    <row r="5" spans="1:11" ht="16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</row>
    <row r="6" spans="1:11" ht="16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</row>
    <row r="7" spans="1:11" ht="17" thickBot="1">
      <c r="A7" s="93" t="s">
        <v>282</v>
      </c>
      <c r="B7" s="93"/>
      <c r="C7" s="93"/>
      <c r="D7" s="93"/>
      <c r="E7" s="38"/>
      <c r="F7" s="38"/>
      <c r="G7" s="38"/>
      <c r="H7" s="38"/>
      <c r="I7" s="38"/>
      <c r="J7" s="38"/>
      <c r="K7" s="38"/>
    </row>
    <row r="8" spans="1:11" ht="16">
      <c r="A8" s="99" t="s">
        <v>283</v>
      </c>
      <c r="B8" s="99"/>
      <c r="C8" s="39">
        <v>0.89580000000000004</v>
      </c>
      <c r="D8" s="100" t="s">
        <v>284</v>
      </c>
      <c r="E8" s="100"/>
      <c r="F8" s="40">
        <v>0.8024</v>
      </c>
      <c r="G8" s="99" t="s">
        <v>285</v>
      </c>
      <c r="H8" s="99"/>
      <c r="I8" s="39">
        <v>0.78590000000000004</v>
      </c>
      <c r="J8" s="36"/>
      <c r="K8" s="36"/>
    </row>
    <row r="9" spans="1:11" ht="16">
      <c r="A9" s="86" t="s">
        <v>286</v>
      </c>
      <c r="B9" s="86"/>
      <c r="C9" s="39">
        <v>8.2212999999999994</v>
      </c>
      <c r="D9" s="94" t="s">
        <v>287</v>
      </c>
      <c r="E9" s="94"/>
      <c r="F9" s="40">
        <v>2.8673000000000002</v>
      </c>
      <c r="G9" s="86" t="s">
        <v>288</v>
      </c>
      <c r="H9" s="86"/>
      <c r="I9" s="39">
        <v>64.740300000000005</v>
      </c>
      <c r="J9" s="36"/>
      <c r="K9" s="36"/>
    </row>
    <row r="10" spans="1:11" ht="16">
      <c r="A10" s="86" t="s">
        <v>289</v>
      </c>
      <c r="B10" s="86"/>
      <c r="C10" s="39">
        <v>2.7988</v>
      </c>
      <c r="D10" s="86" t="s">
        <v>290</v>
      </c>
      <c r="E10" s="86"/>
      <c r="F10" s="39">
        <v>-65.162000000000006</v>
      </c>
      <c r="G10" s="36"/>
      <c r="H10" s="36"/>
      <c r="I10" s="36"/>
      <c r="J10" s="36"/>
      <c r="K10" s="36"/>
    </row>
    <row r="11" spans="1:11" ht="16">
      <c r="A11" s="86" t="s">
        <v>291</v>
      </c>
      <c r="B11" s="86"/>
      <c r="C11" s="39">
        <v>5.0490000000000004</v>
      </c>
      <c r="D11" s="86" t="s">
        <v>292</v>
      </c>
      <c r="E11" s="86"/>
      <c r="F11" s="39">
        <v>5.0675999999999997</v>
      </c>
      <c r="G11" s="36"/>
      <c r="H11" s="36"/>
      <c r="I11" s="36"/>
      <c r="J11" s="36"/>
      <c r="K11" s="36"/>
    </row>
    <row r="12" spans="1:11" ht="16">
      <c r="A12" s="86" t="s">
        <v>293</v>
      </c>
      <c r="B12" s="86"/>
      <c r="C12" s="39">
        <v>5.1929999999999996</v>
      </c>
      <c r="D12" s="86" t="s">
        <v>294</v>
      </c>
      <c r="E12" s="86"/>
      <c r="F12" s="39">
        <v>5.0918999999999999</v>
      </c>
      <c r="G12" s="36"/>
      <c r="H12" s="36"/>
      <c r="I12" s="36"/>
      <c r="J12" s="36"/>
      <c r="K12" s="36"/>
    </row>
    <row r="13" spans="1:11" ht="16">
      <c r="A13" s="86" t="s">
        <v>295</v>
      </c>
      <c r="B13" s="86"/>
      <c r="C13" s="39">
        <v>651.95650000000001</v>
      </c>
      <c r="D13" s="86" t="s">
        <v>296</v>
      </c>
      <c r="E13" s="86"/>
      <c r="F13" s="39">
        <v>4.9138999999999999</v>
      </c>
      <c r="G13" s="86" t="s">
        <v>297</v>
      </c>
      <c r="H13" s="86"/>
      <c r="I13" s="39">
        <v>0.34710000000000002</v>
      </c>
      <c r="J13" s="36"/>
      <c r="K13" s="36"/>
    </row>
    <row r="14" spans="1:11" ht="16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</row>
    <row r="15" spans="1:11">
      <c r="A15" s="101" t="s">
        <v>349</v>
      </c>
      <c r="B15" s="101"/>
      <c r="C15" s="101"/>
      <c r="D15" s="101"/>
      <c r="E15" s="101"/>
      <c r="F15" s="101"/>
      <c r="G15" s="101"/>
      <c r="H15" s="101"/>
      <c r="I15" s="101"/>
      <c r="J15" s="101"/>
      <c r="K15" s="101"/>
    </row>
    <row r="16" spans="1:11" ht="12" thickBot="1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</row>
    <row r="17" spans="1:11" ht="16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</row>
    <row r="18" spans="1:11" ht="16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</row>
    <row r="19" spans="1:11" ht="17" thickBot="1">
      <c r="A19" s="93" t="s">
        <v>299</v>
      </c>
      <c r="B19" s="93"/>
      <c r="C19" s="93"/>
      <c r="D19" s="93"/>
      <c r="E19" s="38"/>
      <c r="F19" s="38"/>
      <c r="G19" s="36"/>
      <c r="H19" s="36"/>
      <c r="I19" s="36"/>
      <c r="J19" s="36"/>
      <c r="K19" s="36"/>
    </row>
    <row r="20" spans="1:11" ht="16">
      <c r="A20" s="41"/>
      <c r="B20" s="41" t="s">
        <v>300</v>
      </c>
      <c r="C20" s="41" t="s">
        <v>301</v>
      </c>
      <c r="D20" s="41" t="s">
        <v>302</v>
      </c>
      <c r="E20" s="41" t="s">
        <v>303</v>
      </c>
      <c r="F20" s="41" t="s">
        <v>304</v>
      </c>
      <c r="G20" s="36"/>
      <c r="H20" s="36"/>
      <c r="I20" s="36"/>
      <c r="J20" s="36"/>
      <c r="K20" s="36"/>
    </row>
    <row r="21" spans="1:11" ht="16">
      <c r="A21" s="34" t="s">
        <v>305</v>
      </c>
      <c r="B21" s="42">
        <v>2</v>
      </c>
      <c r="C21" s="39">
        <v>801.25990000000002</v>
      </c>
      <c r="D21" s="39">
        <v>400.63</v>
      </c>
      <c r="E21" s="39">
        <v>48.730899999999998</v>
      </c>
      <c r="F21" s="43">
        <v>3.5421E-9</v>
      </c>
      <c r="G21" s="36"/>
      <c r="H21" s="36"/>
      <c r="I21" s="36"/>
      <c r="J21" s="36"/>
      <c r="K21" s="36"/>
    </row>
    <row r="22" spans="1:11" ht="16">
      <c r="A22" s="34" t="s">
        <v>306</v>
      </c>
      <c r="B22" s="42">
        <v>24</v>
      </c>
      <c r="C22" s="39">
        <v>197.31039999999999</v>
      </c>
      <c r="D22" s="39">
        <v>8.2212999999999994</v>
      </c>
      <c r="E22" s="36"/>
      <c r="F22" s="36"/>
      <c r="G22" s="36"/>
      <c r="H22" s="36"/>
      <c r="I22" s="36"/>
      <c r="J22" s="36"/>
      <c r="K22" s="36"/>
    </row>
    <row r="23" spans="1:11" ht="17" thickBot="1">
      <c r="A23" s="44" t="s">
        <v>256</v>
      </c>
      <c r="B23" s="45">
        <v>26</v>
      </c>
      <c r="C23" s="46">
        <v>998.57039999999995</v>
      </c>
      <c r="D23" s="38"/>
      <c r="E23" s="38"/>
      <c r="F23" s="38"/>
      <c r="G23" s="36"/>
      <c r="H23" s="36"/>
      <c r="I23" s="36"/>
      <c r="J23" s="36"/>
      <c r="K23" s="36"/>
    </row>
    <row r="24" spans="1:11" ht="17" thickBot="1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</row>
    <row r="25" spans="1:11" ht="16">
      <c r="A25" s="41"/>
      <c r="B25" s="41" t="s">
        <v>307</v>
      </c>
      <c r="C25" s="41" t="s">
        <v>308</v>
      </c>
      <c r="D25" s="41" t="s">
        <v>309</v>
      </c>
      <c r="E25" s="41" t="s">
        <v>310</v>
      </c>
      <c r="F25" s="41" t="s">
        <v>311</v>
      </c>
      <c r="G25" s="41" t="s">
        <v>304</v>
      </c>
      <c r="H25" s="41" t="s">
        <v>312</v>
      </c>
      <c r="I25" s="41" t="s">
        <v>313</v>
      </c>
      <c r="J25" s="41" t="s">
        <v>314</v>
      </c>
      <c r="K25" s="41" t="s">
        <v>315</v>
      </c>
    </row>
    <row r="26" spans="1:11" ht="16">
      <c r="A26" s="47" t="s">
        <v>316</v>
      </c>
      <c r="B26" s="39">
        <v>-3.4737</v>
      </c>
      <c r="C26" s="39">
        <v>1.0387</v>
      </c>
      <c r="D26" s="39">
        <v>-5.6176000000000004</v>
      </c>
      <c r="E26" s="39">
        <v>-1.3299000000000001</v>
      </c>
      <c r="F26" s="39">
        <v>-3.3441000000000001</v>
      </c>
      <c r="G26" s="39">
        <v>2.7000000000000001E-3</v>
      </c>
      <c r="H26" s="48" t="s">
        <v>318</v>
      </c>
      <c r="I26" s="36"/>
      <c r="J26" s="36"/>
      <c r="K26" s="36"/>
    </row>
    <row r="27" spans="1:11" ht="16">
      <c r="A27" s="47" t="s">
        <v>275</v>
      </c>
      <c r="B27" s="39">
        <v>30.626000000000001</v>
      </c>
      <c r="C27" s="39">
        <v>3.5144000000000002</v>
      </c>
      <c r="D27" s="39">
        <v>23.372800000000002</v>
      </c>
      <c r="E27" s="39">
        <v>37.879300000000001</v>
      </c>
      <c r="F27" s="39">
        <v>8.7144999999999992</v>
      </c>
      <c r="G27" s="43">
        <v>6.7189E-9</v>
      </c>
      <c r="H27" s="48" t="s">
        <v>318</v>
      </c>
      <c r="I27" s="39">
        <v>1.0415000000000001</v>
      </c>
      <c r="J27" s="39">
        <v>0.96020000000000005</v>
      </c>
      <c r="K27" s="39">
        <v>0.80689999999999995</v>
      </c>
    </row>
    <row r="28" spans="1:11" ht="16">
      <c r="A28" s="49" t="s">
        <v>16</v>
      </c>
      <c r="B28" s="50">
        <v>0.25590000000000002</v>
      </c>
      <c r="C28" s="50">
        <v>9.1200000000000003E-2</v>
      </c>
      <c r="D28" s="50">
        <v>6.7699999999999996E-2</v>
      </c>
      <c r="E28" s="50">
        <v>0.44400000000000001</v>
      </c>
      <c r="F28" s="50">
        <v>2.8069000000000002</v>
      </c>
      <c r="G28" s="50">
        <v>9.7999999999999997E-3</v>
      </c>
      <c r="H28" s="41" t="s">
        <v>318</v>
      </c>
      <c r="I28" s="50">
        <v>1.0415000000000001</v>
      </c>
      <c r="J28" s="50">
        <v>0.96020000000000005</v>
      </c>
      <c r="K28" s="50">
        <v>0.25990000000000002</v>
      </c>
    </row>
    <row r="29" spans="1:11" ht="16">
      <c r="A29" s="34" t="s">
        <v>319</v>
      </c>
      <c r="B29" s="39">
        <v>2.0638999999999998</v>
      </c>
      <c r="C29" s="36"/>
      <c r="D29" s="36"/>
      <c r="E29" s="36"/>
      <c r="F29" s="36"/>
      <c r="G29" s="36"/>
      <c r="H29" s="36"/>
      <c r="I29" s="36"/>
      <c r="J29" s="36"/>
      <c r="K29" s="36"/>
    </row>
    <row r="30" spans="1:11" ht="16">
      <c r="A30" s="86" t="s">
        <v>320</v>
      </c>
      <c r="B30" s="86"/>
      <c r="C30" s="86"/>
      <c r="D30" s="86"/>
      <c r="E30" s="36"/>
      <c r="F30" s="36"/>
      <c r="G30" s="36"/>
      <c r="H30" s="36"/>
      <c r="I30" s="36"/>
      <c r="J30" s="36"/>
      <c r="K30" s="36"/>
    </row>
    <row r="31" spans="1:11" ht="17" thickBot="1">
      <c r="A31" s="90" t="s">
        <v>321</v>
      </c>
      <c r="B31" s="90"/>
      <c r="C31" s="90"/>
      <c r="D31" s="90"/>
      <c r="E31" s="38"/>
      <c r="F31" s="38"/>
      <c r="G31" s="38"/>
      <c r="H31" s="38"/>
      <c r="I31" s="38"/>
      <c r="J31" s="38"/>
      <c r="K31" s="38"/>
    </row>
    <row r="32" spans="1:11" ht="13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</row>
    <row r="33" spans="1:11" ht="13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</row>
    <row r="34" spans="1:11" ht="17" thickBot="1">
      <c r="A34" s="93" t="s">
        <v>350</v>
      </c>
      <c r="B34" s="93"/>
      <c r="C34" s="93"/>
      <c r="D34" s="93"/>
      <c r="E34" s="38"/>
      <c r="F34" s="38"/>
      <c r="G34" s="53"/>
      <c r="H34" s="53"/>
      <c r="I34" s="53"/>
      <c r="J34" s="53"/>
      <c r="K34" s="53"/>
    </row>
    <row r="35" spans="1:11" ht="16">
      <c r="A35" s="34"/>
      <c r="B35" s="34"/>
      <c r="C35" s="59"/>
      <c r="D35" s="102" t="s">
        <v>351</v>
      </c>
      <c r="E35" s="103"/>
      <c r="F35" s="103"/>
      <c r="G35" s="53"/>
      <c r="H35" s="53"/>
      <c r="I35" s="53"/>
      <c r="J35" s="53"/>
      <c r="K35" s="53"/>
    </row>
    <row r="36" spans="1:11" ht="16">
      <c r="A36" s="41" t="s">
        <v>352</v>
      </c>
      <c r="B36" s="41" t="s">
        <v>353</v>
      </c>
      <c r="C36" s="60" t="s">
        <v>354</v>
      </c>
      <c r="D36" s="55" t="s">
        <v>316</v>
      </c>
      <c r="E36" s="55" t="s">
        <v>275</v>
      </c>
      <c r="F36" s="55" t="s">
        <v>16</v>
      </c>
      <c r="G36" s="53"/>
      <c r="H36" s="53"/>
      <c r="I36" s="53"/>
      <c r="J36" s="53"/>
      <c r="K36" s="53"/>
    </row>
    <row r="37" spans="1:11" ht="16">
      <c r="A37" s="54">
        <v>1</v>
      </c>
      <c r="B37" s="61">
        <v>2.4897999999999998</v>
      </c>
      <c r="C37" s="62">
        <v>1</v>
      </c>
      <c r="D37" s="39">
        <v>3.9899999999999998E-2</v>
      </c>
      <c r="E37" s="39">
        <v>5.1799999999999999E-2</v>
      </c>
      <c r="F37" s="39">
        <v>4.7500000000000001E-2</v>
      </c>
      <c r="G37" s="53"/>
      <c r="H37" s="53"/>
      <c r="I37" s="53"/>
      <c r="J37" s="53"/>
      <c r="K37" s="53"/>
    </row>
    <row r="38" spans="1:11" ht="16">
      <c r="A38" s="54">
        <v>2</v>
      </c>
      <c r="B38" s="61">
        <v>0.32090000000000002</v>
      </c>
      <c r="C38" s="63">
        <v>2.7856000000000001</v>
      </c>
      <c r="D38" s="39">
        <v>8.6999999999999994E-3</v>
      </c>
      <c r="E38" s="39">
        <v>0.72299999999999998</v>
      </c>
      <c r="F38" s="39">
        <v>0.4657</v>
      </c>
      <c r="G38" s="53"/>
      <c r="H38" s="53"/>
      <c r="I38" s="53"/>
      <c r="J38" s="53"/>
      <c r="K38" s="53"/>
    </row>
    <row r="39" spans="1:11" ht="17" thickBot="1">
      <c r="A39" s="64">
        <v>3</v>
      </c>
      <c r="B39" s="65">
        <v>0.1893</v>
      </c>
      <c r="C39" s="66">
        <v>3.6265000000000001</v>
      </c>
      <c r="D39" s="46">
        <v>0.95140000000000002</v>
      </c>
      <c r="E39" s="46">
        <v>0.2253</v>
      </c>
      <c r="F39" s="46">
        <v>0.48680000000000001</v>
      </c>
      <c r="G39" s="53"/>
      <c r="H39" s="53"/>
      <c r="I39" s="53"/>
      <c r="J39" s="53"/>
      <c r="K39" s="53"/>
    </row>
    <row r="40" spans="1:11" ht="13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</row>
    <row r="41" spans="1:11" ht="13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</row>
    <row r="42" spans="1:11" ht="17" thickBot="1">
      <c r="A42" s="37" t="s">
        <v>324</v>
      </c>
      <c r="B42" s="38"/>
      <c r="C42" s="38"/>
      <c r="D42" s="38"/>
      <c r="E42" s="38"/>
      <c r="F42" s="38"/>
      <c r="G42" s="38"/>
      <c r="H42" s="38"/>
      <c r="I42" s="38"/>
      <c r="J42" s="38"/>
      <c r="K42" s="38"/>
    </row>
    <row r="43" spans="1:11" ht="16">
      <c r="A43" s="41" t="s">
        <v>325</v>
      </c>
      <c r="B43" s="41" t="s">
        <v>271</v>
      </c>
      <c r="C43" s="41" t="s">
        <v>326</v>
      </c>
      <c r="D43" s="41" t="s">
        <v>306</v>
      </c>
      <c r="E43" s="41" t="s">
        <v>327</v>
      </c>
      <c r="F43" s="41" t="s">
        <v>328</v>
      </c>
      <c r="G43" s="41" t="s">
        <v>329</v>
      </c>
      <c r="H43" s="41" t="s">
        <v>330</v>
      </c>
      <c r="I43" s="41" t="s">
        <v>331</v>
      </c>
      <c r="J43" s="41" t="s">
        <v>332</v>
      </c>
      <c r="K43" s="41" t="s">
        <v>295</v>
      </c>
    </row>
    <row r="44" spans="1:11" ht="16">
      <c r="A44" s="54">
        <v>1</v>
      </c>
      <c r="B44" s="39">
        <v>4.3560999999999996</v>
      </c>
      <c r="C44" s="39">
        <v>5.9425999999999997</v>
      </c>
      <c r="D44" s="39">
        <v>-1.5865</v>
      </c>
      <c r="E44" s="39">
        <v>-0.55330000000000001</v>
      </c>
      <c r="F44" s="39">
        <v>-0.56769999999999998</v>
      </c>
      <c r="G44" s="39">
        <v>-0.5595</v>
      </c>
      <c r="H44" s="39">
        <v>0.05</v>
      </c>
      <c r="I44" s="39">
        <v>5.5999999999999999E-3</v>
      </c>
      <c r="J44" s="39">
        <v>-0.1283</v>
      </c>
      <c r="K44" s="39">
        <v>-1.6698999999999999</v>
      </c>
    </row>
    <row r="45" spans="1:11" ht="16">
      <c r="A45" s="54">
        <v>2</v>
      </c>
      <c r="B45" s="39">
        <v>32.403500000000001</v>
      </c>
      <c r="C45" s="39">
        <v>26.258900000000001</v>
      </c>
      <c r="D45" s="39">
        <v>6.1445999999999996</v>
      </c>
      <c r="E45" s="39">
        <v>2.1429999999999998</v>
      </c>
      <c r="F45" s="39">
        <v>3.931</v>
      </c>
      <c r="G45" s="39">
        <v>6.4485999999999999</v>
      </c>
      <c r="H45" s="39">
        <v>0.70279999999999998</v>
      </c>
      <c r="I45" s="39">
        <v>12.1814</v>
      </c>
      <c r="J45" s="39">
        <v>9.9167000000000005</v>
      </c>
      <c r="K45" s="39">
        <v>20.675599999999999</v>
      </c>
    </row>
    <row r="46" spans="1:11" ht="16">
      <c r="A46" s="54">
        <v>3</v>
      </c>
      <c r="B46" s="39">
        <v>4.8361999999999998</v>
      </c>
      <c r="C46" s="39">
        <v>6.6087999999999996</v>
      </c>
      <c r="D46" s="39">
        <v>-1.7726</v>
      </c>
      <c r="E46" s="39">
        <v>-0.61819999999999997</v>
      </c>
      <c r="F46" s="39">
        <v>-0.63649999999999995</v>
      </c>
      <c r="G46" s="39">
        <v>-0.62849999999999995</v>
      </c>
      <c r="H46" s="39">
        <v>5.6800000000000003E-2</v>
      </c>
      <c r="I46" s="39">
        <v>8.0999999999999996E-3</v>
      </c>
      <c r="J46" s="39">
        <v>-0.1542</v>
      </c>
      <c r="K46" s="39">
        <v>-1.8793</v>
      </c>
    </row>
    <row r="47" spans="1:11" ht="16">
      <c r="A47" s="54">
        <v>4</v>
      </c>
      <c r="B47" s="39">
        <v>4.8865999999999996</v>
      </c>
      <c r="C47" s="39">
        <v>0.33150000000000002</v>
      </c>
      <c r="D47" s="39">
        <v>4.5552000000000001</v>
      </c>
      <c r="E47" s="39">
        <v>1.5887</v>
      </c>
      <c r="F47" s="39">
        <v>1.6402000000000001</v>
      </c>
      <c r="G47" s="39">
        <v>1.704</v>
      </c>
      <c r="H47" s="39">
        <v>6.1899999999999997E-2</v>
      </c>
      <c r="I47" s="39">
        <v>5.91E-2</v>
      </c>
      <c r="J47" s="39">
        <v>0.4375</v>
      </c>
      <c r="K47" s="39">
        <v>4.8555000000000001</v>
      </c>
    </row>
    <row r="48" spans="1:11" ht="16">
      <c r="A48" s="54">
        <v>5</v>
      </c>
      <c r="B48" s="39">
        <v>1.7879</v>
      </c>
      <c r="C48" s="39">
        <v>1.88</v>
      </c>
      <c r="D48" s="39">
        <v>-9.2100000000000001E-2</v>
      </c>
      <c r="E48" s="39">
        <v>-3.2099999999999997E-2</v>
      </c>
      <c r="F48" s="39">
        <v>-3.3500000000000002E-2</v>
      </c>
      <c r="G48" s="39">
        <v>-3.2800000000000003E-2</v>
      </c>
      <c r="H48" s="39">
        <v>7.9000000000000001E-2</v>
      </c>
      <c r="I48" s="43">
        <v>3.2067000000000003E-5</v>
      </c>
      <c r="J48" s="39">
        <v>-9.5999999999999992E-3</v>
      </c>
      <c r="K48" s="39">
        <v>-0.1</v>
      </c>
    </row>
    <row r="49" spans="1:11" ht="16">
      <c r="A49" s="54">
        <v>6</v>
      </c>
      <c r="B49" s="39">
        <v>3.6423000000000001</v>
      </c>
      <c r="C49" s="39">
        <v>4.6417999999999999</v>
      </c>
      <c r="D49" s="39">
        <v>-0.99950000000000006</v>
      </c>
      <c r="E49" s="39">
        <v>-0.34860000000000002</v>
      </c>
      <c r="F49" s="39">
        <v>-0.35580000000000001</v>
      </c>
      <c r="G49" s="39">
        <v>-0.34920000000000001</v>
      </c>
      <c r="H49" s="39">
        <v>4.02E-2</v>
      </c>
      <c r="I49" s="39">
        <v>1.8E-3</v>
      </c>
      <c r="J49" s="39">
        <v>-7.1400000000000005E-2</v>
      </c>
      <c r="K49" s="39">
        <v>-1.0412999999999999</v>
      </c>
    </row>
    <row r="50" spans="1:11" ht="16">
      <c r="A50" s="54">
        <v>7</v>
      </c>
      <c r="B50" s="39">
        <v>5.2515999999999998</v>
      </c>
      <c r="C50" s="39">
        <v>7.8169000000000004</v>
      </c>
      <c r="D50" s="39">
        <v>-2.5653000000000001</v>
      </c>
      <c r="E50" s="39">
        <v>-0.89470000000000005</v>
      </c>
      <c r="F50" s="39">
        <v>-0.91920000000000002</v>
      </c>
      <c r="G50" s="39">
        <v>-0.91610000000000003</v>
      </c>
      <c r="H50" s="39">
        <v>5.2699999999999997E-2</v>
      </c>
      <c r="I50" s="39">
        <v>1.5699999999999999E-2</v>
      </c>
      <c r="J50" s="39">
        <v>-0.21609999999999999</v>
      </c>
      <c r="K50" s="39">
        <v>-2.7080000000000002</v>
      </c>
    </row>
    <row r="51" spans="1:11" ht="16">
      <c r="A51" s="54">
        <v>8</v>
      </c>
      <c r="B51" s="39">
        <v>13.6852</v>
      </c>
      <c r="C51" s="39">
        <v>9.6485000000000003</v>
      </c>
      <c r="D51" s="39">
        <v>4.0366999999999997</v>
      </c>
      <c r="E51" s="39">
        <v>1.4077999999999999</v>
      </c>
      <c r="F51" s="39">
        <v>1.8217000000000001</v>
      </c>
      <c r="G51" s="39">
        <v>1.9211</v>
      </c>
      <c r="H51" s="39">
        <v>0.40279999999999999</v>
      </c>
      <c r="I51" s="39">
        <v>0.74609999999999999</v>
      </c>
      <c r="J51" s="39">
        <v>1.5777000000000001</v>
      </c>
      <c r="K51" s="39">
        <v>6.7591000000000001</v>
      </c>
    </row>
    <row r="52" spans="1:11" ht="16">
      <c r="A52" s="54">
        <v>9</v>
      </c>
      <c r="B52" s="39">
        <v>6.2755999999999998</v>
      </c>
      <c r="C52" s="39">
        <v>12.495900000000001</v>
      </c>
      <c r="D52" s="39">
        <v>-6.2202000000000002</v>
      </c>
      <c r="E52" s="39">
        <v>-2.1694</v>
      </c>
      <c r="F52" s="39">
        <v>-2.3229000000000002</v>
      </c>
      <c r="G52" s="39">
        <v>-2.5828000000000002</v>
      </c>
      <c r="H52" s="39">
        <v>0.1278</v>
      </c>
      <c r="I52" s="39">
        <v>0.2636</v>
      </c>
      <c r="J52" s="39">
        <v>-0.98880000000000001</v>
      </c>
      <c r="K52" s="39">
        <v>-7.1318999999999999</v>
      </c>
    </row>
    <row r="53" spans="1:11" ht="16">
      <c r="A53" s="54">
        <v>10</v>
      </c>
      <c r="B53" s="39">
        <v>0.70960000000000001</v>
      </c>
      <c r="C53" s="39">
        <v>0.74280000000000002</v>
      </c>
      <c r="D53" s="39">
        <v>-3.32E-2</v>
      </c>
      <c r="E53" s="39">
        <v>-1.1599999999999999E-2</v>
      </c>
      <c r="F53" s="39">
        <v>-1.2E-2</v>
      </c>
      <c r="G53" s="39">
        <v>-1.18E-2</v>
      </c>
      <c r="H53" s="39">
        <v>6.8599999999999994E-2</v>
      </c>
      <c r="I53" s="43">
        <v>3.5404999999999998E-6</v>
      </c>
      <c r="J53" s="39">
        <v>-3.2000000000000002E-3</v>
      </c>
      <c r="K53" s="39">
        <v>-3.5700000000000003E-2</v>
      </c>
    </row>
    <row r="54" spans="1:11" ht="16">
      <c r="A54" s="54">
        <v>11</v>
      </c>
      <c r="B54" s="39">
        <v>2.9184999999999999</v>
      </c>
      <c r="C54" s="39">
        <v>3.5377000000000001</v>
      </c>
      <c r="D54" s="39">
        <v>-0.61919999999999997</v>
      </c>
      <c r="E54" s="39">
        <v>-0.216</v>
      </c>
      <c r="F54" s="39">
        <v>-0.23719999999999999</v>
      </c>
      <c r="G54" s="39">
        <v>-0.23250000000000001</v>
      </c>
      <c r="H54" s="39">
        <v>0.1711</v>
      </c>
      <c r="I54" s="39">
        <v>3.8999999999999998E-3</v>
      </c>
      <c r="J54" s="39">
        <v>-0.1056</v>
      </c>
      <c r="K54" s="39">
        <v>-0.747</v>
      </c>
    </row>
    <row r="55" spans="1:11" ht="16">
      <c r="A55" s="54">
        <v>12</v>
      </c>
      <c r="B55" s="39">
        <v>3.6551999999999998</v>
      </c>
      <c r="C55" s="39">
        <v>8.2452000000000005</v>
      </c>
      <c r="D55" s="39">
        <v>-4.5899000000000001</v>
      </c>
      <c r="E55" s="39">
        <v>-1.6008</v>
      </c>
      <c r="F55" s="39">
        <v>-1.7835000000000001</v>
      </c>
      <c r="G55" s="39">
        <v>-1.8746</v>
      </c>
      <c r="H55" s="39">
        <v>0.19439999999999999</v>
      </c>
      <c r="I55" s="39">
        <v>0.25590000000000002</v>
      </c>
      <c r="J55" s="39">
        <v>-0.92090000000000005</v>
      </c>
      <c r="K55" s="39">
        <v>-5.6977000000000002</v>
      </c>
    </row>
    <row r="56" spans="1:11" ht="16">
      <c r="A56" s="54">
        <v>13</v>
      </c>
      <c r="B56" s="39">
        <v>1.6155999999999999</v>
      </c>
      <c r="C56" s="39">
        <v>1.4482999999999999</v>
      </c>
      <c r="D56" s="39">
        <v>0.1673</v>
      </c>
      <c r="E56" s="39">
        <v>5.8299999999999998E-2</v>
      </c>
      <c r="F56" s="39">
        <v>6.1899999999999997E-2</v>
      </c>
      <c r="G56" s="39">
        <v>6.0600000000000001E-2</v>
      </c>
      <c r="H56" s="39">
        <v>0.113</v>
      </c>
      <c r="I56" s="39">
        <v>2.0000000000000001E-4</v>
      </c>
      <c r="J56" s="39">
        <v>2.1600000000000001E-2</v>
      </c>
      <c r="K56" s="39">
        <v>0.18859999999999999</v>
      </c>
    </row>
    <row r="57" spans="1:11" ht="16">
      <c r="A57" s="54">
        <v>14</v>
      </c>
      <c r="B57" s="39">
        <v>1.9556</v>
      </c>
      <c r="C57" s="39">
        <v>1.9743999999999999</v>
      </c>
      <c r="D57" s="39">
        <v>-1.8700000000000001E-2</v>
      </c>
      <c r="E57" s="39">
        <v>-6.4999999999999997E-3</v>
      </c>
      <c r="F57" s="39">
        <v>-6.7000000000000002E-3</v>
      </c>
      <c r="G57" s="39">
        <v>-6.4999999999999997E-3</v>
      </c>
      <c r="H57" s="39">
        <v>4.4999999999999998E-2</v>
      </c>
      <c r="I57" s="43">
        <v>7.0241999999999996E-7</v>
      </c>
      <c r="J57" s="39">
        <v>-1.4E-3</v>
      </c>
      <c r="K57" s="39">
        <v>-1.9599999999999999E-2</v>
      </c>
    </row>
    <row r="58" spans="1:11" ht="16">
      <c r="A58" s="54">
        <v>15</v>
      </c>
      <c r="B58" s="39">
        <v>6.6966999999999999</v>
      </c>
      <c r="C58" s="39">
        <v>5.3865999999999996</v>
      </c>
      <c r="D58" s="39">
        <v>1.3101</v>
      </c>
      <c r="E58" s="39">
        <v>0.45689999999999997</v>
      </c>
      <c r="F58" s="39">
        <v>0.46779999999999999</v>
      </c>
      <c r="G58" s="39">
        <v>0.46</v>
      </c>
      <c r="H58" s="39">
        <v>4.5999999999999999E-2</v>
      </c>
      <c r="I58" s="39">
        <v>3.5000000000000001E-3</v>
      </c>
      <c r="J58" s="39">
        <v>0.10100000000000001</v>
      </c>
      <c r="K58" s="39">
        <v>1.3732</v>
      </c>
    </row>
    <row r="59" spans="1:11" ht="16">
      <c r="A59" s="54">
        <v>16</v>
      </c>
      <c r="B59" s="39">
        <v>2.1303000000000001</v>
      </c>
      <c r="C59" s="39">
        <v>2.4396</v>
      </c>
      <c r="D59" s="39">
        <v>-0.30930000000000002</v>
      </c>
      <c r="E59" s="39">
        <v>-0.1079</v>
      </c>
      <c r="F59" s="39">
        <v>-0.1128</v>
      </c>
      <c r="G59" s="39">
        <v>-0.1104</v>
      </c>
      <c r="H59" s="39">
        <v>8.4599999999999995E-2</v>
      </c>
      <c r="I59" s="39">
        <v>4.0000000000000002E-4</v>
      </c>
      <c r="J59" s="39">
        <v>-3.3599999999999998E-2</v>
      </c>
      <c r="K59" s="39">
        <v>-0.33789999999999998</v>
      </c>
    </row>
    <row r="60" spans="1:11" ht="16">
      <c r="A60" s="54">
        <v>17</v>
      </c>
      <c r="B60" s="39">
        <v>1.9871000000000001</v>
      </c>
      <c r="C60" s="39">
        <v>5.4185999999999996</v>
      </c>
      <c r="D60" s="39">
        <v>-3.4315000000000002</v>
      </c>
      <c r="E60" s="39">
        <v>-1.1968000000000001</v>
      </c>
      <c r="F60" s="39">
        <v>-1.2209000000000001</v>
      </c>
      <c r="G60" s="39">
        <v>-1.2341</v>
      </c>
      <c r="H60" s="39">
        <v>3.9100000000000003E-2</v>
      </c>
      <c r="I60" s="39">
        <v>2.0199999999999999E-2</v>
      </c>
      <c r="J60" s="39">
        <v>-0.24909999999999999</v>
      </c>
      <c r="K60" s="39">
        <v>-3.5712999999999999</v>
      </c>
    </row>
    <row r="61" spans="1:11" ht="16">
      <c r="A61" s="54">
        <v>18</v>
      </c>
      <c r="B61" s="39">
        <v>1.4886999999999999</v>
      </c>
      <c r="C61" s="39">
        <v>-0.88949999999999996</v>
      </c>
      <c r="D61" s="39">
        <v>2.3782000000000001</v>
      </c>
      <c r="E61" s="39">
        <v>0.82940000000000003</v>
      </c>
      <c r="F61" s="39">
        <v>0.86960000000000004</v>
      </c>
      <c r="G61" s="39">
        <v>0.86499999999999999</v>
      </c>
      <c r="H61" s="39">
        <v>9.0300000000000005E-2</v>
      </c>
      <c r="I61" s="39">
        <v>2.5000000000000001E-2</v>
      </c>
      <c r="J61" s="39">
        <v>0.27250000000000002</v>
      </c>
      <c r="K61" s="39">
        <v>2.6141999999999999</v>
      </c>
    </row>
    <row r="62" spans="1:11" ht="16">
      <c r="A62" s="54">
        <v>19</v>
      </c>
      <c r="B62" s="39">
        <v>1.8484</v>
      </c>
      <c r="C62" s="39">
        <v>3.2879999999999998</v>
      </c>
      <c r="D62" s="39">
        <v>-1.4396</v>
      </c>
      <c r="E62" s="39">
        <v>-0.50209999999999999</v>
      </c>
      <c r="F62" s="39">
        <v>-0.51259999999999994</v>
      </c>
      <c r="G62" s="39">
        <v>-0.50460000000000005</v>
      </c>
      <c r="H62" s="39">
        <v>4.0599999999999997E-2</v>
      </c>
      <c r="I62" s="39">
        <v>3.7000000000000002E-3</v>
      </c>
      <c r="J62" s="39">
        <v>-0.1038</v>
      </c>
      <c r="K62" s="39">
        <v>-1.5004999999999999</v>
      </c>
    </row>
    <row r="63" spans="1:11" ht="16">
      <c r="A63" s="54">
        <v>20</v>
      </c>
      <c r="B63" s="39">
        <v>2.3433999999999999</v>
      </c>
      <c r="C63" s="39">
        <v>3.1930000000000001</v>
      </c>
      <c r="D63" s="39">
        <v>-0.84960000000000002</v>
      </c>
      <c r="E63" s="39">
        <v>-0.29630000000000001</v>
      </c>
      <c r="F63" s="39">
        <v>-0.30220000000000002</v>
      </c>
      <c r="G63" s="39">
        <v>-0.2964</v>
      </c>
      <c r="H63" s="39">
        <v>3.8699999999999998E-2</v>
      </c>
      <c r="I63" s="39">
        <v>1.1999999999999999E-3</v>
      </c>
      <c r="J63" s="39">
        <v>-5.9499999999999997E-2</v>
      </c>
      <c r="K63" s="39">
        <v>-0.88380000000000003</v>
      </c>
    </row>
    <row r="64" spans="1:11" ht="16">
      <c r="A64" s="54">
        <v>21</v>
      </c>
      <c r="B64" s="39">
        <v>2.9241999999999999</v>
      </c>
      <c r="C64" s="39">
        <v>-0.15720000000000001</v>
      </c>
      <c r="D64" s="39">
        <v>3.0813999999999999</v>
      </c>
      <c r="E64" s="39">
        <v>1.0747</v>
      </c>
      <c r="F64" s="39">
        <v>1.1171</v>
      </c>
      <c r="G64" s="39">
        <v>1.1232</v>
      </c>
      <c r="H64" s="39">
        <v>7.46E-2</v>
      </c>
      <c r="I64" s="39">
        <v>3.3500000000000002E-2</v>
      </c>
      <c r="J64" s="39">
        <v>0.31879999999999997</v>
      </c>
      <c r="K64" s="39">
        <v>3.3296000000000001</v>
      </c>
    </row>
    <row r="65" spans="1:11" ht="16">
      <c r="A65" s="54">
        <v>22</v>
      </c>
      <c r="B65" s="39">
        <v>2.1442999999999999</v>
      </c>
      <c r="C65" s="39">
        <v>4.1615000000000002</v>
      </c>
      <c r="D65" s="39">
        <v>-2.0171999999999999</v>
      </c>
      <c r="E65" s="39">
        <v>-0.70350000000000001</v>
      </c>
      <c r="F65" s="39">
        <v>-0.7218</v>
      </c>
      <c r="G65" s="39">
        <v>-0.71440000000000003</v>
      </c>
      <c r="H65" s="39">
        <v>4.99E-2</v>
      </c>
      <c r="I65" s="39">
        <v>9.1000000000000004E-3</v>
      </c>
      <c r="J65" s="39">
        <v>-0.16370000000000001</v>
      </c>
      <c r="K65" s="39">
        <v>-2.1231</v>
      </c>
    </row>
    <row r="66" spans="1:11" ht="16">
      <c r="A66" s="54">
        <v>23</v>
      </c>
      <c r="B66" s="39">
        <v>1.6579999999999999</v>
      </c>
      <c r="C66" s="39">
        <v>-1.2796000000000001</v>
      </c>
      <c r="D66" s="39">
        <v>2.9376000000000002</v>
      </c>
      <c r="E66" s="39">
        <v>1.0245</v>
      </c>
      <c r="F66" s="39">
        <v>1.0833999999999999</v>
      </c>
      <c r="G66" s="39">
        <v>1.0874999999999999</v>
      </c>
      <c r="H66" s="39">
        <v>0.1056</v>
      </c>
      <c r="I66" s="39">
        <v>4.6199999999999998E-2</v>
      </c>
      <c r="J66" s="39">
        <v>0.37369999999999998</v>
      </c>
      <c r="K66" s="39">
        <v>3.2846000000000002</v>
      </c>
    </row>
    <row r="67" spans="1:11" ht="16">
      <c r="A67" s="54">
        <v>24</v>
      </c>
      <c r="B67" s="39">
        <v>1.1779999999999999</v>
      </c>
      <c r="C67" s="39">
        <v>-0.30530000000000002</v>
      </c>
      <c r="D67" s="39">
        <v>1.4833000000000001</v>
      </c>
      <c r="E67" s="39">
        <v>0.51729999999999998</v>
      </c>
      <c r="F67" s="39">
        <v>0.53469999999999995</v>
      </c>
      <c r="G67" s="39">
        <v>0.52659999999999996</v>
      </c>
      <c r="H67" s="39">
        <v>6.3899999999999998E-2</v>
      </c>
      <c r="I67" s="39">
        <v>6.4999999999999997E-3</v>
      </c>
      <c r="J67" s="39">
        <v>0.1376</v>
      </c>
      <c r="K67" s="39">
        <v>1.5845</v>
      </c>
    </row>
    <row r="68" spans="1:11" ht="16">
      <c r="A68" s="54">
        <v>25</v>
      </c>
      <c r="B68" s="39">
        <v>2.0179999999999998</v>
      </c>
      <c r="C68" s="39">
        <v>2.8191999999999999</v>
      </c>
      <c r="D68" s="39">
        <v>-0.80120000000000002</v>
      </c>
      <c r="E68" s="39">
        <v>-0.27939999999999998</v>
      </c>
      <c r="F68" s="39">
        <v>-0.28570000000000001</v>
      </c>
      <c r="G68" s="39">
        <v>-0.2802</v>
      </c>
      <c r="H68" s="39">
        <v>4.3799999999999999E-2</v>
      </c>
      <c r="I68" s="39">
        <v>1.1999999999999999E-3</v>
      </c>
      <c r="J68" s="39">
        <v>-5.9900000000000002E-2</v>
      </c>
      <c r="K68" s="39">
        <v>-0.83779999999999999</v>
      </c>
    </row>
    <row r="69" spans="1:11" ht="16">
      <c r="A69" s="54">
        <v>26</v>
      </c>
      <c r="B69" s="39">
        <v>1.6524000000000001</v>
      </c>
      <c r="C69" s="39">
        <v>1.8126</v>
      </c>
      <c r="D69" s="39">
        <v>-0.16020000000000001</v>
      </c>
      <c r="E69" s="39">
        <v>-5.5899999999999998E-2</v>
      </c>
      <c r="F69" s="39">
        <v>-5.8500000000000003E-2</v>
      </c>
      <c r="G69" s="39">
        <v>-5.7299999999999997E-2</v>
      </c>
      <c r="H69" s="39">
        <v>8.8300000000000003E-2</v>
      </c>
      <c r="I69" s="39">
        <v>1E-4</v>
      </c>
      <c r="J69" s="39">
        <v>-1.78E-2</v>
      </c>
      <c r="K69" s="39">
        <v>-0.1757</v>
      </c>
    </row>
    <row r="70" spans="1:11" ht="16">
      <c r="A70" s="55">
        <v>27</v>
      </c>
      <c r="B70" s="50">
        <v>0.89739999999999998</v>
      </c>
      <c r="C70" s="50">
        <v>-0.51419999999999999</v>
      </c>
      <c r="D70" s="50">
        <v>1.4116</v>
      </c>
      <c r="E70" s="50">
        <v>0.49230000000000002</v>
      </c>
      <c r="F70" s="50">
        <v>0.51019999999999999</v>
      </c>
      <c r="G70" s="50">
        <v>0.50219999999999998</v>
      </c>
      <c r="H70" s="50">
        <v>6.8699999999999997E-2</v>
      </c>
      <c r="I70" s="50">
        <v>6.4000000000000003E-3</v>
      </c>
      <c r="J70" s="50">
        <v>0.13639999999999999</v>
      </c>
      <c r="K70" s="50">
        <v>1.5158</v>
      </c>
    </row>
    <row r="71" spans="1:11" ht="16">
      <c r="A71" s="48" t="s">
        <v>258</v>
      </c>
      <c r="B71" s="39">
        <v>0.70960000000000001</v>
      </c>
      <c r="C71" s="39">
        <v>-1.2796000000000001</v>
      </c>
      <c r="D71" s="39">
        <v>-6.2202000000000002</v>
      </c>
      <c r="E71" s="39">
        <v>-2.1694</v>
      </c>
      <c r="F71" s="39">
        <v>-2.3229000000000002</v>
      </c>
      <c r="G71" s="39">
        <v>-2.5828000000000002</v>
      </c>
      <c r="H71" s="39">
        <v>3.8699999999999998E-2</v>
      </c>
      <c r="I71" s="43">
        <v>7.0241999999999996E-7</v>
      </c>
      <c r="J71" s="39">
        <v>-0.98880000000000001</v>
      </c>
      <c r="K71" s="39">
        <v>-7.1318999999999999</v>
      </c>
    </row>
    <row r="72" spans="1:11" ht="16">
      <c r="A72" s="48" t="s">
        <v>259</v>
      </c>
      <c r="B72" s="39">
        <v>32.403500000000001</v>
      </c>
      <c r="C72" s="39">
        <v>26.258900000000001</v>
      </c>
      <c r="D72" s="39">
        <v>6.1445999999999996</v>
      </c>
      <c r="E72" s="39">
        <v>2.1429999999999998</v>
      </c>
      <c r="F72" s="39">
        <v>3.931</v>
      </c>
      <c r="G72" s="39">
        <v>6.4485999999999999</v>
      </c>
      <c r="H72" s="39">
        <v>0.70279999999999998</v>
      </c>
      <c r="I72" s="39">
        <v>12.1814</v>
      </c>
      <c r="J72" s="39">
        <v>9.9167000000000005</v>
      </c>
      <c r="K72" s="39">
        <v>20.675599999999999</v>
      </c>
    </row>
    <row r="73" spans="1:11" ht="17" thickBot="1">
      <c r="A73" s="56" t="s">
        <v>333</v>
      </c>
      <c r="B73" s="46">
        <v>4.3312999999999997</v>
      </c>
      <c r="C73" s="46">
        <v>4.3312999999999997</v>
      </c>
      <c r="D73" s="46">
        <v>0</v>
      </c>
      <c r="E73" s="46">
        <v>0</v>
      </c>
      <c r="F73" s="46">
        <v>7.22E-2</v>
      </c>
      <c r="G73" s="46">
        <v>0.1595</v>
      </c>
      <c r="H73" s="46">
        <v>0.1111</v>
      </c>
      <c r="I73" s="46">
        <v>0.50739999999999996</v>
      </c>
      <c r="J73" s="46">
        <v>0.37059999999999998</v>
      </c>
      <c r="K73" s="46">
        <v>0.58220000000000005</v>
      </c>
    </row>
    <row r="74" spans="1:11" ht="13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</row>
    <row r="75" spans="1:11" ht="16">
      <c r="A75" s="88" t="s">
        <v>334</v>
      </c>
      <c r="B75" s="88"/>
      <c r="C75" s="88"/>
      <c r="D75" s="57"/>
      <c r="E75" s="57"/>
      <c r="F75" s="57"/>
      <c r="G75" s="53"/>
      <c r="H75" s="53"/>
      <c r="I75" s="53"/>
      <c r="J75" s="53"/>
      <c r="K75" s="53"/>
    </row>
    <row r="76" spans="1:11" ht="16">
      <c r="A76" s="34" t="s">
        <v>335</v>
      </c>
      <c r="B76" s="39">
        <v>14.3005</v>
      </c>
      <c r="C76" s="34" t="s">
        <v>304</v>
      </c>
      <c r="D76" s="39">
        <v>8.0000000000000004E-4</v>
      </c>
      <c r="E76" s="34" t="s">
        <v>312</v>
      </c>
      <c r="F76" s="54" t="s">
        <v>318</v>
      </c>
      <c r="G76" s="53"/>
      <c r="H76" s="53"/>
      <c r="I76" s="53"/>
      <c r="J76" s="53"/>
      <c r="K76" s="53"/>
    </row>
    <row r="77" spans="1:11" ht="16">
      <c r="A77" s="58" t="s">
        <v>303</v>
      </c>
      <c r="B77" s="50">
        <v>13.5129</v>
      </c>
      <c r="C77" s="58" t="s">
        <v>304</v>
      </c>
      <c r="D77" s="50">
        <v>1E-4</v>
      </c>
      <c r="E77" s="57"/>
      <c r="F77" s="57"/>
      <c r="G77" s="53"/>
      <c r="H77" s="53"/>
      <c r="I77" s="53"/>
      <c r="J77" s="53"/>
      <c r="K77" s="53"/>
    </row>
    <row r="78" spans="1:11" ht="13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</row>
    <row r="79" spans="1:11" ht="16">
      <c r="A79" s="88" t="s">
        <v>336</v>
      </c>
      <c r="B79" s="88"/>
      <c r="C79" s="88"/>
      <c r="D79" s="57"/>
      <c r="E79" s="57"/>
      <c r="F79" s="57"/>
      <c r="G79" s="53"/>
      <c r="H79" s="53"/>
      <c r="I79" s="53"/>
      <c r="J79" s="53"/>
      <c r="K79" s="53"/>
    </row>
    <row r="80" spans="1:11" ht="16">
      <c r="A80" s="34" t="s">
        <v>335</v>
      </c>
      <c r="B80" s="39">
        <v>17.111799999999999</v>
      </c>
      <c r="C80" s="34" t="s">
        <v>304</v>
      </c>
      <c r="D80" s="39">
        <v>4.3E-3</v>
      </c>
      <c r="E80" s="34" t="s">
        <v>312</v>
      </c>
      <c r="F80" s="54" t="s">
        <v>318</v>
      </c>
      <c r="G80" s="53"/>
      <c r="H80" s="53"/>
      <c r="I80" s="53"/>
      <c r="J80" s="53"/>
      <c r="K80" s="53"/>
    </row>
    <row r="81" spans="1:11" ht="16">
      <c r="A81" s="58" t="s">
        <v>303</v>
      </c>
      <c r="B81" s="50">
        <v>7.2683</v>
      </c>
      <c r="C81" s="58" t="s">
        <v>304</v>
      </c>
      <c r="D81" s="50">
        <v>4.0000000000000002E-4</v>
      </c>
      <c r="E81" s="57"/>
      <c r="F81" s="57"/>
      <c r="G81" s="53"/>
      <c r="H81" s="53"/>
      <c r="I81" s="53"/>
      <c r="J81" s="53"/>
      <c r="K81" s="53"/>
    </row>
    <row r="82" spans="1:11" ht="13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</row>
    <row r="83" spans="1:11" ht="16">
      <c r="A83" s="88" t="s">
        <v>337</v>
      </c>
      <c r="B83" s="88"/>
      <c r="C83" s="88"/>
      <c r="D83" s="57"/>
      <c r="E83" s="57"/>
      <c r="F83" s="53"/>
      <c r="G83" s="53"/>
      <c r="H83" s="53"/>
      <c r="I83" s="53"/>
      <c r="J83" s="53"/>
      <c r="K83" s="53"/>
    </row>
    <row r="84" spans="1:11" ht="16">
      <c r="A84" s="104" t="s">
        <v>338</v>
      </c>
      <c r="B84" s="104"/>
      <c r="C84" s="41" t="s">
        <v>335</v>
      </c>
      <c r="D84" s="41" t="s">
        <v>304</v>
      </c>
      <c r="E84" s="41" t="s">
        <v>312</v>
      </c>
      <c r="F84" s="53"/>
      <c r="G84" s="53"/>
      <c r="H84" s="53"/>
      <c r="I84" s="53"/>
      <c r="J84" s="53"/>
      <c r="K84" s="53"/>
    </row>
    <row r="85" spans="1:11" ht="16">
      <c r="A85" s="105" t="s">
        <v>339</v>
      </c>
      <c r="B85" s="105"/>
      <c r="C85" s="39">
        <v>0.9819</v>
      </c>
      <c r="D85" s="39">
        <v>0.90190000000000003</v>
      </c>
      <c r="E85" s="54" t="s">
        <v>355</v>
      </c>
      <c r="F85" s="53"/>
      <c r="G85" s="53"/>
      <c r="H85" s="53"/>
      <c r="I85" s="53"/>
      <c r="J85" s="53"/>
      <c r="K85" s="53"/>
    </row>
    <row r="86" spans="1:11" ht="16">
      <c r="A86" s="86" t="s">
        <v>340</v>
      </c>
      <c r="B86" s="86"/>
      <c r="C86" s="39">
        <v>0.97689999999999999</v>
      </c>
      <c r="D86" s="39">
        <v>0.69630000000000003</v>
      </c>
      <c r="E86" s="54" t="s">
        <v>355</v>
      </c>
      <c r="F86" s="53"/>
      <c r="G86" s="53"/>
      <c r="H86" s="53"/>
      <c r="I86" s="53"/>
      <c r="J86" s="53"/>
      <c r="K86" s="53"/>
    </row>
    <row r="87" spans="1:11" ht="16">
      <c r="A87" s="86" t="s">
        <v>341</v>
      </c>
      <c r="B87" s="86"/>
      <c r="C87" s="39">
        <v>0.30880000000000002</v>
      </c>
      <c r="D87" s="39">
        <v>0.53620000000000001</v>
      </c>
      <c r="E87" s="54" t="s">
        <v>355</v>
      </c>
      <c r="F87" s="53"/>
      <c r="G87" s="53"/>
      <c r="H87" s="53"/>
      <c r="I87" s="53"/>
      <c r="J87" s="53"/>
      <c r="K87" s="53"/>
    </row>
    <row r="88" spans="1:11" ht="16">
      <c r="A88" s="86" t="s">
        <v>342</v>
      </c>
      <c r="B88" s="86"/>
      <c r="C88" s="39">
        <v>6.0600000000000001E-2</v>
      </c>
      <c r="D88" s="39">
        <v>0.3594</v>
      </c>
      <c r="E88" s="54" t="s">
        <v>355</v>
      </c>
      <c r="F88" s="53"/>
      <c r="G88" s="53"/>
      <c r="H88" s="53"/>
      <c r="I88" s="53"/>
      <c r="J88" s="53"/>
      <c r="K88" s="53"/>
    </row>
    <row r="89" spans="1:11" ht="16">
      <c r="A89" s="86" t="s">
        <v>343</v>
      </c>
      <c r="B89" s="86"/>
      <c r="C89" s="39">
        <v>0.14249999999999999</v>
      </c>
      <c r="D89" s="39">
        <v>0.17150000000000001</v>
      </c>
      <c r="E89" s="54" t="s">
        <v>355</v>
      </c>
      <c r="F89" s="53"/>
      <c r="G89" s="53"/>
      <c r="H89" s="53"/>
      <c r="I89" s="53"/>
      <c r="J89" s="53"/>
      <c r="K89" s="53"/>
    </row>
    <row r="90" spans="1:11" ht="16">
      <c r="A90" s="86" t="s">
        <v>344</v>
      </c>
      <c r="B90" s="86"/>
      <c r="C90" s="39">
        <v>0.23949999999999999</v>
      </c>
      <c r="D90" s="39">
        <v>0.81069999999999998</v>
      </c>
      <c r="E90" s="54" t="s">
        <v>355</v>
      </c>
      <c r="F90" s="53"/>
      <c r="G90" s="53"/>
      <c r="H90" s="53"/>
      <c r="I90" s="53"/>
      <c r="J90" s="53"/>
      <c r="K90" s="53"/>
    </row>
    <row r="91" spans="1:11" ht="16">
      <c r="A91" s="86" t="s">
        <v>345</v>
      </c>
      <c r="B91" s="86"/>
      <c r="C91" s="39">
        <v>0.68220000000000003</v>
      </c>
      <c r="D91" s="39">
        <v>0.49509999999999998</v>
      </c>
      <c r="E91" s="54" t="s">
        <v>355</v>
      </c>
      <c r="F91" s="53"/>
      <c r="G91" s="53"/>
      <c r="H91" s="53"/>
      <c r="I91" s="53"/>
      <c r="J91" s="53"/>
      <c r="K91" s="53"/>
    </row>
    <row r="92" spans="1:11" ht="16">
      <c r="A92" s="86" t="s">
        <v>346</v>
      </c>
      <c r="B92" s="86"/>
      <c r="C92" s="39">
        <v>0.52280000000000004</v>
      </c>
      <c r="D92" s="39">
        <v>0.77</v>
      </c>
      <c r="E92" s="54" t="s">
        <v>355</v>
      </c>
      <c r="F92" s="53"/>
      <c r="G92" s="53"/>
      <c r="H92" s="53"/>
      <c r="I92" s="53"/>
      <c r="J92" s="53"/>
      <c r="K92" s="53"/>
    </row>
    <row r="93" spans="1:11" ht="16">
      <c r="A93" s="87" t="s">
        <v>347</v>
      </c>
      <c r="B93" s="87"/>
      <c r="C93" s="50">
        <v>5.5899999999999998E-2</v>
      </c>
      <c r="D93" s="50">
        <v>0.97240000000000004</v>
      </c>
      <c r="E93" s="55" t="s">
        <v>355</v>
      </c>
      <c r="F93" s="53"/>
      <c r="G93" s="53"/>
      <c r="H93" s="53"/>
      <c r="I93" s="53"/>
      <c r="J93" s="53"/>
      <c r="K93" s="53"/>
    </row>
    <row r="94" spans="1:11" ht="17" thickBot="1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38"/>
    </row>
    <row r="95" spans="1:11" ht="13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</row>
    <row r="96" spans="1:11" ht="16">
      <c r="A96" s="36"/>
      <c r="B96" s="53"/>
      <c r="C96" s="53"/>
      <c r="D96" s="53"/>
      <c r="E96" s="53"/>
      <c r="F96" s="53"/>
      <c r="G96" s="53"/>
      <c r="H96" s="53"/>
      <c r="I96" s="53"/>
      <c r="J96" s="53"/>
      <c r="K96" s="53"/>
    </row>
    <row r="97" spans="1:11" ht="13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</row>
    <row r="98" spans="1:11" ht="13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</row>
    <row r="99" spans="1:11" ht="13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</row>
    <row r="100" spans="1:11" ht="13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</row>
    <row r="101" spans="1:11" ht="13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</row>
    <row r="102" spans="1:11" ht="13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</row>
    <row r="103" spans="1:11" ht="1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</row>
    <row r="104" spans="1:11" ht="13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</row>
    <row r="105" spans="1:11" ht="13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</row>
    <row r="106" spans="1:11" ht="13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</row>
    <row r="107" spans="1:11" ht="13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</row>
    <row r="108" spans="1:11" ht="13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</row>
    <row r="109" spans="1:11" ht="13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</row>
    <row r="110" spans="1:11" ht="13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</row>
    <row r="111" spans="1:11" ht="13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</row>
    <row r="112" spans="1:11" ht="13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</row>
    <row r="113" spans="1:11" ht="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</row>
    <row r="114" spans="1:11" ht="13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</row>
    <row r="115" spans="1:11" ht="13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</row>
    <row r="116" spans="1:11" ht="16">
      <c r="A116" s="36"/>
      <c r="B116" s="53"/>
      <c r="C116" s="53"/>
      <c r="D116" s="53"/>
      <c r="E116" s="53"/>
      <c r="F116" s="53"/>
      <c r="G116" s="53"/>
      <c r="H116" s="53"/>
      <c r="I116" s="53"/>
      <c r="J116" s="53"/>
      <c r="K116" s="53"/>
    </row>
    <row r="117" spans="1:11" ht="13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</row>
    <row r="118" spans="1:11" ht="13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</row>
    <row r="119" spans="1:11" ht="13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</row>
    <row r="120" spans="1:11" ht="13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</row>
    <row r="121" spans="1:11" ht="13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</row>
    <row r="122" spans="1:11" ht="13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</row>
    <row r="123" spans="1:11" ht="1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</row>
    <row r="124" spans="1:11" ht="13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</row>
    <row r="125" spans="1:11" ht="13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</row>
    <row r="126" spans="1:11" ht="13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</row>
    <row r="127" spans="1:11" ht="13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</row>
    <row r="128" spans="1:11" ht="13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</row>
    <row r="129" spans="1:11" ht="13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</row>
    <row r="130" spans="1:11" ht="13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</row>
    <row r="131" spans="1:11" ht="13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</row>
    <row r="132" spans="1:11" ht="13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</row>
    <row r="133" spans="1:11" ht="1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</row>
    <row r="134" spans="1:11" ht="13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</row>
    <row r="135" spans="1:11" ht="13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</row>
    <row r="136" spans="1:11" ht="16">
      <c r="A136" s="36"/>
      <c r="B136" s="53"/>
      <c r="C136" s="53"/>
      <c r="D136" s="53"/>
      <c r="E136" s="53"/>
      <c r="F136" s="53"/>
      <c r="G136" s="53"/>
      <c r="H136" s="53"/>
      <c r="I136" s="53"/>
      <c r="J136" s="53"/>
      <c r="K136" s="53"/>
    </row>
    <row r="137" spans="1:11" ht="13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</row>
    <row r="138" spans="1:11" ht="13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</row>
    <row r="139" spans="1:11" ht="13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</row>
    <row r="140" spans="1:11" ht="13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</row>
    <row r="141" spans="1:11" ht="13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</row>
    <row r="142" spans="1:11" ht="13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</row>
    <row r="143" spans="1:11" ht="1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</row>
    <row r="144" spans="1:11" ht="13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</row>
    <row r="145" spans="1:11" ht="13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</row>
    <row r="146" spans="1:11" ht="13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</row>
    <row r="147" spans="1:11" ht="13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</row>
    <row r="148" spans="1:11" ht="13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</row>
    <row r="149" spans="1:11" ht="13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</row>
    <row r="150" spans="1:11" ht="13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</row>
    <row r="151" spans="1:11" ht="13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</row>
    <row r="152" spans="1:11" ht="13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</row>
    <row r="153" spans="1:11" ht="1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</row>
    <row r="154" spans="1:11" ht="13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</row>
    <row r="155" spans="1:11" ht="13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</row>
    <row r="156" spans="1:11" ht="16">
      <c r="A156" s="36"/>
      <c r="B156" s="53"/>
      <c r="C156" s="53"/>
      <c r="D156" s="53"/>
      <c r="E156" s="53"/>
      <c r="F156" s="53"/>
      <c r="G156" s="53"/>
      <c r="H156" s="53"/>
      <c r="I156" s="53"/>
      <c r="J156" s="53"/>
      <c r="K156" s="53"/>
    </row>
    <row r="157" spans="1:11" ht="13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</row>
    <row r="158" spans="1:11" ht="13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</row>
    <row r="159" spans="1:11" ht="13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</row>
    <row r="160" spans="1:11" ht="13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</row>
    <row r="161" spans="1:11" ht="13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</row>
    <row r="162" spans="1:11" ht="13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</row>
    <row r="163" spans="1:11" ht="1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</row>
    <row r="164" spans="1:11" ht="13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</row>
    <row r="165" spans="1:11" ht="13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</row>
    <row r="166" spans="1:11" ht="13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</row>
    <row r="167" spans="1:11" ht="13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</row>
    <row r="168" spans="1:11" ht="13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</row>
    <row r="169" spans="1:11" ht="13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</row>
    <row r="170" spans="1:11" ht="13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</row>
    <row r="171" spans="1:11" ht="13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</row>
    <row r="172" spans="1:11" ht="13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</row>
    <row r="173" spans="1:11" ht="1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</row>
    <row r="174" spans="1:11" ht="13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</row>
    <row r="175" spans="1:11" ht="13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</row>
    <row r="176" spans="1:11" ht="16">
      <c r="A176" s="36"/>
      <c r="B176" s="53"/>
      <c r="C176" s="53"/>
      <c r="D176" s="53"/>
      <c r="E176" s="53"/>
      <c r="F176" s="53"/>
      <c r="G176" s="53"/>
      <c r="H176" s="53"/>
      <c r="I176" s="53"/>
      <c r="J176" s="53"/>
      <c r="K176" s="53"/>
    </row>
    <row r="177" spans="1:11" ht="13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</row>
    <row r="178" spans="1:11" ht="13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</row>
    <row r="179" spans="1:11" ht="13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</row>
    <row r="180" spans="1:11" ht="13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</row>
    <row r="181" spans="1:11" ht="13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</row>
    <row r="182" spans="1:11" ht="13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</row>
    <row r="183" spans="1:11" ht="1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</row>
    <row r="184" spans="1:11" ht="13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</row>
    <row r="185" spans="1:11" ht="13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</row>
    <row r="186" spans="1:11" ht="13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</row>
    <row r="187" spans="1:11" ht="13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</row>
    <row r="188" spans="1:11" ht="13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</row>
    <row r="189" spans="1:11" ht="13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</row>
    <row r="190" spans="1:11" ht="13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</row>
    <row r="191" spans="1:11" ht="13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</row>
    <row r="192" spans="1:11" ht="13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</row>
    <row r="193" spans="1:11" ht="1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</row>
    <row r="194" spans="1:11" ht="13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</row>
    <row r="195" spans="1:11" ht="13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</row>
    <row r="196" spans="1:11" ht="13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</row>
    <row r="197" spans="1:11" ht="13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</row>
    <row r="198" spans="1:11" ht="13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</row>
    <row r="199" spans="1:11" ht="13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</row>
    <row r="200" spans="1:11" ht="13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</row>
    <row r="201" spans="1:11" ht="13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</row>
    <row r="202" spans="1:11" ht="13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</row>
    <row r="203" spans="1:11" ht="13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</row>
    <row r="204" spans="1:11" ht="13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</row>
    <row r="205" spans="1:11" ht="13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</row>
    <row r="206" spans="1:11" ht="13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</row>
    <row r="207" spans="1:11" ht="13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</row>
    <row r="208" spans="1:11" ht="13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</row>
    <row r="209" spans="1:11" ht="13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</row>
    <row r="210" spans="1:11" ht="13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</row>
    <row r="211" spans="1:11" ht="13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</row>
    <row r="212" spans="1:11" ht="13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</row>
    <row r="213" spans="1:11" ht="13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</row>
    <row r="214" spans="1:11" ht="13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</row>
    <row r="215" spans="1:11" ht="13">
      <c r="A215" s="53"/>
      <c r="B215" s="53"/>
      <c r="C215" s="53"/>
      <c r="D215" s="53"/>
      <c r="E215" s="53"/>
      <c r="F215" s="53"/>
      <c r="G215" s="53"/>
      <c r="H215" s="53"/>
      <c r="I215" s="53"/>
      <c r="J215" s="53"/>
      <c r="K215" s="53"/>
    </row>
    <row r="216" spans="1:11" ht="13">
      <c r="A216" s="53"/>
      <c r="B216" s="53"/>
      <c r="C216" s="53"/>
      <c r="D216" s="53"/>
      <c r="E216" s="53"/>
      <c r="F216" s="53"/>
      <c r="G216" s="53"/>
      <c r="H216" s="53"/>
      <c r="I216" s="53"/>
      <c r="J216" s="53"/>
      <c r="K216" s="53"/>
    </row>
    <row r="217" spans="1:11" ht="13">
      <c r="A217" s="53"/>
      <c r="B217" s="53"/>
      <c r="C217" s="53"/>
      <c r="D217" s="53"/>
      <c r="E217" s="53"/>
      <c r="F217" s="53"/>
      <c r="G217" s="53"/>
      <c r="H217" s="53"/>
      <c r="I217" s="53"/>
      <c r="J217" s="53"/>
      <c r="K217" s="53"/>
    </row>
    <row r="218" spans="1:11" ht="13">
      <c r="A218" s="53"/>
      <c r="B218" s="53"/>
      <c r="C218" s="53"/>
      <c r="D218" s="53"/>
      <c r="E218" s="53"/>
      <c r="F218" s="53"/>
      <c r="G218" s="53"/>
      <c r="H218" s="53"/>
      <c r="I218" s="53"/>
      <c r="J218" s="53"/>
      <c r="K218" s="53"/>
    </row>
    <row r="219" spans="1:11" ht="13">
      <c r="A219" s="53"/>
      <c r="B219" s="53"/>
      <c r="C219" s="53"/>
      <c r="D219" s="53"/>
      <c r="E219" s="53"/>
      <c r="F219" s="53"/>
      <c r="G219" s="53"/>
      <c r="H219" s="53"/>
      <c r="I219" s="53"/>
      <c r="J219" s="53"/>
      <c r="K219" s="53"/>
    </row>
    <row r="220" spans="1:11" ht="13">
      <c r="A220" s="53"/>
      <c r="B220" s="53"/>
      <c r="C220" s="53"/>
      <c r="D220" s="53"/>
      <c r="E220" s="53"/>
      <c r="F220" s="53"/>
      <c r="G220" s="53"/>
      <c r="H220" s="53"/>
      <c r="I220" s="53"/>
      <c r="J220" s="53"/>
      <c r="K220" s="53"/>
    </row>
    <row r="221" spans="1:11" ht="13">
      <c r="A221" s="53"/>
      <c r="B221" s="53"/>
      <c r="C221" s="53"/>
      <c r="D221" s="53"/>
      <c r="E221" s="53"/>
      <c r="F221" s="53"/>
      <c r="G221" s="53"/>
      <c r="H221" s="53"/>
      <c r="I221" s="53"/>
      <c r="J221" s="53"/>
      <c r="K221" s="53"/>
    </row>
    <row r="222" spans="1:11" ht="13">
      <c r="A222" s="53"/>
      <c r="B222" s="53"/>
      <c r="C222" s="53"/>
      <c r="D222" s="53"/>
      <c r="E222" s="53"/>
      <c r="F222" s="53"/>
      <c r="G222" s="53"/>
      <c r="H222" s="53"/>
      <c r="I222" s="53"/>
      <c r="J222" s="53"/>
      <c r="K222" s="53"/>
    </row>
    <row r="223" spans="1:11" ht="13">
      <c r="A223" s="53"/>
      <c r="B223" s="53"/>
      <c r="C223" s="53"/>
      <c r="D223" s="53"/>
      <c r="E223" s="53"/>
      <c r="F223" s="53"/>
      <c r="G223" s="53"/>
      <c r="H223" s="53"/>
      <c r="I223" s="53"/>
      <c r="J223" s="53"/>
      <c r="K223" s="53"/>
    </row>
    <row r="224" spans="1:11" ht="13">
      <c r="A224" s="53"/>
      <c r="B224" s="53"/>
      <c r="C224" s="53"/>
      <c r="D224" s="53"/>
      <c r="E224" s="53"/>
      <c r="F224" s="53"/>
      <c r="G224" s="53"/>
      <c r="H224" s="53"/>
      <c r="I224" s="53"/>
      <c r="J224" s="53"/>
      <c r="K224" s="53"/>
    </row>
    <row r="225" spans="1:11" ht="13">
      <c r="A225" s="53"/>
      <c r="B225" s="53"/>
      <c r="C225" s="53"/>
      <c r="D225" s="53"/>
      <c r="E225" s="53"/>
      <c r="F225" s="53"/>
      <c r="G225" s="53"/>
      <c r="H225" s="53"/>
      <c r="I225" s="53"/>
      <c r="J225" s="53"/>
      <c r="K225" s="53"/>
    </row>
    <row r="226" spans="1:11" ht="13">
      <c r="A226" s="53"/>
      <c r="B226" s="53"/>
      <c r="C226" s="53"/>
      <c r="D226" s="53"/>
      <c r="E226" s="53"/>
      <c r="F226" s="53"/>
      <c r="G226" s="53"/>
      <c r="H226" s="53"/>
      <c r="I226" s="53"/>
      <c r="J226" s="53"/>
      <c r="K226" s="53"/>
    </row>
    <row r="227" spans="1:11" ht="13">
      <c r="A227" s="53"/>
      <c r="B227" s="53"/>
      <c r="C227" s="53"/>
      <c r="D227" s="53"/>
      <c r="E227" s="53"/>
      <c r="F227" s="53"/>
      <c r="G227" s="53"/>
      <c r="H227" s="53"/>
      <c r="I227" s="53"/>
      <c r="J227" s="53"/>
      <c r="K227" s="53"/>
    </row>
    <row r="228" spans="1:11" ht="13">
      <c r="A228" s="53"/>
      <c r="B228" s="53"/>
      <c r="C228" s="53"/>
      <c r="D228" s="53"/>
      <c r="E228" s="53"/>
      <c r="F228" s="53"/>
      <c r="G228" s="53"/>
      <c r="H228" s="53"/>
      <c r="I228" s="53"/>
      <c r="J228" s="53"/>
      <c r="K228" s="53"/>
    </row>
    <row r="229" spans="1:11" ht="13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</row>
    <row r="230" spans="1:11" ht="13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</row>
    <row r="231" spans="1:11" ht="13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</row>
    <row r="232" spans="1:11" ht="13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</row>
    <row r="233" spans="1:11" ht="13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</row>
    <row r="234" spans="1:11" ht="13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</row>
    <row r="235" spans="1:11" ht="13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</row>
    <row r="236" spans="1:11" ht="16">
      <c r="A236" s="36"/>
      <c r="B236" s="36" t="s">
        <v>255</v>
      </c>
      <c r="C236" s="53"/>
      <c r="D236" s="53"/>
      <c r="E236" s="53"/>
      <c r="F236" s="53"/>
      <c r="G236" s="53"/>
      <c r="H236" s="53"/>
      <c r="I236" s="53"/>
      <c r="J236" s="53"/>
      <c r="K236" s="53"/>
    </row>
  </sheetData>
  <mergeCells count="41">
    <mergeCell ref="A90:B90"/>
    <mergeCell ref="A91:B91"/>
    <mergeCell ref="A92:B92"/>
    <mergeCell ref="A93:B93"/>
    <mergeCell ref="A84:B84"/>
    <mergeCell ref="A85:B85"/>
    <mergeCell ref="A86:B86"/>
    <mergeCell ref="A87:B87"/>
    <mergeCell ref="A88:B88"/>
    <mergeCell ref="A89:B89"/>
    <mergeCell ref="A83:C83"/>
    <mergeCell ref="A13:B13"/>
    <mergeCell ref="D13:E13"/>
    <mergeCell ref="G13:H13"/>
    <mergeCell ref="A15:K16"/>
    <mergeCell ref="A19:D19"/>
    <mergeCell ref="A30:D30"/>
    <mergeCell ref="A31:D31"/>
    <mergeCell ref="A34:D34"/>
    <mergeCell ref="D35:F35"/>
    <mergeCell ref="A75:C75"/>
    <mergeCell ref="A79:C79"/>
    <mergeCell ref="A10:B10"/>
    <mergeCell ref="D10:E10"/>
    <mergeCell ref="A11:B11"/>
    <mergeCell ref="D11:E11"/>
    <mergeCell ref="A12:B12"/>
    <mergeCell ref="D12:E12"/>
    <mergeCell ref="A7:D7"/>
    <mergeCell ref="A8:B8"/>
    <mergeCell ref="D8:E8"/>
    <mergeCell ref="G8:H8"/>
    <mergeCell ref="A9:B9"/>
    <mergeCell ref="D9:E9"/>
    <mergeCell ref="G9:H9"/>
    <mergeCell ref="A4:B4"/>
    <mergeCell ref="A1:K1"/>
    <mergeCell ref="A2:B2"/>
    <mergeCell ref="C2:F2"/>
    <mergeCell ref="A3:B3"/>
    <mergeCell ref="C3:J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37"/>
  <sheetViews>
    <sheetView workbookViewId="0">
      <selection sqref="A1:K237"/>
    </sheetView>
  </sheetViews>
  <sheetFormatPr baseColWidth="10" defaultRowHeight="11"/>
  <sheetData>
    <row r="1" spans="1:11" ht="18" thickBot="1">
      <c r="A1" s="91" t="s">
        <v>278</v>
      </c>
      <c r="B1" s="91"/>
      <c r="C1" s="91"/>
      <c r="D1" s="91"/>
      <c r="E1" s="91"/>
      <c r="F1" s="91"/>
      <c r="G1" s="91"/>
      <c r="H1" s="91"/>
      <c r="I1" s="91"/>
      <c r="J1" s="91"/>
      <c r="K1" s="91"/>
    </row>
    <row r="2" spans="1:11" ht="16">
      <c r="A2" s="97" t="s">
        <v>279</v>
      </c>
      <c r="B2" s="97"/>
      <c r="C2" s="98" t="s">
        <v>272</v>
      </c>
      <c r="D2" s="98"/>
      <c r="E2" s="98"/>
      <c r="F2" s="98"/>
      <c r="G2" s="36"/>
      <c r="H2" s="36"/>
      <c r="I2" s="36"/>
      <c r="J2" s="36"/>
      <c r="K2" s="36"/>
    </row>
    <row r="3" spans="1:11" ht="16">
      <c r="A3" s="86" t="s">
        <v>280</v>
      </c>
      <c r="B3" s="86"/>
      <c r="C3" s="95" t="s">
        <v>276</v>
      </c>
      <c r="D3" s="95"/>
      <c r="E3" s="95"/>
      <c r="F3" s="95"/>
      <c r="G3" s="36"/>
      <c r="H3" s="36"/>
      <c r="I3" s="36"/>
      <c r="J3" s="36"/>
      <c r="K3" s="36"/>
    </row>
    <row r="4" spans="1:11" ht="16">
      <c r="A4" s="86" t="s">
        <v>281</v>
      </c>
      <c r="B4" s="86"/>
      <c r="C4" s="35">
        <v>28</v>
      </c>
      <c r="D4" s="36"/>
      <c r="E4" s="36"/>
      <c r="F4" s="36"/>
      <c r="G4" s="36"/>
      <c r="H4" s="36"/>
      <c r="I4" s="36"/>
      <c r="J4" s="36"/>
      <c r="K4" s="36"/>
    </row>
    <row r="5" spans="1:11" ht="16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</row>
    <row r="6" spans="1:11" ht="16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</row>
    <row r="7" spans="1:11" ht="17" thickBot="1">
      <c r="A7" s="93" t="s">
        <v>282</v>
      </c>
      <c r="B7" s="93"/>
      <c r="C7" s="93"/>
      <c r="D7" s="93"/>
      <c r="E7" s="38"/>
      <c r="F7" s="38"/>
      <c r="G7" s="38"/>
      <c r="H7" s="38"/>
      <c r="I7" s="38"/>
      <c r="J7" s="38"/>
      <c r="K7" s="38"/>
    </row>
    <row r="8" spans="1:11" ht="16">
      <c r="A8" s="99" t="s">
        <v>283</v>
      </c>
      <c r="B8" s="99"/>
      <c r="C8" s="39">
        <v>0.69520000000000004</v>
      </c>
      <c r="D8" s="100" t="s">
        <v>284</v>
      </c>
      <c r="E8" s="100"/>
      <c r="F8" s="40">
        <v>0.48330000000000001</v>
      </c>
      <c r="G8" s="99" t="s">
        <v>285</v>
      </c>
      <c r="H8" s="99"/>
      <c r="I8" s="39">
        <v>0.46339999999999998</v>
      </c>
      <c r="J8" s="36"/>
      <c r="K8" s="36"/>
    </row>
    <row r="9" spans="1:11" ht="16">
      <c r="A9" s="86" t="s">
        <v>286</v>
      </c>
      <c r="B9" s="86"/>
      <c r="C9" s="39">
        <v>5.0578000000000003</v>
      </c>
      <c r="D9" s="94" t="s">
        <v>287</v>
      </c>
      <c r="E9" s="94"/>
      <c r="F9" s="40">
        <v>2.2490000000000001</v>
      </c>
      <c r="G9" s="86" t="s">
        <v>288</v>
      </c>
      <c r="H9" s="86"/>
      <c r="I9" s="39">
        <v>62.404699999999998</v>
      </c>
      <c r="J9" s="36"/>
      <c r="K9" s="36"/>
    </row>
    <row r="10" spans="1:11" ht="16">
      <c r="A10" s="86" t="s">
        <v>289</v>
      </c>
      <c r="B10" s="86"/>
      <c r="C10" s="39">
        <v>2.8256999999999999</v>
      </c>
      <c r="D10" s="86" t="s">
        <v>290</v>
      </c>
      <c r="E10" s="86"/>
      <c r="F10" s="39">
        <v>-61.385899999999999</v>
      </c>
      <c r="G10" s="36"/>
      <c r="H10" s="36"/>
      <c r="I10" s="36"/>
      <c r="J10" s="36"/>
      <c r="K10" s="36"/>
    </row>
    <row r="11" spans="1:11" ht="16">
      <c r="A11" s="86" t="s">
        <v>291</v>
      </c>
      <c r="B11" s="86"/>
      <c r="C11" s="39">
        <v>4.5275999999999996</v>
      </c>
      <c r="D11" s="86" t="s">
        <v>292</v>
      </c>
      <c r="E11" s="86"/>
      <c r="F11" s="39">
        <v>4.5331000000000001</v>
      </c>
      <c r="G11" s="36"/>
      <c r="H11" s="36"/>
      <c r="I11" s="36"/>
      <c r="J11" s="36"/>
      <c r="K11" s="36"/>
    </row>
    <row r="12" spans="1:11" ht="16">
      <c r="A12" s="86" t="s">
        <v>293</v>
      </c>
      <c r="B12" s="86"/>
      <c r="C12" s="39">
        <v>4.6227</v>
      </c>
      <c r="D12" s="86" t="s">
        <v>294</v>
      </c>
      <c r="E12" s="86"/>
      <c r="F12" s="39">
        <v>4.5567000000000002</v>
      </c>
      <c r="G12" s="36"/>
      <c r="H12" s="36"/>
      <c r="I12" s="36"/>
      <c r="J12" s="36"/>
      <c r="K12" s="36"/>
    </row>
    <row r="13" spans="1:11" ht="16">
      <c r="A13" s="86" t="s">
        <v>295</v>
      </c>
      <c r="B13" s="86"/>
      <c r="C13" s="39">
        <v>203.053</v>
      </c>
      <c r="D13" s="86" t="s">
        <v>296</v>
      </c>
      <c r="E13" s="86"/>
      <c r="F13" s="39">
        <v>2.6928999999999998</v>
      </c>
      <c r="G13" s="86" t="s">
        <v>297</v>
      </c>
      <c r="H13" s="86"/>
      <c r="I13" s="39">
        <v>0.2021</v>
      </c>
      <c r="J13" s="36"/>
      <c r="K13" s="36"/>
    </row>
    <row r="14" spans="1:11" ht="16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</row>
    <row r="15" spans="1:11">
      <c r="A15" s="101" t="s">
        <v>298</v>
      </c>
      <c r="B15" s="101"/>
      <c r="C15" s="101"/>
      <c r="D15" s="101"/>
      <c r="E15" s="101"/>
      <c r="F15" s="101"/>
      <c r="G15" s="101"/>
      <c r="H15" s="101"/>
      <c r="I15" s="101"/>
      <c r="J15" s="101"/>
      <c r="K15" s="101"/>
    </row>
    <row r="16" spans="1:11" ht="12" thickBot="1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</row>
    <row r="17" spans="1:11" ht="16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</row>
    <row r="18" spans="1:11" ht="16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</row>
    <row r="19" spans="1:11" ht="17" thickBot="1">
      <c r="A19" s="93" t="s">
        <v>299</v>
      </c>
      <c r="B19" s="93"/>
      <c r="C19" s="93"/>
      <c r="D19" s="93"/>
      <c r="E19" s="38"/>
      <c r="F19" s="38"/>
      <c r="G19" s="36"/>
      <c r="H19" s="36"/>
      <c r="I19" s="36"/>
      <c r="J19" s="36"/>
      <c r="K19" s="36"/>
    </row>
    <row r="20" spans="1:11" ht="16">
      <c r="A20" s="41"/>
      <c r="B20" s="41" t="s">
        <v>300</v>
      </c>
      <c r="C20" s="41" t="s">
        <v>301</v>
      </c>
      <c r="D20" s="41" t="s">
        <v>302</v>
      </c>
      <c r="E20" s="41" t="s">
        <v>303</v>
      </c>
      <c r="F20" s="41" t="s">
        <v>304</v>
      </c>
      <c r="G20" s="36"/>
      <c r="H20" s="36"/>
      <c r="I20" s="36"/>
      <c r="J20" s="36"/>
      <c r="K20" s="36"/>
    </row>
    <row r="21" spans="1:11" ht="16">
      <c r="A21" s="34" t="s">
        <v>305</v>
      </c>
      <c r="B21" s="42">
        <v>1</v>
      </c>
      <c r="C21" s="39">
        <v>122.9845</v>
      </c>
      <c r="D21" s="39">
        <v>122.9845</v>
      </c>
      <c r="E21" s="39">
        <v>24.3156</v>
      </c>
      <c r="F21" s="43">
        <v>4.0306999999999999E-5</v>
      </c>
      <c r="G21" s="36"/>
      <c r="H21" s="36"/>
      <c r="I21" s="36"/>
      <c r="J21" s="36"/>
      <c r="K21" s="36"/>
    </row>
    <row r="22" spans="1:11" ht="16">
      <c r="A22" s="34" t="s">
        <v>306</v>
      </c>
      <c r="B22" s="42">
        <v>26</v>
      </c>
      <c r="C22" s="39">
        <v>131.50389999999999</v>
      </c>
      <c r="D22" s="39">
        <v>5.0578000000000003</v>
      </c>
      <c r="E22" s="36"/>
      <c r="F22" s="36"/>
      <c r="G22" s="36"/>
      <c r="H22" s="36"/>
      <c r="I22" s="36"/>
      <c r="J22" s="36"/>
      <c r="K22" s="36"/>
    </row>
    <row r="23" spans="1:11" ht="17" thickBot="1">
      <c r="A23" s="44" t="s">
        <v>256</v>
      </c>
      <c r="B23" s="45">
        <v>27</v>
      </c>
      <c r="C23" s="46">
        <v>254.48840000000001</v>
      </c>
      <c r="D23" s="38"/>
      <c r="E23" s="38"/>
      <c r="F23" s="38"/>
      <c r="G23" s="36"/>
      <c r="H23" s="36"/>
      <c r="I23" s="36"/>
      <c r="J23" s="36"/>
      <c r="K23" s="36"/>
    </row>
    <row r="24" spans="1:11" ht="17" thickBot="1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</row>
    <row r="25" spans="1:11" ht="16">
      <c r="A25" s="41"/>
      <c r="B25" s="41" t="s">
        <v>307</v>
      </c>
      <c r="C25" s="41" t="s">
        <v>308</v>
      </c>
      <c r="D25" s="41" t="s">
        <v>309</v>
      </c>
      <c r="E25" s="41" t="s">
        <v>310</v>
      </c>
      <c r="F25" s="41" t="s">
        <v>311</v>
      </c>
      <c r="G25" s="41" t="s">
        <v>304</v>
      </c>
      <c r="H25" s="41" t="s">
        <v>312</v>
      </c>
      <c r="I25" s="41" t="s">
        <v>313</v>
      </c>
      <c r="J25" s="41" t="s">
        <v>314</v>
      </c>
      <c r="K25" s="41" t="s">
        <v>315</v>
      </c>
    </row>
    <row r="26" spans="1:11" ht="16">
      <c r="A26" s="47" t="s">
        <v>316</v>
      </c>
      <c r="B26" s="39">
        <v>-0.44469999999999998</v>
      </c>
      <c r="C26" s="39">
        <v>0.84750000000000003</v>
      </c>
      <c r="D26" s="39">
        <v>-2.1867999999999999</v>
      </c>
      <c r="E26" s="39">
        <v>1.2974000000000001</v>
      </c>
      <c r="F26" s="39">
        <v>-0.52470000000000006</v>
      </c>
      <c r="G26" s="39">
        <v>0.60419999999999996</v>
      </c>
      <c r="H26" s="48" t="s">
        <v>317</v>
      </c>
      <c r="I26" s="36"/>
      <c r="J26" s="36"/>
      <c r="K26" s="36"/>
    </row>
    <row r="27" spans="1:11" ht="16">
      <c r="A27" s="49" t="s">
        <v>276</v>
      </c>
      <c r="B27" s="50">
        <v>22.901599999999998</v>
      </c>
      <c r="C27" s="50">
        <v>4.6443000000000003</v>
      </c>
      <c r="D27" s="50">
        <v>13.355</v>
      </c>
      <c r="E27" s="50">
        <v>32.4482</v>
      </c>
      <c r="F27" s="50">
        <v>4.9310999999999998</v>
      </c>
      <c r="G27" s="51">
        <v>4.0306999999999999E-5</v>
      </c>
      <c r="H27" s="41" t="s">
        <v>318</v>
      </c>
      <c r="I27" s="52">
        <v>1</v>
      </c>
      <c r="J27" s="52">
        <v>1</v>
      </c>
      <c r="K27" s="50">
        <v>0.69520000000000004</v>
      </c>
    </row>
    <row r="28" spans="1:11" ht="16">
      <c r="A28" s="34" t="s">
        <v>319</v>
      </c>
      <c r="B28" s="39">
        <v>2.0554999999999999</v>
      </c>
      <c r="C28" s="36"/>
      <c r="D28" s="36"/>
      <c r="E28" s="36"/>
      <c r="F28" s="36"/>
      <c r="G28" s="36"/>
      <c r="H28" s="36"/>
      <c r="I28" s="36"/>
      <c r="J28" s="36"/>
      <c r="K28" s="36"/>
    </row>
    <row r="29" spans="1:11" ht="16">
      <c r="A29" s="86" t="s">
        <v>320</v>
      </c>
      <c r="B29" s="86"/>
      <c r="C29" s="86"/>
      <c r="D29" s="86"/>
      <c r="E29" s="36"/>
      <c r="F29" s="36"/>
      <c r="G29" s="36"/>
      <c r="H29" s="36"/>
      <c r="I29" s="36"/>
      <c r="J29" s="36"/>
      <c r="K29" s="36"/>
    </row>
    <row r="30" spans="1:11" ht="17" thickBot="1">
      <c r="A30" s="90" t="s">
        <v>321</v>
      </c>
      <c r="B30" s="90"/>
      <c r="C30" s="90"/>
      <c r="D30" s="90"/>
      <c r="E30" s="38"/>
      <c r="F30" s="38"/>
      <c r="G30" s="38"/>
      <c r="H30" s="38"/>
      <c r="I30" s="38"/>
      <c r="J30" s="38"/>
      <c r="K30" s="38"/>
    </row>
    <row r="31" spans="1:11" ht="16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</row>
    <row r="32" spans="1:11" ht="16">
      <c r="A32" s="36"/>
      <c r="B32" s="53"/>
      <c r="C32" s="53"/>
      <c r="D32" s="53"/>
      <c r="E32" s="53"/>
      <c r="F32" s="53"/>
      <c r="G32" s="53"/>
      <c r="H32" s="53"/>
      <c r="I32" s="53"/>
      <c r="J32" s="53"/>
      <c r="K32" s="53"/>
    </row>
    <row r="33" spans="1:11" ht="13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</row>
    <row r="34" spans="1:11" ht="13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</row>
    <row r="35" spans="1:11" ht="13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</row>
    <row r="36" spans="1:11" ht="13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</row>
    <row r="37" spans="1:11" ht="13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</row>
    <row r="38" spans="1:11" ht="13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</row>
    <row r="39" spans="1:11" ht="13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</row>
    <row r="40" spans="1:11" ht="13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</row>
    <row r="41" spans="1:11" ht="13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</row>
    <row r="42" spans="1:11" ht="13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</row>
    <row r="43" spans="1:11" ht="1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</row>
    <row r="44" spans="1:11" ht="13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</row>
    <row r="45" spans="1:11" ht="13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</row>
    <row r="46" spans="1:11" ht="13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</row>
    <row r="47" spans="1:11" ht="13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</row>
    <row r="48" spans="1:11" ht="13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</row>
    <row r="49" spans="1:11" ht="13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</row>
    <row r="50" spans="1:11" ht="13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</row>
    <row r="51" spans="1:11" ht="13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</row>
    <row r="52" spans="1:11" ht="13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</row>
    <row r="53" spans="1:11" ht="1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</row>
    <row r="54" spans="1:11" ht="13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</row>
    <row r="55" spans="1:11" ht="13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</row>
    <row r="56" spans="1:11" ht="13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</row>
    <row r="57" spans="1:11" ht="16">
      <c r="A57" s="86" t="s">
        <v>322</v>
      </c>
      <c r="B57" s="86"/>
      <c r="C57" s="86"/>
      <c r="D57" s="86"/>
      <c r="E57" s="86"/>
      <c r="F57" s="53"/>
      <c r="G57" s="53"/>
      <c r="H57" s="53"/>
      <c r="I57" s="53"/>
      <c r="J57" s="53"/>
      <c r="K57" s="53"/>
    </row>
    <row r="58" spans="1:11" ht="16">
      <c r="A58" s="86" t="s">
        <v>323</v>
      </c>
      <c r="B58" s="86"/>
      <c r="C58" s="86"/>
      <c r="D58" s="86"/>
      <c r="E58" s="86"/>
      <c r="F58" s="53"/>
      <c r="G58" s="53"/>
      <c r="H58" s="53"/>
      <c r="I58" s="53"/>
      <c r="J58" s="53"/>
      <c r="K58" s="53"/>
    </row>
    <row r="59" spans="1:11" ht="13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</row>
    <row r="60" spans="1:11" ht="13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</row>
    <row r="61" spans="1:11" ht="13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</row>
    <row r="62" spans="1:11" ht="17" thickBot="1">
      <c r="A62" s="37" t="s">
        <v>324</v>
      </c>
      <c r="B62" s="38"/>
      <c r="C62" s="38"/>
      <c r="D62" s="38"/>
      <c r="E62" s="38"/>
      <c r="F62" s="38"/>
      <c r="G62" s="38"/>
      <c r="H62" s="38"/>
      <c r="I62" s="38"/>
      <c r="J62" s="38"/>
      <c r="K62" s="38"/>
    </row>
    <row r="63" spans="1:11" ht="16">
      <c r="A63" s="41" t="s">
        <v>325</v>
      </c>
      <c r="B63" s="41" t="s">
        <v>272</v>
      </c>
      <c r="C63" s="41" t="s">
        <v>326</v>
      </c>
      <c r="D63" s="41" t="s">
        <v>306</v>
      </c>
      <c r="E63" s="41" t="s">
        <v>327</v>
      </c>
      <c r="F63" s="41" t="s">
        <v>328</v>
      </c>
      <c r="G63" s="41" t="s">
        <v>329</v>
      </c>
      <c r="H63" s="41" t="s">
        <v>330</v>
      </c>
      <c r="I63" s="41" t="s">
        <v>331</v>
      </c>
      <c r="J63" s="41" t="s">
        <v>332</v>
      </c>
      <c r="K63" s="41" t="s">
        <v>295</v>
      </c>
    </row>
    <row r="64" spans="1:11" ht="16">
      <c r="A64" s="54">
        <v>1</v>
      </c>
      <c r="B64" s="39">
        <v>4.4862000000000002</v>
      </c>
      <c r="C64" s="39">
        <v>5.6147999999999998</v>
      </c>
      <c r="D64" s="39">
        <v>-1.1286</v>
      </c>
      <c r="E64" s="39">
        <v>-0.50180000000000002</v>
      </c>
      <c r="F64" s="39">
        <v>-0.52439999999999998</v>
      </c>
      <c r="G64" s="39">
        <v>-0.51700000000000002</v>
      </c>
      <c r="H64" s="39">
        <v>8.43E-2</v>
      </c>
      <c r="I64" s="39">
        <v>1.2699999999999999E-2</v>
      </c>
      <c r="J64" s="39">
        <v>-0.15679999999999999</v>
      </c>
      <c r="K64" s="39">
        <v>-1.2323999999999999</v>
      </c>
    </row>
    <row r="65" spans="1:11" ht="16">
      <c r="A65" s="54">
        <v>2</v>
      </c>
      <c r="B65" s="39">
        <v>16.014900000000001</v>
      </c>
      <c r="C65" s="39">
        <v>9.3712</v>
      </c>
      <c r="D65" s="39">
        <v>6.6436999999999999</v>
      </c>
      <c r="E65" s="39">
        <v>2.9540999999999999</v>
      </c>
      <c r="F65" s="39">
        <v>3.6593</v>
      </c>
      <c r="G65" s="39">
        <v>5.1524000000000001</v>
      </c>
      <c r="H65" s="39">
        <v>0.3483</v>
      </c>
      <c r="I65" s="39">
        <v>3.5779000000000001</v>
      </c>
      <c r="J65" s="39">
        <v>3.7665999999999999</v>
      </c>
      <c r="K65" s="39">
        <v>10.194100000000001</v>
      </c>
    </row>
    <row r="66" spans="1:11" ht="16">
      <c r="A66" s="54">
        <v>3</v>
      </c>
      <c r="B66" s="39">
        <v>1.7616000000000001</v>
      </c>
      <c r="C66" s="39">
        <v>5.5815000000000001</v>
      </c>
      <c r="D66" s="39">
        <v>-3.8199000000000001</v>
      </c>
      <c r="E66" s="39">
        <v>-1.6984999999999999</v>
      </c>
      <c r="F66" s="39">
        <v>-1.7737000000000001</v>
      </c>
      <c r="G66" s="39">
        <v>-1.8551</v>
      </c>
      <c r="H66" s="39">
        <v>8.3000000000000004E-2</v>
      </c>
      <c r="I66" s="39">
        <v>0.14230000000000001</v>
      </c>
      <c r="J66" s="39">
        <v>-0.55800000000000005</v>
      </c>
      <c r="K66" s="39">
        <v>-4.1654999999999998</v>
      </c>
    </row>
    <row r="67" spans="1:11" ht="16">
      <c r="A67" s="54">
        <v>4</v>
      </c>
      <c r="B67" s="39">
        <v>4.0799000000000003</v>
      </c>
      <c r="C67" s="39">
        <v>4.9584999999999999</v>
      </c>
      <c r="D67" s="39">
        <v>-0.87870000000000004</v>
      </c>
      <c r="E67" s="39">
        <v>-0.39069999999999999</v>
      </c>
      <c r="F67" s="39">
        <v>-0.40329999999999999</v>
      </c>
      <c r="G67" s="39">
        <v>-0.3967</v>
      </c>
      <c r="H67" s="39">
        <v>6.1699999999999998E-2</v>
      </c>
      <c r="I67" s="39">
        <v>5.3E-3</v>
      </c>
      <c r="J67" s="39">
        <v>-0.1017</v>
      </c>
      <c r="K67" s="39">
        <v>-0.93640000000000001</v>
      </c>
    </row>
    <row r="68" spans="1:11" ht="16">
      <c r="A68" s="54">
        <v>5</v>
      </c>
      <c r="B68" s="39">
        <v>2.1339000000000001</v>
      </c>
      <c r="C68" s="39">
        <v>0.14449999999999999</v>
      </c>
      <c r="D68" s="39">
        <v>1.9894000000000001</v>
      </c>
      <c r="E68" s="39">
        <v>0.88460000000000005</v>
      </c>
      <c r="F68" s="39">
        <v>0.93779999999999997</v>
      </c>
      <c r="G68" s="39">
        <v>0.9355</v>
      </c>
      <c r="H68" s="39">
        <v>0.11020000000000001</v>
      </c>
      <c r="I68" s="39">
        <v>5.45E-2</v>
      </c>
      <c r="J68" s="39">
        <v>0.32919999999999999</v>
      </c>
      <c r="K68" s="39">
        <v>2.2357999999999998</v>
      </c>
    </row>
    <row r="69" spans="1:11" ht="16">
      <c r="A69" s="54">
        <v>6</v>
      </c>
      <c r="B69" s="39">
        <v>2.6600999999999999</v>
      </c>
      <c r="C69" s="39">
        <v>5.1102999999999996</v>
      </c>
      <c r="D69" s="39">
        <v>-2.4502000000000002</v>
      </c>
      <c r="E69" s="39">
        <v>-1.0894999999999999</v>
      </c>
      <c r="F69" s="39">
        <v>-1.1274999999999999</v>
      </c>
      <c r="G69" s="39">
        <v>-1.1336999999999999</v>
      </c>
      <c r="H69" s="39">
        <v>6.6299999999999998E-2</v>
      </c>
      <c r="I69" s="39">
        <v>4.5100000000000001E-2</v>
      </c>
      <c r="J69" s="39">
        <v>-0.30209999999999998</v>
      </c>
      <c r="K69" s="39">
        <v>-2.6242000000000001</v>
      </c>
    </row>
    <row r="70" spans="1:11" ht="16">
      <c r="A70" s="54">
        <v>7</v>
      </c>
      <c r="B70" s="39">
        <v>4.4447000000000001</v>
      </c>
      <c r="C70" s="39">
        <v>4.6959999999999997</v>
      </c>
      <c r="D70" s="39">
        <v>-0.25130000000000002</v>
      </c>
      <c r="E70" s="39">
        <v>-0.1118</v>
      </c>
      <c r="F70" s="39">
        <v>-0.1149</v>
      </c>
      <c r="G70" s="39">
        <v>-0.11269999999999999</v>
      </c>
      <c r="H70" s="39">
        <v>5.4600000000000003E-2</v>
      </c>
      <c r="I70" s="39">
        <v>4.0000000000000002E-4</v>
      </c>
      <c r="J70" s="39">
        <v>-2.7099999999999999E-2</v>
      </c>
      <c r="K70" s="39">
        <v>-0.26579999999999998</v>
      </c>
    </row>
    <row r="71" spans="1:11" ht="16">
      <c r="A71" s="54">
        <v>8</v>
      </c>
      <c r="B71" s="39">
        <v>5.3921999999999999</v>
      </c>
      <c r="C71" s="39">
        <v>6.4147999999999996</v>
      </c>
      <c r="D71" s="39">
        <v>-1.0226</v>
      </c>
      <c r="E71" s="39">
        <v>-0.45469999999999999</v>
      </c>
      <c r="F71" s="39">
        <v>-0.48509999999999998</v>
      </c>
      <c r="G71" s="39">
        <v>-0.4778</v>
      </c>
      <c r="H71" s="39">
        <v>0.12130000000000001</v>
      </c>
      <c r="I71" s="39">
        <v>1.6199999999999999E-2</v>
      </c>
      <c r="J71" s="39">
        <v>-0.17749999999999999</v>
      </c>
      <c r="K71" s="39">
        <v>-1.1637999999999999</v>
      </c>
    </row>
    <row r="72" spans="1:11" ht="16">
      <c r="A72" s="54">
        <v>9</v>
      </c>
      <c r="B72" s="39">
        <v>6.34</v>
      </c>
      <c r="C72" s="39">
        <v>1.6990000000000001</v>
      </c>
      <c r="D72" s="39">
        <v>4.641</v>
      </c>
      <c r="E72" s="39">
        <v>2.0636000000000001</v>
      </c>
      <c r="F72" s="39">
        <v>2.1208999999999998</v>
      </c>
      <c r="G72" s="39">
        <v>2.2869999999999999</v>
      </c>
      <c r="H72" s="39">
        <v>5.33E-2</v>
      </c>
      <c r="I72" s="39">
        <v>0.12670000000000001</v>
      </c>
      <c r="J72" s="39">
        <v>0.54279999999999995</v>
      </c>
      <c r="K72" s="39">
        <v>4.9024000000000001</v>
      </c>
    </row>
    <row r="73" spans="1:11" ht="16">
      <c r="A73" s="54">
        <v>10</v>
      </c>
      <c r="B73" s="39">
        <v>3.5783</v>
      </c>
      <c r="C73" s="39">
        <v>5.2887000000000004</v>
      </c>
      <c r="D73" s="39">
        <v>-1.7103999999999999</v>
      </c>
      <c r="E73" s="39">
        <v>-0.76049999999999995</v>
      </c>
      <c r="F73" s="39">
        <v>-0.78949999999999998</v>
      </c>
      <c r="G73" s="39">
        <v>-0.78369999999999995</v>
      </c>
      <c r="H73" s="39">
        <v>7.22E-2</v>
      </c>
      <c r="I73" s="39">
        <v>2.4199999999999999E-2</v>
      </c>
      <c r="J73" s="39">
        <v>-0.21859999999999999</v>
      </c>
      <c r="K73" s="39">
        <v>-1.8433999999999999</v>
      </c>
    </row>
    <row r="74" spans="1:11" ht="16">
      <c r="A74" s="54">
        <v>11</v>
      </c>
      <c r="B74" s="39">
        <v>0.92</v>
      </c>
      <c r="C74" s="39">
        <v>3.0131999999999999</v>
      </c>
      <c r="D74" s="39">
        <v>-2.0931999999999999</v>
      </c>
      <c r="E74" s="39">
        <v>-0.93069999999999997</v>
      </c>
      <c r="F74" s="39">
        <v>-0.94789999999999996</v>
      </c>
      <c r="G74" s="39">
        <v>-0.94599999999999995</v>
      </c>
      <c r="H74" s="39">
        <v>3.5900000000000001E-2</v>
      </c>
      <c r="I74" s="39">
        <v>1.67E-2</v>
      </c>
      <c r="J74" s="39">
        <v>-0.18260000000000001</v>
      </c>
      <c r="K74" s="39">
        <v>-2.1711999999999998</v>
      </c>
    </row>
    <row r="75" spans="1:11" ht="16">
      <c r="A75" s="54">
        <v>12</v>
      </c>
      <c r="B75" s="39">
        <v>7.1067</v>
      </c>
      <c r="C75" s="39">
        <v>3.9823</v>
      </c>
      <c r="D75" s="39">
        <v>3.1244000000000001</v>
      </c>
      <c r="E75" s="39">
        <v>1.3893</v>
      </c>
      <c r="F75" s="39">
        <v>1.4187000000000001</v>
      </c>
      <c r="G75" s="39">
        <v>1.4482999999999999</v>
      </c>
      <c r="H75" s="39">
        <v>4.1099999999999998E-2</v>
      </c>
      <c r="I75" s="39">
        <v>4.3099999999999999E-2</v>
      </c>
      <c r="J75" s="39">
        <v>0.29970000000000002</v>
      </c>
      <c r="K75" s="39">
        <v>3.2582</v>
      </c>
    </row>
    <row r="76" spans="1:11" ht="16">
      <c r="A76" s="54">
        <v>13</v>
      </c>
      <c r="B76" s="39">
        <v>2.2039</v>
      </c>
      <c r="C76" s="39">
        <v>2.4624999999999999</v>
      </c>
      <c r="D76" s="39">
        <v>-0.2586</v>
      </c>
      <c r="E76" s="39">
        <v>-0.115</v>
      </c>
      <c r="F76" s="39">
        <v>-0.1173</v>
      </c>
      <c r="G76" s="39">
        <v>-0.11509999999999999</v>
      </c>
      <c r="H76" s="39">
        <v>3.9800000000000002E-2</v>
      </c>
      <c r="I76" s="39">
        <v>2.9999999999999997E-4</v>
      </c>
      <c r="J76" s="39">
        <v>-2.3400000000000001E-2</v>
      </c>
      <c r="K76" s="39">
        <v>-0.26929999999999998</v>
      </c>
    </row>
    <row r="77" spans="1:11" ht="16">
      <c r="A77" s="54">
        <v>14</v>
      </c>
      <c r="B77" s="39">
        <v>2.1838000000000002</v>
      </c>
      <c r="C77" s="39">
        <v>0.98709999999999998</v>
      </c>
      <c r="D77" s="39">
        <v>1.1967000000000001</v>
      </c>
      <c r="E77" s="39">
        <v>0.53210000000000002</v>
      </c>
      <c r="F77" s="39">
        <v>0.55310000000000004</v>
      </c>
      <c r="G77" s="39">
        <v>0.54559999999999997</v>
      </c>
      <c r="H77" s="39">
        <v>7.4499999999999997E-2</v>
      </c>
      <c r="I77" s="39">
        <v>1.23E-2</v>
      </c>
      <c r="J77" s="39">
        <v>0.15479999999999999</v>
      </c>
      <c r="K77" s="39">
        <v>1.2929999999999999</v>
      </c>
    </row>
    <row r="78" spans="1:11" ht="16">
      <c r="A78" s="54">
        <v>15</v>
      </c>
      <c r="B78" s="39">
        <v>1.0566</v>
      </c>
      <c r="C78" s="39">
        <v>1.1568000000000001</v>
      </c>
      <c r="D78" s="39">
        <v>-0.1002</v>
      </c>
      <c r="E78" s="39">
        <v>-4.4600000000000001E-2</v>
      </c>
      <c r="F78" s="39">
        <v>-4.6199999999999998E-2</v>
      </c>
      <c r="G78" s="39">
        <v>-4.53E-2</v>
      </c>
      <c r="H78" s="39">
        <v>6.8699999999999997E-2</v>
      </c>
      <c r="I78" s="43">
        <v>7.8648999999999999E-5</v>
      </c>
      <c r="J78" s="39">
        <v>-1.23E-2</v>
      </c>
      <c r="K78" s="39">
        <v>-0.1076</v>
      </c>
    </row>
    <row r="79" spans="1:11" ht="16">
      <c r="A79" s="54">
        <v>16</v>
      </c>
      <c r="B79" s="39">
        <v>5.8990999999999998</v>
      </c>
      <c r="C79" s="39">
        <v>3.5377000000000001</v>
      </c>
      <c r="D79" s="39">
        <v>2.3614000000000002</v>
      </c>
      <c r="E79" s="39">
        <v>1.05</v>
      </c>
      <c r="F79" s="39">
        <v>1.0699000000000001</v>
      </c>
      <c r="G79" s="39">
        <v>1.073</v>
      </c>
      <c r="H79" s="39">
        <v>3.6799999999999999E-2</v>
      </c>
      <c r="I79" s="39">
        <v>2.1899999999999999E-2</v>
      </c>
      <c r="J79" s="39">
        <v>0.2097</v>
      </c>
      <c r="K79" s="39">
        <v>2.4516</v>
      </c>
    </row>
    <row r="80" spans="1:11" ht="16">
      <c r="A80" s="54">
        <v>17</v>
      </c>
      <c r="B80" s="39">
        <v>1.6307</v>
      </c>
      <c r="C80" s="39">
        <v>2.7805</v>
      </c>
      <c r="D80" s="39">
        <v>-1.1497999999999999</v>
      </c>
      <c r="E80" s="39">
        <v>-0.51129999999999998</v>
      </c>
      <c r="F80" s="39">
        <v>-0.52100000000000002</v>
      </c>
      <c r="G80" s="39">
        <v>-0.51359999999999995</v>
      </c>
      <c r="H80" s="39">
        <v>3.6999999999999998E-2</v>
      </c>
      <c r="I80" s="39">
        <v>5.1999999999999998E-3</v>
      </c>
      <c r="J80" s="39">
        <v>-0.10059999999999999</v>
      </c>
      <c r="K80" s="39">
        <v>-1.1939</v>
      </c>
    </row>
    <row r="81" spans="1:11" ht="16">
      <c r="A81" s="54">
        <v>18</v>
      </c>
      <c r="B81" s="39">
        <v>1.6831</v>
      </c>
      <c r="C81" s="39">
        <v>3.6852</v>
      </c>
      <c r="D81" s="39">
        <v>-2.0021</v>
      </c>
      <c r="E81" s="39">
        <v>-0.89019999999999999</v>
      </c>
      <c r="F81" s="39">
        <v>-0.90759999999999996</v>
      </c>
      <c r="G81" s="39">
        <v>-0.90439999999999998</v>
      </c>
      <c r="H81" s="39">
        <v>3.7900000000000003E-2</v>
      </c>
      <c r="I81" s="39">
        <v>1.6199999999999999E-2</v>
      </c>
      <c r="J81" s="39">
        <v>-0.1794</v>
      </c>
      <c r="K81" s="39">
        <v>-2.0809000000000002</v>
      </c>
    </row>
    <row r="82" spans="1:11" ht="16">
      <c r="A82" s="54">
        <v>19</v>
      </c>
      <c r="B82" s="39">
        <v>1.4325000000000001</v>
      </c>
      <c r="C82" s="39">
        <v>1.181</v>
      </c>
      <c r="D82" s="39">
        <v>0.2515</v>
      </c>
      <c r="E82" s="39">
        <v>0.1118</v>
      </c>
      <c r="F82" s="39">
        <v>0.1158</v>
      </c>
      <c r="G82" s="39">
        <v>0.11360000000000001</v>
      </c>
      <c r="H82" s="39">
        <v>6.7900000000000002E-2</v>
      </c>
      <c r="I82" s="39">
        <v>5.0000000000000001E-4</v>
      </c>
      <c r="J82" s="39">
        <v>3.0700000000000002E-2</v>
      </c>
      <c r="K82" s="39">
        <v>0.26989999999999997</v>
      </c>
    </row>
    <row r="83" spans="1:11" ht="16">
      <c r="A83" s="54">
        <v>20</v>
      </c>
      <c r="B83" s="39">
        <v>1.0506</v>
      </c>
      <c r="C83" s="39">
        <v>1.7659</v>
      </c>
      <c r="D83" s="39">
        <v>-0.71519999999999995</v>
      </c>
      <c r="E83" s="39">
        <v>-0.318</v>
      </c>
      <c r="F83" s="39">
        <v>-0.3266</v>
      </c>
      <c r="G83" s="39">
        <v>-0.32090000000000002</v>
      </c>
      <c r="H83" s="39">
        <v>5.1799999999999999E-2</v>
      </c>
      <c r="I83" s="39">
        <v>2.8999999999999998E-3</v>
      </c>
      <c r="J83" s="39">
        <v>-7.4999999999999997E-2</v>
      </c>
      <c r="K83" s="39">
        <v>-0.75429999999999997</v>
      </c>
    </row>
    <row r="84" spans="1:11" ht="16">
      <c r="A84" s="54">
        <v>21</v>
      </c>
      <c r="B84" s="39">
        <v>1.7856000000000001</v>
      </c>
      <c r="C84" s="39">
        <v>2.2532000000000001</v>
      </c>
      <c r="D84" s="39">
        <v>-0.46760000000000002</v>
      </c>
      <c r="E84" s="39">
        <v>-0.2079</v>
      </c>
      <c r="F84" s="39">
        <v>-0.21249999999999999</v>
      </c>
      <c r="G84" s="39">
        <v>-0.20849999999999999</v>
      </c>
      <c r="H84" s="39">
        <v>4.2599999999999999E-2</v>
      </c>
      <c r="I84" s="39">
        <v>1E-3</v>
      </c>
      <c r="J84" s="39">
        <v>-4.3999999999999997E-2</v>
      </c>
      <c r="K84" s="39">
        <v>-0.4884</v>
      </c>
    </row>
    <row r="85" spans="1:11" ht="16">
      <c r="A85" s="54">
        <v>22</v>
      </c>
      <c r="B85" s="39">
        <v>1.3635999999999999</v>
      </c>
      <c r="C85" s="39">
        <v>-6.8000000000000005E-2</v>
      </c>
      <c r="D85" s="39">
        <v>1.4316</v>
      </c>
      <c r="E85" s="39">
        <v>0.63660000000000005</v>
      </c>
      <c r="F85" s="39">
        <v>0.67900000000000005</v>
      </c>
      <c r="G85" s="39">
        <v>0.67179999999999995</v>
      </c>
      <c r="H85" s="39">
        <v>0.121</v>
      </c>
      <c r="I85" s="39">
        <v>3.1699999999999999E-2</v>
      </c>
      <c r="J85" s="39">
        <v>0.24929999999999999</v>
      </c>
      <c r="K85" s="39">
        <v>1.6287</v>
      </c>
    </row>
    <row r="86" spans="1:11" ht="16">
      <c r="A86" s="54">
        <v>23</v>
      </c>
      <c r="B86" s="39">
        <v>1.5826</v>
      </c>
      <c r="C86" s="39">
        <v>3.1082999999999998</v>
      </c>
      <c r="D86" s="39">
        <v>-1.5257000000000001</v>
      </c>
      <c r="E86" s="39">
        <v>-0.6784</v>
      </c>
      <c r="F86" s="39">
        <v>-0.69089999999999996</v>
      </c>
      <c r="G86" s="39">
        <v>-0.68369999999999997</v>
      </c>
      <c r="H86" s="39">
        <v>3.5700000000000003E-2</v>
      </c>
      <c r="I86" s="39">
        <v>8.8000000000000005E-3</v>
      </c>
      <c r="J86" s="39">
        <v>-0.13159999999999999</v>
      </c>
      <c r="K86" s="39">
        <v>-1.5823</v>
      </c>
    </row>
    <row r="87" spans="1:11" ht="16">
      <c r="A87" s="54">
        <v>24</v>
      </c>
      <c r="B87" s="39">
        <v>1.7341</v>
      </c>
      <c r="C87" s="39">
        <v>1.2432000000000001</v>
      </c>
      <c r="D87" s="39">
        <v>0.49080000000000001</v>
      </c>
      <c r="E87" s="39">
        <v>0.21820000000000001</v>
      </c>
      <c r="F87" s="39">
        <v>0.2258</v>
      </c>
      <c r="G87" s="39">
        <v>0.22170000000000001</v>
      </c>
      <c r="H87" s="39">
        <v>6.59E-2</v>
      </c>
      <c r="I87" s="39">
        <v>1.8E-3</v>
      </c>
      <c r="J87" s="39">
        <v>5.8900000000000001E-2</v>
      </c>
      <c r="K87" s="39">
        <v>0.52549999999999997</v>
      </c>
    </row>
    <row r="88" spans="1:11" ht="16">
      <c r="A88" s="54">
        <v>25</v>
      </c>
      <c r="B88" s="39">
        <v>1.7796000000000001</v>
      </c>
      <c r="C88" s="39">
        <v>1.5707</v>
      </c>
      <c r="D88" s="39">
        <v>0.2089</v>
      </c>
      <c r="E88" s="39">
        <v>9.2899999999999996E-2</v>
      </c>
      <c r="F88" s="39">
        <v>9.5600000000000004E-2</v>
      </c>
      <c r="G88" s="39">
        <v>9.3799999999999994E-2</v>
      </c>
      <c r="H88" s="39">
        <v>5.6500000000000002E-2</v>
      </c>
      <c r="I88" s="39">
        <v>2.9999999999999997E-4</v>
      </c>
      <c r="J88" s="39">
        <v>2.3E-2</v>
      </c>
      <c r="K88" s="39">
        <v>0.22140000000000001</v>
      </c>
    </row>
    <row r="89" spans="1:11" ht="16">
      <c r="A89" s="54">
        <v>26</v>
      </c>
      <c r="B89" s="39">
        <v>1.9031</v>
      </c>
      <c r="C89" s="39">
        <v>3.0169000000000001</v>
      </c>
      <c r="D89" s="39">
        <v>-1.1137999999999999</v>
      </c>
      <c r="E89" s="39">
        <v>-0.49519999999999997</v>
      </c>
      <c r="F89" s="39">
        <v>-0.50439999999999996</v>
      </c>
      <c r="G89" s="39">
        <v>-0.497</v>
      </c>
      <c r="H89" s="39">
        <v>3.5900000000000001E-2</v>
      </c>
      <c r="I89" s="39">
        <v>4.7000000000000002E-3</v>
      </c>
      <c r="J89" s="39">
        <v>-9.5899999999999999E-2</v>
      </c>
      <c r="K89" s="39">
        <v>-1.1553</v>
      </c>
    </row>
    <row r="90" spans="1:11" ht="16">
      <c r="A90" s="54">
        <v>27</v>
      </c>
      <c r="B90" s="39">
        <v>1.3828</v>
      </c>
      <c r="C90" s="39">
        <v>2.7452000000000001</v>
      </c>
      <c r="D90" s="39">
        <v>-1.3623000000000001</v>
      </c>
      <c r="E90" s="39">
        <v>-0.60580000000000001</v>
      </c>
      <c r="F90" s="39">
        <v>-0.61729999999999996</v>
      </c>
      <c r="G90" s="39">
        <v>-0.60980000000000001</v>
      </c>
      <c r="H90" s="39">
        <v>3.7199999999999997E-2</v>
      </c>
      <c r="I90" s="39">
        <v>7.4000000000000003E-3</v>
      </c>
      <c r="J90" s="39">
        <v>-0.11990000000000001</v>
      </c>
      <c r="K90" s="39">
        <v>-1.4149</v>
      </c>
    </row>
    <row r="91" spans="1:11" ht="16">
      <c r="A91" s="55">
        <v>28</v>
      </c>
      <c r="B91" s="50">
        <v>1.2008000000000001</v>
      </c>
      <c r="C91" s="50">
        <v>1.4899</v>
      </c>
      <c r="D91" s="50">
        <v>-0.28910000000000002</v>
      </c>
      <c r="E91" s="50">
        <v>-0.1285</v>
      </c>
      <c r="F91" s="50">
        <v>-0.13250000000000001</v>
      </c>
      <c r="G91" s="50">
        <v>-0.13</v>
      </c>
      <c r="H91" s="50">
        <v>5.8700000000000002E-2</v>
      </c>
      <c r="I91" s="50">
        <v>5.0000000000000001E-4</v>
      </c>
      <c r="J91" s="50">
        <v>-3.2500000000000001E-2</v>
      </c>
      <c r="K91" s="50">
        <v>-0.30709999999999998</v>
      </c>
    </row>
    <row r="92" spans="1:11" ht="16">
      <c r="A92" s="48" t="s">
        <v>258</v>
      </c>
      <c r="B92" s="39">
        <v>0.92</v>
      </c>
      <c r="C92" s="39">
        <v>-6.8000000000000005E-2</v>
      </c>
      <c r="D92" s="39">
        <v>-3.8199000000000001</v>
      </c>
      <c r="E92" s="39">
        <v>-1.6984999999999999</v>
      </c>
      <c r="F92" s="39">
        <v>-1.7737000000000001</v>
      </c>
      <c r="G92" s="39">
        <v>-1.8551</v>
      </c>
      <c r="H92" s="39">
        <v>3.5700000000000003E-2</v>
      </c>
      <c r="I92" s="43">
        <v>7.8648999999999999E-5</v>
      </c>
      <c r="J92" s="39">
        <v>-0.55800000000000005</v>
      </c>
      <c r="K92" s="39">
        <v>-4.1654999999999998</v>
      </c>
    </row>
    <row r="93" spans="1:11" ht="16">
      <c r="A93" s="48" t="s">
        <v>259</v>
      </c>
      <c r="B93" s="39">
        <v>16.014900000000001</v>
      </c>
      <c r="C93" s="39">
        <v>9.3712</v>
      </c>
      <c r="D93" s="39">
        <v>6.6436999999999999</v>
      </c>
      <c r="E93" s="39">
        <v>2.9540999999999999</v>
      </c>
      <c r="F93" s="39">
        <v>3.6593</v>
      </c>
      <c r="G93" s="39">
        <v>5.1524000000000001</v>
      </c>
      <c r="H93" s="39">
        <v>0.3483</v>
      </c>
      <c r="I93" s="39">
        <v>3.5779000000000001</v>
      </c>
      <c r="J93" s="39">
        <v>3.7665999999999999</v>
      </c>
      <c r="K93" s="39">
        <v>10.194100000000001</v>
      </c>
    </row>
    <row r="94" spans="1:11" ht="17" thickBot="1">
      <c r="A94" s="56" t="s">
        <v>333</v>
      </c>
      <c r="B94" s="46">
        <v>3.1711</v>
      </c>
      <c r="C94" s="46">
        <v>3.1711</v>
      </c>
      <c r="D94" s="46">
        <v>0</v>
      </c>
      <c r="E94" s="46">
        <v>0</v>
      </c>
      <c r="F94" s="46">
        <v>2.2599999999999999E-2</v>
      </c>
      <c r="G94" s="46">
        <v>8.1799999999999998E-2</v>
      </c>
      <c r="H94" s="46">
        <v>7.1400000000000005E-2</v>
      </c>
      <c r="I94" s="46">
        <v>0.14929999999999999</v>
      </c>
      <c r="J94" s="46">
        <v>0.1116</v>
      </c>
      <c r="K94" s="46">
        <v>0.11509999999999999</v>
      </c>
    </row>
    <row r="95" spans="1:11" ht="13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</row>
    <row r="96" spans="1:11" ht="16">
      <c r="A96" s="88" t="s">
        <v>334</v>
      </c>
      <c r="B96" s="88"/>
      <c r="C96" s="88"/>
      <c r="D96" s="57"/>
      <c r="E96" s="57"/>
      <c r="F96" s="57"/>
      <c r="G96" s="53"/>
      <c r="H96" s="53"/>
      <c r="I96" s="53"/>
      <c r="J96" s="53"/>
      <c r="K96" s="53"/>
    </row>
    <row r="97" spans="1:11" ht="16">
      <c r="A97" s="34" t="s">
        <v>335</v>
      </c>
      <c r="B97" s="39">
        <v>8.4517000000000007</v>
      </c>
      <c r="C97" s="34" t="s">
        <v>304</v>
      </c>
      <c r="D97" s="39">
        <v>3.5999999999999999E-3</v>
      </c>
      <c r="E97" s="34" t="s">
        <v>312</v>
      </c>
      <c r="F97" s="54" t="s">
        <v>318</v>
      </c>
      <c r="G97" s="53"/>
      <c r="H97" s="53"/>
      <c r="I97" s="53"/>
      <c r="J97" s="53"/>
      <c r="K97" s="53"/>
    </row>
    <row r="98" spans="1:11" ht="16">
      <c r="A98" s="58" t="s">
        <v>303</v>
      </c>
      <c r="B98" s="50">
        <v>11.241199999999999</v>
      </c>
      <c r="C98" s="58" t="s">
        <v>304</v>
      </c>
      <c r="D98" s="50">
        <v>2.5000000000000001E-3</v>
      </c>
      <c r="E98" s="57"/>
      <c r="F98" s="57"/>
      <c r="G98" s="53"/>
      <c r="H98" s="53"/>
      <c r="I98" s="53"/>
      <c r="J98" s="53"/>
      <c r="K98" s="53"/>
    </row>
    <row r="99" spans="1:11" ht="13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</row>
    <row r="100" spans="1:11" ht="16">
      <c r="A100" s="88" t="s">
        <v>336</v>
      </c>
      <c r="B100" s="88"/>
      <c r="C100" s="88"/>
      <c r="D100" s="57"/>
      <c r="E100" s="57"/>
      <c r="F100" s="57"/>
      <c r="G100" s="53"/>
      <c r="H100" s="53"/>
      <c r="I100" s="53"/>
      <c r="J100" s="53"/>
      <c r="K100" s="53"/>
    </row>
    <row r="101" spans="1:11" ht="16">
      <c r="A101" s="34" t="s">
        <v>335</v>
      </c>
      <c r="B101" s="39">
        <v>17.317900000000002</v>
      </c>
      <c r="C101" s="34" t="s">
        <v>304</v>
      </c>
      <c r="D101" s="39">
        <v>2.0000000000000001E-4</v>
      </c>
      <c r="E101" s="34" t="s">
        <v>312</v>
      </c>
      <c r="F101" s="54" t="s">
        <v>318</v>
      </c>
      <c r="G101" s="53"/>
      <c r="H101" s="53"/>
      <c r="I101" s="53"/>
      <c r="J101" s="53"/>
      <c r="K101" s="53"/>
    </row>
    <row r="102" spans="1:11" ht="16">
      <c r="A102" s="58" t="s">
        <v>303</v>
      </c>
      <c r="B102" s="50">
        <v>20.2652</v>
      </c>
      <c r="C102" s="58" t="s">
        <v>304</v>
      </c>
      <c r="D102" s="51">
        <v>5.8711000000000004E-6</v>
      </c>
      <c r="E102" s="57"/>
      <c r="F102" s="57"/>
      <c r="G102" s="53"/>
      <c r="H102" s="53"/>
      <c r="I102" s="53"/>
      <c r="J102" s="53"/>
      <c r="K102" s="53"/>
    </row>
    <row r="103" spans="1:11" ht="1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</row>
    <row r="104" spans="1:11" ht="16">
      <c r="A104" s="88" t="s">
        <v>337</v>
      </c>
      <c r="B104" s="88"/>
      <c r="C104" s="88"/>
      <c r="D104" s="57"/>
      <c r="E104" s="57"/>
      <c r="F104" s="53"/>
      <c r="G104" s="53"/>
      <c r="H104" s="53"/>
      <c r="I104" s="53"/>
      <c r="J104" s="53"/>
      <c r="K104" s="53"/>
    </row>
    <row r="105" spans="1:11" ht="16">
      <c r="A105" s="104" t="s">
        <v>338</v>
      </c>
      <c r="B105" s="104"/>
      <c r="C105" s="41" t="s">
        <v>335</v>
      </c>
      <c r="D105" s="41" t="s">
        <v>304</v>
      </c>
      <c r="E105" s="41" t="s">
        <v>312</v>
      </c>
      <c r="F105" s="53"/>
      <c r="G105" s="53"/>
      <c r="H105" s="53"/>
      <c r="I105" s="53"/>
      <c r="J105" s="53"/>
      <c r="K105" s="53"/>
    </row>
    <row r="106" spans="1:11" ht="16">
      <c r="A106" s="105" t="s">
        <v>339</v>
      </c>
      <c r="B106" s="105"/>
      <c r="C106" s="39">
        <v>0.9073</v>
      </c>
      <c r="D106" s="39">
        <v>1.7100000000000001E-2</v>
      </c>
      <c r="E106" s="54" t="s">
        <v>318</v>
      </c>
      <c r="F106" s="53"/>
      <c r="G106" s="53"/>
      <c r="H106" s="53"/>
      <c r="I106" s="53"/>
      <c r="J106" s="53"/>
      <c r="K106" s="53"/>
    </row>
    <row r="107" spans="1:11" ht="16">
      <c r="A107" s="86" t="s">
        <v>340</v>
      </c>
      <c r="B107" s="86"/>
      <c r="C107" s="39">
        <v>0.89649999999999996</v>
      </c>
      <c r="D107" s="39">
        <v>1.1599999999999999E-2</v>
      </c>
      <c r="E107" s="54" t="s">
        <v>318</v>
      </c>
      <c r="F107" s="53"/>
      <c r="G107" s="53"/>
      <c r="H107" s="53"/>
      <c r="I107" s="53"/>
      <c r="J107" s="53"/>
      <c r="K107" s="53"/>
    </row>
    <row r="108" spans="1:11" ht="16">
      <c r="A108" s="86" t="s">
        <v>341</v>
      </c>
      <c r="B108" s="86"/>
      <c r="C108" s="39">
        <v>0.94399999999999995</v>
      </c>
      <c r="D108" s="39">
        <v>1.44E-2</v>
      </c>
      <c r="E108" s="54" t="s">
        <v>318</v>
      </c>
      <c r="F108" s="53"/>
      <c r="G108" s="53"/>
      <c r="H108" s="53"/>
      <c r="I108" s="53"/>
      <c r="J108" s="53"/>
      <c r="K108" s="53"/>
    </row>
    <row r="109" spans="1:11" ht="16">
      <c r="A109" s="86" t="s">
        <v>342</v>
      </c>
      <c r="B109" s="86"/>
      <c r="C109" s="39">
        <v>0.16850000000000001</v>
      </c>
      <c r="D109" s="39">
        <v>1.2500000000000001E-2</v>
      </c>
      <c r="E109" s="54" t="s">
        <v>318</v>
      </c>
      <c r="F109" s="53"/>
      <c r="G109" s="53"/>
      <c r="H109" s="53"/>
      <c r="I109" s="53"/>
      <c r="J109" s="53"/>
      <c r="K109" s="53"/>
    </row>
    <row r="110" spans="1:11" ht="16">
      <c r="A110" s="86" t="s">
        <v>343</v>
      </c>
      <c r="B110" s="86"/>
      <c r="C110" s="39">
        <v>0.16889999999999999</v>
      </c>
      <c r="D110" s="39">
        <v>3.9600000000000003E-2</v>
      </c>
      <c r="E110" s="54" t="s">
        <v>318</v>
      </c>
      <c r="F110" s="53"/>
      <c r="G110" s="53"/>
      <c r="H110" s="53"/>
      <c r="I110" s="53"/>
      <c r="J110" s="53"/>
      <c r="K110" s="53"/>
    </row>
    <row r="111" spans="1:11" ht="16">
      <c r="A111" s="86" t="s">
        <v>344</v>
      </c>
      <c r="B111" s="86"/>
      <c r="C111" s="39">
        <v>2.6827000000000001</v>
      </c>
      <c r="D111" s="39">
        <v>7.3000000000000001E-3</v>
      </c>
      <c r="E111" s="54" t="s">
        <v>318</v>
      </c>
      <c r="F111" s="53"/>
      <c r="G111" s="53"/>
      <c r="H111" s="53"/>
      <c r="I111" s="53"/>
      <c r="J111" s="53"/>
      <c r="K111" s="53"/>
    </row>
    <row r="112" spans="1:11" ht="16">
      <c r="A112" s="86" t="s">
        <v>345</v>
      </c>
      <c r="B112" s="86"/>
      <c r="C112" s="39">
        <v>2.0021</v>
      </c>
      <c r="D112" s="39">
        <v>4.53E-2</v>
      </c>
      <c r="E112" s="54" t="s">
        <v>318</v>
      </c>
      <c r="F112" s="53"/>
      <c r="G112" s="53"/>
      <c r="H112" s="53"/>
      <c r="I112" s="53"/>
      <c r="J112" s="53"/>
      <c r="K112" s="53"/>
    </row>
    <row r="113" spans="1:11" ht="16">
      <c r="A113" s="86" t="s">
        <v>346</v>
      </c>
      <c r="B113" s="86"/>
      <c r="C113" s="39">
        <v>11.205299999999999</v>
      </c>
      <c r="D113" s="39">
        <v>3.7000000000000002E-3</v>
      </c>
      <c r="E113" s="54" t="s">
        <v>318</v>
      </c>
      <c r="F113" s="53"/>
      <c r="G113" s="53"/>
      <c r="H113" s="53"/>
      <c r="I113" s="53"/>
      <c r="J113" s="53"/>
      <c r="K113" s="53"/>
    </row>
    <row r="114" spans="1:11" ht="16">
      <c r="A114" s="87" t="s">
        <v>347</v>
      </c>
      <c r="B114" s="87"/>
      <c r="C114" s="50">
        <v>9.9649999999999999</v>
      </c>
      <c r="D114" s="50">
        <v>6.8999999999999999E-3</v>
      </c>
      <c r="E114" s="55" t="s">
        <v>318</v>
      </c>
      <c r="F114" s="53"/>
      <c r="G114" s="53"/>
      <c r="H114" s="53"/>
      <c r="I114" s="53"/>
      <c r="J114" s="53"/>
      <c r="K114" s="53"/>
    </row>
    <row r="115" spans="1:11" ht="17" thickBot="1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</row>
    <row r="116" spans="1:11" ht="13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</row>
    <row r="117" spans="1:11" ht="16">
      <c r="A117" s="36"/>
      <c r="B117" s="53"/>
      <c r="C117" s="53"/>
      <c r="D117" s="53"/>
      <c r="E117" s="53"/>
      <c r="F117" s="53"/>
      <c r="G117" s="53"/>
      <c r="H117" s="53"/>
      <c r="I117" s="53"/>
      <c r="J117" s="53"/>
      <c r="K117" s="53"/>
    </row>
    <row r="118" spans="1:11" ht="13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</row>
    <row r="119" spans="1:11" ht="13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</row>
    <row r="120" spans="1:11" ht="13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</row>
    <row r="121" spans="1:11" ht="13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</row>
    <row r="122" spans="1:11" ht="13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</row>
    <row r="123" spans="1:11" ht="1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</row>
    <row r="124" spans="1:11" ht="13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</row>
    <row r="125" spans="1:11" ht="13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</row>
    <row r="126" spans="1:11" ht="13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</row>
    <row r="127" spans="1:11" ht="13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</row>
    <row r="128" spans="1:11" ht="13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</row>
    <row r="129" spans="1:11" ht="13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</row>
    <row r="130" spans="1:11" ht="13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</row>
    <row r="131" spans="1:11" ht="13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</row>
    <row r="132" spans="1:11" ht="13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</row>
    <row r="133" spans="1:11" ht="1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</row>
    <row r="134" spans="1:11" ht="13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</row>
    <row r="135" spans="1:11" ht="13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</row>
    <row r="136" spans="1:11" ht="13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</row>
    <row r="137" spans="1:11" ht="16">
      <c r="A137" s="36"/>
      <c r="B137" s="53"/>
      <c r="C137" s="53"/>
      <c r="D137" s="53"/>
      <c r="E137" s="53"/>
      <c r="F137" s="53"/>
      <c r="G137" s="53"/>
      <c r="H137" s="53"/>
      <c r="I137" s="53"/>
      <c r="J137" s="53"/>
      <c r="K137" s="53"/>
    </row>
    <row r="138" spans="1:11" ht="13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</row>
    <row r="139" spans="1:11" ht="13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</row>
    <row r="140" spans="1:11" ht="13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</row>
    <row r="141" spans="1:11" ht="13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</row>
    <row r="142" spans="1:11" ht="13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</row>
    <row r="143" spans="1:11" ht="1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</row>
    <row r="144" spans="1:11" ht="13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</row>
    <row r="145" spans="1:11" ht="13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</row>
    <row r="146" spans="1:11" ht="13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</row>
    <row r="147" spans="1:11" ht="13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</row>
    <row r="148" spans="1:11" ht="13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</row>
    <row r="149" spans="1:11" ht="13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</row>
    <row r="150" spans="1:11" ht="13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</row>
    <row r="151" spans="1:11" ht="13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</row>
    <row r="152" spans="1:11" ht="13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</row>
    <row r="153" spans="1:11" ht="1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</row>
    <row r="154" spans="1:11" ht="13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</row>
    <row r="155" spans="1:11" ht="13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</row>
    <row r="156" spans="1:11" ht="13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</row>
    <row r="157" spans="1:11" ht="16">
      <c r="A157" s="36"/>
      <c r="B157" s="53"/>
      <c r="C157" s="53"/>
      <c r="D157" s="53"/>
      <c r="E157" s="53"/>
      <c r="F157" s="53"/>
      <c r="G157" s="53"/>
      <c r="H157" s="53"/>
      <c r="I157" s="53"/>
      <c r="J157" s="53"/>
      <c r="K157" s="53"/>
    </row>
    <row r="158" spans="1:11" ht="13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</row>
    <row r="159" spans="1:11" ht="13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</row>
    <row r="160" spans="1:11" ht="13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</row>
    <row r="161" spans="1:11" ht="13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</row>
    <row r="162" spans="1:11" ht="13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</row>
    <row r="163" spans="1:11" ht="1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</row>
    <row r="164" spans="1:11" ht="13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</row>
    <row r="165" spans="1:11" ht="13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</row>
    <row r="166" spans="1:11" ht="13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</row>
    <row r="167" spans="1:11" ht="13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</row>
    <row r="168" spans="1:11" ht="13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</row>
    <row r="169" spans="1:11" ht="13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</row>
    <row r="170" spans="1:11" ht="13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</row>
    <row r="171" spans="1:11" ht="13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</row>
    <row r="172" spans="1:11" ht="13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</row>
    <row r="173" spans="1:11" ht="1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</row>
    <row r="174" spans="1:11" ht="13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</row>
    <row r="175" spans="1:11" ht="13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</row>
    <row r="176" spans="1:11" ht="13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</row>
    <row r="177" spans="1:11" ht="16">
      <c r="A177" s="36"/>
      <c r="B177" s="53"/>
      <c r="C177" s="53"/>
      <c r="D177" s="53"/>
      <c r="E177" s="53"/>
      <c r="F177" s="53"/>
      <c r="G177" s="53"/>
      <c r="H177" s="53"/>
      <c r="I177" s="53"/>
      <c r="J177" s="53"/>
      <c r="K177" s="53"/>
    </row>
    <row r="178" spans="1:11" ht="13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</row>
    <row r="179" spans="1:11" ht="13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</row>
    <row r="180" spans="1:11" ht="13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</row>
    <row r="181" spans="1:11" ht="13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</row>
    <row r="182" spans="1:11" ht="13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</row>
    <row r="183" spans="1:11" ht="1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</row>
    <row r="184" spans="1:11" ht="13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</row>
    <row r="185" spans="1:11" ht="13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</row>
    <row r="186" spans="1:11" ht="13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</row>
    <row r="187" spans="1:11" ht="13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</row>
    <row r="188" spans="1:11" ht="13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</row>
    <row r="189" spans="1:11" ht="13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</row>
    <row r="190" spans="1:11" ht="13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</row>
    <row r="191" spans="1:11" ht="13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</row>
    <row r="192" spans="1:11" ht="13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</row>
    <row r="193" spans="1:11" ht="1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</row>
    <row r="194" spans="1:11" ht="13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</row>
    <row r="195" spans="1:11" ht="13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</row>
    <row r="196" spans="1:11" ht="13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</row>
    <row r="197" spans="1:11" ht="13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</row>
    <row r="198" spans="1:11" ht="13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</row>
    <row r="199" spans="1:11" ht="13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</row>
    <row r="200" spans="1:11" ht="13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</row>
    <row r="201" spans="1:11" ht="13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</row>
    <row r="202" spans="1:11" ht="13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</row>
    <row r="203" spans="1:11" ht="13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</row>
    <row r="204" spans="1:11" ht="13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</row>
    <row r="205" spans="1:11" ht="13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</row>
    <row r="206" spans="1:11" ht="13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</row>
    <row r="207" spans="1:11" ht="13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</row>
    <row r="208" spans="1:11" ht="13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</row>
    <row r="209" spans="1:11" ht="13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</row>
    <row r="210" spans="1:11" ht="13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</row>
    <row r="211" spans="1:11" ht="13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</row>
    <row r="212" spans="1:11" ht="13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</row>
    <row r="213" spans="1:11" ht="13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</row>
    <row r="214" spans="1:11" ht="13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</row>
    <row r="215" spans="1:11" ht="13">
      <c r="A215" s="53"/>
      <c r="B215" s="53"/>
      <c r="C215" s="53"/>
      <c r="D215" s="53"/>
      <c r="E215" s="53"/>
      <c r="F215" s="53"/>
      <c r="G215" s="53"/>
      <c r="H215" s="53"/>
      <c r="I215" s="53"/>
      <c r="J215" s="53"/>
      <c r="K215" s="53"/>
    </row>
    <row r="216" spans="1:11" ht="13">
      <c r="A216" s="53"/>
      <c r="B216" s="53"/>
      <c r="C216" s="53"/>
      <c r="D216" s="53"/>
      <c r="E216" s="53"/>
      <c r="F216" s="53"/>
      <c r="G216" s="53"/>
      <c r="H216" s="53"/>
      <c r="I216" s="53"/>
      <c r="J216" s="53"/>
      <c r="K216" s="53"/>
    </row>
    <row r="217" spans="1:11" ht="13">
      <c r="A217" s="53"/>
      <c r="B217" s="53"/>
      <c r="C217" s="53"/>
      <c r="D217" s="53"/>
      <c r="E217" s="53"/>
      <c r="F217" s="53"/>
      <c r="G217" s="53"/>
      <c r="H217" s="53"/>
      <c r="I217" s="53"/>
      <c r="J217" s="53"/>
      <c r="K217" s="53"/>
    </row>
    <row r="218" spans="1:11" ht="13">
      <c r="A218" s="53"/>
      <c r="B218" s="53"/>
      <c r="C218" s="53"/>
      <c r="D218" s="53"/>
      <c r="E218" s="53"/>
      <c r="F218" s="53"/>
      <c r="G218" s="53"/>
      <c r="H218" s="53"/>
      <c r="I218" s="53"/>
      <c r="J218" s="53"/>
      <c r="K218" s="53"/>
    </row>
    <row r="219" spans="1:11" ht="13">
      <c r="A219" s="53"/>
      <c r="B219" s="53"/>
      <c r="C219" s="53"/>
      <c r="D219" s="53"/>
      <c r="E219" s="53"/>
      <c r="F219" s="53"/>
      <c r="G219" s="53"/>
      <c r="H219" s="53"/>
      <c r="I219" s="53"/>
      <c r="J219" s="53"/>
      <c r="K219" s="53"/>
    </row>
    <row r="220" spans="1:11" ht="13">
      <c r="A220" s="53"/>
      <c r="B220" s="53"/>
      <c r="C220" s="53"/>
      <c r="D220" s="53"/>
      <c r="E220" s="53"/>
      <c r="F220" s="53"/>
      <c r="G220" s="53"/>
      <c r="H220" s="53"/>
      <c r="I220" s="53"/>
      <c r="J220" s="53"/>
      <c r="K220" s="53"/>
    </row>
    <row r="221" spans="1:11" ht="13">
      <c r="A221" s="53"/>
      <c r="B221" s="53"/>
      <c r="C221" s="53"/>
      <c r="D221" s="53"/>
      <c r="E221" s="53"/>
      <c r="F221" s="53"/>
      <c r="G221" s="53"/>
      <c r="H221" s="53"/>
      <c r="I221" s="53"/>
      <c r="J221" s="53"/>
      <c r="K221" s="53"/>
    </row>
    <row r="222" spans="1:11" ht="13">
      <c r="A222" s="53"/>
      <c r="B222" s="53"/>
      <c r="C222" s="53"/>
      <c r="D222" s="53"/>
      <c r="E222" s="53"/>
      <c r="F222" s="53"/>
      <c r="G222" s="53"/>
      <c r="H222" s="53"/>
      <c r="I222" s="53"/>
      <c r="J222" s="53"/>
      <c r="K222" s="53"/>
    </row>
    <row r="223" spans="1:11" ht="13">
      <c r="A223" s="53"/>
      <c r="B223" s="53"/>
      <c r="C223" s="53"/>
      <c r="D223" s="53"/>
      <c r="E223" s="53"/>
      <c r="F223" s="53"/>
      <c r="G223" s="53"/>
      <c r="H223" s="53"/>
      <c r="I223" s="53"/>
      <c r="J223" s="53"/>
      <c r="K223" s="53"/>
    </row>
    <row r="224" spans="1:11" ht="13">
      <c r="A224" s="53"/>
      <c r="B224" s="53"/>
      <c r="C224" s="53"/>
      <c r="D224" s="53"/>
      <c r="E224" s="53"/>
      <c r="F224" s="53"/>
      <c r="G224" s="53"/>
      <c r="H224" s="53"/>
      <c r="I224" s="53"/>
      <c r="J224" s="53"/>
      <c r="K224" s="53"/>
    </row>
    <row r="225" spans="1:11" ht="13">
      <c r="A225" s="53"/>
      <c r="B225" s="53"/>
      <c r="C225" s="53"/>
      <c r="D225" s="53"/>
      <c r="E225" s="53"/>
      <c r="F225" s="53"/>
      <c r="G225" s="53"/>
      <c r="H225" s="53"/>
      <c r="I225" s="53"/>
      <c r="J225" s="53"/>
      <c r="K225" s="53"/>
    </row>
    <row r="226" spans="1:11" ht="13">
      <c r="A226" s="53"/>
      <c r="B226" s="53"/>
      <c r="C226" s="53"/>
      <c r="D226" s="53"/>
      <c r="E226" s="53"/>
      <c r="F226" s="53"/>
      <c r="G226" s="53"/>
      <c r="H226" s="53"/>
      <c r="I226" s="53"/>
      <c r="J226" s="53"/>
      <c r="K226" s="53"/>
    </row>
    <row r="227" spans="1:11" ht="13">
      <c r="A227" s="53"/>
      <c r="B227" s="53"/>
      <c r="C227" s="53"/>
      <c r="D227" s="53"/>
      <c r="E227" s="53"/>
      <c r="F227" s="53"/>
      <c r="G227" s="53"/>
      <c r="H227" s="53"/>
      <c r="I227" s="53"/>
      <c r="J227" s="53"/>
      <c r="K227" s="53"/>
    </row>
    <row r="228" spans="1:11" ht="13">
      <c r="A228" s="53"/>
      <c r="B228" s="53"/>
      <c r="C228" s="53"/>
      <c r="D228" s="53"/>
      <c r="E228" s="53"/>
      <c r="F228" s="53"/>
      <c r="G228" s="53"/>
      <c r="H228" s="53"/>
      <c r="I228" s="53"/>
      <c r="J228" s="53"/>
      <c r="K228" s="53"/>
    </row>
    <row r="229" spans="1:11" ht="13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</row>
    <row r="230" spans="1:11" ht="13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</row>
    <row r="231" spans="1:11" ht="13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</row>
    <row r="232" spans="1:11" ht="13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</row>
    <row r="233" spans="1:11" ht="13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</row>
    <row r="234" spans="1:11" ht="13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</row>
    <row r="235" spans="1:11" ht="13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</row>
    <row r="236" spans="1:11" ht="13">
      <c r="A236" s="53"/>
      <c r="B236" s="53"/>
      <c r="C236" s="53"/>
      <c r="D236" s="53"/>
      <c r="E236" s="53"/>
      <c r="F236" s="53"/>
      <c r="G236" s="53"/>
      <c r="H236" s="53"/>
      <c r="I236" s="53"/>
      <c r="J236" s="53"/>
      <c r="K236" s="53"/>
    </row>
    <row r="237" spans="1:11" ht="16">
      <c r="A237" s="36"/>
      <c r="B237" s="36" t="s">
        <v>255</v>
      </c>
      <c r="C237" s="53"/>
      <c r="D237" s="53"/>
      <c r="E237" s="53"/>
      <c r="F237" s="53"/>
      <c r="G237" s="53"/>
      <c r="H237" s="53"/>
      <c r="I237" s="53"/>
      <c r="J237" s="53"/>
      <c r="K237" s="53"/>
    </row>
  </sheetData>
  <mergeCells count="41">
    <mergeCell ref="A111:B111"/>
    <mergeCell ref="A112:B112"/>
    <mergeCell ref="A113:B113"/>
    <mergeCell ref="A114:B114"/>
    <mergeCell ref="A105:B105"/>
    <mergeCell ref="A106:B106"/>
    <mergeCell ref="A107:B107"/>
    <mergeCell ref="A108:B108"/>
    <mergeCell ref="A109:B109"/>
    <mergeCell ref="A110:B110"/>
    <mergeCell ref="A104:C104"/>
    <mergeCell ref="A13:B13"/>
    <mergeCell ref="D13:E13"/>
    <mergeCell ref="G13:H13"/>
    <mergeCell ref="A15:K16"/>
    <mergeCell ref="A19:D19"/>
    <mergeCell ref="A29:D29"/>
    <mergeCell ref="A30:D30"/>
    <mergeCell ref="A57:E57"/>
    <mergeCell ref="A58:E58"/>
    <mergeCell ref="A96:C96"/>
    <mergeCell ref="A100:C100"/>
    <mergeCell ref="A10:B10"/>
    <mergeCell ref="D10:E10"/>
    <mergeCell ref="A11:B11"/>
    <mergeCell ref="D11:E11"/>
    <mergeCell ref="A12:B12"/>
    <mergeCell ref="D12:E12"/>
    <mergeCell ref="A7:D7"/>
    <mergeCell ref="A8:B8"/>
    <mergeCell ref="D8:E8"/>
    <mergeCell ref="G8:H8"/>
    <mergeCell ref="A9:B9"/>
    <mergeCell ref="D9:E9"/>
    <mergeCell ref="G9:H9"/>
    <mergeCell ref="A4:B4"/>
    <mergeCell ref="A1:K1"/>
    <mergeCell ref="A2:B2"/>
    <mergeCell ref="C2:F2"/>
    <mergeCell ref="A3:B3"/>
    <mergeCell ref="C3:F3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  <pageSetUpPr autoPageBreaks="0"/>
  </sheetPr>
  <dimension ref="A6:IU15"/>
  <sheetViews>
    <sheetView zoomScaleNormal="100" workbookViewId="0"/>
  </sheetViews>
  <sheetFormatPr baseColWidth="10" defaultColWidth="8.83203125" defaultRowHeight="11"/>
  <cols>
    <col min="1" max="1" width="26.83203125" customWidth="1"/>
    <col min="2" max="20" width="20.83203125" customWidth="1"/>
  </cols>
  <sheetData>
    <row r="6" spans="1:255" ht="16.5" customHeight="1">
      <c r="A6" s="1" t="s">
        <v>253</v>
      </c>
    </row>
    <row r="8" spans="1:255">
      <c r="A8" s="12" t="s">
        <v>254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  <c r="IS8" s="20"/>
      <c r="IT8" s="20"/>
      <c r="IU8" s="20"/>
    </row>
    <row r="9" spans="1:255" ht="45">
      <c r="A9" s="14" t="s">
        <v>255</v>
      </c>
      <c r="B9" s="14" t="s">
        <v>4</v>
      </c>
      <c r="C9" s="14" t="s">
        <v>9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  <c r="J9" s="14" t="s">
        <v>16</v>
      </c>
      <c r="K9" s="14" t="s">
        <v>17</v>
      </c>
      <c r="L9" s="14" t="s">
        <v>18</v>
      </c>
      <c r="M9" s="14" t="s">
        <v>19</v>
      </c>
      <c r="N9" s="14" t="s">
        <v>20</v>
      </c>
      <c r="O9" s="14" t="s">
        <v>21</v>
      </c>
      <c r="P9" s="14" t="s">
        <v>22</v>
      </c>
      <c r="Q9" s="14" t="s">
        <v>23</v>
      </c>
      <c r="R9" s="14" t="s">
        <v>24</v>
      </c>
      <c r="S9" s="14" t="s">
        <v>25</v>
      </c>
      <c r="T9" s="14" t="s">
        <v>26</v>
      </c>
    </row>
    <row r="10" spans="1:255">
      <c r="A10" s="15" t="s">
        <v>256</v>
      </c>
      <c r="B10" s="16">
        <v>1115869.7</v>
      </c>
      <c r="C10" s="16">
        <v>39628</v>
      </c>
      <c r="D10" s="16">
        <v>165559.20000000001</v>
      </c>
      <c r="E10" s="16">
        <v>73811</v>
      </c>
      <c r="F10" s="16">
        <v>77872.899999999994</v>
      </c>
      <c r="G10" s="16">
        <v>88422.7</v>
      </c>
      <c r="H10" s="16">
        <v>202649.60000000001</v>
      </c>
      <c r="I10" s="16">
        <v>423.3</v>
      </c>
      <c r="J10" s="16">
        <v>664.7</v>
      </c>
      <c r="K10" s="16">
        <v>284.8</v>
      </c>
      <c r="L10" s="16">
        <v>1202.8</v>
      </c>
      <c r="M10" s="16">
        <v>47</v>
      </c>
      <c r="N10" s="16">
        <v>9.32</v>
      </c>
      <c r="O10" s="16">
        <v>-16668</v>
      </c>
      <c r="P10" s="16">
        <v>3581.9</v>
      </c>
      <c r="Q10" s="16">
        <v>17084.599999999999</v>
      </c>
      <c r="R10" s="16">
        <v>62479.3</v>
      </c>
      <c r="S10" s="16">
        <v>354942</v>
      </c>
      <c r="T10" s="16">
        <v>1880.6</v>
      </c>
    </row>
    <row r="11" spans="1:255">
      <c r="A11" s="15" t="s">
        <v>257</v>
      </c>
      <c r="B11" s="16">
        <v>11386.4</v>
      </c>
      <c r="C11" s="16">
        <v>435.5</v>
      </c>
      <c r="D11" s="16">
        <v>1799.6</v>
      </c>
      <c r="E11" s="16">
        <v>802.3</v>
      </c>
      <c r="F11" s="16">
        <v>855.7</v>
      </c>
      <c r="G11" s="16">
        <v>982.5</v>
      </c>
      <c r="H11" s="16">
        <v>2202.6999999999998</v>
      </c>
      <c r="I11" s="16">
        <v>16.899999999999999</v>
      </c>
      <c r="J11" s="16">
        <v>13.8</v>
      </c>
      <c r="K11" s="16">
        <v>6.33</v>
      </c>
      <c r="L11" s="16">
        <v>14.3</v>
      </c>
      <c r="M11" s="16">
        <v>0.52300000000000002</v>
      </c>
      <c r="N11" s="16">
        <v>0.104</v>
      </c>
      <c r="O11" s="16">
        <v>-438.6</v>
      </c>
      <c r="P11" s="16">
        <v>46.5</v>
      </c>
      <c r="Q11" s="16">
        <v>355.9</v>
      </c>
      <c r="R11" s="16">
        <v>686.6</v>
      </c>
      <c r="S11" s="16">
        <v>3943.8</v>
      </c>
      <c r="T11" s="16">
        <v>33.6</v>
      </c>
    </row>
    <row r="12" spans="1:255">
      <c r="A12" s="15" t="s">
        <v>258</v>
      </c>
      <c r="B12" s="16">
        <v>2.3E-2</v>
      </c>
      <c r="C12" s="16">
        <v>-229</v>
      </c>
      <c r="D12" s="17">
        <v>0</v>
      </c>
      <c r="E12" s="16">
        <v>6.7000000000000004E-2</v>
      </c>
      <c r="F12" s="16">
        <v>-28.7</v>
      </c>
      <c r="G12" s="16">
        <v>-21.9</v>
      </c>
      <c r="H12" s="16">
        <v>-39.1</v>
      </c>
      <c r="I12" s="16">
        <v>-51.1</v>
      </c>
      <c r="J12" s="16">
        <v>-5.98</v>
      </c>
      <c r="K12" s="16">
        <v>-43</v>
      </c>
      <c r="L12" s="16">
        <v>-27.7</v>
      </c>
      <c r="M12" s="16">
        <v>-0.95699999999999996</v>
      </c>
      <c r="N12" s="17">
        <v>0</v>
      </c>
      <c r="O12" s="16">
        <v>-6909.5</v>
      </c>
      <c r="P12" s="16">
        <v>1.89</v>
      </c>
      <c r="Q12" s="16">
        <v>0.111</v>
      </c>
      <c r="R12" s="16">
        <v>-4.3899999999999997</v>
      </c>
      <c r="S12" s="16">
        <v>1.33</v>
      </c>
      <c r="T12" s="17">
        <v>0</v>
      </c>
    </row>
    <row r="13" spans="1:255">
      <c r="A13" s="15" t="s">
        <v>259</v>
      </c>
      <c r="B13" s="16">
        <v>396585</v>
      </c>
      <c r="C13" s="16">
        <v>16772.400000000001</v>
      </c>
      <c r="D13" s="16">
        <v>43122.6</v>
      </c>
      <c r="E13" s="16">
        <v>21031.4</v>
      </c>
      <c r="F13" s="16">
        <v>25196.2</v>
      </c>
      <c r="G13" s="16">
        <v>27931.9</v>
      </c>
      <c r="H13" s="16">
        <v>67444.5</v>
      </c>
      <c r="I13" s="16">
        <v>137.1</v>
      </c>
      <c r="J13" s="16">
        <v>330.4</v>
      </c>
      <c r="K13" s="16">
        <v>46.7</v>
      </c>
      <c r="L13" s="16">
        <v>247.3</v>
      </c>
      <c r="M13" s="16">
        <v>2.0699999999999998</v>
      </c>
      <c r="N13" s="16">
        <v>0.46800000000000003</v>
      </c>
      <c r="O13" s="17">
        <v>0</v>
      </c>
      <c r="P13" s="16">
        <v>99.8</v>
      </c>
      <c r="Q13" s="16">
        <v>6094.7</v>
      </c>
      <c r="R13" s="16">
        <v>14521.9</v>
      </c>
      <c r="S13" s="16">
        <v>95228.3</v>
      </c>
      <c r="T13" s="16">
        <v>313</v>
      </c>
    </row>
    <row r="14" spans="1:255">
      <c r="A14" s="15" t="s">
        <v>260</v>
      </c>
      <c r="B14" s="16">
        <v>49623.7</v>
      </c>
      <c r="C14" s="16">
        <v>1989.1</v>
      </c>
      <c r="D14" s="16">
        <v>6811.8</v>
      </c>
      <c r="E14" s="16">
        <v>3089</v>
      </c>
      <c r="F14" s="16">
        <v>3800.2</v>
      </c>
      <c r="G14" s="16">
        <v>4234.8999999999996</v>
      </c>
      <c r="H14" s="16">
        <v>8148.7</v>
      </c>
      <c r="I14" s="16">
        <v>31.7</v>
      </c>
      <c r="J14" s="16">
        <v>47.1</v>
      </c>
      <c r="K14" s="16">
        <v>18.399999999999999</v>
      </c>
      <c r="L14" s="16">
        <v>29.8</v>
      </c>
      <c r="M14" s="16">
        <v>0.56499999999999995</v>
      </c>
      <c r="N14" s="16">
        <v>0.13</v>
      </c>
      <c r="O14" s="16">
        <v>1226.2</v>
      </c>
      <c r="P14" s="16">
        <v>27.7</v>
      </c>
      <c r="Q14" s="16">
        <v>978.4</v>
      </c>
      <c r="R14" s="16">
        <v>2426.1999999999998</v>
      </c>
      <c r="S14" s="16">
        <v>14548.8</v>
      </c>
      <c r="T14" s="16">
        <v>41.8</v>
      </c>
    </row>
    <row r="15" spans="1:255">
      <c r="A15" s="15" t="s">
        <v>261</v>
      </c>
      <c r="B15" s="17" t="s">
        <v>262</v>
      </c>
      <c r="C15" s="16">
        <v>8274.1</v>
      </c>
      <c r="D15" s="16">
        <v>23819.7</v>
      </c>
      <c r="E15" s="16">
        <v>10669.3</v>
      </c>
      <c r="F15" s="16">
        <v>14205.4</v>
      </c>
      <c r="G15" s="16">
        <v>15710.9</v>
      </c>
      <c r="H15" s="16">
        <v>33757.599999999999</v>
      </c>
      <c r="I15" s="16">
        <v>13.4</v>
      </c>
      <c r="J15" s="16">
        <v>8.2899999999999991</v>
      </c>
      <c r="K15" s="16">
        <v>14.4</v>
      </c>
      <c r="L15" s="16">
        <v>23.4</v>
      </c>
      <c r="M15" s="16">
        <v>1.1299999999999999</v>
      </c>
      <c r="N15" s="16">
        <v>0.38300000000000001</v>
      </c>
      <c r="O15" s="16">
        <v>-3651.1</v>
      </c>
      <c r="P15" s="16">
        <v>46.9</v>
      </c>
      <c r="Q15" s="16">
        <v>2937.2</v>
      </c>
      <c r="R15" s="16">
        <v>8035.2</v>
      </c>
      <c r="S15" s="16">
        <v>53042.6</v>
      </c>
      <c r="T15" s="16">
        <v>26.9</v>
      </c>
    </row>
  </sheetData>
  <pageMargins left="0.2" right="0.2" top="0.5" bottom="0.5" header="0.5" footer="0.5"/>
  <pageSetup fitToWidth="0" fitToHeight="0" orientation="landscape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  <pageSetUpPr autoPageBreaks="0"/>
  </sheetPr>
  <dimension ref="A6:A12"/>
  <sheetViews>
    <sheetView zoomScaleNormal="100" workbookViewId="0"/>
  </sheetViews>
  <sheetFormatPr baseColWidth="10" defaultColWidth="8.83203125" defaultRowHeight="11"/>
  <cols>
    <col min="1" max="1" width="35.83203125" customWidth="1"/>
    <col min="2" max="2" width="9.33203125" customWidth="1"/>
  </cols>
  <sheetData>
    <row r="6" spans="1:1" ht="16.5" customHeight="1">
      <c r="A6" s="1" t="s">
        <v>0</v>
      </c>
    </row>
    <row r="8" spans="1:1" ht="14">
      <c r="A8" s="18" t="s">
        <v>263</v>
      </c>
    </row>
    <row r="9" spans="1:1">
      <c r="A9" s="19" t="s">
        <v>264</v>
      </c>
    </row>
    <row r="10" spans="1:1">
      <c r="A10" s="19" t="s">
        <v>265</v>
      </c>
    </row>
    <row r="11" spans="1:1">
      <c r="A11" s="19" t="s">
        <v>266</v>
      </c>
    </row>
    <row r="12" spans="1:1">
      <c r="A12" s="19" t="s">
        <v>267</v>
      </c>
    </row>
  </sheetData>
  <pageMargins left="0.2" right="0.2" top="0.5" bottom="0.5" header="0.5" footer="0.5"/>
  <pageSetup fitToWidth="0" fitToHeight="0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6" baseType="variant">
      <vt:variant>
        <vt:lpstr>Worksheets</vt:lpstr>
      </vt:variant>
      <vt:variant>
        <vt:i4>11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14" baseType="lpstr">
      <vt:lpstr>Screening</vt:lpstr>
      <vt:lpstr>Large cap apparel</vt:lpstr>
      <vt:lpstr>Cos for sample</vt:lpstr>
      <vt:lpstr>PBV vs ROE scatter</vt:lpstr>
      <vt:lpstr>Predicted PBV table</vt:lpstr>
      <vt:lpstr>PBV versus ROE</vt:lpstr>
      <vt:lpstr>PBV vs ROE &amp;g</vt:lpstr>
      <vt:lpstr>EVIC regression</vt:lpstr>
      <vt:lpstr>Large cap regression EVSales</vt:lpstr>
      <vt:lpstr>Aggregates</vt:lpstr>
      <vt:lpstr>Screen Criteria</vt:lpstr>
      <vt:lpstr>PBV vs ROE chart</vt:lpstr>
      <vt:lpstr>Aggregates!Print_Titles</vt:lpstr>
      <vt:lpstr>'Screen Criteria'!Print_Titles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2004-07-20T21:40:42Z</dcterms:created>
  <dcterms:modified xsi:type="dcterms:W3CDTF">2025-01-25T02:30:26Z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 By">
    <vt:lpwstr>SoftArtisans OfficeWriter for Excel 8.6.2.281 (http://officewriter.softartisans.com)</vt:lpwstr>
  </property>
</Properties>
</file>