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2.xml" ContentType="application/vnd.openxmlformats-officedocument.spreadsheetml.worksheet+xml"/>
  <Override PartName="/xl/chartsheets/sheet4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filterPrivacy="1"/>
  <xr:revisionPtr revIDLastSave="0" documentId="8_{CCE6F6B8-C00C-F045-B418-2F483EE1E052}" xr6:coauthVersionLast="47" xr6:coauthVersionMax="47" xr10:uidLastSave="{00000000-0000-0000-0000-000000000000}"/>
  <bookViews>
    <workbookView xWindow="1500" yWindow="760" windowWidth="30240" windowHeight="18880" activeTab="6" xr2:uid="{00000000-000D-0000-FFFF-FFFF00000000}"/>
  </bookViews>
  <sheets>
    <sheet name="Segments" sheetId="1" r:id="rId1"/>
    <sheet name="BusinessmixGE" sheetId="3" r:id="rId2"/>
    <sheet name="GEBusinessMix2" sheetId="5" r:id="rId3"/>
    <sheet name="GEBusinessMix" sheetId="4" r:id="rId4"/>
    <sheet name="Sheet1" sheetId="2" r:id="rId5"/>
    <sheet name="GEin2017" sheetId="8" r:id="rId6"/>
    <sheet name="2017 Breakdown" sheetId="6" r:id="rId7"/>
    <sheet name="Sheet4" sheetId="9" r:id="rId8"/>
    <sheet name="More Segment Breakdown (history" sheetId="7" r:id="rId9"/>
    <sheet name="SOTP Valuation" sheetId="10" r:id="rId10"/>
  </sheets>
  <definedNames>
    <definedName name="_xlnm.Print_Titles" localSheetId="0">Segments!$1:$3</definedName>
  </definedNames>
  <calcPr calcId="191029" iterate="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0" l="1"/>
  <c r="J16" i="10"/>
  <c r="B13" i="10"/>
  <c r="D13" i="10"/>
  <c r="G14" i="7"/>
  <c r="G13" i="7"/>
  <c r="G12" i="7"/>
  <c r="G11" i="7"/>
  <c r="I13" i="10" s="1"/>
  <c r="G10" i="7"/>
  <c r="G9" i="7"/>
  <c r="I11" i="10" s="1"/>
  <c r="G8" i="7"/>
  <c r="I10" i="10" s="1"/>
  <c r="G7" i="7"/>
  <c r="I9" i="10" s="1"/>
  <c r="G6" i="7"/>
  <c r="I8" i="10" s="1"/>
  <c r="G5" i="7"/>
  <c r="I7" i="10" s="1"/>
  <c r="G4" i="7"/>
  <c r="I6" i="10" s="1"/>
  <c r="G3" i="7"/>
  <c r="I5" i="10" s="1"/>
  <c r="G11" i="10"/>
  <c r="G10" i="10"/>
  <c r="G9" i="10"/>
  <c r="G8" i="10"/>
  <c r="G7" i="10"/>
  <c r="G6" i="10"/>
  <c r="G5" i="10"/>
  <c r="B11" i="10"/>
  <c r="B10" i="10"/>
  <c r="B9" i="10"/>
  <c r="B8" i="10"/>
  <c r="B7" i="10"/>
  <c r="B6" i="10"/>
  <c r="B5" i="10"/>
  <c r="B12" i="10" s="1"/>
  <c r="A11" i="10"/>
  <c r="A10" i="10"/>
  <c r="A9" i="10"/>
  <c r="A8" i="10"/>
  <c r="A7" i="10"/>
  <c r="A6" i="10"/>
  <c r="A5" i="10"/>
  <c r="A4" i="10"/>
  <c r="L9" i="6"/>
  <c r="L8" i="6"/>
  <c r="L7" i="6"/>
  <c r="L6" i="6"/>
  <c r="L4" i="6"/>
  <c r="L3" i="6"/>
  <c r="L5" i="6"/>
  <c r="D11" i="6"/>
  <c r="C10" i="6"/>
  <c r="B10" i="9"/>
  <c r="C10" i="9" s="1"/>
  <c r="F10" i="9"/>
  <c r="E10" i="9"/>
  <c r="F7" i="9" s="1"/>
  <c r="G7" i="6" s="1"/>
  <c r="A10" i="9"/>
  <c r="A9" i="9"/>
  <c r="A8" i="9"/>
  <c r="A7" i="9"/>
  <c r="A6" i="9"/>
  <c r="A5" i="9"/>
  <c r="A4" i="9"/>
  <c r="A3" i="9"/>
  <c r="A2" i="9"/>
  <c r="A1" i="9"/>
  <c r="F37" i="7"/>
  <c r="E37" i="7"/>
  <c r="D37" i="7"/>
  <c r="C37" i="7"/>
  <c r="B37" i="7"/>
  <c r="F35" i="7"/>
  <c r="E35" i="7"/>
  <c r="D35" i="7"/>
  <c r="C35" i="7"/>
  <c r="B35" i="7"/>
  <c r="F34" i="7"/>
  <c r="E34" i="7"/>
  <c r="G34" i="7" s="1"/>
  <c r="C10" i="10" s="1"/>
  <c r="D10" i="10" s="1"/>
  <c r="D34" i="7"/>
  <c r="C34" i="7"/>
  <c r="B34" i="7"/>
  <c r="F33" i="7"/>
  <c r="E33" i="7"/>
  <c r="D33" i="7"/>
  <c r="C33" i="7"/>
  <c r="B33" i="7"/>
  <c r="F32" i="7"/>
  <c r="E32" i="7"/>
  <c r="D32" i="7"/>
  <c r="C32" i="7"/>
  <c r="B32" i="7"/>
  <c r="F31" i="7"/>
  <c r="E31" i="7"/>
  <c r="D31" i="7"/>
  <c r="C31" i="7"/>
  <c r="B31" i="7"/>
  <c r="G31" i="7" s="1"/>
  <c r="C7" i="10" s="1"/>
  <c r="D7" i="10" s="1"/>
  <c r="F30" i="7"/>
  <c r="E30" i="7"/>
  <c r="D30" i="7"/>
  <c r="C30" i="7"/>
  <c r="B30" i="7"/>
  <c r="F29" i="7"/>
  <c r="E29" i="7"/>
  <c r="D29" i="7"/>
  <c r="C29" i="7"/>
  <c r="B29" i="7"/>
  <c r="D10" i="6"/>
  <c r="D25" i="7"/>
  <c r="D27" i="7" s="1"/>
  <c r="F23" i="7"/>
  <c r="F25" i="7" s="1"/>
  <c r="E23" i="7"/>
  <c r="E25" i="7" s="1"/>
  <c r="D23" i="7"/>
  <c r="D36" i="7" s="1"/>
  <c r="C23" i="7"/>
  <c r="C25" i="7" s="1"/>
  <c r="B23" i="7"/>
  <c r="B36" i="7" s="1"/>
  <c r="C9" i="6"/>
  <c r="C8" i="6"/>
  <c r="C7" i="6"/>
  <c r="C6" i="6"/>
  <c r="C5" i="6"/>
  <c r="C4" i="6"/>
  <c r="C3" i="6"/>
  <c r="C2" i="6"/>
  <c r="B2" i="6"/>
  <c r="L2" i="6" s="1"/>
  <c r="A55" i="2"/>
  <c r="A54" i="2"/>
  <c r="A53" i="2"/>
  <c r="A52" i="2"/>
  <c r="B50" i="2"/>
  <c r="A51" i="2"/>
  <c r="N48" i="2"/>
  <c r="N51" i="2" s="1"/>
  <c r="G45" i="2"/>
  <c r="H45" i="2"/>
  <c r="I45" i="2"/>
  <c r="U46" i="2"/>
  <c r="T46" i="2"/>
  <c r="S46" i="2"/>
  <c r="R46" i="2"/>
  <c r="Q46" i="2"/>
  <c r="P46" i="2"/>
  <c r="O46" i="2"/>
  <c r="N46" i="2"/>
  <c r="M46" i="2"/>
  <c r="L46" i="2"/>
  <c r="K46" i="2"/>
  <c r="J46" i="2"/>
  <c r="F46" i="2"/>
  <c r="E46" i="2"/>
  <c r="D46" i="2"/>
  <c r="C46" i="2"/>
  <c r="B46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U45" i="2"/>
  <c r="T45" i="2"/>
  <c r="S45" i="2"/>
  <c r="R45" i="2"/>
  <c r="Q45" i="2"/>
  <c r="P45" i="2"/>
  <c r="O45" i="2"/>
  <c r="N45" i="2"/>
  <c r="N53" i="2" s="1"/>
  <c r="M45" i="2"/>
  <c r="L45" i="2"/>
  <c r="L48" i="2" s="1"/>
  <c r="L55" i="2" s="1"/>
  <c r="K45" i="2"/>
  <c r="J45" i="2"/>
  <c r="F45" i="2"/>
  <c r="E45" i="2"/>
  <c r="D45" i="2"/>
  <c r="C45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H48" i="2" s="1"/>
  <c r="G43" i="2"/>
  <c r="F43" i="2"/>
  <c r="E43" i="2"/>
  <c r="D43" i="2"/>
  <c r="C43" i="2"/>
  <c r="B44" i="2"/>
  <c r="B47" i="2"/>
  <c r="B43" i="2"/>
  <c r="B45" i="2"/>
  <c r="C42" i="2"/>
  <c r="C50" i="2" s="1"/>
  <c r="B42" i="2"/>
  <c r="D1" i="2"/>
  <c r="D42" i="2" s="1"/>
  <c r="D50" i="2" s="1"/>
  <c r="E36" i="7"/>
  <c r="E27" i="7" l="1"/>
  <c r="E38" i="7"/>
  <c r="R48" i="2"/>
  <c r="R51" i="2" s="1"/>
  <c r="G48" i="2"/>
  <c r="T53" i="2"/>
  <c r="G30" i="7"/>
  <c r="C6" i="10" s="1"/>
  <c r="D6" i="10" s="1"/>
  <c r="F55" i="2"/>
  <c r="L52" i="2"/>
  <c r="G35" i="7"/>
  <c r="C11" i="10" s="1"/>
  <c r="D11" i="10" s="1"/>
  <c r="E11" i="10" s="1"/>
  <c r="F11" i="10" s="1"/>
  <c r="M53" i="2"/>
  <c r="M48" i="2"/>
  <c r="M55" i="2" s="1"/>
  <c r="F48" i="2"/>
  <c r="S48" i="2"/>
  <c r="S55" i="2" s="1"/>
  <c r="T48" i="2"/>
  <c r="T54" i="2" s="1"/>
  <c r="M52" i="2"/>
  <c r="F53" i="2"/>
  <c r="N55" i="2"/>
  <c r="F54" i="2"/>
  <c r="N52" i="2"/>
  <c r="E54" i="2"/>
  <c r="E1" i="2"/>
  <c r="E42" i="2" s="1"/>
  <c r="E50" i="2" s="1"/>
  <c r="G33" i="7"/>
  <c r="C9" i="10" s="1"/>
  <c r="D9" i="10" s="1"/>
  <c r="D52" i="2"/>
  <c r="E55" i="2"/>
  <c r="M54" i="2"/>
  <c r="F52" i="2"/>
  <c r="E52" i="2"/>
  <c r="G29" i="7"/>
  <c r="C5" i="10" s="1"/>
  <c r="D5" i="10" s="1"/>
  <c r="G37" i="7"/>
  <c r="M51" i="2"/>
  <c r="R52" i="2"/>
  <c r="N54" i="2"/>
  <c r="D48" i="2"/>
  <c r="D51" i="2" s="1"/>
  <c r="E48" i="2"/>
  <c r="E51" i="2" s="1"/>
  <c r="Q48" i="2"/>
  <c r="Q51" i="2" s="1"/>
  <c r="G32" i="7"/>
  <c r="C8" i="10" s="1"/>
  <c r="D8" i="10" s="1"/>
  <c r="F5" i="9"/>
  <c r="G5" i="6" s="1"/>
  <c r="G52" i="2"/>
  <c r="G54" i="2"/>
  <c r="C38" i="7"/>
  <c r="C27" i="7"/>
  <c r="G53" i="2"/>
  <c r="H54" i="2"/>
  <c r="H55" i="2"/>
  <c r="O52" i="2"/>
  <c r="F27" i="7"/>
  <c r="F38" i="7"/>
  <c r="G55" i="2"/>
  <c r="H52" i="2"/>
  <c r="O55" i="2"/>
  <c r="H53" i="2"/>
  <c r="L51" i="2"/>
  <c r="R53" i="2"/>
  <c r="R54" i="2"/>
  <c r="E8" i="10"/>
  <c r="F8" i="10" s="1"/>
  <c r="S54" i="2"/>
  <c r="S52" i="2"/>
  <c r="L10" i="6"/>
  <c r="J10" i="6"/>
  <c r="G13" i="10" s="1"/>
  <c r="E9" i="10"/>
  <c r="F9" i="10" s="1"/>
  <c r="L54" i="2"/>
  <c r="E7" i="10"/>
  <c r="F7" i="10" s="1"/>
  <c r="T52" i="2"/>
  <c r="D53" i="2"/>
  <c r="D54" i="2"/>
  <c r="D10" i="9"/>
  <c r="G10" i="9" s="1"/>
  <c r="H10" i="6" s="1"/>
  <c r="E10" i="6"/>
  <c r="F10" i="6" s="1"/>
  <c r="D38" i="7"/>
  <c r="I48" i="2"/>
  <c r="I55" i="2" s="1"/>
  <c r="U48" i="2"/>
  <c r="U52" i="2" s="1"/>
  <c r="F8" i="9"/>
  <c r="G8" i="6" s="1"/>
  <c r="J48" i="2"/>
  <c r="J52" i="2" s="1"/>
  <c r="F36" i="7"/>
  <c r="F9" i="9"/>
  <c r="G9" i="6" s="1"/>
  <c r="K48" i="2"/>
  <c r="K54" i="2" s="1"/>
  <c r="L53" i="2"/>
  <c r="B10" i="6"/>
  <c r="C2" i="9"/>
  <c r="B25" i="7"/>
  <c r="C36" i="7"/>
  <c r="F2" i="9"/>
  <c r="G2" i="6" s="1"/>
  <c r="P48" i="2"/>
  <c r="P55" i="2" s="1"/>
  <c r="G51" i="2"/>
  <c r="S51" i="2"/>
  <c r="F3" i="9"/>
  <c r="G3" i="6" s="1"/>
  <c r="G10" i="6"/>
  <c r="C48" i="2"/>
  <c r="C55" i="2" s="1"/>
  <c r="O48" i="2"/>
  <c r="F51" i="2"/>
  <c r="H51" i="2"/>
  <c r="T51" i="2"/>
  <c r="F4" i="9"/>
  <c r="G4" i="6" s="1"/>
  <c r="B48" i="2"/>
  <c r="B52" i="2" s="1"/>
  <c r="F6" i="9"/>
  <c r="G6" i="6" s="1"/>
  <c r="K52" i="2" l="1"/>
  <c r="K55" i="2"/>
  <c r="C52" i="2"/>
  <c r="F1" i="2"/>
  <c r="G1" i="2" s="1"/>
  <c r="K53" i="2"/>
  <c r="E53" i="2"/>
  <c r="R55" i="2"/>
  <c r="Q53" i="2"/>
  <c r="Q55" i="2"/>
  <c r="Q52" i="2"/>
  <c r="K51" i="2"/>
  <c r="G36" i="7"/>
  <c r="C12" i="10" s="1"/>
  <c r="D12" i="10" s="1"/>
  <c r="E12" i="10" s="1"/>
  <c r="F12" i="10" s="1"/>
  <c r="I53" i="2"/>
  <c r="T55" i="2"/>
  <c r="S53" i="2"/>
  <c r="Q54" i="2"/>
  <c r="D55" i="2"/>
  <c r="J51" i="2"/>
  <c r="B53" i="2"/>
  <c r="H7" i="10"/>
  <c r="I4" i="6" s="1"/>
  <c r="B51" i="2"/>
  <c r="P53" i="2"/>
  <c r="P51" i="2"/>
  <c r="U51" i="2"/>
  <c r="H8" i="10"/>
  <c r="I5" i="6" s="1"/>
  <c r="B27" i="7"/>
  <c r="B38" i="7"/>
  <c r="G38" i="7" s="1"/>
  <c r="P52" i="2"/>
  <c r="J55" i="2"/>
  <c r="O54" i="2"/>
  <c r="O53" i="2"/>
  <c r="P54" i="2"/>
  <c r="C53" i="2"/>
  <c r="C54" i="2"/>
  <c r="J53" i="2"/>
  <c r="U54" i="2"/>
  <c r="C51" i="2"/>
  <c r="I52" i="2"/>
  <c r="I54" i="2"/>
  <c r="H11" i="10"/>
  <c r="I8" i="6" s="1"/>
  <c r="H9" i="10"/>
  <c r="I6" i="6" s="1"/>
  <c r="D2" i="9"/>
  <c r="G2" i="9" s="1"/>
  <c r="H2" i="6" s="1"/>
  <c r="E2" i="6"/>
  <c r="F2" i="6" s="1"/>
  <c r="B54" i="2"/>
  <c r="J54" i="2"/>
  <c r="C7" i="9"/>
  <c r="C4" i="9"/>
  <c r="C9" i="9"/>
  <c r="C6" i="9"/>
  <c r="C3" i="9"/>
  <c r="E13" i="10"/>
  <c r="F13" i="10" s="1"/>
  <c r="C8" i="9"/>
  <c r="C5" i="9"/>
  <c r="E10" i="10"/>
  <c r="F10" i="10" s="1"/>
  <c r="I51" i="2"/>
  <c r="U55" i="2"/>
  <c r="O51" i="2"/>
  <c r="E6" i="10"/>
  <c r="F6" i="10" s="1"/>
  <c r="U53" i="2"/>
  <c r="E5" i="10"/>
  <c r="F5" i="10" s="1"/>
  <c r="B55" i="2"/>
  <c r="F42" i="2" l="1"/>
  <c r="F50" i="2" s="1"/>
  <c r="D4" i="9"/>
  <c r="G4" i="9" s="1"/>
  <c r="H4" i="6" s="1"/>
  <c r="E4" i="6"/>
  <c r="F4" i="6" s="1"/>
  <c r="H6" i="10"/>
  <c r="I3" i="6" s="1"/>
  <c r="E5" i="6"/>
  <c r="F5" i="6" s="1"/>
  <c r="D5" i="9"/>
  <c r="G5" i="9" s="1"/>
  <c r="H5" i="6" s="1"/>
  <c r="E8" i="6"/>
  <c r="F8" i="6" s="1"/>
  <c r="D8" i="9"/>
  <c r="G8" i="9" s="1"/>
  <c r="H8" i="6" s="1"/>
  <c r="H13" i="10"/>
  <c r="J13" i="10"/>
  <c r="D3" i="9"/>
  <c r="G3" i="9" s="1"/>
  <c r="H3" i="6" s="1"/>
  <c r="E3" i="6"/>
  <c r="F3" i="6" s="1"/>
  <c r="J11" i="10"/>
  <c r="J7" i="10"/>
  <c r="E6" i="6"/>
  <c r="F6" i="6" s="1"/>
  <c r="D6" i="9"/>
  <c r="G6" i="9" s="1"/>
  <c r="H6" i="6" s="1"/>
  <c r="E7" i="6"/>
  <c r="F7" i="6" s="1"/>
  <c r="D7" i="9"/>
  <c r="G7" i="9" s="1"/>
  <c r="H7" i="6" s="1"/>
  <c r="H1" i="2"/>
  <c r="G42" i="2"/>
  <c r="G50" i="2" s="1"/>
  <c r="J8" i="10"/>
  <c r="H10" i="10"/>
  <c r="I7" i="6" s="1"/>
  <c r="J10" i="10"/>
  <c r="J9" i="10"/>
  <c r="H5" i="10"/>
  <c r="I2" i="6" s="1"/>
  <c r="E9" i="6"/>
  <c r="F9" i="6" s="1"/>
  <c r="D9" i="9"/>
  <c r="G9" i="9" s="1"/>
  <c r="H9" i="6" s="1"/>
  <c r="J6" i="10" l="1"/>
  <c r="I1" i="2"/>
  <c r="H42" i="2"/>
  <c r="H50" i="2" s="1"/>
  <c r="J5" i="10"/>
  <c r="J12" i="10" s="1"/>
  <c r="J14" i="10" s="1"/>
  <c r="J19" i="10" s="1"/>
  <c r="J21" i="10" s="1"/>
  <c r="J22" i="10" s="1"/>
  <c r="I42" i="2" l="1"/>
  <c r="I50" i="2" s="1"/>
  <c r="J1" i="2"/>
  <c r="J42" i="2" l="1"/>
  <c r="J50" i="2" s="1"/>
  <c r="K1" i="2"/>
  <c r="L1" i="2" l="1"/>
  <c r="K42" i="2"/>
  <c r="K50" i="2" s="1"/>
  <c r="L42" i="2" l="1"/>
  <c r="L50" i="2" s="1"/>
  <c r="M1" i="2"/>
  <c r="N1" i="2" l="1"/>
  <c r="M42" i="2"/>
  <c r="M50" i="2" s="1"/>
  <c r="O1" i="2" l="1"/>
  <c r="N42" i="2"/>
  <c r="N50" i="2" s="1"/>
  <c r="O42" i="2" l="1"/>
  <c r="O50" i="2" s="1"/>
  <c r="P1" i="2"/>
  <c r="P42" i="2" l="1"/>
  <c r="P50" i="2" s="1"/>
  <c r="Q1" i="2"/>
  <c r="Q42" i="2" l="1"/>
  <c r="Q50" i="2" s="1"/>
  <c r="R1" i="2"/>
  <c r="S1" i="2" l="1"/>
  <c r="R42" i="2"/>
  <c r="R50" i="2" s="1"/>
  <c r="T1" i="2" l="1"/>
  <c r="S42" i="2"/>
  <c r="S50" i="2" s="1"/>
  <c r="T42" i="2" l="1"/>
  <c r="T50" i="2" s="1"/>
  <c r="U1" i="2"/>
  <c r="U42" i="2" s="1"/>
  <c r="U50" i="2" s="1"/>
</calcChain>
</file>

<file path=xl/sharedStrings.xml><?xml version="1.0" encoding="utf-8"?>
<sst xmlns="http://schemas.openxmlformats.org/spreadsheetml/2006/main" count="3835" uniqueCount="168">
  <si>
    <t>General Electric Company (NYSE:GE) &gt; Financials &gt; Segments</t>
  </si>
  <si>
    <t>In Millions of the reported currency.</t>
  </si>
  <si>
    <t>View By:</t>
  </si>
  <si>
    <t>Line Items</t>
  </si>
  <si>
    <t> </t>
  </si>
  <si>
    <t>Restatement:</t>
  </si>
  <si>
    <t>Latest Filings</t>
  </si>
  <si>
    <t>Period Type:</t>
  </si>
  <si>
    <t>Annual</t>
  </si>
  <si>
    <t>Order:</t>
  </si>
  <si>
    <t>Latest on Right</t>
  </si>
  <si>
    <t>Currency:</t>
  </si>
  <si>
    <t>Reported Currency</t>
  </si>
  <si>
    <t>Conversion:</t>
  </si>
  <si>
    <t>Today's Spot Rate</t>
  </si>
  <si>
    <t>Units:</t>
  </si>
  <si>
    <t>S&amp;P Capital IQ (Default)</t>
  </si>
  <si>
    <t>Decimals:</t>
  </si>
  <si>
    <t>Capital IQ (Default)</t>
  </si>
  <si>
    <t>Business Segments</t>
  </si>
  <si>
    <t xml:space="preserve">For the Fiscal Period Ending
</t>
  </si>
  <si>
    <t>Reclassified
12 months
Dec-31-1998</t>
  </si>
  <si>
    <t>Reclassified
12 months
Dec-31-1999</t>
  </si>
  <si>
    <t>Reclassified
12 months
Dec-31-2000</t>
  </si>
  <si>
    <t>Reclassified
12 months
Dec-31-2001</t>
  </si>
  <si>
    <t>Restated
12 months
Dec-31-2002</t>
  </si>
  <si>
    <t>Restated
12 months
Dec-31-2003</t>
  </si>
  <si>
    <t>Restated
12 months
Dec-31-2004</t>
  </si>
  <si>
    <t>Restated
12 months
Dec-31-2005</t>
  </si>
  <si>
    <t>Restated
12 months
Dec-31-2006</t>
  </si>
  <si>
    <t>Reclassified
12 months
Dec-31-2007</t>
  </si>
  <si>
    <t>Reclassified
12 months
Dec-31-2008</t>
  </si>
  <si>
    <t>Reclassified
12 months
Dec-31-2009</t>
  </si>
  <si>
    <t>Reclassified
12 months
Dec-31-2010</t>
  </si>
  <si>
    <t>Reclassified
12 months
Dec-31-2011</t>
  </si>
  <si>
    <t>Restated
12 months
Dec-31-2012</t>
  </si>
  <si>
    <t>Restated
12 months
Dec-31-2013</t>
  </si>
  <si>
    <t>Restated
12 months
Dec-31-2014</t>
  </si>
  <si>
    <t>Reclassified
12 months
Dec-31-2015</t>
  </si>
  <si>
    <t>12 months
Dec-31-2016</t>
  </si>
  <si>
    <t>12 months
Dec-31-2017</t>
  </si>
  <si>
    <t>Currency</t>
  </si>
  <si>
    <t>USD</t>
  </si>
  <si>
    <t>Revenues</t>
  </si>
  <si>
    <t>Renewable Energy</t>
  </si>
  <si>
    <t>-</t>
  </si>
  <si>
    <t>Oil &amp; Gas</t>
  </si>
  <si>
    <t>Aviation</t>
  </si>
  <si>
    <t>Healthcare</t>
  </si>
  <si>
    <t>Transportation</t>
  </si>
  <si>
    <t>Lighting</t>
  </si>
  <si>
    <t>Capital</t>
  </si>
  <si>
    <t>Corporate Items and Eliminations</t>
  </si>
  <si>
    <t>Power</t>
  </si>
  <si>
    <t>Energy Connections &amp; Lighting</t>
  </si>
  <si>
    <t>Energy Connections</t>
  </si>
  <si>
    <t>Appliances &amp; Lighting</t>
  </si>
  <si>
    <t>Power &amp; Water</t>
  </si>
  <si>
    <t>Energy Infrastructure</t>
  </si>
  <si>
    <t>Technology Infrastructure</t>
  </si>
  <si>
    <t>NBC Universal</t>
  </si>
  <si>
    <t>Consumer and Industrial</t>
  </si>
  <si>
    <t>Infrastructure (Energy and Transportation)</t>
  </si>
  <si>
    <t>Commercial Finance (Incl. Insurance)</t>
  </si>
  <si>
    <t>GE Money</t>
  </si>
  <si>
    <t>Industrial (Consumer &amp; Industrial and Advanced Materials)</t>
  </si>
  <si>
    <t>Commercial Finance</t>
  </si>
  <si>
    <t>Plastics</t>
  </si>
  <si>
    <t>Industrial Products</t>
  </si>
  <si>
    <t>Infrastructure</t>
  </si>
  <si>
    <t>Insurance</t>
  </si>
  <si>
    <t>Aircraft Engines</t>
  </si>
  <si>
    <t>Consumer Products</t>
  </si>
  <si>
    <t>Industrial Products and Systems</t>
  </si>
  <si>
    <t>Specialty Materials (Excl. Plastics)</t>
  </si>
  <si>
    <t>GECS</t>
  </si>
  <si>
    <t>Appliances</t>
  </si>
  <si>
    <t>Eliminations</t>
  </si>
  <si>
    <t>Corporate Items</t>
  </si>
  <si>
    <t>Unallocated GECS Net Earnings</t>
  </si>
  <si>
    <t xml:space="preserve">  Total Revenues</t>
  </si>
  <si>
    <t>Interest Expense</t>
  </si>
  <si>
    <t xml:space="preserve">  Total Interest Expense</t>
  </si>
  <si>
    <t>Tax Expense</t>
  </si>
  <si>
    <t>Corporate</t>
  </si>
  <si>
    <t xml:space="preserve">  Total Tax Expense</t>
  </si>
  <si>
    <t>Operating Profit After Tax</t>
  </si>
  <si>
    <t xml:space="preserve">  Total Operating Profit After Tax</t>
  </si>
  <si>
    <t>Net Profit After Tax</t>
  </si>
  <si>
    <t>Unallocated GECS Goodwill Amortization</t>
  </si>
  <si>
    <t>GE Corporate Items and Eliminations</t>
  </si>
  <si>
    <t>Unallocated GE Interest and Other Financial Charges</t>
  </si>
  <si>
    <t>Unallocated GE Provision for Income Taxes</t>
  </si>
  <si>
    <t xml:space="preserve">  Total Net Profit After Tax</t>
  </si>
  <si>
    <t>Assets</t>
  </si>
  <si>
    <t>Unallocated Investment in GECS</t>
  </si>
  <si>
    <t xml:space="preserve">  Total Assets</t>
  </si>
  <si>
    <t>Depreciation &amp; Amortization</t>
  </si>
  <si>
    <t xml:space="preserve">  Total Depreciation &amp; Amortization</t>
  </si>
  <si>
    <t>Capital Expenditure</t>
  </si>
  <si>
    <t xml:space="preserve">  Total Capital Expenditure</t>
  </si>
  <si>
    <t xml:space="preserve"> </t>
  </si>
  <si>
    <t>Filing Date</t>
  </si>
  <si>
    <t>Geographic Segments</t>
  </si>
  <si>
    <t>U.S.</t>
  </si>
  <si>
    <t>Europe</t>
  </si>
  <si>
    <t>Asia</t>
  </si>
  <si>
    <t>Americas</t>
  </si>
  <si>
    <t>Middle East and Africa</t>
  </si>
  <si>
    <t>Other Global</t>
  </si>
  <si>
    <t>Outside The United States</t>
  </si>
  <si>
    <t>Pacific Basin</t>
  </si>
  <si>
    <t>Exports</t>
  </si>
  <si>
    <t>Intercompany Eliminations</t>
  </si>
  <si>
    <t>Net Profit Before Tax</t>
  </si>
  <si>
    <t xml:space="preserve">  Total Net Profit Before Tax</t>
  </si>
  <si>
    <t xml:space="preserve">
               </t>
  </si>
  <si>
    <t>GE Capital</t>
  </si>
  <si>
    <t>GE Industrial</t>
  </si>
  <si>
    <t>GE Power/Energy</t>
  </si>
  <si>
    <t>GE Appliances/ Consumer Products</t>
  </si>
  <si>
    <t>GE Entertainment</t>
  </si>
  <si>
    <t>Total</t>
  </si>
  <si>
    <t>Business</t>
  </si>
  <si>
    <t>Revenues- 2017</t>
  </si>
  <si>
    <t>Revenue Growth in 2017</t>
  </si>
  <si>
    <t>Lighting(a)</t>
  </si>
  <si>
    <t>Total Industrial Revenues</t>
  </si>
  <si>
    <t>Corporate eliminations</t>
  </si>
  <si>
    <t>Consolidated</t>
  </si>
  <si>
    <t>Total Industrial Profits</t>
  </si>
  <si>
    <t>Total Segment Profit</t>
  </si>
  <si>
    <t>GE Profits</t>
  </si>
  <si>
    <t>Revenues (in US $ millions)</t>
  </si>
  <si>
    <t>Segment Operating Profit (in US $ millions)</t>
  </si>
  <si>
    <t>Operating Profit Margin</t>
  </si>
  <si>
    <t>EBIT before G&amp;A</t>
  </si>
  <si>
    <t>EBIT Margin</t>
  </si>
  <si>
    <t>Operating Income</t>
  </si>
  <si>
    <t>Operating Income after allocated costs</t>
  </si>
  <si>
    <t>After-tax Operating Income</t>
  </si>
  <si>
    <t>Invested Capital</t>
  </si>
  <si>
    <t>Corporate Expenses</t>
  </si>
  <si>
    <t>ROIC</t>
  </si>
  <si>
    <t>EBIT after G&amp;A</t>
  </si>
  <si>
    <t>Cost of capital</t>
  </si>
  <si>
    <t>EV/Sa;es</t>
  </si>
  <si>
    <t>Estimated Value</t>
  </si>
  <si>
    <t>Normalized Operating Margin</t>
  </si>
  <si>
    <t>Normalized EBIT before G&amp;A</t>
  </si>
  <si>
    <t>Normalized EBIT (1-t)</t>
  </si>
  <si>
    <t>Cost of Capital</t>
  </si>
  <si>
    <t>Expected growth next 5 years</t>
  </si>
  <si>
    <t>Value of Business</t>
  </si>
  <si>
    <t>Riskfree Rate =</t>
  </si>
  <si>
    <t>ROIC: 2013-2017</t>
  </si>
  <si>
    <t>ROIC in 2017</t>
  </si>
  <si>
    <t>Total (non-capital)</t>
  </si>
  <si>
    <t>Value of businesses</t>
  </si>
  <si>
    <t xml:space="preserve"> - Debt</t>
  </si>
  <si>
    <t xml:space="preserve"> + Cash</t>
  </si>
  <si>
    <t>Value of equity</t>
  </si>
  <si>
    <t>Value of equity in common stock</t>
  </si>
  <si>
    <t>Value per share</t>
  </si>
  <si>
    <t xml:space="preserve"> - GE Capital Debt</t>
  </si>
  <si>
    <t xml:space="preserve"> - Minority Interests</t>
  </si>
  <si>
    <t xml:space="preserve"> - Employee Options</t>
  </si>
  <si>
    <t>Normalized EBIT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</si>
</sst>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_);_(* \(#,##0.0\)_)\ ;_(* 0_)"/>
    <numFmt numFmtId="165" formatCode="mmm\-dd\-yyyy"/>
    <numFmt numFmtId="166" formatCode="_(&quot;$&quot;* #,##0_);_(&quot;$&quot;* \(#,##0\);_(&quot;$&quot;* &quot;-&quot;??_);_(@_)"/>
    <numFmt numFmtId="167" formatCode="&quot;$&quot;#,##0.00"/>
    <numFmt numFmtId="168" formatCode="&quot;$&quot;#,##0"/>
  </numFmts>
  <fonts count="2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3"/>
      <color indexed="8"/>
      <name val="Verdana"/>
      <family val="2"/>
    </font>
    <font>
      <b/>
      <sz val="12"/>
      <color indexed="8"/>
      <name val="Verdana"/>
      <family val="2"/>
    </font>
    <font>
      <b/>
      <sz val="10"/>
      <color indexed="9"/>
      <name val="Arial"/>
      <family val="2"/>
    </font>
    <font>
      <b/>
      <u val="singleAccounting"/>
      <sz val="8"/>
      <color indexed="8"/>
      <name val="Verdana"/>
      <family val="2"/>
    </font>
    <font>
      <b/>
      <sz val="8"/>
      <color indexed="9"/>
      <name val="Verdana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vertAlign val="subscript"/>
      <sz val="8"/>
      <color indexed="8"/>
      <name val="Arial"/>
      <family val="2"/>
    </font>
    <font>
      <b/>
      <sz val="8"/>
      <color indexed="8"/>
      <name val="Arial"/>
      <family val="2"/>
    </font>
    <font>
      <i/>
      <sz val="8"/>
      <color indexed="8"/>
      <name val="Arial"/>
      <family val="2"/>
    </font>
    <font>
      <sz val="1"/>
      <color indexed="9"/>
      <name val="Symbol"/>
      <charset val="2"/>
    </font>
    <font>
      <sz val="10"/>
      <color indexed="8"/>
      <name val="Arial"/>
      <family val="2"/>
    </font>
    <font>
      <b/>
      <sz val="8"/>
      <color indexed="8"/>
      <name val="Verdana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8"/>
      <color indexed="8"/>
      <name val="Arial"/>
      <family val="2"/>
    </font>
    <font>
      <i/>
      <sz val="10"/>
      <name val="Arial"/>
      <family val="2"/>
    </font>
    <font>
      <i/>
      <sz val="12"/>
      <color theme="1"/>
      <name val="Calibri"/>
      <family val="2"/>
      <scheme val="minor"/>
    </font>
    <font>
      <i/>
      <sz val="14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4"/>
      <name val="Times New Roman"/>
      <family val="1"/>
    </font>
    <font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A8A88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15" fillId="0" borderId="0" applyAlignment="0"/>
    <xf numFmtId="0" fontId="16" fillId="0" borderId="0" applyAlignment="0"/>
    <xf numFmtId="0" fontId="8" fillId="2" borderId="0" applyAlignment="0"/>
    <xf numFmtId="44" fontId="1" fillId="0" borderId="0" applyFont="0" applyFill="0" applyBorder="0" applyAlignment="0" applyProtection="0"/>
    <xf numFmtId="0" fontId="14" fillId="0" borderId="0" applyAlignment="0"/>
    <xf numFmtId="0" fontId="6" fillId="3" borderId="0" applyAlignment="0"/>
    <xf numFmtId="0" fontId="5" fillId="4" borderId="0" applyAlignment="0"/>
    <xf numFmtId="0" fontId="4" fillId="0" borderId="0" applyAlignment="0"/>
    <xf numFmtId="9" fontId="1" fillId="0" borderId="0" applyFont="0" applyFill="0" applyBorder="0" applyAlignment="0" applyProtection="0"/>
    <xf numFmtId="0" fontId="7" fillId="5" borderId="0" applyAlignment="0"/>
    <xf numFmtId="0" fontId="11" fillId="0" borderId="0" applyAlignment="0"/>
    <xf numFmtId="0" fontId="10" fillId="0" borderId="0" applyAlignment="0"/>
    <xf numFmtId="0" fontId="12" fillId="0" borderId="0" applyAlignment="0"/>
    <xf numFmtId="0" fontId="13" fillId="0" borderId="0" applyAlignment="0"/>
    <xf numFmtId="0" fontId="9" fillId="0" borderId="0" applyAlignment="0"/>
    <xf numFmtId="0" fontId="3" fillId="0" borderId="0" applyAlignment="0"/>
    <xf numFmtId="0" fontId="12" fillId="0" borderId="0" applyAlignment="0">
      <alignment wrapText="1"/>
    </xf>
  </cellStyleXfs>
  <cellXfs count="80">
    <xf numFmtId="0" fontId="2" fillId="0" borderId="0" xfId="0" applyFont="1"/>
    <xf numFmtId="0" fontId="3" fillId="0" borderId="0" xfId="0" applyFont="1"/>
    <xf numFmtId="0" fontId="17" fillId="0" borderId="0" xfId="0" applyFont="1" applyAlignment="1">
      <alignment wrapText="1"/>
    </xf>
    <xf numFmtId="0" fontId="18" fillId="0" borderId="0" xfId="0" applyFont="1"/>
    <xf numFmtId="0" fontId="9" fillId="0" borderId="0" xfId="0" applyFont="1" applyAlignment="1">
      <alignment horizontal="left" vertical="top"/>
    </xf>
    <xf numFmtId="49" fontId="2" fillId="0" borderId="0" xfId="0" applyNumberFormat="1" applyFont="1"/>
    <xf numFmtId="0" fontId="7" fillId="5" borderId="0" xfId="0" applyFont="1" applyFill="1"/>
    <xf numFmtId="0" fontId="12" fillId="2" borderId="0" xfId="0" applyFont="1" applyFill="1" applyAlignment="1">
      <alignment wrapText="1"/>
    </xf>
    <xf numFmtId="0" fontId="19" fillId="2" borderId="0" xfId="0" applyFont="1" applyFill="1" applyAlignment="1">
      <alignment wrapText="1"/>
    </xf>
    <xf numFmtId="0" fontId="12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12" fillId="2" borderId="0" xfId="0" applyFont="1" applyFill="1" applyAlignment="1">
      <alignment horizontal="right" wrapText="1"/>
    </xf>
    <xf numFmtId="0" fontId="19" fillId="2" borderId="0" xfId="0" applyFont="1" applyFill="1" applyAlignment="1">
      <alignment horizontal="right" wrapText="1"/>
    </xf>
    <xf numFmtId="164" fontId="9" fillId="0" borderId="0" xfId="0" applyNumberFormat="1" applyFont="1" applyAlignment="1">
      <alignment horizontal="right" vertical="top" wrapText="1"/>
    </xf>
    <xf numFmtId="164" fontId="12" fillId="0" borderId="0" xfId="0" applyNumberFormat="1" applyFont="1" applyAlignment="1">
      <alignment horizontal="right" vertical="top" wrapText="1"/>
    </xf>
    <xf numFmtId="165" fontId="9" fillId="0" borderId="0" xfId="0" applyNumberFormat="1" applyFont="1" applyAlignment="1">
      <alignment horizontal="right" vertical="top" wrapText="1"/>
    </xf>
    <xf numFmtId="0" fontId="9" fillId="0" borderId="0" xfId="0" applyFont="1" applyAlignment="1">
      <alignment horizontal="center" vertical="center"/>
    </xf>
    <xf numFmtId="0" fontId="14" fillId="0" borderId="0" xfId="5" applyAlignment="1"/>
    <xf numFmtId="0" fontId="9" fillId="0" borderId="0" xfId="0" applyFont="1" applyAlignment="1">
      <alignment horizontal="left" vertical="top" wrapText="1"/>
    </xf>
    <xf numFmtId="166" fontId="2" fillId="0" borderId="0" xfId="4" applyNumberFormat="1" applyFont="1"/>
    <xf numFmtId="166" fontId="2" fillId="0" borderId="0" xfId="0" applyNumberFormat="1" applyFont="1"/>
    <xf numFmtId="10" fontId="2" fillId="0" borderId="0" xfId="9" applyNumberFormat="1" applyFont="1"/>
    <xf numFmtId="9" fontId="2" fillId="0" borderId="0" xfId="9" applyFont="1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10" fontId="0" fillId="0" borderId="1" xfId="9" applyNumberFormat="1" applyFont="1" applyBorder="1" applyAlignment="1">
      <alignment horizontal="center"/>
    </xf>
    <xf numFmtId="168" fontId="0" fillId="0" borderId="1" xfId="4" applyNumberFormat="1" applyFon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6" borderId="1" xfId="0" applyFont="1" applyFill="1" applyBorder="1"/>
    <xf numFmtId="44" fontId="23" fillId="6" borderId="1" xfId="4" applyFont="1" applyFill="1" applyBorder="1" applyAlignment="1">
      <alignment horizontal="center"/>
    </xf>
    <xf numFmtId="10" fontId="23" fillId="6" borderId="1" xfId="9" applyNumberFormat="1" applyFont="1" applyFill="1" applyBorder="1" applyAlignment="1">
      <alignment horizontal="center"/>
    </xf>
    <xf numFmtId="44" fontId="2" fillId="0" borderId="0" xfId="0" applyNumberFormat="1" applyFont="1"/>
    <xf numFmtId="167" fontId="2" fillId="0" borderId="0" xfId="4" applyNumberFormat="1" applyFont="1"/>
    <xf numFmtId="167" fontId="2" fillId="0" borderId="0" xfId="0" applyNumberFormat="1" applyFont="1"/>
    <xf numFmtId="10" fontId="2" fillId="0" borderId="0" xfId="0" applyNumberFormat="1" applyFont="1"/>
    <xf numFmtId="0" fontId="23" fillId="7" borderId="1" xfId="0" applyFont="1" applyFill="1" applyBorder="1"/>
    <xf numFmtId="44" fontId="23" fillId="7" borderId="1" xfId="4" applyFont="1" applyFill="1" applyBorder="1" applyAlignment="1">
      <alignment horizontal="center"/>
    </xf>
    <xf numFmtId="10" fontId="23" fillId="7" borderId="1" xfId="9" applyNumberFormat="1" applyFont="1" applyFill="1" applyBorder="1" applyAlignment="1">
      <alignment horizontal="center"/>
    </xf>
    <xf numFmtId="0" fontId="24" fillId="8" borderId="1" xfId="0" applyFont="1" applyFill="1" applyBorder="1"/>
    <xf numFmtId="44" fontId="24" fillId="8" borderId="1" xfId="4" applyFont="1" applyFill="1" applyBorder="1" applyAlignment="1">
      <alignment horizontal="center"/>
    </xf>
    <xf numFmtId="10" fontId="24" fillId="8" borderId="1" xfId="9" applyNumberFormat="1" applyFont="1" applyFill="1" applyBorder="1" applyAlignment="1">
      <alignment horizontal="center"/>
    </xf>
    <xf numFmtId="10" fontId="25" fillId="9" borderId="1" xfId="9" applyNumberFormat="1" applyFont="1" applyFill="1" applyBorder="1" applyAlignment="1">
      <alignment horizontal="center"/>
    </xf>
    <xf numFmtId="0" fontId="25" fillId="9" borderId="1" xfId="0" applyFont="1" applyFill="1" applyBorder="1"/>
    <xf numFmtId="44" fontId="25" fillId="9" borderId="1" xfId="0" applyNumberFormat="1" applyFont="1" applyFill="1" applyBorder="1" applyAlignment="1">
      <alignment horizontal="center"/>
    </xf>
    <xf numFmtId="167" fontId="23" fillId="6" borderId="1" xfId="0" applyNumberFormat="1" applyFont="1" applyFill="1" applyBorder="1"/>
    <xf numFmtId="10" fontId="23" fillId="6" borderId="1" xfId="0" applyNumberFormat="1" applyFont="1" applyFill="1" applyBorder="1"/>
    <xf numFmtId="167" fontId="23" fillId="7" borderId="1" xfId="0" applyNumberFormat="1" applyFont="1" applyFill="1" applyBorder="1"/>
    <xf numFmtId="10" fontId="23" fillId="7" borderId="1" xfId="0" applyNumberFormat="1" applyFont="1" applyFill="1" applyBorder="1"/>
    <xf numFmtId="167" fontId="23" fillId="8" borderId="1" xfId="0" applyNumberFormat="1" applyFont="1" applyFill="1" applyBorder="1"/>
    <xf numFmtId="10" fontId="23" fillId="8" borderId="1" xfId="0" applyNumberFormat="1" applyFont="1" applyFill="1" applyBorder="1"/>
    <xf numFmtId="167" fontId="25" fillId="9" borderId="1" xfId="0" applyNumberFormat="1" applyFont="1" applyFill="1" applyBorder="1"/>
    <xf numFmtId="10" fontId="25" fillId="9" borderId="1" xfId="0" applyNumberFormat="1" applyFont="1" applyFill="1" applyBorder="1"/>
    <xf numFmtId="0" fontId="22" fillId="0" borderId="0" xfId="0" applyFont="1"/>
    <xf numFmtId="10" fontId="23" fillId="6" borderId="1" xfId="0" applyNumberFormat="1" applyFont="1" applyFill="1" applyBorder="1" applyAlignment="1">
      <alignment horizontal="center"/>
    </xf>
    <xf numFmtId="10" fontId="23" fillId="7" borderId="1" xfId="0" applyNumberFormat="1" applyFont="1" applyFill="1" applyBorder="1" applyAlignment="1">
      <alignment horizontal="center"/>
    </xf>
    <xf numFmtId="44" fontId="23" fillId="8" borderId="1" xfId="4" applyFont="1" applyFill="1" applyBorder="1" applyAlignment="1">
      <alignment horizontal="center"/>
    </xf>
    <xf numFmtId="10" fontId="23" fillId="8" borderId="1" xfId="9" applyNumberFormat="1" applyFont="1" applyFill="1" applyBorder="1" applyAlignment="1">
      <alignment horizontal="center"/>
    </xf>
    <xf numFmtId="10" fontId="23" fillId="8" borderId="1" xfId="0" applyNumberFormat="1" applyFont="1" applyFill="1" applyBorder="1" applyAlignment="1">
      <alignment horizontal="center"/>
    </xf>
    <xf numFmtId="44" fontId="25" fillId="9" borderId="1" xfId="4" applyFont="1" applyFill="1" applyBorder="1" applyAlignment="1">
      <alignment horizontal="center"/>
    </xf>
    <xf numFmtId="10" fontId="22" fillId="9" borderId="1" xfId="9" applyNumberFormat="1" applyFont="1" applyFill="1" applyBorder="1" applyAlignment="1">
      <alignment horizontal="center"/>
    </xf>
    <xf numFmtId="0" fontId="22" fillId="0" borderId="1" xfId="0" applyFont="1" applyBorder="1" applyAlignment="1">
      <alignment horizontal="center" wrapText="1"/>
    </xf>
    <xf numFmtId="0" fontId="26" fillId="0" borderId="1" xfId="0" applyFont="1" applyBorder="1"/>
    <xf numFmtId="0" fontId="26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 wrapText="1"/>
    </xf>
    <xf numFmtId="0" fontId="26" fillId="9" borderId="1" xfId="0" applyFont="1" applyFill="1" applyBorder="1" applyAlignment="1">
      <alignment horizontal="center"/>
    </xf>
    <xf numFmtId="0" fontId="27" fillId="0" borderId="1" xfId="0" applyFont="1" applyBorder="1"/>
    <xf numFmtId="168" fontId="27" fillId="0" borderId="1" xfId="4" applyNumberFormat="1" applyFont="1" applyBorder="1" applyAlignment="1">
      <alignment horizontal="center"/>
    </xf>
    <xf numFmtId="10" fontId="27" fillId="0" borderId="1" xfId="0" applyNumberFormat="1" applyFont="1" applyBorder="1" applyAlignment="1">
      <alignment horizontal="center"/>
    </xf>
    <xf numFmtId="168" fontId="27" fillId="0" borderId="1" xfId="0" applyNumberFormat="1" applyFont="1" applyBorder="1" applyAlignment="1">
      <alignment horizontal="center"/>
    </xf>
    <xf numFmtId="10" fontId="27" fillId="0" borderId="1" xfId="9" applyNumberFormat="1" applyFont="1" applyBorder="1" applyAlignment="1">
      <alignment horizontal="center"/>
    </xf>
    <xf numFmtId="168" fontId="27" fillId="9" borderId="1" xfId="0" applyNumberFormat="1" applyFont="1" applyFill="1" applyBorder="1" applyAlignment="1">
      <alignment horizontal="center"/>
    </xf>
    <xf numFmtId="168" fontId="27" fillId="9" borderId="2" xfId="0" applyNumberFormat="1" applyFont="1" applyFill="1" applyBorder="1" applyAlignment="1">
      <alignment horizontal="center"/>
    </xf>
    <xf numFmtId="167" fontId="27" fillId="9" borderId="1" xfId="0" applyNumberFormat="1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7" fillId="0" borderId="1" xfId="0" applyFont="1" applyBorder="1" applyAlignment="1">
      <alignment horizontal="left"/>
    </xf>
  </cellXfs>
  <cellStyles count="21">
    <cellStyle name="ChartingText" xfId="1" xr:uid="{00000000-0005-0000-0000-000000000000}"/>
    <cellStyle name="CHPAboveAverage" xfId="2" xr:uid="{00000000-0005-0000-0000-000001000000}"/>
    <cellStyle name="CHPBelowAverage" xfId="2" xr:uid="{00000000-0005-0000-0000-000002000000}"/>
    <cellStyle name="CHPBottom" xfId="2" xr:uid="{00000000-0005-0000-0000-000003000000}"/>
    <cellStyle name="CHPTop" xfId="2" xr:uid="{00000000-0005-0000-0000-000004000000}"/>
    <cellStyle name="ColumnHeaderNormal" xfId="3" xr:uid="{00000000-0005-0000-0000-000005000000}"/>
    <cellStyle name="Currency" xfId="4" builtinId="4"/>
    <cellStyle name="Invisible" xfId="5" xr:uid="{00000000-0005-0000-0000-000007000000}"/>
    <cellStyle name="NewColumnHeaderNormal" xfId="6" xr:uid="{00000000-0005-0000-0000-000008000000}"/>
    <cellStyle name="NewSectionHeaderNormal" xfId="7" xr:uid="{00000000-0005-0000-0000-000009000000}"/>
    <cellStyle name="NewTitleNormal" xfId="8" xr:uid="{00000000-0005-0000-0000-00000A000000}"/>
    <cellStyle name="Normal" xfId="0" builtinId="0"/>
    <cellStyle name="Percent" xfId="9" builtinId="5"/>
    <cellStyle name="SectionHeaderNormal" xfId="10" xr:uid="{00000000-0005-0000-0000-00000D000000}"/>
    <cellStyle name="SubScript" xfId="11" xr:uid="{00000000-0005-0000-0000-00000E000000}"/>
    <cellStyle name="SuperScript" xfId="12" xr:uid="{00000000-0005-0000-0000-00000F000000}"/>
    <cellStyle name="TextBold" xfId="13" xr:uid="{00000000-0005-0000-0000-000010000000}"/>
    <cellStyle name="TextItalic" xfId="14" xr:uid="{00000000-0005-0000-0000-000011000000}"/>
    <cellStyle name="TextNormal" xfId="15" xr:uid="{00000000-0005-0000-0000-000012000000}"/>
    <cellStyle name="TitleNormal" xfId="16" xr:uid="{00000000-0005-0000-0000-000013000000}"/>
    <cellStyle name="Total" xfId="17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A4040"/>
      <rgbColor rgb="00FFFFEB"/>
      <rgbColor rgb="00EEEEEE"/>
      <rgbColor rgb="00F0F0DC"/>
      <rgbColor rgb="00993366"/>
      <rgbColor rgb="00F5F5E1"/>
      <rgbColor rgb="00004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4.xml"/><Relationship Id="rId13" Type="http://schemas.openxmlformats.org/officeDocument/2006/relationships/sharedStrings" Target="sharedStrings.xml"/><Relationship Id="rId3" Type="http://schemas.openxmlformats.org/officeDocument/2006/relationships/chartsheet" Target="chartsheets/sheet2.xml"/><Relationship Id="rId7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4.xml"/><Relationship Id="rId11" Type="http://schemas.openxmlformats.org/officeDocument/2006/relationships/theme" Target="theme/theme1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6.xml"/><Relationship Id="rId4" Type="http://schemas.openxmlformats.org/officeDocument/2006/relationships/chartsheet" Target="chartsheets/sheet3.xml"/><Relationship Id="rId9" Type="http://schemas.openxmlformats.org/officeDocument/2006/relationships/worksheet" Target="worksheets/sheet5.xml"/><Relationship Id="rId14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Sheet1!$A$43</c:f>
              <c:strCache>
                <c:ptCount val="1"/>
                <c:pt idx="0">
                  <c:v>GE Capital</c:v>
                </c:pt>
              </c:strCache>
            </c:strRef>
          </c:tx>
          <c:spPr>
            <a:solidFill>
              <a:srgbClr val="4472C4"/>
            </a:solidFill>
            <a:ln w="25400"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4472C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0-A877-844F-BC0E-A757B8C0FD3A}"/>
              </c:ext>
            </c:extLst>
          </c:dPt>
          <c:dPt>
            <c:idx val="1"/>
            <c:invertIfNegative val="0"/>
            <c:bubble3D val="0"/>
            <c:spPr>
              <a:solidFill>
                <a:srgbClr val="ED7D31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1-A877-844F-BC0E-A757B8C0FD3A}"/>
              </c:ext>
            </c:extLst>
          </c:dPt>
          <c:dPt>
            <c:idx val="2"/>
            <c:invertIfNegative val="0"/>
            <c:bubble3D val="0"/>
            <c:spPr>
              <a:solidFill>
                <a:srgbClr val="A5A5A5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2-A877-844F-BC0E-A757B8C0FD3A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3-A877-844F-BC0E-A757B8C0FD3A}"/>
              </c:ext>
            </c:extLst>
          </c:dPt>
          <c:dPt>
            <c:idx val="4"/>
            <c:invertIfNegative val="0"/>
            <c:bubble3D val="0"/>
            <c:spPr>
              <a:solidFill>
                <a:srgbClr val="5B9BD5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A877-844F-BC0E-A757B8C0FD3A}"/>
              </c:ext>
            </c:extLst>
          </c:dPt>
          <c:dPt>
            <c:idx val="5"/>
            <c:invertIfNegative val="0"/>
            <c:bubble3D val="0"/>
            <c:spPr>
              <a:solidFill>
                <a:srgbClr val="70AD47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5-A877-844F-BC0E-A757B8C0FD3A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6-A877-844F-BC0E-A757B8C0FD3A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7-A877-844F-BC0E-A757B8C0FD3A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3">
                  <a:lumMod val="6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8-A877-844F-BC0E-A757B8C0FD3A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9-A877-844F-BC0E-A757B8C0FD3A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A-A877-844F-BC0E-A757B8C0FD3A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>
                  <a:lumMod val="6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B-A877-844F-BC0E-A757B8C0FD3A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C-A877-844F-BC0E-A757B8C0FD3A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D-A877-844F-BC0E-A757B8C0FD3A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/>
              <a:effectLst/>
              <a:sp3d/>
            </c:spPr>
            <c:extLst>
              <c:ext xmlns:c16="http://schemas.microsoft.com/office/drawing/2014/chart" uri="{C3380CC4-5D6E-409C-BE32-E72D297353CC}">
                <c16:uniqueId val="{0000000E-A877-844F-BC0E-A757B8C0FD3A}"/>
              </c:ext>
            </c:extLst>
          </c:dPt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Sheet1!$B$43:$U$43</c:f>
              <c:numCache>
                <c:formatCode>_("$"* #,##0_);_("$"* \(#,##0\);_("$"* "-"??_);_(@_)</c:formatCode>
                <c:ptCount val="20"/>
                <c:pt idx="0">
                  <c:v>48694</c:v>
                </c:pt>
                <c:pt idx="1">
                  <c:v>55749</c:v>
                </c:pt>
                <c:pt idx="2">
                  <c:v>61208</c:v>
                </c:pt>
                <c:pt idx="3">
                  <c:v>53952</c:v>
                </c:pt>
                <c:pt idx="4">
                  <c:v>53154</c:v>
                </c:pt>
                <c:pt idx="5">
                  <c:v>29772</c:v>
                </c:pt>
                <c:pt idx="6">
                  <c:v>35258</c:v>
                </c:pt>
                <c:pt idx="7">
                  <c:v>44345</c:v>
                </c:pt>
                <c:pt idx="8">
                  <c:v>56378</c:v>
                </c:pt>
                <c:pt idx="9">
                  <c:v>66301</c:v>
                </c:pt>
                <c:pt idx="10">
                  <c:v>67645</c:v>
                </c:pt>
                <c:pt idx="11">
                  <c:v>48906</c:v>
                </c:pt>
                <c:pt idx="12">
                  <c:v>49856</c:v>
                </c:pt>
                <c:pt idx="13">
                  <c:v>48324</c:v>
                </c:pt>
                <c:pt idx="14">
                  <c:v>26571</c:v>
                </c:pt>
                <c:pt idx="15">
                  <c:v>11267</c:v>
                </c:pt>
                <c:pt idx="16">
                  <c:v>11320</c:v>
                </c:pt>
                <c:pt idx="17">
                  <c:v>10801</c:v>
                </c:pt>
                <c:pt idx="18">
                  <c:v>10905</c:v>
                </c:pt>
                <c:pt idx="19">
                  <c:v>9070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877-844F-BC0E-A757B8C0FD3A}"/>
            </c:ext>
          </c:extLst>
        </c:ser>
        <c:ser>
          <c:idx val="1"/>
          <c:order val="1"/>
          <c:tx>
            <c:strRef>
              <c:f>Sheet1!$A$44</c:f>
              <c:strCache>
                <c:ptCount val="1"/>
                <c:pt idx="0">
                  <c:v>GE Industrial</c:v>
                </c:pt>
              </c:strCache>
            </c:strRef>
          </c:tx>
          <c:spPr>
            <a:solidFill>
              <a:srgbClr val="ED7D31"/>
            </a:solidFill>
            <a:ln w="25400">
              <a:noFill/>
            </a:ln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Sheet1!$B$44:$U$44</c:f>
              <c:numCache>
                <c:formatCode>_("$"* #,##0_);_("$"* \(#,##0\);_("$"* "-"??_);_(@_)</c:formatCode>
                <c:ptCount val="20"/>
                <c:pt idx="0">
                  <c:v>33472</c:v>
                </c:pt>
                <c:pt idx="1">
                  <c:v>36110</c:v>
                </c:pt>
                <c:pt idx="2">
                  <c:v>40574</c:v>
                </c:pt>
                <c:pt idx="3">
                  <c:v>39051</c:v>
                </c:pt>
                <c:pt idx="4">
                  <c:v>37065</c:v>
                </c:pt>
                <c:pt idx="5">
                  <c:v>35186</c:v>
                </c:pt>
                <c:pt idx="6">
                  <c:v>44178</c:v>
                </c:pt>
                <c:pt idx="7">
                  <c:v>32076</c:v>
                </c:pt>
                <c:pt idx="8">
                  <c:v>37687</c:v>
                </c:pt>
                <c:pt idx="9">
                  <c:v>42801</c:v>
                </c:pt>
                <c:pt idx="10">
                  <c:v>41605</c:v>
                </c:pt>
                <c:pt idx="11">
                  <c:v>38570</c:v>
                </c:pt>
                <c:pt idx="12">
                  <c:v>37886</c:v>
                </c:pt>
                <c:pt idx="13">
                  <c:v>41827</c:v>
                </c:pt>
                <c:pt idx="14">
                  <c:v>43892</c:v>
                </c:pt>
                <c:pt idx="15">
                  <c:v>45996</c:v>
                </c:pt>
                <c:pt idx="16">
                  <c:v>47939</c:v>
                </c:pt>
                <c:pt idx="17">
                  <c:v>48232</c:v>
                </c:pt>
                <c:pt idx="18">
                  <c:v>49265</c:v>
                </c:pt>
                <c:pt idx="19">
                  <c:v>50669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877-844F-BC0E-A757B8C0FD3A}"/>
            </c:ext>
          </c:extLst>
        </c:ser>
        <c:ser>
          <c:idx val="2"/>
          <c:order val="2"/>
          <c:tx>
            <c:strRef>
              <c:f>Sheet1!$A$45</c:f>
              <c:strCache>
                <c:ptCount val="1"/>
                <c:pt idx="0">
                  <c:v>GE Power/Energy</c:v>
                </c:pt>
              </c:strCache>
            </c:strRef>
          </c:tx>
          <c:spPr>
            <a:solidFill>
              <a:srgbClr val="A5A5A5"/>
            </a:solidFill>
            <a:ln w="25400">
              <a:noFill/>
            </a:ln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Sheet1!$B$45:$U$45</c:f>
              <c:numCache>
                <c:formatCode>_("$"* #,##0_);_("$"* \(#,##0\);_("$"* "-"??_);_(@_)</c:formatCode>
                <c:ptCount val="20"/>
                <c:pt idx="0">
                  <c:v>8500</c:v>
                </c:pt>
                <c:pt idx="1">
                  <c:v>10099</c:v>
                </c:pt>
                <c:pt idx="2">
                  <c:v>14861</c:v>
                </c:pt>
                <c:pt idx="3">
                  <c:v>20211</c:v>
                </c:pt>
                <c:pt idx="4">
                  <c:v>23633</c:v>
                </c:pt>
                <c:pt idx="5">
                  <c:v>23566</c:v>
                </c:pt>
                <c:pt idx="6">
                  <c:v>23260</c:v>
                </c:pt>
                <c:pt idx="7">
                  <c:v>27839</c:v>
                </c:pt>
                <c:pt idx="8">
                  <c:v>25221</c:v>
                </c:pt>
                <c:pt idx="9">
                  <c:v>30698</c:v>
                </c:pt>
                <c:pt idx="10">
                  <c:v>43046</c:v>
                </c:pt>
                <c:pt idx="11">
                  <c:v>40648</c:v>
                </c:pt>
                <c:pt idx="12">
                  <c:v>39373</c:v>
                </c:pt>
                <c:pt idx="13">
                  <c:v>45705</c:v>
                </c:pt>
                <c:pt idx="14">
                  <c:v>50952</c:v>
                </c:pt>
                <c:pt idx="15">
                  <c:v>49049</c:v>
                </c:pt>
                <c:pt idx="16">
                  <c:v>61788</c:v>
                </c:pt>
                <c:pt idx="17">
                  <c:v>51626</c:v>
                </c:pt>
                <c:pt idx="18">
                  <c:v>58726</c:v>
                </c:pt>
                <c:pt idx="19">
                  <c:v>63501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A877-844F-BC0E-A757B8C0FD3A}"/>
            </c:ext>
          </c:extLst>
        </c:ser>
        <c:ser>
          <c:idx val="3"/>
          <c:order val="3"/>
          <c:tx>
            <c:strRef>
              <c:f>Sheet1!$A$46</c:f>
              <c:strCache>
                <c:ptCount val="1"/>
                <c:pt idx="0">
                  <c:v>GE Appliances/ Consumer Products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Sheet1!$B$46:$U$46</c:f>
              <c:numCache>
                <c:formatCode>_("$"* #,##0_);_("$"* \(#,##0\);_("$"* "-"??_);_(@_)</c:formatCode>
                <c:ptCount val="20"/>
                <c:pt idx="0">
                  <c:v>5619</c:v>
                </c:pt>
                <c:pt idx="1">
                  <c:v>5671</c:v>
                </c:pt>
                <c:pt idx="2">
                  <c:v>8717</c:v>
                </c:pt>
                <c:pt idx="3">
                  <c:v>8435</c:v>
                </c:pt>
                <c:pt idx="4">
                  <c:v>12887</c:v>
                </c:pt>
                <c:pt idx="5">
                  <c:v>13003</c:v>
                </c:pt>
                <c:pt idx="6">
                  <c:v>14113</c:v>
                </c:pt>
                <c:pt idx="7">
                  <c:v>13856</c:v>
                </c:pt>
                <c:pt idx="8">
                  <c:v>13202</c:v>
                </c:pt>
                <c:pt idx="9">
                  <c:v>12663</c:v>
                </c:pt>
                <c:pt idx="10">
                  <c:v>10117</c:v>
                </c:pt>
                <c:pt idx="11">
                  <c:v>8443</c:v>
                </c:pt>
                <c:pt idx="12">
                  <c:v>7957</c:v>
                </c:pt>
                <c:pt idx="13">
                  <c:v>7693</c:v>
                </c:pt>
                <c:pt idx="14">
                  <c:v>7967</c:v>
                </c:pt>
                <c:pt idx="15">
                  <c:v>8338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877-844F-BC0E-A757B8C0FD3A}"/>
            </c:ext>
          </c:extLst>
        </c:ser>
        <c:ser>
          <c:idx val="4"/>
          <c:order val="4"/>
          <c:tx>
            <c:strRef>
              <c:f>Sheet1!$A$47</c:f>
              <c:strCache>
                <c:ptCount val="1"/>
                <c:pt idx="0">
                  <c:v>GE Entertainment</c:v>
                </c:pt>
              </c:strCache>
            </c:strRef>
          </c:tx>
          <c:spPr>
            <a:solidFill>
              <a:srgbClr val="5B9BD5"/>
            </a:solidFill>
            <a:ln w="25400">
              <a:noFill/>
            </a:ln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Sheet1!$B$47:$U$47</c:f>
              <c:numCache>
                <c:formatCode>_("$"* #,##0_);_("$"* \(#,##0\);_("$"* "-"??_);_(@_)</c:formatCode>
                <c:ptCount val="20"/>
                <c:pt idx="0">
                  <c:v>5269</c:v>
                </c:pt>
                <c:pt idx="1">
                  <c:v>5790</c:v>
                </c:pt>
                <c:pt idx="2">
                  <c:v>6797</c:v>
                </c:pt>
                <c:pt idx="3">
                  <c:v>5769</c:v>
                </c:pt>
                <c:pt idx="4">
                  <c:v>7149</c:v>
                </c:pt>
                <c:pt idx="5">
                  <c:v>6871</c:v>
                </c:pt>
                <c:pt idx="6">
                  <c:v>12886</c:v>
                </c:pt>
                <c:pt idx="7">
                  <c:v>14689</c:v>
                </c:pt>
                <c:pt idx="8">
                  <c:v>16188</c:v>
                </c:pt>
                <c:pt idx="9">
                  <c:v>15416</c:v>
                </c:pt>
                <c:pt idx="10">
                  <c:v>16969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A877-844F-BC0E-A757B8C0F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72930511"/>
        <c:axId val="1"/>
      </c:barChart>
      <c:catAx>
        <c:axId val="572930511"/>
        <c:scaling>
          <c:orientation val="minMax"/>
        </c:scaling>
        <c:delete val="0"/>
        <c:axPos val="b"/>
        <c:title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</c:title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2930511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GE: Business Mix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Sheet1!$A$51</c:f>
              <c:strCache>
                <c:ptCount val="1"/>
                <c:pt idx="0">
                  <c:v>GE Capital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47B3-3A47-8B9A-861D8C7E76ED}"/>
              </c:ext>
            </c:extLst>
          </c:dPt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Sheet1!$B$51:$U$51</c:f>
              <c:numCache>
                <c:formatCode>0%</c:formatCode>
                <c:ptCount val="20"/>
                <c:pt idx="0">
                  <c:v>0.47948874490418891</c:v>
                </c:pt>
                <c:pt idx="1">
                  <c:v>0.49153140126433842</c:v>
                </c:pt>
                <c:pt idx="2">
                  <c:v>0.46314610652481519</c:v>
                </c:pt>
                <c:pt idx="3">
                  <c:v>0.42342526173696027</c:v>
                </c:pt>
                <c:pt idx="4">
                  <c:v>0.39700346558317401</c:v>
                </c:pt>
                <c:pt idx="5">
                  <c:v>0.27465451392092105</c:v>
                </c:pt>
                <c:pt idx="6">
                  <c:v>0.27185319403215236</c:v>
                </c:pt>
                <c:pt idx="7">
                  <c:v>0.3339106208350589</c:v>
                </c:pt>
                <c:pt idx="8">
                  <c:v>0.37920040894293633</c:v>
                </c:pt>
                <c:pt idx="9">
                  <c:v>0.39493325549949665</c:v>
                </c:pt>
                <c:pt idx="10">
                  <c:v>0.37710026647043737</c:v>
                </c:pt>
                <c:pt idx="11">
                  <c:v>0.35810993871140173</c:v>
                </c:pt>
                <c:pt idx="12">
                  <c:v>0.36910684671878702</c:v>
                </c:pt>
                <c:pt idx="13">
                  <c:v>0.33663766379424448</c:v>
                </c:pt>
                <c:pt idx="14">
                  <c:v>0.20536859841399885</c:v>
                </c:pt>
                <c:pt idx="15">
                  <c:v>9.8273004797208893E-2</c:v>
                </c:pt>
                <c:pt idx="16">
                  <c:v>9.3517394070071952E-2</c:v>
                </c:pt>
                <c:pt idx="17">
                  <c:v>9.760615946285435E-2</c:v>
                </c:pt>
                <c:pt idx="18">
                  <c:v>9.1718813080339121E-2</c:v>
                </c:pt>
                <c:pt idx="19">
                  <c:v>7.3596234988640055E-2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B3-3A47-8B9A-861D8C7E76ED}"/>
            </c:ext>
          </c:extLst>
        </c:ser>
        <c:ser>
          <c:idx val="1"/>
          <c:order val="1"/>
          <c:tx>
            <c:strRef>
              <c:f>Sheet1!$A$52</c:f>
              <c:strCache>
                <c:ptCount val="1"/>
                <c:pt idx="0">
                  <c:v>GE Industrial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Sheet1!$B$52:$U$52</c:f>
              <c:numCache>
                <c:formatCode>0%</c:formatCode>
                <c:ptCount val="20"/>
                <c:pt idx="0">
                  <c:v>0.32959804635957224</c:v>
                </c:pt>
                <c:pt idx="1">
                  <c:v>0.31837699150935911</c:v>
                </c:pt>
                <c:pt idx="2">
                  <c:v>0.30701362773065372</c:v>
                </c:pt>
                <c:pt idx="3">
                  <c:v>0.30647946130060116</c:v>
                </c:pt>
                <c:pt idx="4">
                  <c:v>0.27683586281070743</c:v>
                </c:pt>
                <c:pt idx="5">
                  <c:v>0.3246000848724146</c:v>
                </c:pt>
                <c:pt idx="6">
                  <c:v>0.34062993947337983</c:v>
                </c:pt>
                <c:pt idx="7">
                  <c:v>0.24152705093934718</c:v>
                </c:pt>
                <c:pt idx="8">
                  <c:v>0.25348408620086632</c:v>
                </c:pt>
                <c:pt idx="9">
                  <c:v>0.25495148291328873</c:v>
                </c:pt>
                <c:pt idx="10">
                  <c:v>0.23193519974133414</c:v>
                </c:pt>
                <c:pt idx="11">
                  <c:v>0.2824254761399167</c:v>
                </c:pt>
                <c:pt idx="12">
                  <c:v>0.28048744373371237</c:v>
                </c:pt>
                <c:pt idx="13">
                  <c:v>0.29137785703836322</c:v>
                </c:pt>
                <c:pt idx="14">
                  <c:v>0.33924348054598014</c:v>
                </c:pt>
                <c:pt idx="15">
                  <c:v>0.40118621892716966</c:v>
                </c:pt>
                <c:pt idx="16">
                  <c:v>0.39603625038208301</c:v>
                </c:pt>
                <c:pt idx="17">
                  <c:v>0.43586152052702448</c:v>
                </c:pt>
                <c:pt idx="18">
                  <c:v>0.41435372089893691</c:v>
                </c:pt>
                <c:pt idx="19">
                  <c:v>0.41114086335605321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B3-3A47-8B9A-861D8C7E76ED}"/>
            </c:ext>
          </c:extLst>
        </c:ser>
        <c:ser>
          <c:idx val="2"/>
          <c:order val="2"/>
          <c:tx>
            <c:strRef>
              <c:f>Sheet1!$A$53</c:f>
              <c:strCache>
                <c:ptCount val="1"/>
                <c:pt idx="0">
                  <c:v>GE Power/Energy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Sheet1!$B$53:$U$53</c:f>
              <c:numCache>
                <c:formatCode>0%</c:formatCode>
                <c:ptCount val="20"/>
                <c:pt idx="0">
                  <c:v>8.369931268093822E-2</c:v>
                </c:pt>
                <c:pt idx="1">
                  <c:v>8.9041518616810228E-2</c:v>
                </c:pt>
                <c:pt idx="2">
                  <c:v>0.11244958647669061</c:v>
                </c:pt>
                <c:pt idx="3">
                  <c:v>0.1586196612723477</c:v>
                </c:pt>
                <c:pt idx="4">
                  <c:v>0.17651320506692161</c:v>
                </c:pt>
                <c:pt idx="5">
                  <c:v>0.21740253510212365</c:v>
                </c:pt>
                <c:pt idx="6">
                  <c:v>0.17934384517521879</c:v>
                </c:pt>
                <c:pt idx="7">
                  <c:v>0.20962313165919957</c:v>
                </c:pt>
                <c:pt idx="8">
                  <c:v>0.16963733218542335</c:v>
                </c:pt>
                <c:pt idx="9">
                  <c:v>0.18285789169580471</c:v>
                </c:pt>
                <c:pt idx="10">
                  <c:v>0.23996833573045234</c:v>
                </c:pt>
                <c:pt idx="11">
                  <c:v>0.29764145071649811</c:v>
                </c:pt>
                <c:pt idx="12">
                  <c:v>0.29149638711205877</c:v>
                </c:pt>
                <c:pt idx="13">
                  <c:v>0.31839302259158891</c:v>
                </c:pt>
                <c:pt idx="14">
                  <c:v>0.3938105764325795</c:v>
                </c:pt>
                <c:pt idx="15">
                  <c:v>0.42781508940252944</c:v>
                </c:pt>
                <c:pt idx="16">
                  <c:v>0.51044635554784501</c:v>
                </c:pt>
                <c:pt idx="17">
                  <c:v>0.46653232001012118</c:v>
                </c:pt>
                <c:pt idx="18">
                  <c:v>0.49392746602072402</c:v>
                </c:pt>
                <c:pt idx="19">
                  <c:v>0.51526290165530675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B3-3A47-8B9A-861D8C7E76ED}"/>
            </c:ext>
          </c:extLst>
        </c:ser>
        <c:ser>
          <c:idx val="3"/>
          <c:order val="3"/>
          <c:tx>
            <c:strRef>
              <c:f>Sheet1!$A$54</c:f>
              <c:strCache>
                <c:ptCount val="1"/>
                <c:pt idx="0">
                  <c:v>GE Appliances/ Consumer Products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Sheet1!$B$54:$U$54</c:f>
              <c:numCache>
                <c:formatCode>0%</c:formatCode>
                <c:ptCount val="20"/>
                <c:pt idx="0">
                  <c:v>5.5330169171081398E-2</c:v>
                </c:pt>
                <c:pt idx="1">
                  <c:v>5.000044084324496E-2</c:v>
                </c:pt>
                <c:pt idx="2">
                  <c:v>6.5959427045105448E-2</c:v>
                </c:pt>
                <c:pt idx="3">
                  <c:v>6.6199438069974414E-2</c:v>
                </c:pt>
                <c:pt idx="4">
                  <c:v>9.6252091300191203E-2</c:v>
                </c:pt>
                <c:pt idx="5">
                  <c:v>0.11995608775069651</c:v>
                </c:pt>
                <c:pt idx="6">
                  <c:v>0.10881683950807663</c:v>
                </c:pt>
                <c:pt idx="7">
                  <c:v>0.10433342118143142</c:v>
                </c:pt>
                <c:pt idx="8">
                  <c:v>8.8797115876133342E-2</c:v>
                </c:pt>
                <c:pt idx="9">
                  <c:v>7.5429327074857486E-2</c:v>
                </c:pt>
                <c:pt idx="10">
                  <c:v>5.6399192784114351E-2</c:v>
                </c:pt>
                <c:pt idx="11">
                  <c:v>6.1823134432183471E-2</c:v>
                </c:pt>
                <c:pt idx="12">
                  <c:v>5.8909322435441835E-2</c:v>
                </c:pt>
                <c:pt idx="13">
                  <c:v>5.3591456575803387E-2</c:v>
                </c:pt>
                <c:pt idx="14">
                  <c:v>6.1577344607441527E-2</c:v>
                </c:pt>
                <c:pt idx="15">
                  <c:v>7.2725686873092013E-2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B3-3A47-8B9A-861D8C7E76ED}"/>
            </c:ext>
          </c:extLst>
        </c:ser>
        <c:ser>
          <c:idx val="4"/>
          <c:order val="4"/>
          <c:tx>
            <c:strRef>
              <c:f>Sheet1!$A$55</c:f>
              <c:strCache>
                <c:ptCount val="1"/>
                <c:pt idx="0">
                  <c:v>GE Entertainment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Sheet1!$B$55:$U$55</c:f>
              <c:numCache>
                <c:formatCode>0%</c:formatCode>
                <c:ptCount val="20"/>
                <c:pt idx="0">
                  <c:v>5.1883726884219231E-2</c:v>
                </c:pt>
                <c:pt idx="1">
                  <c:v>5.1049647766247278E-2</c:v>
                </c:pt>
                <c:pt idx="2">
                  <c:v>5.1431252222735077E-2</c:v>
                </c:pt>
                <c:pt idx="3">
                  <c:v>4.5276177620116466E-2</c:v>
                </c:pt>
                <c:pt idx="4">
                  <c:v>5.3395375239005734E-2</c:v>
                </c:pt>
                <c:pt idx="5">
                  <c:v>6.3386778353844167E-2</c:v>
                </c:pt>
                <c:pt idx="6">
                  <c:v>9.9356181811172367E-2</c:v>
                </c:pt>
                <c:pt idx="7">
                  <c:v>0.11060577538496291</c:v>
                </c:pt>
                <c:pt idx="8">
                  <c:v>0.10888105679464069</c:v>
                </c:pt>
                <c:pt idx="9">
                  <c:v>9.1828042816552394E-2</c:v>
                </c:pt>
                <c:pt idx="10">
                  <c:v>9.4597005273661799E-2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B3-3A47-8B9A-861D8C7E76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839478127"/>
        <c:axId val="1"/>
      </c:barChart>
      <c:catAx>
        <c:axId val="839478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9478127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Sheet1!$A$43</c:f>
              <c:strCache>
                <c:ptCount val="1"/>
                <c:pt idx="0">
                  <c:v>GE Capital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Sheet1!$B$43:$U$43</c:f>
              <c:numCache>
                <c:formatCode>_("$"* #,##0_);_("$"* \(#,##0\);_("$"* "-"??_);_(@_)</c:formatCode>
                <c:ptCount val="20"/>
                <c:pt idx="0">
                  <c:v>48694</c:v>
                </c:pt>
                <c:pt idx="1">
                  <c:v>55749</c:v>
                </c:pt>
                <c:pt idx="2">
                  <c:v>61208</c:v>
                </c:pt>
                <c:pt idx="3">
                  <c:v>53952</c:v>
                </c:pt>
                <c:pt idx="4">
                  <c:v>53154</c:v>
                </c:pt>
                <c:pt idx="5">
                  <c:v>29772</c:v>
                </c:pt>
                <c:pt idx="6">
                  <c:v>35258</c:v>
                </c:pt>
                <c:pt idx="7">
                  <c:v>44345</c:v>
                </c:pt>
                <c:pt idx="8">
                  <c:v>56378</c:v>
                </c:pt>
                <c:pt idx="9">
                  <c:v>66301</c:v>
                </c:pt>
                <c:pt idx="10">
                  <c:v>67645</c:v>
                </c:pt>
                <c:pt idx="11">
                  <c:v>48906</c:v>
                </c:pt>
                <c:pt idx="12">
                  <c:v>49856</c:v>
                </c:pt>
                <c:pt idx="13">
                  <c:v>48324</c:v>
                </c:pt>
                <c:pt idx="14">
                  <c:v>26571</c:v>
                </c:pt>
                <c:pt idx="15">
                  <c:v>11267</c:v>
                </c:pt>
                <c:pt idx="16">
                  <c:v>11320</c:v>
                </c:pt>
                <c:pt idx="17">
                  <c:v>10801</c:v>
                </c:pt>
                <c:pt idx="18">
                  <c:v>10905</c:v>
                </c:pt>
                <c:pt idx="19">
                  <c:v>9070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3F-D742-94C3-2D76755C8A38}"/>
            </c:ext>
          </c:extLst>
        </c:ser>
        <c:ser>
          <c:idx val="1"/>
          <c:order val="1"/>
          <c:tx>
            <c:strRef>
              <c:f>Sheet1!$A$44</c:f>
              <c:strCache>
                <c:ptCount val="1"/>
                <c:pt idx="0">
                  <c:v>GE Industrial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Sheet1!$B$44:$U$44</c:f>
              <c:numCache>
                <c:formatCode>_("$"* #,##0_);_("$"* \(#,##0\);_("$"* "-"??_);_(@_)</c:formatCode>
                <c:ptCount val="20"/>
                <c:pt idx="0">
                  <c:v>33472</c:v>
                </c:pt>
                <c:pt idx="1">
                  <c:v>36110</c:v>
                </c:pt>
                <c:pt idx="2">
                  <c:v>40574</c:v>
                </c:pt>
                <c:pt idx="3">
                  <c:v>39051</c:v>
                </c:pt>
                <c:pt idx="4">
                  <c:v>37065</c:v>
                </c:pt>
                <c:pt idx="5">
                  <c:v>35186</c:v>
                </c:pt>
                <c:pt idx="6">
                  <c:v>44178</c:v>
                </c:pt>
                <c:pt idx="7">
                  <c:v>32076</c:v>
                </c:pt>
                <c:pt idx="8">
                  <c:v>37687</c:v>
                </c:pt>
                <c:pt idx="9">
                  <c:v>42801</c:v>
                </c:pt>
                <c:pt idx="10">
                  <c:v>41605</c:v>
                </c:pt>
                <c:pt idx="11">
                  <c:v>38570</c:v>
                </c:pt>
                <c:pt idx="12">
                  <c:v>37886</c:v>
                </c:pt>
                <c:pt idx="13">
                  <c:v>41827</c:v>
                </c:pt>
                <c:pt idx="14">
                  <c:v>43892</c:v>
                </c:pt>
                <c:pt idx="15">
                  <c:v>45996</c:v>
                </c:pt>
                <c:pt idx="16">
                  <c:v>47939</c:v>
                </c:pt>
                <c:pt idx="17">
                  <c:v>48232</c:v>
                </c:pt>
                <c:pt idx="18">
                  <c:v>49265</c:v>
                </c:pt>
                <c:pt idx="19">
                  <c:v>50669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3F-D742-94C3-2D76755C8A38}"/>
            </c:ext>
          </c:extLst>
        </c:ser>
        <c:ser>
          <c:idx val="2"/>
          <c:order val="2"/>
          <c:tx>
            <c:strRef>
              <c:f>Sheet1!$A$45</c:f>
              <c:strCache>
                <c:ptCount val="1"/>
                <c:pt idx="0">
                  <c:v>GE Power/Energy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Sheet1!$B$45:$U$45</c:f>
              <c:numCache>
                <c:formatCode>_("$"* #,##0_);_("$"* \(#,##0\);_("$"* "-"??_);_(@_)</c:formatCode>
                <c:ptCount val="20"/>
                <c:pt idx="0">
                  <c:v>8500</c:v>
                </c:pt>
                <c:pt idx="1">
                  <c:v>10099</c:v>
                </c:pt>
                <c:pt idx="2">
                  <c:v>14861</c:v>
                </c:pt>
                <c:pt idx="3">
                  <c:v>20211</c:v>
                </c:pt>
                <c:pt idx="4">
                  <c:v>23633</c:v>
                </c:pt>
                <c:pt idx="5">
                  <c:v>23566</c:v>
                </c:pt>
                <c:pt idx="6">
                  <c:v>23260</c:v>
                </c:pt>
                <c:pt idx="7">
                  <c:v>27839</c:v>
                </c:pt>
                <c:pt idx="8">
                  <c:v>25221</c:v>
                </c:pt>
                <c:pt idx="9">
                  <c:v>30698</c:v>
                </c:pt>
                <c:pt idx="10">
                  <c:v>43046</c:v>
                </c:pt>
                <c:pt idx="11">
                  <c:v>40648</c:v>
                </c:pt>
                <c:pt idx="12">
                  <c:v>39373</c:v>
                </c:pt>
                <c:pt idx="13">
                  <c:v>45705</c:v>
                </c:pt>
                <c:pt idx="14">
                  <c:v>50952</c:v>
                </c:pt>
                <c:pt idx="15">
                  <c:v>49049</c:v>
                </c:pt>
                <c:pt idx="16">
                  <c:v>61788</c:v>
                </c:pt>
                <c:pt idx="17">
                  <c:v>51626</c:v>
                </c:pt>
                <c:pt idx="18">
                  <c:v>58726</c:v>
                </c:pt>
                <c:pt idx="19">
                  <c:v>63501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3F-D742-94C3-2D76755C8A38}"/>
            </c:ext>
          </c:extLst>
        </c:ser>
        <c:ser>
          <c:idx val="3"/>
          <c:order val="3"/>
          <c:tx>
            <c:strRef>
              <c:f>Sheet1!$A$46</c:f>
              <c:strCache>
                <c:ptCount val="1"/>
                <c:pt idx="0">
                  <c:v>GE Appliances/ Consumer Products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Sheet1!$B$46:$U$46</c:f>
              <c:numCache>
                <c:formatCode>_("$"* #,##0_);_("$"* \(#,##0\);_("$"* "-"??_);_(@_)</c:formatCode>
                <c:ptCount val="20"/>
                <c:pt idx="0">
                  <c:v>5619</c:v>
                </c:pt>
                <c:pt idx="1">
                  <c:v>5671</c:v>
                </c:pt>
                <c:pt idx="2">
                  <c:v>8717</c:v>
                </c:pt>
                <c:pt idx="3">
                  <c:v>8435</c:v>
                </c:pt>
                <c:pt idx="4">
                  <c:v>12887</c:v>
                </c:pt>
                <c:pt idx="5">
                  <c:v>13003</c:v>
                </c:pt>
                <c:pt idx="6">
                  <c:v>14113</c:v>
                </c:pt>
                <c:pt idx="7">
                  <c:v>13856</c:v>
                </c:pt>
                <c:pt idx="8">
                  <c:v>13202</c:v>
                </c:pt>
                <c:pt idx="9">
                  <c:v>12663</c:v>
                </c:pt>
                <c:pt idx="10">
                  <c:v>10117</c:v>
                </c:pt>
                <c:pt idx="11">
                  <c:v>8443</c:v>
                </c:pt>
                <c:pt idx="12">
                  <c:v>7957</c:v>
                </c:pt>
                <c:pt idx="13">
                  <c:v>7693</c:v>
                </c:pt>
                <c:pt idx="14">
                  <c:v>7967</c:v>
                </c:pt>
                <c:pt idx="15">
                  <c:v>8338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3F-D742-94C3-2D76755C8A38}"/>
            </c:ext>
          </c:extLst>
        </c:ser>
        <c:ser>
          <c:idx val="4"/>
          <c:order val="4"/>
          <c:tx>
            <c:strRef>
              <c:f>Sheet1!$A$47</c:f>
              <c:strCache>
                <c:ptCount val="1"/>
                <c:pt idx="0">
                  <c:v>GE Entertainment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Sheet1!$B$42:$U$42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Sheet1!$B$47:$U$47</c:f>
              <c:numCache>
                <c:formatCode>_("$"* #,##0_);_("$"* \(#,##0\);_("$"* "-"??_);_(@_)</c:formatCode>
                <c:ptCount val="20"/>
                <c:pt idx="0">
                  <c:v>5269</c:v>
                </c:pt>
                <c:pt idx="1">
                  <c:v>5790</c:v>
                </c:pt>
                <c:pt idx="2">
                  <c:v>6797</c:v>
                </c:pt>
                <c:pt idx="3">
                  <c:v>5769</c:v>
                </c:pt>
                <c:pt idx="4">
                  <c:v>7149</c:v>
                </c:pt>
                <c:pt idx="5">
                  <c:v>6871</c:v>
                </c:pt>
                <c:pt idx="6">
                  <c:v>12886</c:v>
                </c:pt>
                <c:pt idx="7">
                  <c:v>14689</c:v>
                </c:pt>
                <c:pt idx="8">
                  <c:v>16188</c:v>
                </c:pt>
                <c:pt idx="9">
                  <c:v>15416</c:v>
                </c:pt>
                <c:pt idx="10">
                  <c:v>16969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3F-D742-94C3-2D76755C8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2851951"/>
        <c:axId val="1"/>
      </c:barChart>
      <c:catAx>
        <c:axId val="57285195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2851951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Sheet1!$A$51</c:f>
              <c:strCache>
                <c:ptCount val="1"/>
                <c:pt idx="0">
                  <c:v>GE Capital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Sheet1!$B$51:$U$51</c:f>
              <c:numCache>
                <c:formatCode>0%</c:formatCode>
                <c:ptCount val="20"/>
                <c:pt idx="0">
                  <c:v>0.47948874490418891</c:v>
                </c:pt>
                <c:pt idx="1">
                  <c:v>0.49153140126433842</c:v>
                </c:pt>
                <c:pt idx="2">
                  <c:v>0.46314610652481519</c:v>
                </c:pt>
                <c:pt idx="3">
                  <c:v>0.42342526173696027</c:v>
                </c:pt>
                <c:pt idx="4">
                  <c:v>0.39700346558317401</c:v>
                </c:pt>
                <c:pt idx="5">
                  <c:v>0.27465451392092105</c:v>
                </c:pt>
                <c:pt idx="6">
                  <c:v>0.27185319403215236</c:v>
                </c:pt>
                <c:pt idx="7">
                  <c:v>0.3339106208350589</c:v>
                </c:pt>
                <c:pt idx="8">
                  <c:v>0.37920040894293633</c:v>
                </c:pt>
                <c:pt idx="9">
                  <c:v>0.39493325549949665</c:v>
                </c:pt>
                <c:pt idx="10">
                  <c:v>0.37710026647043737</c:v>
                </c:pt>
                <c:pt idx="11">
                  <c:v>0.35810993871140173</c:v>
                </c:pt>
                <c:pt idx="12">
                  <c:v>0.36910684671878702</c:v>
                </c:pt>
                <c:pt idx="13">
                  <c:v>0.33663766379424448</c:v>
                </c:pt>
                <c:pt idx="14">
                  <c:v>0.20536859841399885</c:v>
                </c:pt>
                <c:pt idx="15">
                  <c:v>9.8273004797208893E-2</c:v>
                </c:pt>
                <c:pt idx="16">
                  <c:v>9.3517394070071952E-2</c:v>
                </c:pt>
                <c:pt idx="17">
                  <c:v>9.760615946285435E-2</c:v>
                </c:pt>
                <c:pt idx="18">
                  <c:v>9.1718813080339121E-2</c:v>
                </c:pt>
                <c:pt idx="19">
                  <c:v>7.3596234988640055E-2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78-EB4F-BCC6-9E481038E928}"/>
            </c:ext>
          </c:extLst>
        </c:ser>
        <c:ser>
          <c:idx val="1"/>
          <c:order val="1"/>
          <c:tx>
            <c:strRef>
              <c:f>Sheet1!$A$52</c:f>
              <c:strCache>
                <c:ptCount val="1"/>
                <c:pt idx="0">
                  <c:v>GE Industrial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Sheet1!$B$52:$U$52</c:f>
              <c:numCache>
                <c:formatCode>0%</c:formatCode>
                <c:ptCount val="20"/>
                <c:pt idx="0">
                  <c:v>0.32959804635957224</c:v>
                </c:pt>
                <c:pt idx="1">
                  <c:v>0.31837699150935911</c:v>
                </c:pt>
                <c:pt idx="2">
                  <c:v>0.30701362773065372</c:v>
                </c:pt>
                <c:pt idx="3">
                  <c:v>0.30647946130060116</c:v>
                </c:pt>
                <c:pt idx="4">
                  <c:v>0.27683586281070743</c:v>
                </c:pt>
                <c:pt idx="5">
                  <c:v>0.3246000848724146</c:v>
                </c:pt>
                <c:pt idx="6">
                  <c:v>0.34062993947337983</c:v>
                </c:pt>
                <c:pt idx="7">
                  <c:v>0.24152705093934718</c:v>
                </c:pt>
                <c:pt idx="8">
                  <c:v>0.25348408620086632</c:v>
                </c:pt>
                <c:pt idx="9">
                  <c:v>0.25495148291328873</c:v>
                </c:pt>
                <c:pt idx="10">
                  <c:v>0.23193519974133414</c:v>
                </c:pt>
                <c:pt idx="11">
                  <c:v>0.2824254761399167</c:v>
                </c:pt>
                <c:pt idx="12">
                  <c:v>0.28048744373371237</c:v>
                </c:pt>
                <c:pt idx="13">
                  <c:v>0.29137785703836322</c:v>
                </c:pt>
                <c:pt idx="14">
                  <c:v>0.33924348054598014</c:v>
                </c:pt>
                <c:pt idx="15">
                  <c:v>0.40118621892716966</c:v>
                </c:pt>
                <c:pt idx="16">
                  <c:v>0.39603625038208301</c:v>
                </c:pt>
                <c:pt idx="17">
                  <c:v>0.43586152052702448</c:v>
                </c:pt>
                <c:pt idx="18">
                  <c:v>0.41435372089893691</c:v>
                </c:pt>
                <c:pt idx="19">
                  <c:v>0.41114086335605321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78-EB4F-BCC6-9E481038E928}"/>
            </c:ext>
          </c:extLst>
        </c:ser>
        <c:ser>
          <c:idx val="2"/>
          <c:order val="2"/>
          <c:tx>
            <c:strRef>
              <c:f>Sheet1!$A$53</c:f>
              <c:strCache>
                <c:ptCount val="1"/>
                <c:pt idx="0">
                  <c:v>GE Power/Energy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Sheet1!$B$53:$U$53</c:f>
              <c:numCache>
                <c:formatCode>0%</c:formatCode>
                <c:ptCount val="20"/>
                <c:pt idx="0">
                  <c:v>8.369931268093822E-2</c:v>
                </c:pt>
                <c:pt idx="1">
                  <c:v>8.9041518616810228E-2</c:v>
                </c:pt>
                <c:pt idx="2">
                  <c:v>0.11244958647669061</c:v>
                </c:pt>
                <c:pt idx="3">
                  <c:v>0.1586196612723477</c:v>
                </c:pt>
                <c:pt idx="4">
                  <c:v>0.17651320506692161</c:v>
                </c:pt>
                <c:pt idx="5">
                  <c:v>0.21740253510212365</c:v>
                </c:pt>
                <c:pt idx="6">
                  <c:v>0.17934384517521879</c:v>
                </c:pt>
                <c:pt idx="7">
                  <c:v>0.20962313165919957</c:v>
                </c:pt>
                <c:pt idx="8">
                  <c:v>0.16963733218542335</c:v>
                </c:pt>
                <c:pt idx="9">
                  <c:v>0.18285789169580471</c:v>
                </c:pt>
                <c:pt idx="10">
                  <c:v>0.23996833573045234</c:v>
                </c:pt>
                <c:pt idx="11">
                  <c:v>0.29764145071649811</c:v>
                </c:pt>
                <c:pt idx="12">
                  <c:v>0.29149638711205877</c:v>
                </c:pt>
                <c:pt idx="13">
                  <c:v>0.31839302259158891</c:v>
                </c:pt>
                <c:pt idx="14">
                  <c:v>0.3938105764325795</c:v>
                </c:pt>
                <c:pt idx="15">
                  <c:v>0.42781508940252944</c:v>
                </c:pt>
                <c:pt idx="16">
                  <c:v>0.51044635554784501</c:v>
                </c:pt>
                <c:pt idx="17">
                  <c:v>0.46653232001012118</c:v>
                </c:pt>
                <c:pt idx="18">
                  <c:v>0.49392746602072402</c:v>
                </c:pt>
                <c:pt idx="19">
                  <c:v>0.51526290165530675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78-EB4F-BCC6-9E481038E928}"/>
            </c:ext>
          </c:extLst>
        </c:ser>
        <c:ser>
          <c:idx val="3"/>
          <c:order val="3"/>
          <c:tx>
            <c:strRef>
              <c:f>Sheet1!$A$54</c:f>
              <c:strCache>
                <c:ptCount val="1"/>
                <c:pt idx="0">
                  <c:v>GE Appliances/ Consumer Products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Sheet1!$B$54:$U$54</c:f>
              <c:numCache>
                <c:formatCode>0%</c:formatCode>
                <c:ptCount val="20"/>
                <c:pt idx="0">
                  <c:v>5.5330169171081398E-2</c:v>
                </c:pt>
                <c:pt idx="1">
                  <c:v>5.000044084324496E-2</c:v>
                </c:pt>
                <c:pt idx="2">
                  <c:v>6.5959427045105448E-2</c:v>
                </c:pt>
                <c:pt idx="3">
                  <c:v>6.6199438069974414E-2</c:v>
                </c:pt>
                <c:pt idx="4">
                  <c:v>9.6252091300191203E-2</c:v>
                </c:pt>
                <c:pt idx="5">
                  <c:v>0.11995608775069651</c:v>
                </c:pt>
                <c:pt idx="6">
                  <c:v>0.10881683950807663</c:v>
                </c:pt>
                <c:pt idx="7">
                  <c:v>0.10433342118143142</c:v>
                </c:pt>
                <c:pt idx="8">
                  <c:v>8.8797115876133342E-2</c:v>
                </c:pt>
                <c:pt idx="9">
                  <c:v>7.5429327074857486E-2</c:v>
                </c:pt>
                <c:pt idx="10">
                  <c:v>5.6399192784114351E-2</c:v>
                </c:pt>
                <c:pt idx="11">
                  <c:v>6.1823134432183471E-2</c:v>
                </c:pt>
                <c:pt idx="12">
                  <c:v>5.8909322435441835E-2</c:v>
                </c:pt>
                <c:pt idx="13">
                  <c:v>5.3591456575803387E-2</c:v>
                </c:pt>
                <c:pt idx="14">
                  <c:v>6.1577344607441527E-2</c:v>
                </c:pt>
                <c:pt idx="15">
                  <c:v>7.2725686873092013E-2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778-EB4F-BCC6-9E481038E928}"/>
            </c:ext>
          </c:extLst>
        </c:ser>
        <c:ser>
          <c:idx val="4"/>
          <c:order val="4"/>
          <c:tx>
            <c:strRef>
              <c:f>Sheet1!$A$55</c:f>
              <c:strCache>
                <c:ptCount val="1"/>
                <c:pt idx="0">
                  <c:v>GE Entertainment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Sheet1!$B$50:$U$50</c:f>
              <c:numCache>
                <c:formatCode>General</c:formatCod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</c:numCache>
            </c:numRef>
          </c:cat>
          <c:val>
            <c:numRef>
              <c:f>Sheet1!$B$55:$U$55</c:f>
              <c:numCache>
                <c:formatCode>0%</c:formatCode>
                <c:ptCount val="20"/>
                <c:pt idx="0">
                  <c:v>5.1883726884219231E-2</c:v>
                </c:pt>
                <c:pt idx="1">
                  <c:v>5.1049647766247278E-2</c:v>
                </c:pt>
                <c:pt idx="2">
                  <c:v>5.1431252222735077E-2</c:v>
                </c:pt>
                <c:pt idx="3">
                  <c:v>4.5276177620116466E-2</c:v>
                </c:pt>
                <c:pt idx="4">
                  <c:v>5.3395375239005734E-2</c:v>
                </c:pt>
                <c:pt idx="5">
                  <c:v>6.3386778353844167E-2</c:v>
                </c:pt>
                <c:pt idx="6">
                  <c:v>9.9356181811172367E-2</c:v>
                </c:pt>
                <c:pt idx="7">
                  <c:v>0.11060577538496291</c:v>
                </c:pt>
                <c:pt idx="8">
                  <c:v>0.10888105679464069</c:v>
                </c:pt>
                <c:pt idx="9">
                  <c:v>9.1828042816552394E-2</c:v>
                </c:pt>
                <c:pt idx="10">
                  <c:v>9.4597005273661799E-2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78-EB4F-BCC6-9E481038E9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839696383"/>
        <c:axId val="1"/>
      </c:barChart>
      <c:catAx>
        <c:axId val="8396963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9696383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GE Revenue</a:t>
            </a:r>
            <a:r>
              <a:rPr lang="en-US" i="1" baseline="0"/>
              <a:t> Breakdown</a:t>
            </a:r>
            <a:r>
              <a:rPr lang="en-US" i="1"/>
              <a:t>- 2017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'2017 Breakdown'!$B$1</c:f>
              <c:strCache>
                <c:ptCount val="1"/>
                <c:pt idx="0">
                  <c:v>Revenues- 2017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2A77-184D-8E17-0E1209BB2FB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A77-184D-8E17-0E1209BB2FB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A77-184D-8E17-0E1209BB2FB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A77-184D-8E17-0E1209BB2FB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2A77-184D-8E17-0E1209BB2FB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A77-184D-8E17-0E1209BB2FB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A77-184D-8E17-0E1209BB2FB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A77-184D-8E17-0E1209BB2FBC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2A77-184D-8E17-0E1209BB2FBC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6-2A77-184D-8E17-0E1209BB2F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'2017 Breakdown'!$A$2:$A$9</c:f>
              <c:strCache>
                <c:ptCount val="8"/>
                <c:pt idx="0">
                  <c:v>Power</c:v>
                </c:pt>
                <c:pt idx="1">
                  <c:v>Renewable Energy</c:v>
                </c:pt>
                <c:pt idx="2">
                  <c:v>Oil &amp; Gas</c:v>
                </c:pt>
                <c:pt idx="3">
                  <c:v>Aviation</c:v>
                </c:pt>
                <c:pt idx="4">
                  <c:v>Healthcare</c:v>
                </c:pt>
                <c:pt idx="5">
                  <c:v>Transportation</c:v>
                </c:pt>
                <c:pt idx="6">
                  <c:v>Lighting</c:v>
                </c:pt>
                <c:pt idx="7">
                  <c:v>Capital</c:v>
                </c:pt>
              </c:strCache>
            </c:strRef>
          </c:cat>
          <c:val>
            <c:numRef>
              <c:f>'2017 Breakdown'!$B$2:$B$9</c:f>
              <c:numCache>
                <c:formatCode>_("$"* #,##0.00_);_("$"* \(#,##0.00\);_("$"* "-"??_);_(@_)</c:formatCode>
                <c:ptCount val="8"/>
                <c:pt idx="0">
                  <c:v>36</c:v>
                </c:pt>
                <c:pt idx="1">
                  <c:v>10.3</c:v>
                </c:pt>
                <c:pt idx="2">
                  <c:v>17.2</c:v>
                </c:pt>
                <c:pt idx="3">
                  <c:v>27.4</c:v>
                </c:pt>
                <c:pt idx="4">
                  <c:v>19.100000000000001</c:v>
                </c:pt>
                <c:pt idx="5">
                  <c:v>4.2</c:v>
                </c:pt>
                <c:pt idx="6">
                  <c:v>2</c:v>
                </c:pt>
                <c:pt idx="7">
                  <c:v>9.1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A77-184D-8E17-0E1209BB2F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34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34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51" workbookViewId="0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3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81271698-0D00-F572-699D-F0970B45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58CE9C2-0BA5-89EB-39A3-026D002EEC5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81493" cy="629313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760B0D-3D77-F9C2-B099-4635C217E61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71325" cy="629112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858970-7119-1061-73CE-CE2A004C6D1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0.47325</cdr:x>
      <cdr:y>0.564</cdr:y>
    </cdr:from>
    <cdr:to>
      <cdr:x>1</cdr:x>
      <cdr:y>1</cdr:y>
    </cdr:to>
    <cdr:graphicFrame macro="">
      <cdr:nvGraphicFramePr>
        <cdr:cNvPr id="5121" name="Chart 1">
          <a:extLst xmlns:a="http://schemas.openxmlformats.org/drawingml/2006/main">
            <a:ext uri="{FF2B5EF4-FFF2-40B4-BE49-F238E27FC236}">
              <a16:creationId xmlns:a16="http://schemas.microsoft.com/office/drawing/2014/main" id="{05D9E9A9-8568-CA61-17A8-08192D0B2B49}"/>
            </a:ext>
          </a:extLst>
        </cdr:cNvPr>
        <cdr:cNvGraphicFramePr>
          <a:graphicFrameLocks xmlns:a="http://schemas.openxmlformats.org/drawingml/2006/main"/>
        </cdr:cNvGraphicFramePr>
      </cdr:nvGraphicFramePr>
      <cdr:xfrm>
        <a:off xmlns:a="http://schemas.openxmlformats.org/drawingml/2006/main" x="0" y="0"/>
        <a:ext xmlns:a="http://schemas.openxmlformats.org/drawingml/2006/main" cx="0" cy="0"/>
      </cdr:xfrm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cdr:graphicFrame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73F5021-7E7F-7B36-5E10-1F067295C04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5:IU270"/>
  <sheetViews>
    <sheetView topLeftCell="A3" workbookViewId="0">
      <selection activeCell="A14" sqref="A14:IV52"/>
    </sheetView>
  </sheetViews>
  <sheetFormatPr baseColWidth="10" defaultColWidth="8.83203125" defaultRowHeight="11" x14ac:dyDescent="0.15"/>
  <cols>
    <col min="1" max="1" width="45.83203125" customWidth="1"/>
    <col min="2" max="21" width="14.83203125" customWidth="1"/>
  </cols>
  <sheetData>
    <row r="5" spans="1:255" ht="17" x14ac:dyDescent="0.2">
      <c r="A5" s="1" t="s">
        <v>0</v>
      </c>
    </row>
    <row r="7" spans="1:255" ht="12" x14ac:dyDescent="0.15">
      <c r="A7" s="2" t="s">
        <v>1</v>
      </c>
      <c r="B7" s="3" t="s">
        <v>2</v>
      </c>
      <c r="C7" t="s">
        <v>3</v>
      </c>
      <c r="D7" s="4" t="s">
        <v>4</v>
      </c>
      <c r="E7" s="3" t="s">
        <v>5</v>
      </c>
      <c r="F7" t="s">
        <v>6</v>
      </c>
    </row>
    <row r="8" spans="1:255" x14ac:dyDescent="0.15">
      <c r="A8" s="4"/>
      <c r="B8" s="3" t="s">
        <v>7</v>
      </c>
      <c r="C8" t="s">
        <v>8</v>
      </c>
      <c r="D8" s="4" t="s">
        <v>4</v>
      </c>
      <c r="E8" s="3" t="s">
        <v>9</v>
      </c>
      <c r="F8" t="s">
        <v>10</v>
      </c>
    </row>
    <row r="9" spans="1:255" x14ac:dyDescent="0.15">
      <c r="A9" s="4"/>
      <c r="B9" s="3" t="s">
        <v>11</v>
      </c>
      <c r="C9" t="s">
        <v>12</v>
      </c>
      <c r="D9" s="4" t="s">
        <v>4</v>
      </c>
      <c r="E9" s="3" t="s">
        <v>13</v>
      </c>
      <c r="F9" t="s">
        <v>14</v>
      </c>
    </row>
    <row r="10" spans="1:255" x14ac:dyDescent="0.15">
      <c r="A10" s="4"/>
      <c r="B10" s="3" t="s">
        <v>15</v>
      </c>
      <c r="C10" t="s">
        <v>16</v>
      </c>
      <c r="D10" s="4" t="s">
        <v>4</v>
      </c>
      <c r="E10" s="3" t="s">
        <v>17</v>
      </c>
      <c r="F10" s="5" t="s">
        <v>18</v>
      </c>
    </row>
    <row r="13" spans="1:255" x14ac:dyDescent="0.15">
      <c r="A13" s="6" t="s">
        <v>19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</row>
    <row r="14" spans="1:255" ht="36" x14ac:dyDescent="0.15">
      <c r="A14" s="7" t="s">
        <v>20</v>
      </c>
      <c r="B14" s="11" t="s">
        <v>21</v>
      </c>
      <c r="C14" s="11" t="s">
        <v>22</v>
      </c>
      <c r="D14" s="11" t="s">
        <v>23</v>
      </c>
      <c r="E14" s="11" t="s">
        <v>24</v>
      </c>
      <c r="F14" s="11" t="s">
        <v>25</v>
      </c>
      <c r="G14" s="11" t="s">
        <v>26</v>
      </c>
      <c r="H14" s="11" t="s">
        <v>27</v>
      </c>
      <c r="I14" s="11" t="s">
        <v>28</v>
      </c>
      <c r="J14" s="11" t="s">
        <v>29</v>
      </c>
      <c r="K14" s="11" t="s">
        <v>30</v>
      </c>
      <c r="L14" s="11" t="s">
        <v>31</v>
      </c>
      <c r="M14" s="11" t="s">
        <v>32</v>
      </c>
      <c r="N14" s="11" t="s">
        <v>33</v>
      </c>
      <c r="O14" s="11" t="s">
        <v>34</v>
      </c>
      <c r="P14" s="11" t="s">
        <v>35</v>
      </c>
      <c r="Q14" s="11" t="s">
        <v>36</v>
      </c>
      <c r="R14" s="11" t="s">
        <v>37</v>
      </c>
      <c r="S14" s="11" t="s">
        <v>38</v>
      </c>
      <c r="T14" s="11" t="s">
        <v>39</v>
      </c>
      <c r="U14" s="11" t="s">
        <v>40</v>
      </c>
    </row>
    <row r="15" spans="1:255" ht="12" x14ac:dyDescent="0.15">
      <c r="A15" s="8" t="s">
        <v>41</v>
      </c>
      <c r="B15" s="12" t="s">
        <v>42</v>
      </c>
      <c r="C15" s="12" t="s">
        <v>42</v>
      </c>
      <c r="D15" s="12" t="s">
        <v>42</v>
      </c>
      <c r="E15" s="12" t="s">
        <v>42</v>
      </c>
      <c r="F15" s="12" t="s">
        <v>42</v>
      </c>
      <c r="G15" s="12" t="s">
        <v>42</v>
      </c>
      <c r="H15" s="12" t="s">
        <v>42</v>
      </c>
      <c r="I15" s="12" t="s">
        <v>42</v>
      </c>
      <c r="J15" s="12" t="s">
        <v>42</v>
      </c>
      <c r="K15" s="12" t="s">
        <v>42</v>
      </c>
      <c r="L15" s="12" t="s">
        <v>42</v>
      </c>
      <c r="M15" s="12" t="s">
        <v>42</v>
      </c>
      <c r="N15" s="12" t="s">
        <v>42</v>
      </c>
      <c r="O15" s="12" t="s">
        <v>42</v>
      </c>
      <c r="P15" s="12" t="s">
        <v>42</v>
      </c>
      <c r="Q15" s="12" t="s">
        <v>42</v>
      </c>
      <c r="R15" s="12" t="s">
        <v>42</v>
      </c>
      <c r="S15" s="12" t="s">
        <v>42</v>
      </c>
      <c r="T15" s="12" t="s">
        <v>42</v>
      </c>
      <c r="U15" s="12" t="s">
        <v>42</v>
      </c>
    </row>
    <row r="16" spans="1:255" x14ac:dyDescent="0.15">
      <c r="A16" s="9" t="s">
        <v>43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12" x14ac:dyDescent="0.15">
      <c r="A17" s="4" t="s">
        <v>44</v>
      </c>
      <c r="B17" s="13" t="s">
        <v>45</v>
      </c>
      <c r="C17" s="13" t="s">
        <v>45</v>
      </c>
      <c r="D17" s="13" t="s">
        <v>45</v>
      </c>
      <c r="E17" s="13" t="s">
        <v>45</v>
      </c>
      <c r="F17" s="13" t="s">
        <v>45</v>
      </c>
      <c r="G17" s="13" t="s">
        <v>45</v>
      </c>
      <c r="H17" s="13" t="s">
        <v>45</v>
      </c>
      <c r="I17" s="13" t="s">
        <v>45</v>
      </c>
      <c r="J17" s="13" t="s">
        <v>45</v>
      </c>
      <c r="K17" s="13" t="s">
        <v>45</v>
      </c>
      <c r="L17" s="13" t="s">
        <v>45</v>
      </c>
      <c r="M17" s="13" t="s">
        <v>45</v>
      </c>
      <c r="N17" s="13" t="s">
        <v>45</v>
      </c>
      <c r="O17" s="13" t="s">
        <v>45</v>
      </c>
      <c r="P17" s="13" t="s">
        <v>45</v>
      </c>
      <c r="Q17" s="13">
        <v>4824</v>
      </c>
      <c r="R17" s="13">
        <v>6399</v>
      </c>
      <c r="S17" s="13">
        <v>6273</v>
      </c>
      <c r="T17" s="13">
        <v>9033</v>
      </c>
      <c r="U17" s="13">
        <v>10280</v>
      </c>
    </row>
    <row r="18" spans="1:21" ht="12" x14ac:dyDescent="0.15">
      <c r="A18" s="4" t="s">
        <v>46</v>
      </c>
      <c r="B18" s="13" t="s">
        <v>45</v>
      </c>
      <c r="C18" s="13" t="s">
        <v>45</v>
      </c>
      <c r="D18" s="13" t="s">
        <v>45</v>
      </c>
      <c r="E18" s="13" t="s">
        <v>45</v>
      </c>
      <c r="F18" s="13" t="s">
        <v>45</v>
      </c>
      <c r="G18" s="13" t="s">
        <v>45</v>
      </c>
      <c r="H18" s="13" t="s">
        <v>45</v>
      </c>
      <c r="I18" s="13" t="s">
        <v>45</v>
      </c>
      <c r="J18" s="13" t="s">
        <v>45</v>
      </c>
      <c r="K18" s="13" t="s">
        <v>45</v>
      </c>
      <c r="L18" s="13" t="s">
        <v>45</v>
      </c>
      <c r="M18" s="13" t="s">
        <v>45</v>
      </c>
      <c r="N18" s="13">
        <v>9433</v>
      </c>
      <c r="O18" s="13">
        <v>13608</v>
      </c>
      <c r="P18" s="13">
        <v>15241</v>
      </c>
      <c r="Q18" s="13">
        <v>17341</v>
      </c>
      <c r="R18" s="13">
        <v>19085</v>
      </c>
      <c r="S18" s="13">
        <v>16450</v>
      </c>
      <c r="T18" s="13">
        <v>12898</v>
      </c>
      <c r="U18" s="13">
        <v>17231</v>
      </c>
    </row>
    <row r="19" spans="1:21" ht="12" x14ac:dyDescent="0.15">
      <c r="A19" s="4" t="s">
        <v>47</v>
      </c>
      <c r="B19" s="13" t="s">
        <v>45</v>
      </c>
      <c r="C19" s="13" t="s">
        <v>45</v>
      </c>
      <c r="D19" s="13" t="s">
        <v>45</v>
      </c>
      <c r="E19" s="13" t="s">
        <v>45</v>
      </c>
      <c r="F19" s="13" t="s">
        <v>45</v>
      </c>
      <c r="G19" s="13" t="s">
        <v>45</v>
      </c>
      <c r="H19" s="13" t="s">
        <v>45</v>
      </c>
      <c r="I19" s="13" t="s">
        <v>45</v>
      </c>
      <c r="J19" s="13" t="s">
        <v>45</v>
      </c>
      <c r="K19" s="13" t="s">
        <v>45</v>
      </c>
      <c r="L19" s="13" t="s">
        <v>45</v>
      </c>
      <c r="M19" s="13">
        <v>18728</v>
      </c>
      <c r="N19" s="13">
        <v>17619</v>
      </c>
      <c r="O19" s="13">
        <v>18859</v>
      </c>
      <c r="P19" s="13">
        <v>19994</v>
      </c>
      <c r="Q19" s="13">
        <v>21911</v>
      </c>
      <c r="R19" s="13">
        <v>23990</v>
      </c>
      <c r="S19" s="13">
        <v>24660</v>
      </c>
      <c r="T19" s="13">
        <v>26261</v>
      </c>
      <c r="U19" s="13">
        <v>27375</v>
      </c>
    </row>
    <row r="20" spans="1:21" ht="12" x14ac:dyDescent="0.15">
      <c r="A20" s="4" t="s">
        <v>48</v>
      </c>
      <c r="B20" s="13" t="s">
        <v>45</v>
      </c>
      <c r="C20" s="13" t="s">
        <v>45</v>
      </c>
      <c r="D20" s="13" t="s">
        <v>45</v>
      </c>
      <c r="E20" s="13">
        <v>8409</v>
      </c>
      <c r="F20" s="13">
        <v>8955</v>
      </c>
      <c r="G20" s="13">
        <v>10198</v>
      </c>
      <c r="H20" s="13">
        <v>13456</v>
      </c>
      <c r="I20" s="13">
        <v>15016</v>
      </c>
      <c r="J20" s="13" t="s">
        <v>45</v>
      </c>
      <c r="K20" s="13" t="s">
        <v>45</v>
      </c>
      <c r="L20" s="13" t="s">
        <v>45</v>
      </c>
      <c r="M20" s="13">
        <v>16015</v>
      </c>
      <c r="N20" s="13">
        <v>16897</v>
      </c>
      <c r="O20" s="13">
        <v>18083</v>
      </c>
      <c r="P20" s="13">
        <v>18290</v>
      </c>
      <c r="Q20" s="13">
        <v>18200</v>
      </c>
      <c r="R20" s="13">
        <v>18299</v>
      </c>
      <c r="S20" s="13">
        <v>17639</v>
      </c>
      <c r="T20" s="13">
        <v>18291</v>
      </c>
      <c r="U20" s="13">
        <v>19116</v>
      </c>
    </row>
    <row r="21" spans="1:21" ht="12" x14ac:dyDescent="0.15">
      <c r="A21" s="4" t="s">
        <v>49</v>
      </c>
      <c r="B21" s="13" t="s">
        <v>45</v>
      </c>
      <c r="C21" s="13" t="s">
        <v>45</v>
      </c>
      <c r="D21" s="13" t="s">
        <v>45</v>
      </c>
      <c r="E21" s="13">
        <v>2355</v>
      </c>
      <c r="F21" s="13">
        <v>13685</v>
      </c>
      <c r="G21" s="13" t="s">
        <v>45</v>
      </c>
      <c r="H21" s="13" t="s">
        <v>45</v>
      </c>
      <c r="I21" s="13" t="s">
        <v>45</v>
      </c>
      <c r="J21" s="13" t="s">
        <v>45</v>
      </c>
      <c r="K21" s="13" t="s">
        <v>45</v>
      </c>
      <c r="L21" s="13" t="s">
        <v>45</v>
      </c>
      <c r="M21" s="13">
        <v>3827</v>
      </c>
      <c r="N21" s="13">
        <v>3370</v>
      </c>
      <c r="O21" s="13">
        <v>4885</v>
      </c>
      <c r="P21" s="13">
        <v>5608</v>
      </c>
      <c r="Q21" s="13">
        <v>5885</v>
      </c>
      <c r="R21" s="13">
        <v>5650</v>
      </c>
      <c r="S21" s="13">
        <v>5933</v>
      </c>
      <c r="T21" s="13">
        <v>4713</v>
      </c>
      <c r="U21" s="13">
        <v>4178</v>
      </c>
    </row>
    <row r="22" spans="1:21" ht="12" x14ac:dyDescent="0.15">
      <c r="A22" s="4" t="s">
        <v>50</v>
      </c>
      <c r="B22" s="13" t="s">
        <v>45</v>
      </c>
      <c r="C22" s="13" t="s">
        <v>45</v>
      </c>
      <c r="D22" s="13" t="s">
        <v>45</v>
      </c>
      <c r="E22" s="13" t="s">
        <v>45</v>
      </c>
      <c r="F22" s="13" t="s">
        <v>45</v>
      </c>
      <c r="G22" s="13" t="s">
        <v>45</v>
      </c>
      <c r="H22" s="13" t="s">
        <v>45</v>
      </c>
      <c r="I22" s="13" t="s">
        <v>45</v>
      </c>
      <c r="J22" s="13" t="s">
        <v>45</v>
      </c>
      <c r="K22" s="13" t="s">
        <v>45</v>
      </c>
      <c r="L22" s="13" t="s">
        <v>45</v>
      </c>
      <c r="M22" s="13" t="s">
        <v>45</v>
      </c>
      <c r="N22" s="13" t="s">
        <v>45</v>
      </c>
      <c r="O22" s="13" t="s">
        <v>45</v>
      </c>
      <c r="P22" s="13" t="s">
        <v>45</v>
      </c>
      <c r="Q22" s="13" t="s">
        <v>45</v>
      </c>
      <c r="R22" s="13" t="s">
        <v>45</v>
      </c>
      <c r="S22" s="13">
        <v>8751</v>
      </c>
      <c r="T22" s="13">
        <v>4823</v>
      </c>
      <c r="U22" s="13">
        <v>1987</v>
      </c>
    </row>
    <row r="23" spans="1:21" ht="12" x14ac:dyDescent="0.15">
      <c r="A23" s="4" t="s">
        <v>51</v>
      </c>
      <c r="B23" s="13" t="s">
        <v>45</v>
      </c>
      <c r="C23" s="13" t="s">
        <v>45</v>
      </c>
      <c r="D23" s="13" t="s">
        <v>45</v>
      </c>
      <c r="E23" s="13" t="s">
        <v>45</v>
      </c>
      <c r="F23" s="13" t="s">
        <v>45</v>
      </c>
      <c r="G23" s="13" t="s">
        <v>45</v>
      </c>
      <c r="H23" s="13" t="s">
        <v>45</v>
      </c>
      <c r="I23" s="13" t="s">
        <v>45</v>
      </c>
      <c r="J23" s="13">
        <v>56378</v>
      </c>
      <c r="K23" s="13">
        <v>66301</v>
      </c>
      <c r="L23" s="13">
        <v>67645</v>
      </c>
      <c r="M23" s="13">
        <v>48906</v>
      </c>
      <c r="N23" s="13">
        <v>49856</v>
      </c>
      <c r="O23" s="13">
        <v>48324</v>
      </c>
      <c r="P23" s="13">
        <v>26571</v>
      </c>
      <c r="Q23" s="13">
        <v>11267</v>
      </c>
      <c r="R23" s="13">
        <v>11320</v>
      </c>
      <c r="S23" s="13">
        <v>10801</v>
      </c>
      <c r="T23" s="13">
        <v>10905</v>
      </c>
      <c r="U23" s="13">
        <v>9070</v>
      </c>
    </row>
    <row r="24" spans="1:21" ht="12" x14ac:dyDescent="0.15">
      <c r="A24" s="4" t="s">
        <v>52</v>
      </c>
      <c r="B24" s="13" t="s">
        <v>45</v>
      </c>
      <c r="C24" s="13" t="s">
        <v>45</v>
      </c>
      <c r="D24" s="13">
        <v>-2304</v>
      </c>
      <c r="E24" s="13">
        <v>-2819</v>
      </c>
      <c r="F24" s="13">
        <v>-1662</v>
      </c>
      <c r="G24" s="13">
        <v>5023</v>
      </c>
      <c r="H24" s="13">
        <v>4596</v>
      </c>
      <c r="I24" s="13">
        <v>3775</v>
      </c>
      <c r="J24" s="13">
        <v>2892</v>
      </c>
      <c r="K24" s="13">
        <v>4609</v>
      </c>
      <c r="L24" s="13">
        <v>2199</v>
      </c>
      <c r="M24" s="13">
        <v>17871</v>
      </c>
      <c r="N24" s="13">
        <v>14495</v>
      </c>
      <c r="O24" s="13">
        <v>2993</v>
      </c>
      <c r="P24" s="13">
        <v>-1491</v>
      </c>
      <c r="Q24" s="13">
        <v>-1405</v>
      </c>
      <c r="R24" s="13">
        <v>-3863</v>
      </c>
      <c r="S24" s="13">
        <v>-2024</v>
      </c>
      <c r="T24" s="13">
        <v>-26</v>
      </c>
      <c r="U24" s="13">
        <v>-3135</v>
      </c>
    </row>
    <row r="25" spans="1:21" ht="12" x14ac:dyDescent="0.15">
      <c r="A25" s="4" t="s">
        <v>53</v>
      </c>
      <c r="B25" s="13" t="s">
        <v>45</v>
      </c>
      <c r="C25" s="13" t="s">
        <v>45</v>
      </c>
      <c r="D25" s="13" t="s">
        <v>45</v>
      </c>
      <c r="E25" s="13" t="s">
        <v>45</v>
      </c>
      <c r="F25" s="13" t="s">
        <v>45</v>
      </c>
      <c r="G25" s="13" t="s">
        <v>45</v>
      </c>
      <c r="H25" s="13" t="s">
        <v>45</v>
      </c>
      <c r="I25" s="13" t="s">
        <v>45</v>
      </c>
      <c r="J25" s="13" t="s">
        <v>45</v>
      </c>
      <c r="K25" s="13" t="s">
        <v>45</v>
      </c>
      <c r="L25" s="13" t="s">
        <v>45</v>
      </c>
      <c r="M25" s="13" t="s">
        <v>45</v>
      </c>
      <c r="N25" s="13" t="s">
        <v>45</v>
      </c>
      <c r="O25" s="13" t="s">
        <v>45</v>
      </c>
      <c r="P25" s="13" t="s">
        <v>45</v>
      </c>
      <c r="Q25" s="13">
        <v>19315</v>
      </c>
      <c r="R25" s="13">
        <v>20580</v>
      </c>
      <c r="S25" s="13">
        <v>28903</v>
      </c>
      <c r="T25" s="13">
        <v>36795</v>
      </c>
      <c r="U25" s="13">
        <v>35990</v>
      </c>
    </row>
    <row r="26" spans="1:21" ht="12" x14ac:dyDescent="0.15">
      <c r="A26" s="4" t="s">
        <v>54</v>
      </c>
      <c r="B26" s="13" t="s">
        <v>45</v>
      </c>
      <c r="C26" s="13" t="s">
        <v>45</v>
      </c>
      <c r="D26" s="13" t="s">
        <v>45</v>
      </c>
      <c r="E26" s="13" t="s">
        <v>45</v>
      </c>
      <c r="F26" s="13" t="s">
        <v>45</v>
      </c>
      <c r="G26" s="13" t="s">
        <v>45</v>
      </c>
      <c r="H26" s="13" t="s">
        <v>45</v>
      </c>
      <c r="I26" s="13" t="s">
        <v>45</v>
      </c>
      <c r="J26" s="13" t="s">
        <v>45</v>
      </c>
      <c r="K26" s="13" t="s">
        <v>45</v>
      </c>
      <c r="L26" s="13" t="s">
        <v>45</v>
      </c>
      <c r="M26" s="13" t="s">
        <v>45</v>
      </c>
      <c r="N26" s="13" t="s">
        <v>45</v>
      </c>
      <c r="O26" s="13" t="s">
        <v>45</v>
      </c>
      <c r="P26" s="13" t="s">
        <v>45</v>
      </c>
      <c r="Q26" s="13" t="s">
        <v>45</v>
      </c>
      <c r="R26" s="13">
        <v>15724</v>
      </c>
      <c r="S26" s="13" t="s">
        <v>45</v>
      </c>
      <c r="T26" s="13" t="s">
        <v>45</v>
      </c>
      <c r="U26" s="13" t="s">
        <v>45</v>
      </c>
    </row>
    <row r="27" spans="1:21" ht="12" x14ac:dyDescent="0.15">
      <c r="A27" s="4" t="s">
        <v>55</v>
      </c>
      <c r="B27" s="13" t="s">
        <v>45</v>
      </c>
      <c r="C27" s="13" t="s">
        <v>45</v>
      </c>
      <c r="D27" s="13" t="s">
        <v>45</v>
      </c>
      <c r="E27" s="13" t="s">
        <v>45</v>
      </c>
      <c r="F27" s="13" t="s">
        <v>45</v>
      </c>
      <c r="G27" s="13" t="s">
        <v>45</v>
      </c>
      <c r="H27" s="13" t="s">
        <v>45</v>
      </c>
      <c r="I27" s="13" t="s">
        <v>45</v>
      </c>
      <c r="J27" s="13" t="s">
        <v>45</v>
      </c>
      <c r="K27" s="13" t="s">
        <v>45</v>
      </c>
      <c r="L27" s="13" t="s">
        <v>45</v>
      </c>
      <c r="M27" s="13" t="s">
        <v>45</v>
      </c>
      <c r="N27" s="13">
        <v>5161</v>
      </c>
      <c r="O27" s="13">
        <v>6422</v>
      </c>
      <c r="P27" s="13">
        <v>7412</v>
      </c>
      <c r="Q27" s="13">
        <v>7569</v>
      </c>
      <c r="R27" s="13" t="s">
        <v>45</v>
      </c>
      <c r="S27" s="13" t="s">
        <v>45</v>
      </c>
      <c r="T27" s="13" t="s">
        <v>45</v>
      </c>
      <c r="U27" s="13" t="s">
        <v>45</v>
      </c>
    </row>
    <row r="28" spans="1:21" ht="12" x14ac:dyDescent="0.15">
      <c r="A28" s="4" t="s">
        <v>56</v>
      </c>
      <c r="B28" s="13" t="s">
        <v>45</v>
      </c>
      <c r="C28" s="13" t="s">
        <v>45</v>
      </c>
      <c r="D28" s="13" t="s">
        <v>45</v>
      </c>
      <c r="E28" s="13" t="s">
        <v>45</v>
      </c>
      <c r="F28" s="13" t="s">
        <v>45</v>
      </c>
      <c r="G28" s="13" t="s">
        <v>45</v>
      </c>
      <c r="H28" s="13" t="s">
        <v>45</v>
      </c>
      <c r="I28" s="13" t="s">
        <v>45</v>
      </c>
      <c r="J28" s="13" t="s">
        <v>45</v>
      </c>
      <c r="K28" s="13" t="s">
        <v>45</v>
      </c>
      <c r="L28" s="13">
        <v>10117</v>
      </c>
      <c r="M28" s="13">
        <v>8443</v>
      </c>
      <c r="N28" s="13">
        <v>7957</v>
      </c>
      <c r="O28" s="13">
        <v>7693</v>
      </c>
      <c r="P28" s="13">
        <v>7967</v>
      </c>
      <c r="Q28" s="13">
        <v>8338</v>
      </c>
      <c r="R28" s="13" t="s">
        <v>45</v>
      </c>
      <c r="S28" s="13" t="s">
        <v>45</v>
      </c>
      <c r="T28" s="13" t="s">
        <v>45</v>
      </c>
      <c r="U28" s="13" t="s">
        <v>45</v>
      </c>
    </row>
    <row r="29" spans="1:21" ht="12" x14ac:dyDescent="0.15">
      <c r="A29" s="4" t="s">
        <v>57</v>
      </c>
      <c r="B29" s="13" t="s">
        <v>45</v>
      </c>
      <c r="C29" s="13" t="s">
        <v>45</v>
      </c>
      <c r="D29" s="13" t="s">
        <v>45</v>
      </c>
      <c r="E29" s="13" t="s">
        <v>45</v>
      </c>
      <c r="F29" s="13" t="s">
        <v>45</v>
      </c>
      <c r="G29" s="13" t="s">
        <v>45</v>
      </c>
      <c r="H29" s="13" t="s">
        <v>45</v>
      </c>
      <c r="I29" s="13" t="s">
        <v>45</v>
      </c>
      <c r="J29" s="13" t="s">
        <v>45</v>
      </c>
      <c r="K29" s="13" t="s">
        <v>45</v>
      </c>
      <c r="L29" s="13" t="s">
        <v>45</v>
      </c>
      <c r="M29" s="13" t="s">
        <v>45</v>
      </c>
      <c r="N29" s="13">
        <v>24779</v>
      </c>
      <c r="O29" s="13">
        <v>25675</v>
      </c>
      <c r="P29" s="13">
        <v>28299</v>
      </c>
      <c r="Q29" s="13" t="s">
        <v>45</v>
      </c>
      <c r="R29" s="13" t="s">
        <v>45</v>
      </c>
      <c r="S29" s="13" t="s">
        <v>45</v>
      </c>
      <c r="T29" s="13" t="s">
        <v>45</v>
      </c>
      <c r="U29" s="13" t="s">
        <v>45</v>
      </c>
    </row>
    <row r="30" spans="1:21" ht="12" x14ac:dyDescent="0.15">
      <c r="A30" s="4" t="s">
        <v>58</v>
      </c>
      <c r="B30" s="13">
        <v>8500</v>
      </c>
      <c r="C30" s="13">
        <v>10099</v>
      </c>
      <c r="D30" s="13">
        <v>14861</v>
      </c>
      <c r="E30" s="13">
        <v>20211</v>
      </c>
      <c r="F30" s="13">
        <v>23633</v>
      </c>
      <c r="G30" s="13" t="s">
        <v>45</v>
      </c>
      <c r="H30" s="13" t="s">
        <v>45</v>
      </c>
      <c r="I30" s="13" t="s">
        <v>45</v>
      </c>
      <c r="J30" s="13">
        <v>25221</v>
      </c>
      <c r="K30" s="13">
        <v>30698</v>
      </c>
      <c r="L30" s="13">
        <v>43046</v>
      </c>
      <c r="M30" s="13">
        <v>40648</v>
      </c>
      <c r="N30" s="13" t="s">
        <v>45</v>
      </c>
      <c r="O30" s="13" t="s">
        <v>45</v>
      </c>
      <c r="P30" s="13" t="s">
        <v>45</v>
      </c>
      <c r="Q30" s="13" t="s">
        <v>45</v>
      </c>
      <c r="R30" s="13" t="s">
        <v>45</v>
      </c>
      <c r="S30" s="13" t="s">
        <v>45</v>
      </c>
      <c r="T30" s="13" t="s">
        <v>45</v>
      </c>
      <c r="U30" s="13" t="s">
        <v>45</v>
      </c>
    </row>
    <row r="31" spans="1:21" ht="12" x14ac:dyDescent="0.15">
      <c r="A31" s="4" t="s">
        <v>59</v>
      </c>
      <c r="B31" s="13">
        <v>5323</v>
      </c>
      <c r="C31" s="13">
        <v>6863</v>
      </c>
      <c r="D31" s="13">
        <v>7915</v>
      </c>
      <c r="E31" s="13" t="s">
        <v>45</v>
      </c>
      <c r="F31" s="13" t="s">
        <v>45</v>
      </c>
      <c r="G31" s="13" t="s">
        <v>45</v>
      </c>
      <c r="H31" s="13" t="s">
        <v>45</v>
      </c>
      <c r="I31" s="13" t="s">
        <v>45</v>
      </c>
      <c r="J31" s="13">
        <v>37687</v>
      </c>
      <c r="K31" s="13">
        <v>42801</v>
      </c>
      <c r="L31" s="13">
        <v>41605</v>
      </c>
      <c r="M31" s="13" t="s">
        <v>45</v>
      </c>
      <c r="N31" s="13" t="s">
        <v>45</v>
      </c>
      <c r="O31" s="13" t="s">
        <v>45</v>
      </c>
      <c r="P31" s="13" t="s">
        <v>45</v>
      </c>
      <c r="Q31" s="13" t="s">
        <v>45</v>
      </c>
      <c r="R31" s="13" t="s">
        <v>45</v>
      </c>
      <c r="S31" s="13" t="s">
        <v>45</v>
      </c>
      <c r="T31" s="13" t="s">
        <v>45</v>
      </c>
      <c r="U31" s="13" t="s">
        <v>45</v>
      </c>
    </row>
    <row r="32" spans="1:21" ht="12" x14ac:dyDescent="0.15">
      <c r="A32" s="4" t="s">
        <v>60</v>
      </c>
      <c r="B32" s="13">
        <v>5269</v>
      </c>
      <c r="C32" s="13">
        <v>5790</v>
      </c>
      <c r="D32" s="13">
        <v>6797</v>
      </c>
      <c r="E32" s="13">
        <v>5769</v>
      </c>
      <c r="F32" s="13">
        <v>7149</v>
      </c>
      <c r="G32" s="13">
        <v>6871</v>
      </c>
      <c r="H32" s="13">
        <v>12886</v>
      </c>
      <c r="I32" s="13">
        <v>14689</v>
      </c>
      <c r="J32" s="13">
        <v>16188</v>
      </c>
      <c r="K32" s="13">
        <v>15416</v>
      </c>
      <c r="L32" s="13">
        <v>16969</v>
      </c>
      <c r="M32" s="13" t="s">
        <v>45</v>
      </c>
      <c r="N32" s="13" t="s">
        <v>45</v>
      </c>
      <c r="O32" s="13" t="s">
        <v>45</v>
      </c>
      <c r="P32" s="13" t="s">
        <v>45</v>
      </c>
      <c r="Q32" s="13" t="s">
        <v>45</v>
      </c>
      <c r="R32" s="13" t="s">
        <v>45</v>
      </c>
      <c r="S32" s="13" t="s">
        <v>45</v>
      </c>
      <c r="T32" s="13" t="s">
        <v>45</v>
      </c>
      <c r="U32" s="13" t="s">
        <v>45</v>
      </c>
    </row>
    <row r="33" spans="1:21" ht="12" x14ac:dyDescent="0.15">
      <c r="A33" s="4" t="s">
        <v>61</v>
      </c>
      <c r="B33" s="13" t="s">
        <v>45</v>
      </c>
      <c r="C33" s="13" t="s">
        <v>45</v>
      </c>
      <c r="D33" s="13" t="s">
        <v>45</v>
      </c>
      <c r="E33" s="13" t="s">
        <v>45</v>
      </c>
      <c r="F33" s="13">
        <v>12887</v>
      </c>
      <c r="G33" s="13" t="s">
        <v>45</v>
      </c>
      <c r="H33" s="13" t="s">
        <v>45</v>
      </c>
      <c r="I33" s="13" t="s">
        <v>45</v>
      </c>
      <c r="J33" s="13">
        <v>13202</v>
      </c>
      <c r="K33" s="13">
        <v>12663</v>
      </c>
      <c r="L33" s="13" t="s">
        <v>45</v>
      </c>
      <c r="M33" s="13" t="s">
        <v>45</v>
      </c>
      <c r="N33" s="13" t="s">
        <v>45</v>
      </c>
      <c r="O33" s="13" t="s">
        <v>45</v>
      </c>
      <c r="P33" s="13" t="s">
        <v>45</v>
      </c>
      <c r="Q33" s="13" t="s">
        <v>45</v>
      </c>
      <c r="R33" s="13" t="s">
        <v>45</v>
      </c>
      <c r="S33" s="13" t="s">
        <v>45</v>
      </c>
      <c r="T33" s="13" t="s">
        <v>45</v>
      </c>
      <c r="U33" s="13" t="s">
        <v>45</v>
      </c>
    </row>
    <row r="34" spans="1:21" ht="12" x14ac:dyDescent="0.15">
      <c r="A34" s="4" t="s">
        <v>62</v>
      </c>
      <c r="B34" s="13" t="s">
        <v>45</v>
      </c>
      <c r="C34" s="13" t="s">
        <v>45</v>
      </c>
      <c r="D34" s="13" t="s">
        <v>45</v>
      </c>
      <c r="E34" s="13" t="s">
        <v>45</v>
      </c>
      <c r="F34" s="13" t="s">
        <v>45</v>
      </c>
      <c r="G34" s="13">
        <v>36569</v>
      </c>
      <c r="H34" s="13">
        <v>37373</v>
      </c>
      <c r="I34" s="13">
        <v>41695</v>
      </c>
      <c r="J34" s="13" t="s">
        <v>45</v>
      </c>
      <c r="K34" s="13" t="s">
        <v>45</v>
      </c>
      <c r="L34" s="13" t="s">
        <v>45</v>
      </c>
      <c r="M34" s="13" t="s">
        <v>45</v>
      </c>
      <c r="N34" s="13" t="s">
        <v>45</v>
      </c>
      <c r="O34" s="13" t="s">
        <v>45</v>
      </c>
      <c r="P34" s="13" t="s">
        <v>45</v>
      </c>
      <c r="Q34" s="13" t="s">
        <v>45</v>
      </c>
      <c r="R34" s="13" t="s">
        <v>45</v>
      </c>
      <c r="S34" s="13" t="s">
        <v>45</v>
      </c>
      <c r="T34" s="13" t="s">
        <v>45</v>
      </c>
      <c r="U34" s="13" t="s">
        <v>45</v>
      </c>
    </row>
    <row r="35" spans="1:21" ht="12" x14ac:dyDescent="0.15">
      <c r="A35" s="4" t="s">
        <v>63</v>
      </c>
      <c r="B35" s="13" t="s">
        <v>45</v>
      </c>
      <c r="C35" s="13" t="s">
        <v>45</v>
      </c>
      <c r="D35" s="13" t="s">
        <v>45</v>
      </c>
      <c r="E35" s="13" t="s">
        <v>45</v>
      </c>
      <c r="F35" s="13" t="s">
        <v>45</v>
      </c>
      <c r="G35" s="13">
        <v>16927</v>
      </c>
      <c r="H35" s="13">
        <v>19524</v>
      </c>
      <c r="I35" s="13">
        <v>27273</v>
      </c>
      <c r="J35" s="13" t="s">
        <v>45</v>
      </c>
      <c r="K35" s="13" t="s">
        <v>45</v>
      </c>
      <c r="L35" s="13" t="s">
        <v>45</v>
      </c>
      <c r="M35" s="13" t="s">
        <v>45</v>
      </c>
      <c r="N35" s="13" t="s">
        <v>45</v>
      </c>
      <c r="O35" s="13" t="s">
        <v>45</v>
      </c>
      <c r="P35" s="13" t="s">
        <v>45</v>
      </c>
      <c r="Q35" s="13" t="s">
        <v>45</v>
      </c>
      <c r="R35" s="13" t="s">
        <v>45</v>
      </c>
      <c r="S35" s="13" t="s">
        <v>45</v>
      </c>
      <c r="T35" s="13" t="s">
        <v>45</v>
      </c>
      <c r="U35" s="13" t="s">
        <v>45</v>
      </c>
    </row>
    <row r="36" spans="1:21" ht="12" x14ac:dyDescent="0.15">
      <c r="A36" s="4" t="s">
        <v>64</v>
      </c>
      <c r="B36" s="13" t="s">
        <v>45</v>
      </c>
      <c r="C36" s="13" t="s">
        <v>45</v>
      </c>
      <c r="D36" s="13">
        <v>9320</v>
      </c>
      <c r="E36" s="13">
        <v>9508</v>
      </c>
      <c r="F36" s="13">
        <v>10266</v>
      </c>
      <c r="G36" s="13">
        <v>12845</v>
      </c>
      <c r="H36" s="13">
        <v>15734</v>
      </c>
      <c r="I36" s="13">
        <v>17072</v>
      </c>
      <c r="J36" s="13" t="s">
        <v>45</v>
      </c>
      <c r="K36" s="13" t="s">
        <v>45</v>
      </c>
      <c r="L36" s="13" t="s">
        <v>45</v>
      </c>
      <c r="M36" s="13" t="s">
        <v>45</v>
      </c>
      <c r="N36" s="13" t="s">
        <v>45</v>
      </c>
      <c r="O36" s="13" t="s">
        <v>45</v>
      </c>
      <c r="P36" s="13" t="s">
        <v>45</v>
      </c>
      <c r="Q36" s="13" t="s">
        <v>45</v>
      </c>
      <c r="R36" s="13" t="s">
        <v>45</v>
      </c>
      <c r="S36" s="13" t="s">
        <v>45</v>
      </c>
      <c r="T36" s="13" t="s">
        <v>45</v>
      </c>
      <c r="U36" s="13" t="s">
        <v>45</v>
      </c>
    </row>
    <row r="37" spans="1:21" ht="12" x14ac:dyDescent="0.15">
      <c r="A37" s="4" t="s">
        <v>65</v>
      </c>
      <c r="B37" s="13" t="s">
        <v>45</v>
      </c>
      <c r="C37" s="13" t="s">
        <v>45</v>
      </c>
      <c r="D37" s="13" t="s">
        <v>45</v>
      </c>
      <c r="E37" s="13" t="s">
        <v>45</v>
      </c>
      <c r="F37" s="13" t="s">
        <v>45</v>
      </c>
      <c r="G37" s="13">
        <v>24988</v>
      </c>
      <c r="H37" s="13">
        <v>30722</v>
      </c>
      <c r="I37" s="13">
        <v>17060</v>
      </c>
      <c r="J37" s="13" t="s">
        <v>45</v>
      </c>
      <c r="K37" s="13" t="s">
        <v>45</v>
      </c>
      <c r="L37" s="13" t="s">
        <v>45</v>
      </c>
      <c r="M37" s="13" t="s">
        <v>45</v>
      </c>
      <c r="N37" s="13" t="s">
        <v>45</v>
      </c>
      <c r="O37" s="13" t="s">
        <v>45</v>
      </c>
      <c r="P37" s="13" t="s">
        <v>45</v>
      </c>
      <c r="Q37" s="13" t="s">
        <v>45</v>
      </c>
      <c r="R37" s="13" t="s">
        <v>45</v>
      </c>
      <c r="S37" s="13" t="s">
        <v>45</v>
      </c>
      <c r="T37" s="13" t="s">
        <v>45</v>
      </c>
      <c r="U37" s="13" t="s">
        <v>45</v>
      </c>
    </row>
    <row r="38" spans="1:21" ht="12" x14ac:dyDescent="0.15">
      <c r="A38" s="4" t="s">
        <v>66</v>
      </c>
      <c r="B38" s="13" t="s">
        <v>45</v>
      </c>
      <c r="C38" s="13" t="s">
        <v>45</v>
      </c>
      <c r="D38" s="13">
        <v>11982</v>
      </c>
      <c r="E38" s="13">
        <v>15759</v>
      </c>
      <c r="F38" s="13">
        <v>19592</v>
      </c>
      <c r="G38" s="13" t="s">
        <v>45</v>
      </c>
      <c r="H38" s="13" t="s">
        <v>45</v>
      </c>
      <c r="I38" s="13" t="s">
        <v>45</v>
      </c>
      <c r="J38" s="13" t="s">
        <v>45</v>
      </c>
      <c r="K38" s="13" t="s">
        <v>45</v>
      </c>
      <c r="L38" s="13" t="s">
        <v>45</v>
      </c>
      <c r="M38" s="13" t="s">
        <v>45</v>
      </c>
      <c r="N38" s="13" t="s">
        <v>45</v>
      </c>
      <c r="O38" s="13" t="s">
        <v>45</v>
      </c>
      <c r="P38" s="13" t="s">
        <v>45</v>
      </c>
      <c r="Q38" s="13" t="s">
        <v>45</v>
      </c>
      <c r="R38" s="13" t="s">
        <v>45</v>
      </c>
      <c r="S38" s="13" t="s">
        <v>45</v>
      </c>
      <c r="T38" s="13" t="s">
        <v>45</v>
      </c>
      <c r="U38" s="13" t="s">
        <v>45</v>
      </c>
    </row>
    <row r="39" spans="1:21" ht="12" x14ac:dyDescent="0.15">
      <c r="A39" s="4" t="s">
        <v>67</v>
      </c>
      <c r="B39" s="13">
        <v>6633</v>
      </c>
      <c r="C39" s="13">
        <v>7118</v>
      </c>
      <c r="D39" s="13">
        <v>8020</v>
      </c>
      <c r="E39" s="13">
        <v>5252</v>
      </c>
      <c r="F39" s="13">
        <v>6963</v>
      </c>
      <c r="G39" s="13" t="s">
        <v>45</v>
      </c>
      <c r="H39" s="13" t="s">
        <v>45</v>
      </c>
      <c r="I39" s="13" t="s">
        <v>45</v>
      </c>
      <c r="J39" s="13" t="s">
        <v>45</v>
      </c>
      <c r="K39" s="13" t="s">
        <v>45</v>
      </c>
      <c r="L39" s="13" t="s">
        <v>45</v>
      </c>
      <c r="M39" s="13" t="s">
        <v>45</v>
      </c>
      <c r="N39" s="13" t="s">
        <v>45</v>
      </c>
      <c r="O39" s="13" t="s">
        <v>45</v>
      </c>
      <c r="P39" s="13" t="s">
        <v>45</v>
      </c>
      <c r="Q39" s="13" t="s">
        <v>45</v>
      </c>
      <c r="R39" s="13" t="s">
        <v>45</v>
      </c>
      <c r="S39" s="13" t="s">
        <v>45</v>
      </c>
      <c r="T39" s="13" t="s">
        <v>45</v>
      </c>
      <c r="U39" s="13" t="s">
        <v>45</v>
      </c>
    </row>
    <row r="40" spans="1:21" ht="12" x14ac:dyDescent="0.15">
      <c r="A40" s="4" t="s">
        <v>68</v>
      </c>
      <c r="B40" s="13" t="s">
        <v>45</v>
      </c>
      <c r="C40" s="13" t="s">
        <v>45</v>
      </c>
      <c r="D40" s="13">
        <v>4969</v>
      </c>
      <c r="E40" s="13">
        <v>4904</v>
      </c>
      <c r="F40" s="13">
        <v>5561</v>
      </c>
      <c r="G40" s="13" t="s">
        <v>45</v>
      </c>
      <c r="H40" s="13" t="s">
        <v>45</v>
      </c>
      <c r="I40" s="13" t="s">
        <v>45</v>
      </c>
      <c r="J40" s="13" t="s">
        <v>45</v>
      </c>
      <c r="K40" s="13" t="s">
        <v>45</v>
      </c>
      <c r="L40" s="13" t="s">
        <v>45</v>
      </c>
      <c r="M40" s="13" t="s">
        <v>45</v>
      </c>
      <c r="N40" s="13" t="s">
        <v>45</v>
      </c>
      <c r="O40" s="13" t="s">
        <v>45</v>
      </c>
      <c r="P40" s="13" t="s">
        <v>45</v>
      </c>
      <c r="Q40" s="13" t="s">
        <v>45</v>
      </c>
      <c r="R40" s="13" t="s">
        <v>45</v>
      </c>
      <c r="S40" s="13" t="s">
        <v>45</v>
      </c>
      <c r="T40" s="13" t="s">
        <v>45</v>
      </c>
      <c r="U40" s="13" t="s">
        <v>45</v>
      </c>
    </row>
    <row r="41" spans="1:21" ht="12" x14ac:dyDescent="0.15">
      <c r="A41" s="4" t="s">
        <v>69</v>
      </c>
      <c r="B41" s="13" t="s">
        <v>45</v>
      </c>
      <c r="C41" s="13" t="s">
        <v>45</v>
      </c>
      <c r="D41" s="13" t="s">
        <v>45</v>
      </c>
      <c r="E41" s="13" t="s">
        <v>45</v>
      </c>
      <c r="F41" s="13">
        <v>1901</v>
      </c>
      <c r="G41" s="13" t="s">
        <v>45</v>
      </c>
      <c r="H41" s="13" t="s">
        <v>45</v>
      </c>
      <c r="I41" s="13" t="s">
        <v>45</v>
      </c>
      <c r="J41" s="13" t="s">
        <v>45</v>
      </c>
      <c r="K41" s="13" t="s">
        <v>45</v>
      </c>
      <c r="L41" s="13" t="s">
        <v>45</v>
      </c>
      <c r="M41" s="13" t="s">
        <v>45</v>
      </c>
      <c r="N41" s="13" t="s">
        <v>45</v>
      </c>
      <c r="O41" s="13" t="s">
        <v>45</v>
      </c>
      <c r="P41" s="13" t="s">
        <v>45</v>
      </c>
      <c r="Q41" s="13" t="s">
        <v>45</v>
      </c>
      <c r="R41" s="13" t="s">
        <v>45</v>
      </c>
      <c r="S41" s="13" t="s">
        <v>45</v>
      </c>
      <c r="T41" s="13" t="s">
        <v>45</v>
      </c>
      <c r="U41" s="13" t="s">
        <v>45</v>
      </c>
    </row>
    <row r="42" spans="1:21" ht="12" x14ac:dyDescent="0.15">
      <c r="A42" s="4" t="s">
        <v>70</v>
      </c>
      <c r="B42" s="13" t="s">
        <v>45</v>
      </c>
      <c r="C42" s="13" t="s">
        <v>45</v>
      </c>
      <c r="D42" s="13">
        <v>24766</v>
      </c>
      <c r="E42" s="13">
        <v>23890</v>
      </c>
      <c r="F42" s="13">
        <v>23296</v>
      </c>
      <c r="G42" s="13" t="s">
        <v>45</v>
      </c>
      <c r="H42" s="13" t="s">
        <v>45</v>
      </c>
      <c r="I42" s="13" t="s">
        <v>45</v>
      </c>
      <c r="J42" s="13" t="s">
        <v>45</v>
      </c>
      <c r="K42" s="13" t="s">
        <v>45</v>
      </c>
      <c r="L42" s="13" t="s">
        <v>45</v>
      </c>
      <c r="M42" s="13" t="s">
        <v>45</v>
      </c>
      <c r="N42" s="13" t="s">
        <v>45</v>
      </c>
      <c r="O42" s="13" t="s">
        <v>45</v>
      </c>
      <c r="P42" s="13" t="s">
        <v>45</v>
      </c>
      <c r="Q42" s="13" t="s">
        <v>45</v>
      </c>
      <c r="R42" s="13" t="s">
        <v>45</v>
      </c>
      <c r="S42" s="13" t="s">
        <v>45</v>
      </c>
      <c r="T42" s="13" t="s">
        <v>45</v>
      </c>
      <c r="U42" s="13" t="s">
        <v>45</v>
      </c>
    </row>
    <row r="43" spans="1:21" ht="12" x14ac:dyDescent="0.15">
      <c r="A43" s="4" t="s">
        <v>71</v>
      </c>
      <c r="B43" s="13">
        <v>10294</v>
      </c>
      <c r="C43" s="13">
        <v>10730</v>
      </c>
      <c r="D43" s="13">
        <v>10779</v>
      </c>
      <c r="E43" s="13">
        <v>11389</v>
      </c>
      <c r="F43" s="13" t="s">
        <v>45</v>
      </c>
      <c r="G43" s="13" t="s">
        <v>45</v>
      </c>
      <c r="H43" s="13" t="s">
        <v>45</v>
      </c>
      <c r="I43" s="13" t="s">
        <v>45</v>
      </c>
      <c r="J43" s="13" t="s">
        <v>45</v>
      </c>
      <c r="K43" s="13" t="s">
        <v>45</v>
      </c>
      <c r="L43" s="13" t="s">
        <v>45</v>
      </c>
      <c r="M43" s="13" t="s">
        <v>45</v>
      </c>
      <c r="N43" s="13" t="s">
        <v>45</v>
      </c>
      <c r="O43" s="13" t="s">
        <v>45</v>
      </c>
      <c r="P43" s="13" t="s">
        <v>45</v>
      </c>
      <c r="Q43" s="13" t="s">
        <v>45</v>
      </c>
      <c r="R43" s="13" t="s">
        <v>45</v>
      </c>
      <c r="S43" s="13" t="s">
        <v>45</v>
      </c>
      <c r="T43" s="13" t="s">
        <v>45</v>
      </c>
      <c r="U43" s="13" t="s">
        <v>45</v>
      </c>
    </row>
    <row r="44" spans="1:21" ht="12" x14ac:dyDescent="0.15">
      <c r="A44" s="4" t="s">
        <v>72</v>
      </c>
      <c r="B44" s="13" t="s">
        <v>45</v>
      </c>
      <c r="C44" s="13" t="s">
        <v>45</v>
      </c>
      <c r="D44" s="13">
        <v>8717</v>
      </c>
      <c r="E44" s="13">
        <v>8435</v>
      </c>
      <c r="F44" s="13" t="s">
        <v>45</v>
      </c>
      <c r="G44" s="13" t="s">
        <v>45</v>
      </c>
      <c r="H44" s="13" t="s">
        <v>45</v>
      </c>
      <c r="I44" s="13" t="s">
        <v>45</v>
      </c>
      <c r="J44" s="13" t="s">
        <v>45</v>
      </c>
      <c r="K44" s="13" t="s">
        <v>45</v>
      </c>
      <c r="L44" s="13" t="s">
        <v>45</v>
      </c>
      <c r="M44" s="13" t="s">
        <v>45</v>
      </c>
      <c r="N44" s="13" t="s">
        <v>45</v>
      </c>
      <c r="O44" s="13" t="s">
        <v>45</v>
      </c>
      <c r="P44" s="13" t="s">
        <v>45</v>
      </c>
      <c r="Q44" s="13" t="s">
        <v>45</v>
      </c>
      <c r="R44" s="13" t="s">
        <v>45</v>
      </c>
      <c r="S44" s="13" t="s">
        <v>45</v>
      </c>
      <c r="T44" s="13" t="s">
        <v>45</v>
      </c>
      <c r="U44" s="13" t="s">
        <v>45</v>
      </c>
    </row>
    <row r="45" spans="1:21" ht="12" x14ac:dyDescent="0.15">
      <c r="A45" s="4" t="s">
        <v>73</v>
      </c>
      <c r="B45" s="13">
        <v>11222</v>
      </c>
      <c r="C45" s="13">
        <v>11399</v>
      </c>
      <c r="D45" s="13">
        <v>8891</v>
      </c>
      <c r="E45" s="13">
        <v>6742</v>
      </c>
      <c r="F45" s="13" t="s">
        <v>45</v>
      </c>
      <c r="G45" s="13" t="s">
        <v>45</v>
      </c>
      <c r="H45" s="13" t="s">
        <v>45</v>
      </c>
      <c r="I45" s="13" t="s">
        <v>45</v>
      </c>
      <c r="J45" s="13" t="s">
        <v>45</v>
      </c>
      <c r="K45" s="13" t="s">
        <v>45</v>
      </c>
      <c r="L45" s="13" t="s">
        <v>45</v>
      </c>
      <c r="M45" s="13" t="s">
        <v>45</v>
      </c>
      <c r="N45" s="13" t="s">
        <v>45</v>
      </c>
      <c r="O45" s="13" t="s">
        <v>45</v>
      </c>
      <c r="P45" s="13" t="s">
        <v>45</v>
      </c>
      <c r="Q45" s="13" t="s">
        <v>45</v>
      </c>
      <c r="R45" s="13" t="s">
        <v>45</v>
      </c>
      <c r="S45" s="13" t="s">
        <v>45</v>
      </c>
      <c r="T45" s="13" t="s">
        <v>45</v>
      </c>
      <c r="U45" s="13" t="s">
        <v>45</v>
      </c>
    </row>
    <row r="46" spans="1:21" ht="12" x14ac:dyDescent="0.15">
      <c r="A46" s="4" t="s">
        <v>74</v>
      </c>
      <c r="B46" s="13" t="s">
        <v>45</v>
      </c>
      <c r="C46" s="13" t="s">
        <v>45</v>
      </c>
      <c r="D46" s="13" t="s">
        <v>45</v>
      </c>
      <c r="E46" s="13">
        <v>1817</v>
      </c>
      <c r="F46" s="13" t="s">
        <v>45</v>
      </c>
      <c r="G46" s="13" t="s">
        <v>45</v>
      </c>
      <c r="H46" s="13" t="s">
        <v>45</v>
      </c>
      <c r="I46" s="13" t="s">
        <v>45</v>
      </c>
      <c r="J46" s="13" t="s">
        <v>45</v>
      </c>
      <c r="K46" s="13" t="s">
        <v>45</v>
      </c>
      <c r="L46" s="13" t="s">
        <v>45</v>
      </c>
      <c r="M46" s="13" t="s">
        <v>45</v>
      </c>
      <c r="N46" s="13" t="s">
        <v>45</v>
      </c>
      <c r="O46" s="13" t="s">
        <v>45</v>
      </c>
      <c r="P46" s="13" t="s">
        <v>45</v>
      </c>
      <c r="Q46" s="13" t="s">
        <v>45</v>
      </c>
      <c r="R46" s="13" t="s">
        <v>45</v>
      </c>
      <c r="S46" s="13" t="s">
        <v>45</v>
      </c>
      <c r="T46" s="13" t="s">
        <v>45</v>
      </c>
      <c r="U46" s="13" t="s">
        <v>45</v>
      </c>
    </row>
    <row r="47" spans="1:21" ht="12" x14ac:dyDescent="0.15">
      <c r="A47" s="4" t="s">
        <v>75</v>
      </c>
      <c r="B47" s="13">
        <v>48694</v>
      </c>
      <c r="C47" s="13">
        <v>55749</v>
      </c>
      <c r="D47" s="13">
        <v>15140</v>
      </c>
      <c r="E47" s="13">
        <v>4795</v>
      </c>
      <c r="F47" s="13" t="s">
        <v>45</v>
      </c>
      <c r="G47" s="13" t="s">
        <v>45</v>
      </c>
      <c r="H47" s="13" t="s">
        <v>45</v>
      </c>
      <c r="I47" s="13" t="s">
        <v>45</v>
      </c>
      <c r="J47" s="13" t="s">
        <v>45</v>
      </c>
      <c r="K47" s="13" t="s">
        <v>45</v>
      </c>
      <c r="L47" s="13" t="s">
        <v>45</v>
      </c>
      <c r="M47" s="13" t="s">
        <v>45</v>
      </c>
      <c r="N47" s="13" t="s">
        <v>45</v>
      </c>
      <c r="O47" s="13" t="s">
        <v>45</v>
      </c>
      <c r="P47" s="13" t="s">
        <v>45</v>
      </c>
      <c r="Q47" s="13" t="s">
        <v>45</v>
      </c>
      <c r="R47" s="13" t="s">
        <v>45</v>
      </c>
      <c r="S47" s="13" t="s">
        <v>45</v>
      </c>
      <c r="T47" s="13" t="s">
        <v>45</v>
      </c>
      <c r="U47" s="13" t="s">
        <v>45</v>
      </c>
    </row>
    <row r="48" spans="1:21" ht="12" x14ac:dyDescent="0.15">
      <c r="A48" s="4" t="s">
        <v>76</v>
      </c>
      <c r="B48" s="13">
        <v>5619</v>
      </c>
      <c r="C48" s="13">
        <v>5671</v>
      </c>
      <c r="D48" s="13" t="s">
        <v>45</v>
      </c>
      <c r="E48" s="13" t="s">
        <v>45</v>
      </c>
      <c r="F48" s="13" t="s">
        <v>45</v>
      </c>
      <c r="G48" s="13" t="s">
        <v>45</v>
      </c>
      <c r="H48" s="13" t="s">
        <v>45</v>
      </c>
      <c r="I48" s="13" t="s">
        <v>45</v>
      </c>
      <c r="J48" s="13" t="s">
        <v>45</v>
      </c>
      <c r="K48" s="13" t="s">
        <v>45</v>
      </c>
      <c r="L48" s="13" t="s">
        <v>45</v>
      </c>
      <c r="M48" s="13" t="s">
        <v>45</v>
      </c>
      <c r="N48" s="13" t="s">
        <v>45</v>
      </c>
      <c r="O48" s="13" t="s">
        <v>45</v>
      </c>
      <c r="P48" s="13" t="s">
        <v>45</v>
      </c>
      <c r="Q48" s="13" t="s">
        <v>45</v>
      </c>
      <c r="R48" s="13" t="s">
        <v>45</v>
      </c>
      <c r="S48" s="13" t="s">
        <v>45</v>
      </c>
      <c r="T48" s="13" t="s">
        <v>45</v>
      </c>
      <c r="U48" s="13" t="s">
        <v>45</v>
      </c>
    </row>
    <row r="49" spans="1:21" ht="12" x14ac:dyDescent="0.15">
      <c r="A49" s="4" t="s">
        <v>77</v>
      </c>
      <c r="B49" s="13">
        <v>-5652</v>
      </c>
      <c r="C49" s="13">
        <v>-6851</v>
      </c>
      <c r="D49" s="13" t="s">
        <v>45</v>
      </c>
      <c r="E49" s="13" t="s">
        <v>45</v>
      </c>
      <c r="F49" s="13" t="s">
        <v>45</v>
      </c>
      <c r="G49" s="13" t="s">
        <v>45</v>
      </c>
      <c r="H49" s="13" t="s">
        <v>45</v>
      </c>
      <c r="I49" s="13" t="s">
        <v>45</v>
      </c>
      <c r="J49" s="13" t="s">
        <v>45</v>
      </c>
      <c r="K49" s="13" t="s">
        <v>45</v>
      </c>
      <c r="L49" s="13" t="s">
        <v>45</v>
      </c>
      <c r="M49" s="13" t="s">
        <v>45</v>
      </c>
      <c r="N49" s="13" t="s">
        <v>45</v>
      </c>
      <c r="O49" s="13" t="s">
        <v>45</v>
      </c>
      <c r="P49" s="13" t="s">
        <v>45</v>
      </c>
      <c r="Q49" s="13" t="s">
        <v>45</v>
      </c>
      <c r="R49" s="13" t="s">
        <v>45</v>
      </c>
      <c r="S49" s="13" t="s">
        <v>45</v>
      </c>
      <c r="T49" s="13" t="s">
        <v>45</v>
      </c>
      <c r="U49" s="13" t="s">
        <v>45</v>
      </c>
    </row>
    <row r="50" spans="1:21" ht="12" x14ac:dyDescent="0.15">
      <c r="A50" s="4" t="s">
        <v>78</v>
      </c>
      <c r="B50" s="13">
        <v>771</v>
      </c>
      <c r="C50" s="13">
        <v>619</v>
      </c>
      <c r="D50" s="13" t="s">
        <v>45</v>
      </c>
      <c r="E50" s="13" t="s">
        <v>45</v>
      </c>
      <c r="F50" s="13" t="s">
        <v>45</v>
      </c>
      <c r="G50" s="13" t="s">
        <v>45</v>
      </c>
      <c r="H50" s="13" t="s">
        <v>45</v>
      </c>
      <c r="I50" s="13" t="s">
        <v>45</v>
      </c>
      <c r="J50" s="13" t="s">
        <v>45</v>
      </c>
      <c r="K50" s="13" t="s">
        <v>45</v>
      </c>
      <c r="L50" s="13" t="s">
        <v>45</v>
      </c>
      <c r="M50" s="13" t="s">
        <v>45</v>
      </c>
      <c r="N50" s="13" t="s">
        <v>45</v>
      </c>
      <c r="O50" s="13" t="s">
        <v>45</v>
      </c>
      <c r="P50" s="13" t="s">
        <v>45</v>
      </c>
      <c r="Q50" s="13" t="s">
        <v>45</v>
      </c>
      <c r="R50" s="13" t="s">
        <v>45</v>
      </c>
      <c r="S50" s="13" t="s">
        <v>45</v>
      </c>
      <c r="T50" s="13" t="s">
        <v>45</v>
      </c>
      <c r="U50" s="13" t="s">
        <v>45</v>
      </c>
    </row>
    <row r="51" spans="1:21" ht="12" x14ac:dyDescent="0.15">
      <c r="A51" s="4" t="s">
        <v>79</v>
      </c>
      <c r="B51" s="13">
        <v>3796</v>
      </c>
      <c r="C51" s="13">
        <v>4443</v>
      </c>
      <c r="D51" s="13" t="s">
        <v>45</v>
      </c>
      <c r="E51" s="13" t="s">
        <v>45</v>
      </c>
      <c r="F51" s="13" t="s">
        <v>45</v>
      </c>
      <c r="G51" s="13" t="s">
        <v>45</v>
      </c>
      <c r="H51" s="13" t="s">
        <v>45</v>
      </c>
      <c r="I51" s="13" t="s">
        <v>45</v>
      </c>
      <c r="J51" s="13" t="s">
        <v>45</v>
      </c>
      <c r="K51" s="13" t="s">
        <v>45</v>
      </c>
      <c r="L51" s="13" t="s">
        <v>45</v>
      </c>
      <c r="M51" s="13" t="s">
        <v>45</v>
      </c>
      <c r="N51" s="13" t="s">
        <v>45</v>
      </c>
      <c r="O51" s="13" t="s">
        <v>45</v>
      </c>
      <c r="P51" s="13" t="s">
        <v>45</v>
      </c>
      <c r="Q51" s="13" t="s">
        <v>45</v>
      </c>
      <c r="R51" s="13" t="s">
        <v>45</v>
      </c>
      <c r="S51" s="13" t="s">
        <v>45</v>
      </c>
      <c r="T51" s="13" t="s">
        <v>45</v>
      </c>
      <c r="U51" s="13" t="s">
        <v>45</v>
      </c>
    </row>
    <row r="52" spans="1:21" x14ac:dyDescent="0.15">
      <c r="A52" s="9" t="s">
        <v>80</v>
      </c>
      <c r="B52" s="14">
        <v>100469</v>
      </c>
      <c r="C52" s="14">
        <v>111630</v>
      </c>
      <c r="D52" s="14">
        <v>129853</v>
      </c>
      <c r="E52" s="14">
        <v>126416</v>
      </c>
      <c r="F52" s="14">
        <v>132226</v>
      </c>
      <c r="G52" s="14">
        <v>113421</v>
      </c>
      <c r="H52" s="14">
        <v>134291</v>
      </c>
      <c r="I52" s="14">
        <v>136580</v>
      </c>
      <c r="J52" s="14">
        <v>151568</v>
      </c>
      <c r="K52" s="14">
        <v>172488</v>
      </c>
      <c r="L52" s="14">
        <v>181581</v>
      </c>
      <c r="M52" s="14">
        <v>154438</v>
      </c>
      <c r="N52" s="14">
        <v>149567</v>
      </c>
      <c r="O52" s="14">
        <v>146542</v>
      </c>
      <c r="P52" s="14">
        <v>127891</v>
      </c>
      <c r="Q52" s="14">
        <v>113245</v>
      </c>
      <c r="R52" s="14">
        <v>117184</v>
      </c>
      <c r="S52" s="14">
        <v>117386</v>
      </c>
      <c r="T52" s="14">
        <v>123693</v>
      </c>
      <c r="U52" s="14">
        <v>122092</v>
      </c>
    </row>
    <row r="53" spans="1:2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x14ac:dyDescent="0.15">
      <c r="A54" s="9" t="s">
        <v>81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12" x14ac:dyDescent="0.15">
      <c r="A55" s="4" t="s">
        <v>51</v>
      </c>
      <c r="B55" s="13" t="s">
        <v>45</v>
      </c>
      <c r="C55" s="13" t="s">
        <v>45</v>
      </c>
      <c r="D55" s="13" t="s">
        <v>45</v>
      </c>
      <c r="E55" s="13" t="s">
        <v>45</v>
      </c>
      <c r="F55" s="13" t="s">
        <v>45</v>
      </c>
      <c r="G55" s="13" t="s">
        <v>45</v>
      </c>
      <c r="H55" s="13" t="s">
        <v>45</v>
      </c>
      <c r="I55" s="13" t="s">
        <v>45</v>
      </c>
      <c r="J55" s="13" t="s">
        <v>45</v>
      </c>
      <c r="K55" s="13" t="s">
        <v>45</v>
      </c>
      <c r="L55" s="13" t="s">
        <v>45</v>
      </c>
      <c r="M55" s="13" t="s">
        <v>45</v>
      </c>
      <c r="N55" s="13" t="s">
        <v>45</v>
      </c>
      <c r="O55" s="13" t="s">
        <v>45</v>
      </c>
      <c r="P55" s="13" t="s">
        <v>45</v>
      </c>
      <c r="Q55" s="13" t="s">
        <v>45</v>
      </c>
      <c r="R55" s="13">
        <v>-1638</v>
      </c>
      <c r="S55" s="13" t="s">
        <v>45</v>
      </c>
      <c r="T55" s="13" t="s">
        <v>45</v>
      </c>
      <c r="U55" s="13">
        <v>-3145</v>
      </c>
    </row>
    <row r="56" spans="1:21" ht="12" x14ac:dyDescent="0.15">
      <c r="A56" s="4" t="s">
        <v>52</v>
      </c>
      <c r="B56" s="13" t="s">
        <v>45</v>
      </c>
      <c r="C56" s="13" t="s">
        <v>45</v>
      </c>
      <c r="D56" s="13" t="s">
        <v>45</v>
      </c>
      <c r="E56" s="13" t="s">
        <v>45</v>
      </c>
      <c r="F56" s="13" t="s">
        <v>45</v>
      </c>
      <c r="G56" s="13" t="s">
        <v>45</v>
      </c>
      <c r="H56" s="13" t="s">
        <v>45</v>
      </c>
      <c r="I56" s="13" t="s">
        <v>45</v>
      </c>
      <c r="J56" s="13" t="s">
        <v>45</v>
      </c>
      <c r="K56" s="13" t="s">
        <v>45</v>
      </c>
      <c r="L56" s="13" t="s">
        <v>45</v>
      </c>
      <c r="M56" s="13" t="s">
        <v>45</v>
      </c>
      <c r="N56" s="13" t="s">
        <v>45</v>
      </c>
      <c r="O56" s="13" t="s">
        <v>45</v>
      </c>
      <c r="P56" s="13" t="s">
        <v>45</v>
      </c>
      <c r="Q56" s="13" t="s">
        <v>45</v>
      </c>
      <c r="R56" s="13">
        <v>-1085</v>
      </c>
      <c r="S56" s="13" t="s">
        <v>45</v>
      </c>
      <c r="T56" s="13" t="s">
        <v>45</v>
      </c>
      <c r="U56" s="13">
        <v>-1724</v>
      </c>
    </row>
    <row r="57" spans="1:21" ht="12" x14ac:dyDescent="0.15">
      <c r="A57" s="9" t="s">
        <v>82</v>
      </c>
      <c r="B57" s="14" t="s">
        <v>45</v>
      </c>
      <c r="C57" s="14" t="s">
        <v>45</v>
      </c>
      <c r="D57" s="14" t="s">
        <v>45</v>
      </c>
      <c r="E57" s="14" t="s">
        <v>45</v>
      </c>
      <c r="F57" s="14" t="s">
        <v>45</v>
      </c>
      <c r="G57" s="14" t="s">
        <v>45</v>
      </c>
      <c r="H57" s="14" t="s">
        <v>45</v>
      </c>
      <c r="I57" s="14" t="s">
        <v>45</v>
      </c>
      <c r="J57" s="14" t="s">
        <v>45</v>
      </c>
      <c r="K57" s="14" t="s">
        <v>45</v>
      </c>
      <c r="L57" s="14" t="s">
        <v>45</v>
      </c>
      <c r="M57" s="14" t="s">
        <v>45</v>
      </c>
      <c r="N57" s="14" t="s">
        <v>45</v>
      </c>
      <c r="O57" s="14" t="s">
        <v>45</v>
      </c>
      <c r="P57" s="14" t="s">
        <v>45</v>
      </c>
      <c r="Q57" s="14" t="s">
        <v>45</v>
      </c>
      <c r="R57" s="14">
        <v>-2723</v>
      </c>
      <c r="S57" s="14" t="s">
        <v>45</v>
      </c>
      <c r="T57" s="14" t="s">
        <v>45</v>
      </c>
      <c r="U57" s="14">
        <v>-4869</v>
      </c>
    </row>
    <row r="58" spans="1:2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x14ac:dyDescent="0.15">
      <c r="A59" s="9" t="s">
        <v>83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12" x14ac:dyDescent="0.15">
      <c r="A60" s="4" t="s">
        <v>51</v>
      </c>
      <c r="B60" s="13" t="s">
        <v>45</v>
      </c>
      <c r="C60" s="13" t="s">
        <v>45</v>
      </c>
      <c r="D60" s="13" t="s">
        <v>45</v>
      </c>
      <c r="E60" s="13" t="s">
        <v>45</v>
      </c>
      <c r="F60" s="13" t="s">
        <v>45</v>
      </c>
      <c r="G60" s="13" t="s">
        <v>45</v>
      </c>
      <c r="H60" s="13" t="s">
        <v>45</v>
      </c>
      <c r="I60" s="13" t="s">
        <v>45</v>
      </c>
      <c r="J60" s="13">
        <v>1560</v>
      </c>
      <c r="K60" s="13">
        <v>1225</v>
      </c>
      <c r="L60" s="13">
        <v>-2137</v>
      </c>
      <c r="M60" s="13">
        <v>-3807</v>
      </c>
      <c r="N60" s="13">
        <v>-985</v>
      </c>
      <c r="O60" s="13">
        <v>906</v>
      </c>
      <c r="P60" s="13">
        <v>513</v>
      </c>
      <c r="Q60" s="13">
        <v>-448</v>
      </c>
      <c r="R60" s="13">
        <v>-861</v>
      </c>
      <c r="S60" s="13">
        <v>4979</v>
      </c>
      <c r="T60" s="13">
        <v>-1431</v>
      </c>
      <c r="U60" s="13">
        <v>-6302</v>
      </c>
    </row>
    <row r="61" spans="1:21" ht="12" x14ac:dyDescent="0.15">
      <c r="A61" s="4" t="s">
        <v>52</v>
      </c>
      <c r="B61" s="13" t="s">
        <v>45</v>
      </c>
      <c r="C61" s="13" t="s">
        <v>45</v>
      </c>
      <c r="D61" s="13" t="s">
        <v>45</v>
      </c>
      <c r="E61" s="13" t="s">
        <v>45</v>
      </c>
      <c r="F61" s="13" t="s">
        <v>45</v>
      </c>
      <c r="G61" s="13">
        <v>3027</v>
      </c>
      <c r="H61" s="13">
        <v>2165</v>
      </c>
      <c r="I61" s="13">
        <v>2601</v>
      </c>
      <c r="J61" s="13">
        <v>2384</v>
      </c>
      <c r="K61" s="13">
        <v>2930</v>
      </c>
      <c r="L61" s="13">
        <v>3239</v>
      </c>
      <c r="M61" s="13">
        <v>2665</v>
      </c>
      <c r="N61" s="13">
        <v>2024</v>
      </c>
      <c r="O61" s="13" t="s">
        <v>45</v>
      </c>
      <c r="P61" s="13">
        <v>2013</v>
      </c>
      <c r="Q61" s="13">
        <v>1667</v>
      </c>
      <c r="R61" s="13">
        <v>1634</v>
      </c>
      <c r="S61" s="13">
        <v>1506</v>
      </c>
      <c r="T61" s="13">
        <v>967</v>
      </c>
      <c r="U61" s="13">
        <v>3259</v>
      </c>
    </row>
    <row r="62" spans="1:21" ht="12" x14ac:dyDescent="0.15">
      <c r="A62" s="4" t="s">
        <v>84</v>
      </c>
      <c r="B62" s="13" t="s">
        <v>45</v>
      </c>
      <c r="C62" s="13" t="s">
        <v>45</v>
      </c>
      <c r="D62" s="13" t="s">
        <v>45</v>
      </c>
      <c r="E62" s="13" t="s">
        <v>45</v>
      </c>
      <c r="F62" s="13" t="s">
        <v>45</v>
      </c>
      <c r="G62" s="13" t="s">
        <v>45</v>
      </c>
      <c r="H62" s="13" t="s">
        <v>45</v>
      </c>
      <c r="I62" s="13" t="s">
        <v>45</v>
      </c>
      <c r="J62" s="13" t="s">
        <v>45</v>
      </c>
      <c r="K62" s="13" t="s">
        <v>45</v>
      </c>
      <c r="L62" s="13" t="s">
        <v>45</v>
      </c>
      <c r="M62" s="13" t="s">
        <v>45</v>
      </c>
      <c r="N62" s="13" t="s">
        <v>45</v>
      </c>
      <c r="O62" s="13">
        <v>4839</v>
      </c>
      <c r="P62" s="13" t="s">
        <v>45</v>
      </c>
      <c r="Q62" s="13" t="s">
        <v>45</v>
      </c>
      <c r="R62" s="13" t="s">
        <v>45</v>
      </c>
      <c r="S62" s="13" t="s">
        <v>45</v>
      </c>
      <c r="T62" s="13" t="s">
        <v>45</v>
      </c>
      <c r="U62" s="13" t="s">
        <v>45</v>
      </c>
    </row>
    <row r="63" spans="1:21" ht="12" x14ac:dyDescent="0.15">
      <c r="A63" s="4" t="s">
        <v>62</v>
      </c>
      <c r="B63" s="13" t="s">
        <v>45</v>
      </c>
      <c r="C63" s="13" t="s">
        <v>45</v>
      </c>
      <c r="D63" s="13" t="s">
        <v>45</v>
      </c>
      <c r="E63" s="13" t="s">
        <v>45</v>
      </c>
      <c r="F63" s="13" t="s">
        <v>45</v>
      </c>
      <c r="G63" s="13">
        <v>243</v>
      </c>
      <c r="H63" s="13">
        <v>62</v>
      </c>
      <c r="I63" s="13">
        <v>-202</v>
      </c>
      <c r="J63" s="13" t="s">
        <v>45</v>
      </c>
      <c r="K63" s="13" t="s">
        <v>45</v>
      </c>
      <c r="L63" s="13" t="s">
        <v>45</v>
      </c>
      <c r="M63" s="13" t="s">
        <v>45</v>
      </c>
      <c r="N63" s="13" t="s">
        <v>45</v>
      </c>
      <c r="O63" s="13" t="s">
        <v>45</v>
      </c>
      <c r="P63" s="13" t="s">
        <v>45</v>
      </c>
      <c r="Q63" s="13" t="s">
        <v>45</v>
      </c>
      <c r="R63" s="13" t="s">
        <v>45</v>
      </c>
      <c r="S63" s="13" t="s">
        <v>45</v>
      </c>
      <c r="T63" s="13" t="s">
        <v>45</v>
      </c>
      <c r="U63" s="13" t="s">
        <v>45</v>
      </c>
    </row>
    <row r="64" spans="1:21" ht="12" x14ac:dyDescent="0.15">
      <c r="A64" s="4" t="s">
        <v>63</v>
      </c>
      <c r="B64" s="13" t="s">
        <v>45</v>
      </c>
      <c r="C64" s="13" t="s">
        <v>45</v>
      </c>
      <c r="D64" s="13" t="s">
        <v>45</v>
      </c>
      <c r="E64" s="13" t="s">
        <v>45</v>
      </c>
      <c r="F64" s="13" t="s">
        <v>45</v>
      </c>
      <c r="G64" s="13">
        <v>493</v>
      </c>
      <c r="H64" s="13">
        <v>1144</v>
      </c>
      <c r="I64" s="13">
        <v>1035</v>
      </c>
      <c r="J64" s="13" t="s">
        <v>45</v>
      </c>
      <c r="K64" s="13" t="s">
        <v>45</v>
      </c>
      <c r="L64" s="13" t="s">
        <v>45</v>
      </c>
      <c r="M64" s="13" t="s">
        <v>45</v>
      </c>
      <c r="N64" s="13" t="s">
        <v>45</v>
      </c>
      <c r="O64" s="13" t="s">
        <v>45</v>
      </c>
      <c r="P64" s="13" t="s">
        <v>45</v>
      </c>
      <c r="Q64" s="13" t="s">
        <v>45</v>
      </c>
      <c r="R64" s="13" t="s">
        <v>45</v>
      </c>
      <c r="S64" s="13" t="s">
        <v>45</v>
      </c>
      <c r="T64" s="13" t="s">
        <v>45</v>
      </c>
      <c r="U64" s="13" t="s">
        <v>45</v>
      </c>
    </row>
    <row r="65" spans="1:21" ht="12" x14ac:dyDescent="0.15">
      <c r="A65" s="4" t="s">
        <v>64</v>
      </c>
      <c r="B65" s="13" t="s">
        <v>45</v>
      </c>
      <c r="C65" s="13" t="s">
        <v>45</v>
      </c>
      <c r="D65" s="13" t="s">
        <v>45</v>
      </c>
      <c r="E65" s="13" t="s">
        <v>45</v>
      </c>
      <c r="F65" s="13" t="s">
        <v>45</v>
      </c>
      <c r="G65" s="13">
        <v>458</v>
      </c>
      <c r="H65" s="13">
        <v>449</v>
      </c>
      <c r="I65" s="13">
        <v>390</v>
      </c>
      <c r="J65" s="13" t="s">
        <v>45</v>
      </c>
      <c r="K65" s="13" t="s">
        <v>45</v>
      </c>
      <c r="L65" s="13" t="s">
        <v>45</v>
      </c>
      <c r="M65" s="13" t="s">
        <v>45</v>
      </c>
      <c r="N65" s="13" t="s">
        <v>45</v>
      </c>
      <c r="O65" s="13" t="s">
        <v>45</v>
      </c>
      <c r="P65" s="13" t="s">
        <v>45</v>
      </c>
      <c r="Q65" s="13" t="s">
        <v>45</v>
      </c>
      <c r="R65" s="13" t="s">
        <v>45</v>
      </c>
      <c r="S65" s="13" t="s">
        <v>45</v>
      </c>
      <c r="T65" s="13" t="s">
        <v>45</v>
      </c>
      <c r="U65" s="13" t="s">
        <v>45</v>
      </c>
    </row>
    <row r="66" spans="1:21" ht="12" x14ac:dyDescent="0.15">
      <c r="A66" s="4" t="s">
        <v>65</v>
      </c>
      <c r="B66" s="13" t="s">
        <v>45</v>
      </c>
      <c r="C66" s="13" t="s">
        <v>45</v>
      </c>
      <c r="D66" s="13" t="s">
        <v>45</v>
      </c>
      <c r="E66" s="13" t="s">
        <v>45</v>
      </c>
      <c r="F66" s="13" t="s">
        <v>45</v>
      </c>
      <c r="G66" s="13">
        <v>-165</v>
      </c>
      <c r="H66" s="13">
        <v>-124</v>
      </c>
      <c r="I66" s="13" t="s">
        <v>45</v>
      </c>
      <c r="J66" s="13" t="s">
        <v>45</v>
      </c>
      <c r="K66" s="13" t="s">
        <v>45</v>
      </c>
      <c r="L66" s="13" t="s">
        <v>45</v>
      </c>
      <c r="M66" s="13" t="s">
        <v>45</v>
      </c>
      <c r="N66" s="13" t="s">
        <v>45</v>
      </c>
      <c r="O66" s="13" t="s">
        <v>45</v>
      </c>
      <c r="P66" s="13" t="s">
        <v>45</v>
      </c>
      <c r="Q66" s="13" t="s">
        <v>45</v>
      </c>
      <c r="R66" s="13" t="s">
        <v>45</v>
      </c>
      <c r="S66" s="13" t="s">
        <v>45</v>
      </c>
      <c r="T66" s="13" t="s">
        <v>45</v>
      </c>
      <c r="U66" s="13" t="s">
        <v>45</v>
      </c>
    </row>
    <row r="67" spans="1:21" ht="12" x14ac:dyDescent="0.15">
      <c r="A67" s="9" t="s">
        <v>85</v>
      </c>
      <c r="B67" s="14" t="s">
        <v>45</v>
      </c>
      <c r="C67" s="14" t="s">
        <v>45</v>
      </c>
      <c r="D67" s="14" t="s">
        <v>45</v>
      </c>
      <c r="E67" s="14" t="s">
        <v>45</v>
      </c>
      <c r="F67" s="14" t="s">
        <v>45</v>
      </c>
      <c r="G67" s="14">
        <v>4056</v>
      </c>
      <c r="H67" s="14">
        <v>3696</v>
      </c>
      <c r="I67" s="14">
        <v>3824</v>
      </c>
      <c r="J67" s="14">
        <v>3944</v>
      </c>
      <c r="K67" s="14">
        <v>4155</v>
      </c>
      <c r="L67" s="14">
        <v>1102</v>
      </c>
      <c r="M67" s="14">
        <v>-1142</v>
      </c>
      <c r="N67" s="14">
        <v>1039</v>
      </c>
      <c r="O67" s="14">
        <v>5745</v>
      </c>
      <c r="P67" s="14">
        <v>2526</v>
      </c>
      <c r="Q67" s="14">
        <v>1219</v>
      </c>
      <c r="R67" s="14">
        <v>773</v>
      </c>
      <c r="S67" s="14">
        <v>6485</v>
      </c>
      <c r="T67" s="14">
        <v>-464</v>
      </c>
      <c r="U67" s="14">
        <v>-3043</v>
      </c>
    </row>
    <row r="68" spans="1:2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x14ac:dyDescent="0.15">
      <c r="A69" s="9" t="s">
        <v>86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12" x14ac:dyDescent="0.15">
      <c r="A70" s="4" t="s">
        <v>44</v>
      </c>
      <c r="B70" s="13" t="s">
        <v>45</v>
      </c>
      <c r="C70" s="13" t="s">
        <v>45</v>
      </c>
      <c r="D70" s="13" t="s">
        <v>45</v>
      </c>
      <c r="E70" s="13" t="s">
        <v>45</v>
      </c>
      <c r="F70" s="13" t="s">
        <v>45</v>
      </c>
      <c r="G70" s="13" t="s">
        <v>45</v>
      </c>
      <c r="H70" s="13" t="s">
        <v>45</v>
      </c>
      <c r="I70" s="13" t="s">
        <v>45</v>
      </c>
      <c r="J70" s="13" t="s">
        <v>45</v>
      </c>
      <c r="K70" s="13" t="s">
        <v>45</v>
      </c>
      <c r="L70" s="13" t="s">
        <v>45</v>
      </c>
      <c r="M70" s="13" t="s">
        <v>45</v>
      </c>
      <c r="N70" s="13" t="s">
        <v>45</v>
      </c>
      <c r="O70" s="13" t="s">
        <v>45</v>
      </c>
      <c r="P70" s="13" t="s">
        <v>45</v>
      </c>
      <c r="Q70" s="13">
        <v>485</v>
      </c>
      <c r="R70" s="13">
        <v>694</v>
      </c>
      <c r="S70" s="13">
        <v>431</v>
      </c>
      <c r="T70" s="13">
        <v>576</v>
      </c>
      <c r="U70" s="13">
        <v>727</v>
      </c>
    </row>
    <row r="71" spans="1:21" ht="12" x14ac:dyDescent="0.15">
      <c r="A71" s="4" t="s">
        <v>46</v>
      </c>
      <c r="B71" s="13" t="s">
        <v>45</v>
      </c>
      <c r="C71" s="13" t="s">
        <v>45</v>
      </c>
      <c r="D71" s="13" t="s">
        <v>45</v>
      </c>
      <c r="E71" s="13" t="s">
        <v>45</v>
      </c>
      <c r="F71" s="13" t="s">
        <v>45</v>
      </c>
      <c r="G71" s="13" t="s">
        <v>45</v>
      </c>
      <c r="H71" s="13" t="s">
        <v>45</v>
      </c>
      <c r="I71" s="13" t="s">
        <v>45</v>
      </c>
      <c r="J71" s="13" t="s">
        <v>45</v>
      </c>
      <c r="K71" s="13" t="s">
        <v>45</v>
      </c>
      <c r="L71" s="13" t="s">
        <v>45</v>
      </c>
      <c r="M71" s="13" t="s">
        <v>45</v>
      </c>
      <c r="N71" s="13">
        <v>1406</v>
      </c>
      <c r="O71" s="13">
        <v>1660</v>
      </c>
      <c r="P71" s="13" t="s">
        <v>45</v>
      </c>
      <c r="Q71" s="13">
        <v>2357</v>
      </c>
      <c r="R71" s="13">
        <v>2758</v>
      </c>
      <c r="S71" s="13">
        <v>2427</v>
      </c>
      <c r="T71" s="13">
        <v>1392</v>
      </c>
      <c r="U71" s="13">
        <v>220</v>
      </c>
    </row>
    <row r="72" spans="1:21" ht="12" x14ac:dyDescent="0.15">
      <c r="A72" s="4" t="s">
        <v>47</v>
      </c>
      <c r="B72" s="13" t="s">
        <v>45</v>
      </c>
      <c r="C72" s="13" t="s">
        <v>45</v>
      </c>
      <c r="D72" s="13" t="s">
        <v>45</v>
      </c>
      <c r="E72" s="13" t="s">
        <v>45</v>
      </c>
      <c r="F72" s="13" t="s">
        <v>45</v>
      </c>
      <c r="G72" s="13" t="s">
        <v>45</v>
      </c>
      <c r="H72" s="13" t="s">
        <v>45</v>
      </c>
      <c r="I72" s="13" t="s">
        <v>45</v>
      </c>
      <c r="J72" s="13" t="s">
        <v>45</v>
      </c>
      <c r="K72" s="13" t="s">
        <v>45</v>
      </c>
      <c r="L72" s="13" t="s">
        <v>45</v>
      </c>
      <c r="M72" s="13">
        <v>3923</v>
      </c>
      <c r="N72" s="13">
        <v>3304</v>
      </c>
      <c r="O72" s="13">
        <v>3512</v>
      </c>
      <c r="P72" s="13" t="s">
        <v>45</v>
      </c>
      <c r="Q72" s="13">
        <v>4345</v>
      </c>
      <c r="R72" s="13">
        <v>4973</v>
      </c>
      <c r="S72" s="13">
        <v>5507</v>
      </c>
      <c r="T72" s="13">
        <v>6115</v>
      </c>
      <c r="U72" s="13">
        <v>6642</v>
      </c>
    </row>
    <row r="73" spans="1:21" ht="12" x14ac:dyDescent="0.15">
      <c r="A73" s="4" t="s">
        <v>48</v>
      </c>
      <c r="B73" s="13" t="s">
        <v>45</v>
      </c>
      <c r="C73" s="13" t="s">
        <v>45</v>
      </c>
      <c r="D73" s="13" t="s">
        <v>45</v>
      </c>
      <c r="E73" s="13">
        <v>1498</v>
      </c>
      <c r="F73" s="13">
        <v>1546</v>
      </c>
      <c r="G73" s="13">
        <v>1701</v>
      </c>
      <c r="H73" s="13">
        <v>2286</v>
      </c>
      <c r="I73" s="13">
        <v>2601</v>
      </c>
      <c r="J73" s="13" t="s">
        <v>45</v>
      </c>
      <c r="K73" s="13" t="s">
        <v>45</v>
      </c>
      <c r="L73" s="13" t="s">
        <v>45</v>
      </c>
      <c r="M73" s="13">
        <v>2420</v>
      </c>
      <c r="N73" s="13">
        <v>2741</v>
      </c>
      <c r="O73" s="13">
        <v>2803</v>
      </c>
      <c r="P73" s="13" t="s">
        <v>45</v>
      </c>
      <c r="Q73" s="13">
        <v>3048</v>
      </c>
      <c r="R73" s="13">
        <v>3047</v>
      </c>
      <c r="S73" s="13">
        <v>2882</v>
      </c>
      <c r="T73" s="13">
        <v>3161</v>
      </c>
      <c r="U73" s="13">
        <v>3448</v>
      </c>
    </row>
    <row r="74" spans="1:21" ht="12" x14ac:dyDescent="0.15">
      <c r="A74" s="4" t="s">
        <v>49</v>
      </c>
      <c r="B74" s="13" t="s">
        <v>45</v>
      </c>
      <c r="C74" s="13" t="s">
        <v>45</v>
      </c>
      <c r="D74" s="13" t="s">
        <v>45</v>
      </c>
      <c r="E74" s="13">
        <v>400</v>
      </c>
      <c r="F74" s="13">
        <v>2510</v>
      </c>
      <c r="G74" s="13" t="s">
        <v>45</v>
      </c>
      <c r="H74" s="13" t="s">
        <v>45</v>
      </c>
      <c r="I74" s="13" t="s">
        <v>45</v>
      </c>
      <c r="J74" s="13" t="s">
        <v>45</v>
      </c>
      <c r="K74" s="13" t="s">
        <v>45</v>
      </c>
      <c r="L74" s="13" t="s">
        <v>45</v>
      </c>
      <c r="M74" s="13">
        <v>473</v>
      </c>
      <c r="N74" s="13">
        <v>315</v>
      </c>
      <c r="O74" s="13">
        <v>757</v>
      </c>
      <c r="P74" s="13" t="s">
        <v>45</v>
      </c>
      <c r="Q74" s="13">
        <v>1166</v>
      </c>
      <c r="R74" s="13">
        <v>1130</v>
      </c>
      <c r="S74" s="13">
        <v>1273</v>
      </c>
      <c r="T74" s="13">
        <v>1064</v>
      </c>
      <c r="U74" s="13">
        <v>824</v>
      </c>
    </row>
    <row r="75" spans="1:21" ht="12" x14ac:dyDescent="0.15">
      <c r="A75" s="4" t="s">
        <v>50</v>
      </c>
      <c r="B75" s="13" t="s">
        <v>45</v>
      </c>
      <c r="C75" s="13" t="s">
        <v>45</v>
      </c>
      <c r="D75" s="13" t="s">
        <v>45</v>
      </c>
      <c r="E75" s="13" t="s">
        <v>45</v>
      </c>
      <c r="F75" s="13" t="s">
        <v>45</v>
      </c>
      <c r="G75" s="13" t="s">
        <v>45</v>
      </c>
      <c r="H75" s="13" t="s">
        <v>45</v>
      </c>
      <c r="I75" s="13" t="s">
        <v>45</v>
      </c>
      <c r="J75" s="13" t="s">
        <v>45</v>
      </c>
      <c r="K75" s="13" t="s">
        <v>45</v>
      </c>
      <c r="L75" s="13" t="s">
        <v>45</v>
      </c>
      <c r="M75" s="13" t="s">
        <v>45</v>
      </c>
      <c r="N75" s="13" t="s">
        <v>45</v>
      </c>
      <c r="O75" s="13" t="s">
        <v>45</v>
      </c>
      <c r="P75" s="13" t="s">
        <v>45</v>
      </c>
      <c r="Q75" s="13" t="s">
        <v>45</v>
      </c>
      <c r="R75" s="13" t="s">
        <v>45</v>
      </c>
      <c r="S75" s="13">
        <v>674</v>
      </c>
      <c r="T75" s="13">
        <v>199</v>
      </c>
      <c r="U75" s="13">
        <v>93</v>
      </c>
    </row>
    <row r="76" spans="1:21" ht="12" x14ac:dyDescent="0.15">
      <c r="A76" s="4" t="s">
        <v>51</v>
      </c>
      <c r="B76" s="13" t="s">
        <v>45</v>
      </c>
      <c r="C76" s="13" t="s">
        <v>45</v>
      </c>
      <c r="D76" s="13" t="s">
        <v>45</v>
      </c>
      <c r="E76" s="13" t="s">
        <v>45</v>
      </c>
      <c r="F76" s="13" t="s">
        <v>45</v>
      </c>
      <c r="G76" s="13" t="s">
        <v>45</v>
      </c>
      <c r="H76" s="13" t="s">
        <v>45</v>
      </c>
      <c r="I76" s="13" t="s">
        <v>45</v>
      </c>
      <c r="J76" s="13">
        <v>10397</v>
      </c>
      <c r="K76" s="13">
        <v>12243</v>
      </c>
      <c r="L76" s="13">
        <v>8063</v>
      </c>
      <c r="M76" s="13">
        <v>1325</v>
      </c>
      <c r="N76" s="13">
        <v>3120</v>
      </c>
      <c r="O76" s="13">
        <v>6480</v>
      </c>
      <c r="P76" s="13" t="s">
        <v>45</v>
      </c>
      <c r="Q76" s="13">
        <v>401</v>
      </c>
      <c r="R76" s="13">
        <v>1209</v>
      </c>
      <c r="S76" s="13">
        <v>-7983</v>
      </c>
      <c r="T76" s="13">
        <v>-1251</v>
      </c>
      <c r="U76" s="13">
        <v>-6765</v>
      </c>
    </row>
    <row r="77" spans="1:21" ht="12" x14ac:dyDescent="0.15">
      <c r="A77" s="4" t="s">
        <v>53</v>
      </c>
      <c r="B77" s="13" t="s">
        <v>45</v>
      </c>
      <c r="C77" s="13" t="s">
        <v>45</v>
      </c>
      <c r="D77" s="13" t="s">
        <v>45</v>
      </c>
      <c r="E77" s="13" t="s">
        <v>45</v>
      </c>
      <c r="F77" s="13" t="s">
        <v>45</v>
      </c>
      <c r="G77" s="13" t="s">
        <v>45</v>
      </c>
      <c r="H77" s="13" t="s">
        <v>45</v>
      </c>
      <c r="I77" s="13" t="s">
        <v>45</v>
      </c>
      <c r="J77" s="13" t="s">
        <v>45</v>
      </c>
      <c r="K77" s="13" t="s">
        <v>45</v>
      </c>
      <c r="L77" s="13" t="s">
        <v>45</v>
      </c>
      <c r="M77" s="13" t="s">
        <v>45</v>
      </c>
      <c r="N77" s="13" t="s">
        <v>45</v>
      </c>
      <c r="O77" s="13" t="s">
        <v>45</v>
      </c>
      <c r="P77" s="13" t="s">
        <v>45</v>
      </c>
      <c r="Q77" s="13">
        <v>4328</v>
      </c>
      <c r="R77" s="13">
        <v>4486</v>
      </c>
      <c r="S77" s="13">
        <v>4772</v>
      </c>
      <c r="T77" s="13">
        <v>5091</v>
      </c>
      <c r="U77" s="13">
        <v>2786</v>
      </c>
    </row>
    <row r="78" spans="1:21" ht="12" x14ac:dyDescent="0.15">
      <c r="A78" s="4" t="s">
        <v>54</v>
      </c>
      <c r="B78" s="13" t="s">
        <v>45</v>
      </c>
      <c r="C78" s="13" t="s">
        <v>45</v>
      </c>
      <c r="D78" s="13" t="s">
        <v>45</v>
      </c>
      <c r="E78" s="13" t="s">
        <v>45</v>
      </c>
      <c r="F78" s="13" t="s">
        <v>45</v>
      </c>
      <c r="G78" s="13" t="s">
        <v>45</v>
      </c>
      <c r="H78" s="13" t="s">
        <v>45</v>
      </c>
      <c r="I78" s="13" t="s">
        <v>45</v>
      </c>
      <c r="J78" s="13" t="s">
        <v>45</v>
      </c>
      <c r="K78" s="13" t="s">
        <v>45</v>
      </c>
      <c r="L78" s="13" t="s">
        <v>45</v>
      </c>
      <c r="M78" s="13" t="s">
        <v>45</v>
      </c>
      <c r="N78" s="13" t="s">
        <v>45</v>
      </c>
      <c r="O78" s="13" t="s">
        <v>45</v>
      </c>
      <c r="P78" s="13" t="s">
        <v>45</v>
      </c>
      <c r="Q78" s="13" t="s">
        <v>45</v>
      </c>
      <c r="R78" s="13">
        <v>677</v>
      </c>
      <c r="S78" s="13" t="s">
        <v>45</v>
      </c>
      <c r="T78" s="13" t="s">
        <v>45</v>
      </c>
      <c r="U78" s="13" t="s">
        <v>45</v>
      </c>
    </row>
    <row r="79" spans="1:21" ht="12" x14ac:dyDescent="0.15">
      <c r="A79" s="4" t="s">
        <v>55</v>
      </c>
      <c r="B79" s="13" t="s">
        <v>45</v>
      </c>
      <c r="C79" s="13" t="s">
        <v>45</v>
      </c>
      <c r="D79" s="13" t="s">
        <v>45</v>
      </c>
      <c r="E79" s="13" t="s">
        <v>45</v>
      </c>
      <c r="F79" s="13" t="s">
        <v>45</v>
      </c>
      <c r="G79" s="13" t="s">
        <v>45</v>
      </c>
      <c r="H79" s="13" t="s">
        <v>45</v>
      </c>
      <c r="I79" s="13" t="s">
        <v>45</v>
      </c>
      <c r="J79" s="13" t="s">
        <v>45</v>
      </c>
      <c r="K79" s="13" t="s">
        <v>45</v>
      </c>
      <c r="L79" s="13" t="s">
        <v>45</v>
      </c>
      <c r="M79" s="13" t="s">
        <v>45</v>
      </c>
      <c r="N79" s="13">
        <v>156</v>
      </c>
      <c r="O79" s="13">
        <v>78</v>
      </c>
      <c r="P79" s="13" t="s">
        <v>45</v>
      </c>
      <c r="Q79" s="13">
        <v>110</v>
      </c>
      <c r="R79" s="13" t="s">
        <v>45</v>
      </c>
      <c r="S79" s="13" t="s">
        <v>45</v>
      </c>
      <c r="T79" s="13" t="s">
        <v>45</v>
      </c>
      <c r="U79" s="13" t="s">
        <v>45</v>
      </c>
    </row>
    <row r="80" spans="1:21" ht="12" x14ac:dyDescent="0.15">
      <c r="A80" s="4" t="s">
        <v>56</v>
      </c>
      <c r="B80" s="13" t="s">
        <v>45</v>
      </c>
      <c r="C80" s="13" t="s">
        <v>45</v>
      </c>
      <c r="D80" s="13" t="s">
        <v>45</v>
      </c>
      <c r="E80" s="13" t="s">
        <v>45</v>
      </c>
      <c r="F80" s="13" t="s">
        <v>45</v>
      </c>
      <c r="G80" s="13" t="s">
        <v>45</v>
      </c>
      <c r="H80" s="13" t="s">
        <v>45</v>
      </c>
      <c r="I80" s="13" t="s">
        <v>45</v>
      </c>
      <c r="J80" s="13" t="s">
        <v>45</v>
      </c>
      <c r="K80" s="13" t="s">
        <v>45</v>
      </c>
      <c r="L80" s="13">
        <v>365</v>
      </c>
      <c r="M80" s="13">
        <v>370</v>
      </c>
      <c r="N80" s="13">
        <v>404</v>
      </c>
      <c r="O80" s="13">
        <v>237</v>
      </c>
      <c r="P80" s="13" t="s">
        <v>45</v>
      </c>
      <c r="Q80" s="13">
        <v>381</v>
      </c>
      <c r="R80" s="13" t="s">
        <v>45</v>
      </c>
      <c r="S80" s="13" t="s">
        <v>45</v>
      </c>
      <c r="T80" s="13" t="s">
        <v>45</v>
      </c>
      <c r="U80" s="13" t="s">
        <v>45</v>
      </c>
    </row>
    <row r="81" spans="1:21" ht="12" x14ac:dyDescent="0.15">
      <c r="A81" s="4" t="s">
        <v>57</v>
      </c>
      <c r="B81" s="13" t="s">
        <v>45</v>
      </c>
      <c r="C81" s="13" t="s">
        <v>45</v>
      </c>
      <c r="D81" s="13" t="s">
        <v>45</v>
      </c>
      <c r="E81" s="13" t="s">
        <v>45</v>
      </c>
      <c r="F81" s="13" t="s">
        <v>45</v>
      </c>
      <c r="G81" s="13" t="s">
        <v>45</v>
      </c>
      <c r="H81" s="13" t="s">
        <v>45</v>
      </c>
      <c r="I81" s="13" t="s">
        <v>45</v>
      </c>
      <c r="J81" s="13" t="s">
        <v>45</v>
      </c>
      <c r="K81" s="13" t="s">
        <v>45</v>
      </c>
      <c r="L81" s="13" t="s">
        <v>45</v>
      </c>
      <c r="M81" s="13" t="s">
        <v>45</v>
      </c>
      <c r="N81" s="13">
        <v>5804</v>
      </c>
      <c r="O81" s="13">
        <v>5021</v>
      </c>
      <c r="P81" s="13" t="s">
        <v>45</v>
      </c>
      <c r="Q81" s="13" t="s">
        <v>45</v>
      </c>
      <c r="R81" s="13" t="s">
        <v>45</v>
      </c>
      <c r="S81" s="13" t="s">
        <v>45</v>
      </c>
      <c r="T81" s="13" t="s">
        <v>45</v>
      </c>
      <c r="U81" s="13" t="s">
        <v>45</v>
      </c>
    </row>
    <row r="82" spans="1:21" ht="12" x14ac:dyDescent="0.15">
      <c r="A82" s="4" t="s">
        <v>58</v>
      </c>
      <c r="B82" s="13" t="s">
        <v>45</v>
      </c>
      <c r="C82" s="13" t="s">
        <v>45</v>
      </c>
      <c r="D82" s="13" t="s">
        <v>45</v>
      </c>
      <c r="E82" s="13">
        <v>4860</v>
      </c>
      <c r="F82" s="13">
        <v>6294</v>
      </c>
      <c r="G82" s="13" t="s">
        <v>45</v>
      </c>
      <c r="H82" s="13" t="s">
        <v>45</v>
      </c>
      <c r="I82" s="13" t="s">
        <v>45</v>
      </c>
      <c r="J82" s="13">
        <v>3518</v>
      </c>
      <c r="K82" s="13">
        <v>4817</v>
      </c>
      <c r="L82" s="13">
        <v>6497</v>
      </c>
      <c r="M82" s="13">
        <v>7105</v>
      </c>
      <c r="N82" s="13" t="s">
        <v>45</v>
      </c>
      <c r="O82" s="13" t="s">
        <v>45</v>
      </c>
      <c r="P82" s="13" t="s">
        <v>45</v>
      </c>
      <c r="Q82" s="13" t="s">
        <v>45</v>
      </c>
      <c r="R82" s="13" t="s">
        <v>45</v>
      </c>
      <c r="S82" s="13" t="s">
        <v>45</v>
      </c>
      <c r="T82" s="13" t="s">
        <v>45</v>
      </c>
      <c r="U82" s="13" t="s">
        <v>45</v>
      </c>
    </row>
    <row r="83" spans="1:21" ht="12" x14ac:dyDescent="0.15">
      <c r="A83" s="4" t="s">
        <v>59</v>
      </c>
      <c r="B83" s="13" t="s">
        <v>45</v>
      </c>
      <c r="C83" s="13" t="s">
        <v>45</v>
      </c>
      <c r="D83" s="13" t="s">
        <v>45</v>
      </c>
      <c r="E83" s="13" t="s">
        <v>45</v>
      </c>
      <c r="F83" s="13" t="s">
        <v>45</v>
      </c>
      <c r="G83" s="13" t="s">
        <v>45</v>
      </c>
      <c r="H83" s="13" t="s">
        <v>45</v>
      </c>
      <c r="I83" s="13" t="s">
        <v>45</v>
      </c>
      <c r="J83" s="13">
        <v>7308</v>
      </c>
      <c r="K83" s="13">
        <v>7883</v>
      </c>
      <c r="L83" s="13">
        <v>7460</v>
      </c>
      <c r="M83" s="13" t="s">
        <v>45</v>
      </c>
      <c r="N83" s="13" t="s">
        <v>45</v>
      </c>
      <c r="O83" s="13" t="s">
        <v>45</v>
      </c>
      <c r="P83" s="13" t="s">
        <v>45</v>
      </c>
      <c r="Q83" s="13" t="s">
        <v>45</v>
      </c>
      <c r="R83" s="13" t="s">
        <v>45</v>
      </c>
      <c r="S83" s="13" t="s">
        <v>45</v>
      </c>
      <c r="T83" s="13" t="s">
        <v>45</v>
      </c>
      <c r="U83" s="13" t="s">
        <v>45</v>
      </c>
    </row>
    <row r="84" spans="1:21" ht="12" x14ac:dyDescent="0.15">
      <c r="A84" s="4" t="s">
        <v>60</v>
      </c>
      <c r="B84" s="13" t="s">
        <v>45</v>
      </c>
      <c r="C84" s="13" t="s">
        <v>45</v>
      </c>
      <c r="D84" s="13" t="s">
        <v>45</v>
      </c>
      <c r="E84" s="13">
        <v>1408</v>
      </c>
      <c r="F84" s="13">
        <v>1658</v>
      </c>
      <c r="G84" s="13">
        <v>1998</v>
      </c>
      <c r="H84" s="13">
        <v>2558</v>
      </c>
      <c r="I84" s="13">
        <v>3092</v>
      </c>
      <c r="J84" s="13">
        <v>2919</v>
      </c>
      <c r="K84" s="13">
        <v>3107</v>
      </c>
      <c r="L84" s="13">
        <v>3131</v>
      </c>
      <c r="M84" s="13" t="s">
        <v>45</v>
      </c>
      <c r="N84" s="13" t="s">
        <v>45</v>
      </c>
      <c r="O84" s="13" t="s">
        <v>45</v>
      </c>
      <c r="P84" s="13" t="s">
        <v>45</v>
      </c>
      <c r="Q84" s="13" t="s">
        <v>45</v>
      </c>
      <c r="R84" s="13" t="s">
        <v>45</v>
      </c>
      <c r="S84" s="13" t="s">
        <v>45</v>
      </c>
      <c r="T84" s="13" t="s">
        <v>45</v>
      </c>
      <c r="U84" s="13" t="s">
        <v>45</v>
      </c>
    </row>
    <row r="85" spans="1:21" ht="12" x14ac:dyDescent="0.15">
      <c r="A85" s="4" t="s">
        <v>61</v>
      </c>
      <c r="B85" s="13" t="s">
        <v>45</v>
      </c>
      <c r="C85" s="13" t="s">
        <v>45</v>
      </c>
      <c r="D85" s="13" t="s">
        <v>45</v>
      </c>
      <c r="E85" s="13" t="s">
        <v>45</v>
      </c>
      <c r="F85" s="13">
        <v>567</v>
      </c>
      <c r="G85" s="13" t="s">
        <v>45</v>
      </c>
      <c r="H85" s="13" t="s">
        <v>45</v>
      </c>
      <c r="I85" s="13" t="s">
        <v>45</v>
      </c>
      <c r="J85" s="13">
        <v>970</v>
      </c>
      <c r="K85" s="13">
        <v>1034</v>
      </c>
      <c r="L85" s="13" t="s">
        <v>45</v>
      </c>
      <c r="M85" s="13" t="s">
        <v>45</v>
      </c>
      <c r="N85" s="13" t="s">
        <v>45</v>
      </c>
      <c r="O85" s="13" t="s">
        <v>45</v>
      </c>
      <c r="P85" s="13" t="s">
        <v>45</v>
      </c>
      <c r="Q85" s="13" t="s">
        <v>45</v>
      </c>
      <c r="R85" s="13" t="s">
        <v>45</v>
      </c>
      <c r="S85" s="13" t="s">
        <v>45</v>
      </c>
      <c r="T85" s="13" t="s">
        <v>45</v>
      </c>
      <c r="U85" s="13" t="s">
        <v>45</v>
      </c>
    </row>
    <row r="86" spans="1:21" ht="12" x14ac:dyDescent="0.15">
      <c r="A86" s="4" t="s">
        <v>62</v>
      </c>
      <c r="B86" s="13" t="s">
        <v>45</v>
      </c>
      <c r="C86" s="13" t="s">
        <v>45</v>
      </c>
      <c r="D86" s="13" t="s">
        <v>45</v>
      </c>
      <c r="E86" s="13" t="s">
        <v>45</v>
      </c>
      <c r="F86" s="13" t="s">
        <v>45</v>
      </c>
      <c r="G86" s="13">
        <v>7362</v>
      </c>
      <c r="H86" s="13">
        <v>6797</v>
      </c>
      <c r="I86" s="13">
        <v>7711</v>
      </c>
      <c r="J86" s="13" t="s">
        <v>45</v>
      </c>
      <c r="K86" s="13" t="s">
        <v>45</v>
      </c>
      <c r="L86" s="13" t="s">
        <v>45</v>
      </c>
      <c r="M86" s="13" t="s">
        <v>45</v>
      </c>
      <c r="N86" s="13" t="s">
        <v>45</v>
      </c>
      <c r="O86" s="13" t="s">
        <v>45</v>
      </c>
      <c r="P86" s="13" t="s">
        <v>45</v>
      </c>
      <c r="Q86" s="13" t="s">
        <v>45</v>
      </c>
      <c r="R86" s="13" t="s">
        <v>45</v>
      </c>
      <c r="S86" s="13" t="s">
        <v>45</v>
      </c>
      <c r="T86" s="13" t="s">
        <v>45</v>
      </c>
      <c r="U86" s="13" t="s">
        <v>45</v>
      </c>
    </row>
    <row r="87" spans="1:21" ht="12" x14ac:dyDescent="0.15">
      <c r="A87" s="4" t="s">
        <v>63</v>
      </c>
      <c r="B87" s="13" t="s">
        <v>45</v>
      </c>
      <c r="C87" s="13" t="s">
        <v>45</v>
      </c>
      <c r="D87" s="13" t="s">
        <v>45</v>
      </c>
      <c r="E87" s="13" t="s">
        <v>45</v>
      </c>
      <c r="F87" s="13" t="s">
        <v>45</v>
      </c>
      <c r="G87" s="13">
        <v>2907</v>
      </c>
      <c r="H87" s="13">
        <v>3570</v>
      </c>
      <c r="I87" s="13">
        <v>4487</v>
      </c>
      <c r="J87" s="13" t="s">
        <v>45</v>
      </c>
      <c r="K87" s="13" t="s">
        <v>45</v>
      </c>
      <c r="L87" s="13" t="s">
        <v>45</v>
      </c>
      <c r="M87" s="13" t="s">
        <v>45</v>
      </c>
      <c r="N87" s="13" t="s">
        <v>45</v>
      </c>
      <c r="O87" s="13" t="s">
        <v>45</v>
      </c>
      <c r="P87" s="13" t="s">
        <v>45</v>
      </c>
      <c r="Q87" s="13" t="s">
        <v>45</v>
      </c>
      <c r="R87" s="13" t="s">
        <v>45</v>
      </c>
      <c r="S87" s="13" t="s">
        <v>45</v>
      </c>
      <c r="T87" s="13" t="s">
        <v>45</v>
      </c>
      <c r="U87" s="13" t="s">
        <v>45</v>
      </c>
    </row>
    <row r="88" spans="1:21" ht="12" x14ac:dyDescent="0.15">
      <c r="A88" s="4" t="s">
        <v>64</v>
      </c>
      <c r="B88" s="13" t="s">
        <v>45</v>
      </c>
      <c r="C88" s="13" t="s">
        <v>45</v>
      </c>
      <c r="D88" s="13" t="s">
        <v>45</v>
      </c>
      <c r="E88" s="13">
        <v>1602</v>
      </c>
      <c r="F88" s="13">
        <v>1799</v>
      </c>
      <c r="G88" s="13">
        <v>2161</v>
      </c>
      <c r="H88" s="13">
        <v>2520</v>
      </c>
      <c r="I88" s="13">
        <v>2527</v>
      </c>
      <c r="J88" s="13" t="s">
        <v>45</v>
      </c>
      <c r="K88" s="13" t="s">
        <v>45</v>
      </c>
      <c r="L88" s="13" t="s">
        <v>45</v>
      </c>
      <c r="M88" s="13" t="s">
        <v>45</v>
      </c>
      <c r="N88" s="13" t="s">
        <v>45</v>
      </c>
      <c r="O88" s="13" t="s">
        <v>45</v>
      </c>
      <c r="P88" s="13" t="s">
        <v>45</v>
      </c>
      <c r="Q88" s="13" t="s">
        <v>45</v>
      </c>
      <c r="R88" s="13" t="s">
        <v>45</v>
      </c>
      <c r="S88" s="13" t="s">
        <v>45</v>
      </c>
      <c r="T88" s="13" t="s">
        <v>45</v>
      </c>
      <c r="U88" s="13" t="s">
        <v>45</v>
      </c>
    </row>
    <row r="89" spans="1:21" ht="12" x14ac:dyDescent="0.15">
      <c r="A89" s="4" t="s">
        <v>65</v>
      </c>
      <c r="B89" s="13" t="s">
        <v>45</v>
      </c>
      <c r="C89" s="13" t="s">
        <v>45</v>
      </c>
      <c r="D89" s="13" t="s">
        <v>45</v>
      </c>
      <c r="E89" s="13" t="s">
        <v>45</v>
      </c>
      <c r="F89" s="13" t="s">
        <v>45</v>
      </c>
      <c r="G89" s="13">
        <v>1385</v>
      </c>
      <c r="H89" s="13">
        <v>1833</v>
      </c>
      <c r="I89" s="13">
        <v>1308</v>
      </c>
      <c r="J89" s="13" t="s">
        <v>45</v>
      </c>
      <c r="K89" s="13" t="s">
        <v>45</v>
      </c>
      <c r="L89" s="13" t="s">
        <v>45</v>
      </c>
      <c r="M89" s="13" t="s">
        <v>45</v>
      </c>
      <c r="N89" s="13" t="s">
        <v>45</v>
      </c>
      <c r="O89" s="13" t="s">
        <v>45</v>
      </c>
      <c r="P89" s="13" t="s">
        <v>45</v>
      </c>
      <c r="Q89" s="13" t="s">
        <v>45</v>
      </c>
      <c r="R89" s="13" t="s">
        <v>45</v>
      </c>
      <c r="S89" s="13" t="s">
        <v>45</v>
      </c>
      <c r="T89" s="13" t="s">
        <v>45</v>
      </c>
      <c r="U89" s="13" t="s">
        <v>45</v>
      </c>
    </row>
    <row r="90" spans="1:21" ht="12" x14ac:dyDescent="0.15">
      <c r="A90" s="4" t="s">
        <v>66</v>
      </c>
      <c r="B90" s="13" t="s">
        <v>45</v>
      </c>
      <c r="C90" s="13" t="s">
        <v>45</v>
      </c>
      <c r="D90" s="13" t="s">
        <v>45</v>
      </c>
      <c r="E90" s="13">
        <v>2788</v>
      </c>
      <c r="F90" s="13">
        <v>3310</v>
      </c>
      <c r="G90" s="13" t="s">
        <v>45</v>
      </c>
      <c r="H90" s="13" t="s">
        <v>45</v>
      </c>
      <c r="I90" s="13" t="s">
        <v>45</v>
      </c>
      <c r="J90" s="13" t="s">
        <v>45</v>
      </c>
      <c r="K90" s="13" t="s">
        <v>45</v>
      </c>
      <c r="L90" s="13" t="s">
        <v>45</v>
      </c>
      <c r="M90" s="13" t="s">
        <v>45</v>
      </c>
      <c r="N90" s="13" t="s">
        <v>45</v>
      </c>
      <c r="O90" s="13" t="s">
        <v>45</v>
      </c>
      <c r="P90" s="13" t="s">
        <v>45</v>
      </c>
      <c r="Q90" s="13" t="s">
        <v>45</v>
      </c>
      <c r="R90" s="13" t="s">
        <v>45</v>
      </c>
      <c r="S90" s="13" t="s">
        <v>45</v>
      </c>
      <c r="T90" s="13" t="s">
        <v>45</v>
      </c>
      <c r="U90" s="13" t="s">
        <v>45</v>
      </c>
    </row>
    <row r="91" spans="1:21" ht="12" x14ac:dyDescent="0.15">
      <c r="A91" s="4" t="s">
        <v>67</v>
      </c>
      <c r="B91" s="13" t="s">
        <v>45</v>
      </c>
      <c r="C91" s="13" t="s">
        <v>45</v>
      </c>
      <c r="D91" s="13" t="s">
        <v>45</v>
      </c>
      <c r="E91" s="13">
        <v>1166</v>
      </c>
      <c r="F91" s="13">
        <v>1000</v>
      </c>
      <c r="G91" s="13" t="s">
        <v>45</v>
      </c>
      <c r="H91" s="13" t="s">
        <v>45</v>
      </c>
      <c r="I91" s="13" t="s">
        <v>45</v>
      </c>
      <c r="J91" s="13" t="s">
        <v>45</v>
      </c>
      <c r="K91" s="13" t="s">
        <v>45</v>
      </c>
      <c r="L91" s="13" t="s">
        <v>45</v>
      </c>
      <c r="M91" s="13" t="s">
        <v>45</v>
      </c>
      <c r="N91" s="13" t="s">
        <v>45</v>
      </c>
      <c r="O91" s="13" t="s">
        <v>45</v>
      </c>
      <c r="P91" s="13" t="s">
        <v>45</v>
      </c>
      <c r="Q91" s="13" t="s">
        <v>45</v>
      </c>
      <c r="R91" s="13" t="s">
        <v>45</v>
      </c>
      <c r="S91" s="13" t="s">
        <v>45</v>
      </c>
      <c r="T91" s="13" t="s">
        <v>45</v>
      </c>
      <c r="U91" s="13" t="s">
        <v>45</v>
      </c>
    </row>
    <row r="92" spans="1:21" ht="12" x14ac:dyDescent="0.15">
      <c r="A92" s="4" t="s">
        <v>68</v>
      </c>
      <c r="B92" s="13" t="s">
        <v>45</v>
      </c>
      <c r="C92" s="13" t="s">
        <v>45</v>
      </c>
      <c r="D92" s="13" t="s">
        <v>45</v>
      </c>
      <c r="E92" s="13">
        <v>377</v>
      </c>
      <c r="F92" s="13">
        <v>-339</v>
      </c>
      <c r="G92" s="13" t="s">
        <v>45</v>
      </c>
      <c r="H92" s="13" t="s">
        <v>45</v>
      </c>
      <c r="I92" s="13" t="s">
        <v>45</v>
      </c>
      <c r="J92" s="13" t="s">
        <v>45</v>
      </c>
      <c r="K92" s="13" t="s">
        <v>45</v>
      </c>
      <c r="L92" s="13" t="s">
        <v>45</v>
      </c>
      <c r="M92" s="13" t="s">
        <v>45</v>
      </c>
      <c r="N92" s="13" t="s">
        <v>45</v>
      </c>
      <c r="O92" s="13" t="s">
        <v>45</v>
      </c>
      <c r="P92" s="13" t="s">
        <v>45</v>
      </c>
      <c r="Q92" s="13" t="s">
        <v>45</v>
      </c>
      <c r="R92" s="13" t="s">
        <v>45</v>
      </c>
      <c r="S92" s="13" t="s">
        <v>45</v>
      </c>
      <c r="T92" s="13" t="s">
        <v>45</v>
      </c>
      <c r="U92" s="13" t="s">
        <v>45</v>
      </c>
    </row>
    <row r="93" spans="1:21" ht="12" x14ac:dyDescent="0.15">
      <c r="A93" s="4" t="s">
        <v>69</v>
      </c>
      <c r="B93" s="13" t="s">
        <v>45</v>
      </c>
      <c r="C93" s="13" t="s">
        <v>45</v>
      </c>
      <c r="D93" s="13" t="s">
        <v>45</v>
      </c>
      <c r="E93" s="13" t="s">
        <v>45</v>
      </c>
      <c r="F93" s="13">
        <v>297</v>
      </c>
      <c r="G93" s="13" t="s">
        <v>45</v>
      </c>
      <c r="H93" s="13" t="s">
        <v>45</v>
      </c>
      <c r="I93" s="13" t="s">
        <v>45</v>
      </c>
      <c r="J93" s="13" t="s">
        <v>45</v>
      </c>
      <c r="K93" s="13" t="s">
        <v>45</v>
      </c>
      <c r="L93" s="13" t="s">
        <v>45</v>
      </c>
      <c r="M93" s="13" t="s">
        <v>45</v>
      </c>
      <c r="N93" s="13" t="s">
        <v>45</v>
      </c>
      <c r="O93" s="13" t="s">
        <v>45</v>
      </c>
      <c r="P93" s="13" t="s">
        <v>45</v>
      </c>
      <c r="Q93" s="13" t="s">
        <v>45</v>
      </c>
      <c r="R93" s="13" t="s">
        <v>45</v>
      </c>
      <c r="S93" s="13" t="s">
        <v>45</v>
      </c>
      <c r="T93" s="13" t="s">
        <v>45</v>
      </c>
      <c r="U93" s="13" t="s">
        <v>45</v>
      </c>
    </row>
    <row r="94" spans="1:21" ht="12" x14ac:dyDescent="0.15">
      <c r="A94" s="4" t="s">
        <v>70</v>
      </c>
      <c r="B94" s="13" t="s">
        <v>45</v>
      </c>
      <c r="C94" s="13" t="s">
        <v>45</v>
      </c>
      <c r="D94" s="13" t="s">
        <v>45</v>
      </c>
      <c r="E94" s="13">
        <v>1879</v>
      </c>
      <c r="F94" s="13">
        <v>-95</v>
      </c>
      <c r="G94" s="13" t="s">
        <v>45</v>
      </c>
      <c r="H94" s="13" t="s">
        <v>45</v>
      </c>
      <c r="I94" s="13" t="s">
        <v>45</v>
      </c>
      <c r="J94" s="13" t="s">
        <v>45</v>
      </c>
      <c r="K94" s="13" t="s">
        <v>45</v>
      </c>
      <c r="L94" s="13" t="s">
        <v>45</v>
      </c>
      <c r="M94" s="13" t="s">
        <v>45</v>
      </c>
      <c r="N94" s="13" t="s">
        <v>45</v>
      </c>
      <c r="O94" s="13" t="s">
        <v>45</v>
      </c>
      <c r="P94" s="13" t="s">
        <v>45</v>
      </c>
      <c r="Q94" s="13" t="s">
        <v>45</v>
      </c>
      <c r="R94" s="13" t="s">
        <v>45</v>
      </c>
      <c r="S94" s="13" t="s">
        <v>45</v>
      </c>
      <c r="T94" s="13" t="s">
        <v>45</v>
      </c>
      <c r="U94" s="13" t="s">
        <v>45</v>
      </c>
    </row>
    <row r="95" spans="1:21" ht="12" x14ac:dyDescent="0.15">
      <c r="A95" s="4" t="s">
        <v>71</v>
      </c>
      <c r="B95" s="13" t="s">
        <v>45</v>
      </c>
      <c r="C95" s="13" t="s">
        <v>45</v>
      </c>
      <c r="D95" s="13" t="s">
        <v>45</v>
      </c>
      <c r="E95" s="13">
        <v>2147</v>
      </c>
      <c r="F95" s="13" t="s">
        <v>45</v>
      </c>
      <c r="G95" s="13" t="s">
        <v>45</v>
      </c>
      <c r="H95" s="13" t="s">
        <v>45</v>
      </c>
      <c r="I95" s="13" t="s">
        <v>45</v>
      </c>
      <c r="J95" s="13" t="s">
        <v>45</v>
      </c>
      <c r="K95" s="13" t="s">
        <v>45</v>
      </c>
      <c r="L95" s="13" t="s">
        <v>45</v>
      </c>
      <c r="M95" s="13" t="s">
        <v>45</v>
      </c>
      <c r="N95" s="13" t="s">
        <v>45</v>
      </c>
      <c r="O95" s="13" t="s">
        <v>45</v>
      </c>
      <c r="P95" s="13" t="s">
        <v>45</v>
      </c>
      <c r="Q95" s="13" t="s">
        <v>45</v>
      </c>
      <c r="R95" s="13" t="s">
        <v>45</v>
      </c>
      <c r="S95" s="13" t="s">
        <v>45</v>
      </c>
      <c r="T95" s="13" t="s">
        <v>45</v>
      </c>
      <c r="U95" s="13" t="s">
        <v>45</v>
      </c>
    </row>
    <row r="96" spans="1:21" ht="12" x14ac:dyDescent="0.15">
      <c r="A96" s="4" t="s">
        <v>72</v>
      </c>
      <c r="B96" s="13" t="s">
        <v>45</v>
      </c>
      <c r="C96" s="13" t="s">
        <v>45</v>
      </c>
      <c r="D96" s="13" t="s">
        <v>45</v>
      </c>
      <c r="E96" s="13">
        <v>648</v>
      </c>
      <c r="F96" s="13" t="s">
        <v>45</v>
      </c>
      <c r="G96" s="13" t="s">
        <v>45</v>
      </c>
      <c r="H96" s="13" t="s">
        <v>45</v>
      </c>
      <c r="I96" s="13" t="s">
        <v>45</v>
      </c>
      <c r="J96" s="13" t="s">
        <v>45</v>
      </c>
      <c r="K96" s="13" t="s">
        <v>45</v>
      </c>
      <c r="L96" s="13" t="s">
        <v>45</v>
      </c>
      <c r="M96" s="13" t="s">
        <v>45</v>
      </c>
      <c r="N96" s="13" t="s">
        <v>45</v>
      </c>
      <c r="O96" s="13" t="s">
        <v>45</v>
      </c>
      <c r="P96" s="13" t="s">
        <v>45</v>
      </c>
      <c r="Q96" s="13" t="s">
        <v>45</v>
      </c>
      <c r="R96" s="13" t="s">
        <v>45</v>
      </c>
      <c r="S96" s="13" t="s">
        <v>45</v>
      </c>
      <c r="T96" s="13" t="s">
        <v>45</v>
      </c>
      <c r="U96" s="13" t="s">
        <v>45</v>
      </c>
    </row>
    <row r="97" spans="1:21" ht="12" x14ac:dyDescent="0.15">
      <c r="A97" s="4" t="s">
        <v>73</v>
      </c>
      <c r="B97" s="13" t="s">
        <v>45</v>
      </c>
      <c r="C97" s="13" t="s">
        <v>45</v>
      </c>
      <c r="D97" s="13" t="s">
        <v>45</v>
      </c>
      <c r="E97" s="13">
        <v>626</v>
      </c>
      <c r="F97" s="13" t="s">
        <v>45</v>
      </c>
      <c r="G97" s="13" t="s">
        <v>45</v>
      </c>
      <c r="H97" s="13" t="s">
        <v>45</v>
      </c>
      <c r="I97" s="13" t="s">
        <v>45</v>
      </c>
      <c r="J97" s="13" t="s">
        <v>45</v>
      </c>
      <c r="K97" s="13" t="s">
        <v>45</v>
      </c>
      <c r="L97" s="13" t="s">
        <v>45</v>
      </c>
      <c r="M97" s="13" t="s">
        <v>45</v>
      </c>
      <c r="N97" s="13" t="s">
        <v>45</v>
      </c>
      <c r="O97" s="13" t="s">
        <v>45</v>
      </c>
      <c r="P97" s="13" t="s">
        <v>45</v>
      </c>
      <c r="Q97" s="13" t="s">
        <v>45</v>
      </c>
      <c r="R97" s="13" t="s">
        <v>45</v>
      </c>
      <c r="S97" s="13" t="s">
        <v>45</v>
      </c>
      <c r="T97" s="13" t="s">
        <v>45</v>
      </c>
      <c r="U97" s="13" t="s">
        <v>45</v>
      </c>
    </row>
    <row r="98" spans="1:21" ht="12" x14ac:dyDescent="0.15">
      <c r="A98" s="4" t="s">
        <v>74</v>
      </c>
      <c r="B98" s="13" t="s">
        <v>45</v>
      </c>
      <c r="C98" s="13" t="s">
        <v>45</v>
      </c>
      <c r="D98" s="13" t="s">
        <v>45</v>
      </c>
      <c r="E98" s="13">
        <v>267</v>
      </c>
      <c r="F98" s="13" t="s">
        <v>45</v>
      </c>
      <c r="G98" s="13" t="s">
        <v>45</v>
      </c>
      <c r="H98" s="13" t="s">
        <v>45</v>
      </c>
      <c r="I98" s="13" t="s">
        <v>45</v>
      </c>
      <c r="J98" s="13" t="s">
        <v>45</v>
      </c>
      <c r="K98" s="13" t="s">
        <v>45</v>
      </c>
      <c r="L98" s="13" t="s">
        <v>45</v>
      </c>
      <c r="M98" s="13" t="s">
        <v>45</v>
      </c>
      <c r="N98" s="13" t="s">
        <v>45</v>
      </c>
      <c r="O98" s="13" t="s">
        <v>45</v>
      </c>
      <c r="P98" s="13" t="s">
        <v>45</v>
      </c>
      <c r="Q98" s="13" t="s">
        <v>45</v>
      </c>
      <c r="R98" s="13" t="s">
        <v>45</v>
      </c>
      <c r="S98" s="13" t="s">
        <v>45</v>
      </c>
      <c r="T98" s="13" t="s">
        <v>45</v>
      </c>
      <c r="U98" s="13" t="s">
        <v>45</v>
      </c>
    </row>
    <row r="99" spans="1:21" ht="12" x14ac:dyDescent="0.15">
      <c r="A99" s="4" t="s">
        <v>75</v>
      </c>
      <c r="B99" s="13" t="s">
        <v>45</v>
      </c>
      <c r="C99" s="13" t="s">
        <v>45</v>
      </c>
      <c r="D99" s="13" t="s">
        <v>45</v>
      </c>
      <c r="E99" s="13">
        <v>-508</v>
      </c>
      <c r="F99" s="13" t="s">
        <v>45</v>
      </c>
      <c r="G99" s="13" t="s">
        <v>45</v>
      </c>
      <c r="H99" s="13" t="s">
        <v>45</v>
      </c>
      <c r="I99" s="13" t="s">
        <v>45</v>
      </c>
      <c r="J99" s="13" t="s">
        <v>45</v>
      </c>
      <c r="K99" s="13" t="s">
        <v>45</v>
      </c>
      <c r="L99" s="13" t="s">
        <v>45</v>
      </c>
      <c r="M99" s="13" t="s">
        <v>45</v>
      </c>
      <c r="N99" s="13" t="s">
        <v>45</v>
      </c>
      <c r="O99" s="13" t="s">
        <v>45</v>
      </c>
      <c r="P99" s="13" t="s">
        <v>45</v>
      </c>
      <c r="Q99" s="13" t="s">
        <v>45</v>
      </c>
      <c r="R99" s="13" t="s">
        <v>45</v>
      </c>
      <c r="S99" s="13" t="s">
        <v>45</v>
      </c>
      <c r="T99" s="13" t="s">
        <v>45</v>
      </c>
      <c r="U99" s="13" t="s">
        <v>45</v>
      </c>
    </row>
    <row r="100" spans="1:21" ht="12" x14ac:dyDescent="0.15">
      <c r="A100" s="9" t="s">
        <v>87</v>
      </c>
      <c r="B100" s="14" t="s">
        <v>45</v>
      </c>
      <c r="C100" s="14" t="s">
        <v>45</v>
      </c>
      <c r="D100" s="14" t="s">
        <v>45</v>
      </c>
      <c r="E100" s="14">
        <v>19158</v>
      </c>
      <c r="F100" s="14">
        <v>18547</v>
      </c>
      <c r="G100" s="14">
        <v>17514</v>
      </c>
      <c r="H100" s="14">
        <v>19564</v>
      </c>
      <c r="I100" s="14">
        <v>21726</v>
      </c>
      <c r="J100" s="14">
        <v>25112</v>
      </c>
      <c r="K100" s="14">
        <v>29084</v>
      </c>
      <c r="L100" s="14">
        <v>25516</v>
      </c>
      <c r="M100" s="14">
        <v>15616</v>
      </c>
      <c r="N100" s="14">
        <v>17250</v>
      </c>
      <c r="O100" s="14">
        <v>20548</v>
      </c>
      <c r="P100" s="14" t="s">
        <v>45</v>
      </c>
      <c r="Q100" s="14">
        <v>16621</v>
      </c>
      <c r="R100" s="14">
        <v>18974</v>
      </c>
      <c r="S100" s="14">
        <v>9983</v>
      </c>
      <c r="T100" s="14">
        <v>16347</v>
      </c>
      <c r="U100" s="14">
        <v>7975</v>
      </c>
    </row>
    <row r="101" spans="1:2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x14ac:dyDescent="0.15">
      <c r="A102" s="9" t="s">
        <v>88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12" x14ac:dyDescent="0.15">
      <c r="A103" s="4" t="s">
        <v>52</v>
      </c>
      <c r="B103" s="13">
        <v>-584</v>
      </c>
      <c r="C103" s="13">
        <v>-902</v>
      </c>
      <c r="D103" s="13" t="s">
        <v>45</v>
      </c>
      <c r="E103" s="13" t="s">
        <v>45</v>
      </c>
      <c r="F103" s="13" t="s">
        <v>45</v>
      </c>
      <c r="G103" s="13" t="s">
        <v>45</v>
      </c>
      <c r="H103" s="13" t="s">
        <v>45</v>
      </c>
      <c r="I103" s="13" t="s">
        <v>45</v>
      </c>
      <c r="J103" s="13" t="s">
        <v>45</v>
      </c>
      <c r="K103" s="13" t="s">
        <v>45</v>
      </c>
      <c r="L103" s="13" t="s">
        <v>45</v>
      </c>
      <c r="M103" s="13" t="s">
        <v>45</v>
      </c>
      <c r="N103" s="13" t="s">
        <v>45</v>
      </c>
      <c r="O103" s="13" t="s">
        <v>45</v>
      </c>
      <c r="P103" s="13" t="s">
        <v>45</v>
      </c>
      <c r="Q103" s="13" t="s">
        <v>45</v>
      </c>
      <c r="R103" s="13" t="s">
        <v>45</v>
      </c>
      <c r="S103" s="13" t="s">
        <v>45</v>
      </c>
      <c r="T103" s="13" t="s">
        <v>45</v>
      </c>
      <c r="U103" s="13" t="s">
        <v>45</v>
      </c>
    </row>
    <row r="104" spans="1:21" ht="12" x14ac:dyDescent="0.15">
      <c r="A104" s="4" t="s">
        <v>58</v>
      </c>
      <c r="B104" s="13">
        <v>1338</v>
      </c>
      <c r="C104" s="13">
        <v>1753</v>
      </c>
      <c r="D104" s="13">
        <v>2523</v>
      </c>
      <c r="E104" s="13" t="s">
        <v>45</v>
      </c>
      <c r="F104" s="13" t="s">
        <v>45</v>
      </c>
      <c r="G104" s="13" t="s">
        <v>45</v>
      </c>
      <c r="H104" s="13" t="s">
        <v>45</v>
      </c>
      <c r="I104" s="13" t="s">
        <v>45</v>
      </c>
      <c r="J104" s="13" t="s">
        <v>45</v>
      </c>
      <c r="K104" s="13" t="s">
        <v>45</v>
      </c>
      <c r="L104" s="13" t="s">
        <v>45</v>
      </c>
      <c r="M104" s="13" t="s">
        <v>45</v>
      </c>
      <c r="N104" s="13" t="s">
        <v>45</v>
      </c>
      <c r="O104" s="13" t="s">
        <v>45</v>
      </c>
      <c r="P104" s="13" t="s">
        <v>45</v>
      </c>
      <c r="Q104" s="13" t="s">
        <v>45</v>
      </c>
      <c r="R104" s="13" t="s">
        <v>45</v>
      </c>
      <c r="S104" s="13" t="s">
        <v>45</v>
      </c>
      <c r="T104" s="13" t="s">
        <v>45</v>
      </c>
      <c r="U104" s="13" t="s">
        <v>45</v>
      </c>
    </row>
    <row r="105" spans="1:21" ht="12" x14ac:dyDescent="0.15">
      <c r="A105" s="4" t="s">
        <v>59</v>
      </c>
      <c r="B105" s="13">
        <v>1109</v>
      </c>
      <c r="C105" s="13">
        <v>1359</v>
      </c>
      <c r="D105" s="13">
        <v>1435</v>
      </c>
      <c r="E105" s="13" t="s">
        <v>45</v>
      </c>
      <c r="F105" s="13" t="s">
        <v>45</v>
      </c>
      <c r="G105" s="13" t="s">
        <v>45</v>
      </c>
      <c r="H105" s="13" t="s">
        <v>45</v>
      </c>
      <c r="I105" s="13" t="s">
        <v>45</v>
      </c>
      <c r="J105" s="13" t="s">
        <v>45</v>
      </c>
      <c r="K105" s="13" t="s">
        <v>45</v>
      </c>
      <c r="L105" s="13" t="s">
        <v>45</v>
      </c>
      <c r="M105" s="13" t="s">
        <v>45</v>
      </c>
      <c r="N105" s="13" t="s">
        <v>45</v>
      </c>
      <c r="O105" s="13" t="s">
        <v>45</v>
      </c>
      <c r="P105" s="13" t="s">
        <v>45</v>
      </c>
      <c r="Q105" s="13" t="s">
        <v>45</v>
      </c>
      <c r="R105" s="13" t="s">
        <v>45</v>
      </c>
      <c r="S105" s="13" t="s">
        <v>45</v>
      </c>
      <c r="T105" s="13" t="s">
        <v>45</v>
      </c>
      <c r="U105" s="13" t="s">
        <v>45</v>
      </c>
    </row>
    <row r="106" spans="1:21" ht="12" x14ac:dyDescent="0.15">
      <c r="A106" s="4" t="s">
        <v>60</v>
      </c>
      <c r="B106" s="13">
        <v>1349</v>
      </c>
      <c r="C106" s="13">
        <v>1576</v>
      </c>
      <c r="D106" s="13">
        <v>1609</v>
      </c>
      <c r="E106" s="13" t="s">
        <v>45</v>
      </c>
      <c r="F106" s="13" t="s">
        <v>45</v>
      </c>
      <c r="G106" s="13" t="s">
        <v>45</v>
      </c>
      <c r="H106" s="13" t="s">
        <v>45</v>
      </c>
      <c r="I106" s="13" t="s">
        <v>45</v>
      </c>
      <c r="J106" s="13" t="s">
        <v>45</v>
      </c>
      <c r="K106" s="13" t="s">
        <v>45</v>
      </c>
      <c r="L106" s="13" t="s">
        <v>45</v>
      </c>
      <c r="M106" s="13" t="s">
        <v>45</v>
      </c>
      <c r="N106" s="13" t="s">
        <v>45</v>
      </c>
      <c r="O106" s="13" t="s">
        <v>45</v>
      </c>
      <c r="P106" s="13" t="s">
        <v>45</v>
      </c>
      <c r="Q106" s="13" t="s">
        <v>45</v>
      </c>
      <c r="R106" s="13" t="s">
        <v>45</v>
      </c>
      <c r="S106" s="13" t="s">
        <v>45</v>
      </c>
      <c r="T106" s="13" t="s">
        <v>45</v>
      </c>
      <c r="U106" s="13" t="s">
        <v>45</v>
      </c>
    </row>
    <row r="107" spans="1:21" ht="12" x14ac:dyDescent="0.15">
      <c r="A107" s="4" t="s">
        <v>64</v>
      </c>
      <c r="B107" s="13" t="s">
        <v>45</v>
      </c>
      <c r="C107" s="13" t="s">
        <v>45</v>
      </c>
      <c r="D107" s="13">
        <v>1376</v>
      </c>
      <c r="E107" s="13" t="s">
        <v>45</v>
      </c>
      <c r="F107" s="13" t="s">
        <v>45</v>
      </c>
      <c r="G107" s="13" t="s">
        <v>45</v>
      </c>
      <c r="H107" s="13" t="s">
        <v>45</v>
      </c>
      <c r="I107" s="13" t="s">
        <v>45</v>
      </c>
      <c r="J107" s="13" t="s">
        <v>45</v>
      </c>
      <c r="K107" s="13" t="s">
        <v>45</v>
      </c>
      <c r="L107" s="13" t="s">
        <v>45</v>
      </c>
      <c r="M107" s="13" t="s">
        <v>45</v>
      </c>
      <c r="N107" s="13" t="s">
        <v>45</v>
      </c>
      <c r="O107" s="13" t="s">
        <v>45</v>
      </c>
      <c r="P107" s="13" t="s">
        <v>45</v>
      </c>
      <c r="Q107" s="13" t="s">
        <v>45</v>
      </c>
      <c r="R107" s="13" t="s">
        <v>45</v>
      </c>
      <c r="S107" s="13" t="s">
        <v>45</v>
      </c>
      <c r="T107" s="13" t="s">
        <v>45</v>
      </c>
      <c r="U107" s="13" t="s">
        <v>45</v>
      </c>
    </row>
    <row r="108" spans="1:21" ht="12" x14ac:dyDescent="0.15">
      <c r="A108" s="4" t="s">
        <v>66</v>
      </c>
      <c r="B108" s="13" t="s">
        <v>45</v>
      </c>
      <c r="C108" s="13" t="s">
        <v>45</v>
      </c>
      <c r="D108" s="13">
        <v>2294</v>
      </c>
      <c r="E108" s="13" t="s">
        <v>45</v>
      </c>
      <c r="F108" s="13" t="s">
        <v>45</v>
      </c>
      <c r="G108" s="13" t="s">
        <v>45</v>
      </c>
      <c r="H108" s="13" t="s">
        <v>45</v>
      </c>
      <c r="I108" s="13" t="s">
        <v>45</v>
      </c>
      <c r="J108" s="13" t="s">
        <v>45</v>
      </c>
      <c r="K108" s="13" t="s">
        <v>45</v>
      </c>
      <c r="L108" s="13" t="s">
        <v>45</v>
      </c>
      <c r="M108" s="13" t="s">
        <v>45</v>
      </c>
      <c r="N108" s="13" t="s">
        <v>45</v>
      </c>
      <c r="O108" s="13" t="s">
        <v>45</v>
      </c>
      <c r="P108" s="13" t="s">
        <v>45</v>
      </c>
      <c r="Q108" s="13" t="s">
        <v>45</v>
      </c>
      <c r="R108" s="13" t="s">
        <v>45</v>
      </c>
      <c r="S108" s="13" t="s">
        <v>45</v>
      </c>
      <c r="T108" s="13" t="s">
        <v>45</v>
      </c>
      <c r="U108" s="13" t="s">
        <v>45</v>
      </c>
    </row>
    <row r="109" spans="1:21" ht="12" x14ac:dyDescent="0.15">
      <c r="A109" s="4" t="s">
        <v>67</v>
      </c>
      <c r="B109" s="13">
        <v>1584</v>
      </c>
      <c r="C109" s="13">
        <v>1725</v>
      </c>
      <c r="D109" s="13">
        <v>1865</v>
      </c>
      <c r="E109" s="13" t="s">
        <v>45</v>
      </c>
      <c r="F109" s="13" t="s">
        <v>45</v>
      </c>
      <c r="G109" s="13" t="s">
        <v>45</v>
      </c>
      <c r="H109" s="13" t="s">
        <v>45</v>
      </c>
      <c r="I109" s="13" t="s">
        <v>45</v>
      </c>
      <c r="J109" s="13" t="s">
        <v>45</v>
      </c>
      <c r="K109" s="13" t="s">
        <v>45</v>
      </c>
      <c r="L109" s="13" t="s">
        <v>45</v>
      </c>
      <c r="M109" s="13" t="s">
        <v>45</v>
      </c>
      <c r="N109" s="13" t="s">
        <v>45</v>
      </c>
      <c r="O109" s="13" t="s">
        <v>45</v>
      </c>
      <c r="P109" s="13" t="s">
        <v>45</v>
      </c>
      <c r="Q109" s="13" t="s">
        <v>45</v>
      </c>
      <c r="R109" s="13" t="s">
        <v>45</v>
      </c>
      <c r="S109" s="13" t="s">
        <v>45</v>
      </c>
      <c r="T109" s="13" t="s">
        <v>45</v>
      </c>
      <c r="U109" s="13" t="s">
        <v>45</v>
      </c>
    </row>
    <row r="110" spans="1:21" ht="12" x14ac:dyDescent="0.15">
      <c r="A110" s="4" t="s">
        <v>68</v>
      </c>
      <c r="B110" s="13" t="s">
        <v>45</v>
      </c>
      <c r="C110" s="13" t="s">
        <v>45</v>
      </c>
      <c r="D110" s="13">
        <v>465</v>
      </c>
      <c r="E110" s="13" t="s">
        <v>45</v>
      </c>
      <c r="F110" s="13" t="s">
        <v>45</v>
      </c>
      <c r="G110" s="13" t="s">
        <v>45</v>
      </c>
      <c r="H110" s="13" t="s">
        <v>45</v>
      </c>
      <c r="I110" s="13" t="s">
        <v>45</v>
      </c>
      <c r="J110" s="13" t="s">
        <v>45</v>
      </c>
      <c r="K110" s="13" t="s">
        <v>45</v>
      </c>
      <c r="L110" s="13" t="s">
        <v>45</v>
      </c>
      <c r="M110" s="13" t="s">
        <v>45</v>
      </c>
      <c r="N110" s="13" t="s">
        <v>45</v>
      </c>
      <c r="O110" s="13" t="s">
        <v>45</v>
      </c>
      <c r="P110" s="13" t="s">
        <v>45</v>
      </c>
      <c r="Q110" s="13" t="s">
        <v>45</v>
      </c>
      <c r="R110" s="13" t="s">
        <v>45</v>
      </c>
      <c r="S110" s="13" t="s">
        <v>45</v>
      </c>
      <c r="T110" s="13" t="s">
        <v>45</v>
      </c>
      <c r="U110" s="13" t="s">
        <v>45</v>
      </c>
    </row>
    <row r="111" spans="1:21" ht="12" x14ac:dyDescent="0.15">
      <c r="A111" s="4" t="s">
        <v>70</v>
      </c>
      <c r="B111" s="13" t="s">
        <v>45</v>
      </c>
      <c r="C111" s="13" t="s">
        <v>45</v>
      </c>
      <c r="D111" s="13">
        <v>1642</v>
      </c>
      <c r="E111" s="13" t="s">
        <v>45</v>
      </c>
      <c r="F111" s="13" t="s">
        <v>45</v>
      </c>
      <c r="G111" s="13" t="s">
        <v>45</v>
      </c>
      <c r="H111" s="13" t="s">
        <v>45</v>
      </c>
      <c r="I111" s="13" t="s">
        <v>45</v>
      </c>
      <c r="J111" s="13" t="s">
        <v>45</v>
      </c>
      <c r="K111" s="13" t="s">
        <v>45</v>
      </c>
      <c r="L111" s="13" t="s">
        <v>45</v>
      </c>
      <c r="M111" s="13" t="s">
        <v>45</v>
      </c>
      <c r="N111" s="13" t="s">
        <v>45</v>
      </c>
      <c r="O111" s="13" t="s">
        <v>45</v>
      </c>
      <c r="P111" s="13" t="s">
        <v>45</v>
      </c>
      <c r="Q111" s="13" t="s">
        <v>45</v>
      </c>
      <c r="R111" s="13" t="s">
        <v>45</v>
      </c>
      <c r="S111" s="13" t="s">
        <v>45</v>
      </c>
      <c r="T111" s="13" t="s">
        <v>45</v>
      </c>
      <c r="U111" s="13" t="s">
        <v>45</v>
      </c>
    </row>
    <row r="112" spans="1:21" ht="12" x14ac:dyDescent="0.15">
      <c r="A112" s="4" t="s">
        <v>71</v>
      </c>
      <c r="B112" s="13">
        <v>1769</v>
      </c>
      <c r="C112" s="13">
        <v>2104</v>
      </c>
      <c r="D112" s="13">
        <v>2000</v>
      </c>
      <c r="E112" s="13" t="s">
        <v>45</v>
      </c>
      <c r="F112" s="13" t="s">
        <v>45</v>
      </c>
      <c r="G112" s="13" t="s">
        <v>45</v>
      </c>
      <c r="H112" s="13" t="s">
        <v>45</v>
      </c>
      <c r="I112" s="13" t="s">
        <v>45</v>
      </c>
      <c r="J112" s="13" t="s">
        <v>45</v>
      </c>
      <c r="K112" s="13" t="s">
        <v>45</v>
      </c>
      <c r="L112" s="13" t="s">
        <v>45</v>
      </c>
      <c r="M112" s="13" t="s">
        <v>45</v>
      </c>
      <c r="N112" s="13" t="s">
        <v>45</v>
      </c>
      <c r="O112" s="13" t="s">
        <v>45</v>
      </c>
      <c r="P112" s="13" t="s">
        <v>45</v>
      </c>
      <c r="Q112" s="13" t="s">
        <v>45</v>
      </c>
      <c r="R112" s="13" t="s">
        <v>45</v>
      </c>
      <c r="S112" s="13" t="s">
        <v>45</v>
      </c>
      <c r="T112" s="13" t="s">
        <v>45</v>
      </c>
      <c r="U112" s="13" t="s">
        <v>45</v>
      </c>
    </row>
    <row r="113" spans="1:21" ht="12" x14ac:dyDescent="0.15">
      <c r="A113" s="4" t="s">
        <v>72</v>
      </c>
      <c r="B113" s="13" t="s">
        <v>45</v>
      </c>
      <c r="C113" s="13" t="s">
        <v>45</v>
      </c>
      <c r="D113" s="13">
        <v>879</v>
      </c>
      <c r="E113" s="13" t="s">
        <v>45</v>
      </c>
      <c r="F113" s="13" t="s">
        <v>45</v>
      </c>
      <c r="G113" s="13" t="s">
        <v>45</v>
      </c>
      <c r="H113" s="13" t="s">
        <v>45</v>
      </c>
      <c r="I113" s="13" t="s">
        <v>45</v>
      </c>
      <c r="J113" s="13" t="s">
        <v>45</v>
      </c>
      <c r="K113" s="13" t="s">
        <v>45</v>
      </c>
      <c r="L113" s="13" t="s">
        <v>45</v>
      </c>
      <c r="M113" s="13" t="s">
        <v>45</v>
      </c>
      <c r="N113" s="13" t="s">
        <v>45</v>
      </c>
      <c r="O113" s="13" t="s">
        <v>45</v>
      </c>
      <c r="P113" s="13" t="s">
        <v>45</v>
      </c>
      <c r="Q113" s="13" t="s">
        <v>45</v>
      </c>
      <c r="R113" s="13" t="s">
        <v>45</v>
      </c>
      <c r="S113" s="13" t="s">
        <v>45</v>
      </c>
      <c r="T113" s="13" t="s">
        <v>45</v>
      </c>
      <c r="U113" s="13" t="s">
        <v>45</v>
      </c>
    </row>
    <row r="114" spans="1:21" ht="12" x14ac:dyDescent="0.15">
      <c r="A114" s="4" t="s">
        <v>73</v>
      </c>
      <c r="B114" s="13">
        <v>1880</v>
      </c>
      <c r="C114" s="13">
        <v>2021</v>
      </c>
      <c r="D114" s="13">
        <v>1112</v>
      </c>
      <c r="E114" s="13" t="s">
        <v>45</v>
      </c>
      <c r="F114" s="13" t="s">
        <v>45</v>
      </c>
      <c r="G114" s="13" t="s">
        <v>45</v>
      </c>
      <c r="H114" s="13" t="s">
        <v>45</v>
      </c>
      <c r="I114" s="13" t="s">
        <v>45</v>
      </c>
      <c r="J114" s="13" t="s">
        <v>45</v>
      </c>
      <c r="K114" s="13" t="s">
        <v>45</v>
      </c>
      <c r="L114" s="13" t="s">
        <v>45</v>
      </c>
      <c r="M114" s="13" t="s">
        <v>45</v>
      </c>
      <c r="N114" s="13" t="s">
        <v>45</v>
      </c>
      <c r="O114" s="13" t="s">
        <v>45</v>
      </c>
      <c r="P114" s="13" t="s">
        <v>45</v>
      </c>
      <c r="Q114" s="13" t="s">
        <v>45</v>
      </c>
      <c r="R114" s="13" t="s">
        <v>45</v>
      </c>
      <c r="S114" s="13" t="s">
        <v>45</v>
      </c>
      <c r="T114" s="13" t="s">
        <v>45</v>
      </c>
      <c r="U114" s="13" t="s">
        <v>45</v>
      </c>
    </row>
    <row r="115" spans="1:21" ht="12" x14ac:dyDescent="0.15">
      <c r="A115" s="4" t="s">
        <v>75</v>
      </c>
      <c r="B115" s="13">
        <v>3796</v>
      </c>
      <c r="C115" s="13">
        <v>4443</v>
      </c>
      <c r="D115" s="13">
        <v>35</v>
      </c>
      <c r="E115" s="13" t="s">
        <v>45</v>
      </c>
      <c r="F115" s="13" t="s">
        <v>45</v>
      </c>
      <c r="G115" s="13" t="s">
        <v>45</v>
      </c>
      <c r="H115" s="13" t="s">
        <v>45</v>
      </c>
      <c r="I115" s="13" t="s">
        <v>45</v>
      </c>
      <c r="J115" s="13" t="s">
        <v>45</v>
      </c>
      <c r="K115" s="13" t="s">
        <v>45</v>
      </c>
      <c r="L115" s="13" t="s">
        <v>45</v>
      </c>
      <c r="M115" s="13" t="s">
        <v>45</v>
      </c>
      <c r="N115" s="13" t="s">
        <v>45</v>
      </c>
      <c r="O115" s="13" t="s">
        <v>45</v>
      </c>
      <c r="P115" s="13" t="s">
        <v>45</v>
      </c>
      <c r="Q115" s="13" t="s">
        <v>45</v>
      </c>
      <c r="R115" s="13" t="s">
        <v>45</v>
      </c>
      <c r="S115" s="13" t="s">
        <v>45</v>
      </c>
      <c r="T115" s="13" t="s">
        <v>45</v>
      </c>
      <c r="U115" s="13" t="s">
        <v>45</v>
      </c>
    </row>
    <row r="116" spans="1:21" ht="12" x14ac:dyDescent="0.15">
      <c r="A116" s="4" t="s">
        <v>89</v>
      </c>
      <c r="B116" s="13" t="s">
        <v>45</v>
      </c>
      <c r="C116" s="13" t="s">
        <v>45</v>
      </c>
      <c r="D116" s="13">
        <v>-620</v>
      </c>
      <c r="E116" s="13" t="s">
        <v>45</v>
      </c>
      <c r="F116" s="13" t="s">
        <v>45</v>
      </c>
      <c r="G116" s="13" t="s">
        <v>45</v>
      </c>
      <c r="H116" s="13" t="s">
        <v>45</v>
      </c>
      <c r="I116" s="13" t="s">
        <v>45</v>
      </c>
      <c r="J116" s="13" t="s">
        <v>45</v>
      </c>
      <c r="K116" s="13" t="s">
        <v>45</v>
      </c>
      <c r="L116" s="13" t="s">
        <v>45</v>
      </c>
      <c r="M116" s="13" t="s">
        <v>45</v>
      </c>
      <c r="N116" s="13" t="s">
        <v>45</v>
      </c>
      <c r="O116" s="13" t="s">
        <v>45</v>
      </c>
      <c r="P116" s="13" t="s">
        <v>45</v>
      </c>
      <c r="Q116" s="13" t="s">
        <v>45</v>
      </c>
      <c r="R116" s="13" t="s">
        <v>45</v>
      </c>
      <c r="S116" s="13" t="s">
        <v>45</v>
      </c>
      <c r="T116" s="13" t="s">
        <v>45</v>
      </c>
      <c r="U116" s="13" t="s">
        <v>45</v>
      </c>
    </row>
    <row r="117" spans="1:21" ht="12" x14ac:dyDescent="0.15">
      <c r="A117" s="4" t="s">
        <v>90</v>
      </c>
      <c r="B117" s="13" t="s">
        <v>45</v>
      </c>
      <c r="C117" s="13" t="s">
        <v>45</v>
      </c>
      <c r="D117" s="13">
        <v>730</v>
      </c>
      <c r="E117" s="13" t="s">
        <v>45</v>
      </c>
      <c r="F117" s="13" t="s">
        <v>45</v>
      </c>
      <c r="G117" s="13" t="s">
        <v>45</v>
      </c>
      <c r="H117" s="13" t="s">
        <v>45</v>
      </c>
      <c r="I117" s="13" t="s">
        <v>45</v>
      </c>
      <c r="J117" s="13" t="s">
        <v>45</v>
      </c>
      <c r="K117" s="13" t="s">
        <v>45</v>
      </c>
      <c r="L117" s="13" t="s">
        <v>45</v>
      </c>
      <c r="M117" s="13" t="s">
        <v>45</v>
      </c>
      <c r="N117" s="13" t="s">
        <v>45</v>
      </c>
      <c r="O117" s="13" t="s">
        <v>45</v>
      </c>
      <c r="P117" s="13" t="s">
        <v>45</v>
      </c>
      <c r="Q117" s="13" t="s">
        <v>45</v>
      </c>
      <c r="R117" s="13" t="s">
        <v>45</v>
      </c>
      <c r="S117" s="13" t="s">
        <v>45</v>
      </c>
      <c r="T117" s="13" t="s">
        <v>45</v>
      </c>
      <c r="U117" s="13" t="s">
        <v>45</v>
      </c>
    </row>
    <row r="118" spans="1:21" ht="12" x14ac:dyDescent="0.15">
      <c r="A118" s="4" t="s">
        <v>91</v>
      </c>
      <c r="B118" s="13">
        <v>-883</v>
      </c>
      <c r="C118" s="13">
        <v>-810</v>
      </c>
      <c r="D118" s="13">
        <v>-811</v>
      </c>
      <c r="E118" s="13" t="s">
        <v>45</v>
      </c>
      <c r="F118" s="13" t="s">
        <v>45</v>
      </c>
      <c r="G118" s="13" t="s">
        <v>45</v>
      </c>
      <c r="H118" s="13" t="s">
        <v>45</v>
      </c>
      <c r="I118" s="13" t="s">
        <v>45</v>
      </c>
      <c r="J118" s="13" t="s">
        <v>45</v>
      </c>
      <c r="K118" s="13" t="s">
        <v>45</v>
      </c>
      <c r="L118" s="13" t="s">
        <v>45</v>
      </c>
      <c r="M118" s="13" t="s">
        <v>45</v>
      </c>
      <c r="N118" s="13" t="s">
        <v>45</v>
      </c>
      <c r="O118" s="13" t="s">
        <v>45</v>
      </c>
      <c r="P118" s="13" t="s">
        <v>45</v>
      </c>
      <c r="Q118" s="13" t="s">
        <v>45</v>
      </c>
      <c r="R118" s="13" t="s">
        <v>45</v>
      </c>
      <c r="S118" s="13" t="s">
        <v>45</v>
      </c>
      <c r="T118" s="13" t="s">
        <v>45</v>
      </c>
      <c r="U118" s="13" t="s">
        <v>45</v>
      </c>
    </row>
    <row r="119" spans="1:21" ht="12" x14ac:dyDescent="0.15">
      <c r="A119" s="4" t="s">
        <v>92</v>
      </c>
      <c r="B119" s="13">
        <v>-2817</v>
      </c>
      <c r="C119" s="13">
        <v>-3207</v>
      </c>
      <c r="D119" s="13">
        <v>-3799</v>
      </c>
      <c r="E119" s="13" t="s">
        <v>45</v>
      </c>
      <c r="F119" s="13" t="s">
        <v>45</v>
      </c>
      <c r="G119" s="13" t="s">
        <v>45</v>
      </c>
      <c r="H119" s="13" t="s">
        <v>45</v>
      </c>
      <c r="I119" s="13" t="s">
        <v>45</v>
      </c>
      <c r="J119" s="13" t="s">
        <v>45</v>
      </c>
      <c r="K119" s="13" t="s">
        <v>45</v>
      </c>
      <c r="L119" s="13" t="s">
        <v>45</v>
      </c>
      <c r="M119" s="13" t="s">
        <v>45</v>
      </c>
      <c r="N119" s="13" t="s">
        <v>45</v>
      </c>
      <c r="O119" s="13" t="s">
        <v>45</v>
      </c>
      <c r="P119" s="13" t="s">
        <v>45</v>
      </c>
      <c r="Q119" s="13" t="s">
        <v>45</v>
      </c>
      <c r="R119" s="13" t="s">
        <v>45</v>
      </c>
      <c r="S119" s="13" t="s">
        <v>45</v>
      </c>
      <c r="T119" s="13" t="s">
        <v>45</v>
      </c>
      <c r="U119" s="13" t="s">
        <v>45</v>
      </c>
    </row>
    <row r="120" spans="1:21" ht="12" x14ac:dyDescent="0.15">
      <c r="A120" s="4" t="s">
        <v>76</v>
      </c>
      <c r="B120" s="13">
        <v>755</v>
      </c>
      <c r="C120" s="13">
        <v>655</v>
      </c>
      <c r="D120" s="13" t="s">
        <v>45</v>
      </c>
      <c r="E120" s="13" t="s">
        <v>45</v>
      </c>
      <c r="F120" s="13" t="s">
        <v>45</v>
      </c>
      <c r="G120" s="13" t="s">
        <v>45</v>
      </c>
      <c r="H120" s="13" t="s">
        <v>45</v>
      </c>
      <c r="I120" s="13" t="s">
        <v>45</v>
      </c>
      <c r="J120" s="13" t="s">
        <v>45</v>
      </c>
      <c r="K120" s="13" t="s">
        <v>45</v>
      </c>
      <c r="L120" s="13" t="s">
        <v>45</v>
      </c>
      <c r="M120" s="13" t="s">
        <v>45</v>
      </c>
      <c r="N120" s="13" t="s">
        <v>45</v>
      </c>
      <c r="O120" s="13" t="s">
        <v>45</v>
      </c>
      <c r="P120" s="13" t="s">
        <v>45</v>
      </c>
      <c r="Q120" s="13" t="s">
        <v>45</v>
      </c>
      <c r="R120" s="13" t="s">
        <v>45</v>
      </c>
      <c r="S120" s="13" t="s">
        <v>45</v>
      </c>
      <c r="T120" s="13" t="s">
        <v>45</v>
      </c>
      <c r="U120" s="13" t="s">
        <v>45</v>
      </c>
    </row>
    <row r="121" spans="1:21" ht="12" x14ac:dyDescent="0.15">
      <c r="A121" s="9" t="s">
        <v>93</v>
      </c>
      <c r="B121" s="14">
        <v>9296</v>
      </c>
      <c r="C121" s="14">
        <v>10717</v>
      </c>
      <c r="D121" s="14">
        <v>12735</v>
      </c>
      <c r="E121" s="14" t="s">
        <v>45</v>
      </c>
      <c r="F121" s="14" t="s">
        <v>45</v>
      </c>
      <c r="G121" s="14" t="s">
        <v>45</v>
      </c>
      <c r="H121" s="14" t="s">
        <v>45</v>
      </c>
      <c r="I121" s="14" t="s">
        <v>45</v>
      </c>
      <c r="J121" s="14" t="s">
        <v>45</v>
      </c>
      <c r="K121" s="14" t="s">
        <v>45</v>
      </c>
      <c r="L121" s="14" t="s">
        <v>45</v>
      </c>
      <c r="M121" s="14" t="s">
        <v>45</v>
      </c>
      <c r="N121" s="14" t="s">
        <v>45</v>
      </c>
      <c r="O121" s="14" t="s">
        <v>45</v>
      </c>
      <c r="P121" s="14" t="s">
        <v>45</v>
      </c>
      <c r="Q121" s="14" t="s">
        <v>45</v>
      </c>
      <c r="R121" s="14" t="s">
        <v>45</v>
      </c>
      <c r="S121" s="14" t="s">
        <v>45</v>
      </c>
      <c r="T121" s="14" t="s">
        <v>45</v>
      </c>
      <c r="U121" s="14" t="s">
        <v>45</v>
      </c>
    </row>
    <row r="122" spans="1:2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x14ac:dyDescent="0.15">
      <c r="A123" s="9" t="s">
        <v>94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12" x14ac:dyDescent="0.15">
      <c r="A124" s="4" t="s">
        <v>44</v>
      </c>
      <c r="B124" s="13" t="s">
        <v>45</v>
      </c>
      <c r="C124" s="13" t="s">
        <v>45</v>
      </c>
      <c r="D124" s="13" t="s">
        <v>45</v>
      </c>
      <c r="E124" s="13" t="s">
        <v>45</v>
      </c>
      <c r="F124" s="13" t="s">
        <v>45</v>
      </c>
      <c r="G124" s="13" t="s">
        <v>45</v>
      </c>
      <c r="H124" s="13" t="s">
        <v>45</v>
      </c>
      <c r="I124" s="13" t="s">
        <v>45</v>
      </c>
      <c r="J124" s="13" t="s">
        <v>45</v>
      </c>
      <c r="K124" s="13" t="s">
        <v>45</v>
      </c>
      <c r="L124" s="13" t="s">
        <v>45</v>
      </c>
      <c r="M124" s="13" t="s">
        <v>45</v>
      </c>
      <c r="N124" s="13" t="s">
        <v>45</v>
      </c>
      <c r="O124" s="13" t="s">
        <v>45</v>
      </c>
      <c r="P124" s="13" t="s">
        <v>45</v>
      </c>
      <c r="Q124" s="13">
        <v>3269</v>
      </c>
      <c r="R124" s="13">
        <v>3572</v>
      </c>
      <c r="S124" s="13">
        <v>9468</v>
      </c>
      <c r="T124" s="13">
        <v>8794</v>
      </c>
      <c r="U124" s="13">
        <v>10813</v>
      </c>
    </row>
    <row r="125" spans="1:21" ht="12" x14ac:dyDescent="0.15">
      <c r="A125" s="4" t="s">
        <v>46</v>
      </c>
      <c r="B125" s="13" t="s">
        <v>45</v>
      </c>
      <c r="C125" s="13" t="s">
        <v>45</v>
      </c>
      <c r="D125" s="13" t="s">
        <v>45</v>
      </c>
      <c r="E125" s="13" t="s">
        <v>45</v>
      </c>
      <c r="F125" s="13" t="s">
        <v>45</v>
      </c>
      <c r="G125" s="13" t="s">
        <v>45</v>
      </c>
      <c r="H125" s="13" t="s">
        <v>45</v>
      </c>
      <c r="I125" s="13" t="s">
        <v>45</v>
      </c>
      <c r="J125" s="13" t="s">
        <v>45</v>
      </c>
      <c r="K125" s="13" t="s">
        <v>45</v>
      </c>
      <c r="L125" s="13" t="s">
        <v>45</v>
      </c>
      <c r="M125" s="13" t="s">
        <v>45</v>
      </c>
      <c r="N125" s="13">
        <v>9340</v>
      </c>
      <c r="O125" s="13">
        <v>18855</v>
      </c>
      <c r="P125" s="13">
        <v>20111</v>
      </c>
      <c r="Q125" s="13">
        <v>26250</v>
      </c>
      <c r="R125" s="13">
        <v>27329</v>
      </c>
      <c r="S125" s="13">
        <v>26126</v>
      </c>
      <c r="T125" s="13">
        <v>24615</v>
      </c>
      <c r="U125" s="13">
        <v>59784</v>
      </c>
    </row>
    <row r="126" spans="1:21" ht="12" x14ac:dyDescent="0.15">
      <c r="A126" s="4" t="s">
        <v>47</v>
      </c>
      <c r="B126" s="13" t="s">
        <v>45</v>
      </c>
      <c r="C126" s="13" t="s">
        <v>45</v>
      </c>
      <c r="D126" s="13" t="s">
        <v>45</v>
      </c>
      <c r="E126" s="13" t="s">
        <v>45</v>
      </c>
      <c r="F126" s="13" t="s">
        <v>45</v>
      </c>
      <c r="G126" s="13" t="s">
        <v>45</v>
      </c>
      <c r="H126" s="13" t="s">
        <v>45</v>
      </c>
      <c r="I126" s="13" t="s">
        <v>45</v>
      </c>
      <c r="J126" s="13" t="s">
        <v>45</v>
      </c>
      <c r="K126" s="13" t="s">
        <v>45</v>
      </c>
      <c r="L126" s="13" t="s">
        <v>45</v>
      </c>
      <c r="M126" s="13">
        <v>20377</v>
      </c>
      <c r="N126" s="13">
        <v>21175</v>
      </c>
      <c r="O126" s="13">
        <v>23567</v>
      </c>
      <c r="P126" s="13">
        <v>25145</v>
      </c>
      <c r="Q126" s="13">
        <v>32273</v>
      </c>
      <c r="R126" s="13">
        <v>33716</v>
      </c>
      <c r="S126" s="13">
        <v>34524</v>
      </c>
      <c r="T126" s="13">
        <v>38899</v>
      </c>
      <c r="U126" s="13">
        <v>41753</v>
      </c>
    </row>
    <row r="127" spans="1:21" ht="12" x14ac:dyDescent="0.15">
      <c r="A127" s="4" t="s">
        <v>48</v>
      </c>
      <c r="B127" s="13" t="s">
        <v>45</v>
      </c>
      <c r="C127" s="13" t="s">
        <v>45</v>
      </c>
      <c r="D127" s="13" t="s">
        <v>45</v>
      </c>
      <c r="E127" s="13">
        <v>6625</v>
      </c>
      <c r="F127" s="13">
        <v>7573</v>
      </c>
      <c r="G127" s="13">
        <v>10816</v>
      </c>
      <c r="H127" s="13">
        <v>24871</v>
      </c>
      <c r="I127" s="13">
        <v>24995</v>
      </c>
      <c r="J127" s="13" t="s">
        <v>45</v>
      </c>
      <c r="K127" s="13" t="s">
        <v>45</v>
      </c>
      <c r="L127" s="13" t="s">
        <v>45</v>
      </c>
      <c r="M127" s="13">
        <v>27163</v>
      </c>
      <c r="N127" s="13">
        <v>27784</v>
      </c>
      <c r="O127" s="13">
        <v>27981</v>
      </c>
      <c r="P127" s="13">
        <v>28369</v>
      </c>
      <c r="Q127" s="13">
        <v>27858</v>
      </c>
      <c r="R127" s="13">
        <v>29227</v>
      </c>
      <c r="S127" s="13">
        <v>28162</v>
      </c>
      <c r="T127" s="13">
        <v>28639</v>
      </c>
      <c r="U127" s="13">
        <v>28772</v>
      </c>
    </row>
    <row r="128" spans="1:21" ht="12" x14ac:dyDescent="0.15">
      <c r="A128" s="4" t="s">
        <v>49</v>
      </c>
      <c r="B128" s="13" t="s">
        <v>45</v>
      </c>
      <c r="C128" s="13" t="s">
        <v>45</v>
      </c>
      <c r="D128" s="13" t="s">
        <v>45</v>
      </c>
      <c r="E128" s="13">
        <v>1998</v>
      </c>
      <c r="F128" s="13">
        <v>12599</v>
      </c>
      <c r="G128" s="13" t="s">
        <v>45</v>
      </c>
      <c r="H128" s="13" t="s">
        <v>45</v>
      </c>
      <c r="I128" s="13" t="s">
        <v>45</v>
      </c>
      <c r="J128" s="13" t="s">
        <v>45</v>
      </c>
      <c r="K128" s="13" t="s">
        <v>45</v>
      </c>
      <c r="L128" s="13" t="s">
        <v>45</v>
      </c>
      <c r="M128" s="13">
        <v>2714</v>
      </c>
      <c r="N128" s="13">
        <v>2515</v>
      </c>
      <c r="O128" s="13">
        <v>2633</v>
      </c>
      <c r="P128" s="13">
        <v>4335</v>
      </c>
      <c r="Q128" s="13">
        <v>4418</v>
      </c>
      <c r="R128" s="13">
        <v>4449</v>
      </c>
      <c r="S128" s="13">
        <v>4368</v>
      </c>
      <c r="T128" s="13">
        <v>4288</v>
      </c>
      <c r="U128" s="13">
        <v>4490</v>
      </c>
    </row>
    <row r="129" spans="1:21" ht="12" x14ac:dyDescent="0.15">
      <c r="A129" s="4" t="s">
        <v>50</v>
      </c>
      <c r="B129" s="13" t="s">
        <v>45</v>
      </c>
      <c r="C129" s="13" t="s">
        <v>45</v>
      </c>
      <c r="D129" s="13" t="s">
        <v>45</v>
      </c>
      <c r="E129" s="13" t="s">
        <v>45</v>
      </c>
      <c r="F129" s="13" t="s">
        <v>45</v>
      </c>
      <c r="G129" s="13" t="s">
        <v>45</v>
      </c>
      <c r="H129" s="13" t="s">
        <v>45</v>
      </c>
      <c r="I129" s="13" t="s">
        <v>45</v>
      </c>
      <c r="J129" s="13" t="s">
        <v>45</v>
      </c>
      <c r="K129" s="13" t="s">
        <v>45</v>
      </c>
      <c r="L129" s="13" t="s">
        <v>45</v>
      </c>
      <c r="M129" s="13" t="s">
        <v>45</v>
      </c>
      <c r="N129" s="13" t="s">
        <v>45</v>
      </c>
      <c r="O129" s="13" t="s">
        <v>45</v>
      </c>
      <c r="P129" s="13" t="s">
        <v>45</v>
      </c>
      <c r="Q129" s="13" t="s">
        <v>45</v>
      </c>
      <c r="R129" s="13" t="s">
        <v>45</v>
      </c>
      <c r="S129" s="13">
        <v>4702</v>
      </c>
      <c r="T129" s="13">
        <v>1659</v>
      </c>
      <c r="U129" s="13">
        <v>724</v>
      </c>
    </row>
    <row r="130" spans="1:21" ht="12" x14ac:dyDescent="0.15">
      <c r="A130" s="4" t="s">
        <v>51</v>
      </c>
      <c r="B130" s="13" t="s">
        <v>45</v>
      </c>
      <c r="C130" s="13" t="s">
        <v>45</v>
      </c>
      <c r="D130" s="13" t="s">
        <v>45</v>
      </c>
      <c r="E130" s="13" t="s">
        <v>45</v>
      </c>
      <c r="F130" s="13" t="s">
        <v>45</v>
      </c>
      <c r="G130" s="13" t="s">
        <v>45</v>
      </c>
      <c r="H130" s="13" t="s">
        <v>45</v>
      </c>
      <c r="I130" s="13" t="s">
        <v>45</v>
      </c>
      <c r="J130" s="13">
        <v>491000</v>
      </c>
      <c r="K130" s="13">
        <v>583965</v>
      </c>
      <c r="L130" s="13">
        <v>627501</v>
      </c>
      <c r="M130" s="13">
        <v>597877</v>
      </c>
      <c r="N130" s="13">
        <v>605255</v>
      </c>
      <c r="O130" s="13">
        <v>584643</v>
      </c>
      <c r="P130" s="13">
        <v>543093</v>
      </c>
      <c r="Q130" s="13">
        <v>520399</v>
      </c>
      <c r="R130" s="13">
        <v>502204</v>
      </c>
      <c r="S130" s="13">
        <v>316069</v>
      </c>
      <c r="T130" s="13">
        <v>187804</v>
      </c>
      <c r="U130" s="13">
        <v>156716</v>
      </c>
    </row>
    <row r="131" spans="1:21" x14ac:dyDescent="0.15">
      <c r="A131" s="4" t="s">
        <v>52</v>
      </c>
      <c r="B131" s="13">
        <v>12732</v>
      </c>
      <c r="C131" s="13">
        <v>14438</v>
      </c>
      <c r="D131" s="13">
        <v>21123</v>
      </c>
      <c r="E131" s="13">
        <v>11705</v>
      </c>
      <c r="F131" s="13">
        <v>13714</v>
      </c>
      <c r="G131" s="13">
        <v>229854</v>
      </c>
      <c r="H131" s="13">
        <v>231059</v>
      </c>
      <c r="I131" s="13">
        <v>158699</v>
      </c>
      <c r="J131" s="13">
        <v>95011</v>
      </c>
      <c r="K131" s="13">
        <v>84142</v>
      </c>
      <c r="L131" s="13">
        <v>42815</v>
      </c>
      <c r="M131" s="13">
        <v>92200</v>
      </c>
      <c r="N131" s="13">
        <v>48708</v>
      </c>
      <c r="O131" s="13">
        <v>19740</v>
      </c>
      <c r="P131" s="13">
        <v>27870</v>
      </c>
      <c r="Q131" s="13">
        <v>8001</v>
      </c>
      <c r="R131" s="13">
        <v>11201</v>
      </c>
      <c r="S131" s="13">
        <v>858</v>
      </c>
      <c r="T131" s="13">
        <v>-1192</v>
      </c>
      <c r="U131" s="13">
        <v>3761</v>
      </c>
    </row>
    <row r="132" spans="1:21" ht="12" x14ac:dyDescent="0.15">
      <c r="A132" s="4" t="s">
        <v>53</v>
      </c>
      <c r="B132" s="13" t="s">
        <v>45</v>
      </c>
      <c r="C132" s="13" t="s">
        <v>45</v>
      </c>
      <c r="D132" s="13" t="s">
        <v>45</v>
      </c>
      <c r="E132" s="13" t="s">
        <v>45</v>
      </c>
      <c r="F132" s="13" t="s">
        <v>45</v>
      </c>
      <c r="G132" s="13" t="s">
        <v>45</v>
      </c>
      <c r="H132" s="13" t="s">
        <v>45</v>
      </c>
      <c r="I132" s="13" t="s">
        <v>45</v>
      </c>
      <c r="J132" s="13" t="s">
        <v>45</v>
      </c>
      <c r="K132" s="13" t="s">
        <v>45</v>
      </c>
      <c r="L132" s="13" t="s">
        <v>45</v>
      </c>
      <c r="M132" s="13" t="s">
        <v>45</v>
      </c>
      <c r="N132" s="13" t="s">
        <v>45</v>
      </c>
      <c r="O132" s="13" t="s">
        <v>45</v>
      </c>
      <c r="P132" s="13" t="s">
        <v>45</v>
      </c>
      <c r="Q132" s="13">
        <v>26168</v>
      </c>
      <c r="R132" s="13">
        <v>26698</v>
      </c>
      <c r="S132" s="13">
        <v>68793</v>
      </c>
      <c r="T132" s="13">
        <v>71678</v>
      </c>
      <c r="U132" s="13">
        <v>71133</v>
      </c>
    </row>
    <row r="133" spans="1:21" ht="12" x14ac:dyDescent="0.15">
      <c r="A133" s="4" t="s">
        <v>54</v>
      </c>
      <c r="B133" s="13" t="s">
        <v>45</v>
      </c>
      <c r="C133" s="13" t="s">
        <v>45</v>
      </c>
      <c r="D133" s="13" t="s">
        <v>45</v>
      </c>
      <c r="E133" s="13" t="s">
        <v>45</v>
      </c>
      <c r="F133" s="13" t="s">
        <v>45</v>
      </c>
      <c r="G133" s="13" t="s">
        <v>45</v>
      </c>
      <c r="H133" s="13" t="s">
        <v>45</v>
      </c>
      <c r="I133" s="13" t="s">
        <v>45</v>
      </c>
      <c r="J133" s="13" t="s">
        <v>45</v>
      </c>
      <c r="K133" s="13" t="s">
        <v>45</v>
      </c>
      <c r="L133" s="13" t="s">
        <v>45</v>
      </c>
      <c r="M133" s="13" t="s">
        <v>45</v>
      </c>
      <c r="N133" s="13" t="s">
        <v>45</v>
      </c>
      <c r="O133" s="13" t="s">
        <v>45</v>
      </c>
      <c r="P133" s="13" t="s">
        <v>45</v>
      </c>
      <c r="Q133" s="13" t="s">
        <v>45</v>
      </c>
      <c r="R133" s="13">
        <v>15536</v>
      </c>
      <c r="S133" s="13" t="s">
        <v>45</v>
      </c>
      <c r="T133" s="13" t="s">
        <v>45</v>
      </c>
      <c r="U133" s="13" t="s">
        <v>45</v>
      </c>
    </row>
    <row r="134" spans="1:21" ht="12" x14ac:dyDescent="0.15">
      <c r="A134" s="4" t="s">
        <v>55</v>
      </c>
      <c r="B134" s="13" t="s">
        <v>45</v>
      </c>
      <c r="C134" s="13" t="s">
        <v>45</v>
      </c>
      <c r="D134" s="13" t="s">
        <v>45</v>
      </c>
      <c r="E134" s="13" t="s">
        <v>45</v>
      </c>
      <c r="F134" s="13" t="s">
        <v>45</v>
      </c>
      <c r="G134" s="13" t="s">
        <v>45</v>
      </c>
      <c r="H134" s="13" t="s">
        <v>45</v>
      </c>
      <c r="I134" s="13" t="s">
        <v>45</v>
      </c>
      <c r="J134" s="13" t="s">
        <v>45</v>
      </c>
      <c r="K134" s="13" t="s">
        <v>45</v>
      </c>
      <c r="L134" s="13" t="s">
        <v>45</v>
      </c>
      <c r="M134" s="13" t="s">
        <v>45</v>
      </c>
      <c r="N134" s="13">
        <v>3733</v>
      </c>
      <c r="O134" s="13">
        <v>9835</v>
      </c>
      <c r="P134" s="13">
        <v>9594</v>
      </c>
      <c r="Q134" s="13">
        <v>10305</v>
      </c>
      <c r="R134" s="13" t="s">
        <v>45</v>
      </c>
      <c r="S134" s="13" t="s">
        <v>45</v>
      </c>
      <c r="T134" s="13" t="s">
        <v>45</v>
      </c>
      <c r="U134" s="13" t="s">
        <v>45</v>
      </c>
    </row>
    <row r="135" spans="1:21" ht="12" x14ac:dyDescent="0.15">
      <c r="A135" s="4" t="s">
        <v>56</v>
      </c>
      <c r="B135" s="13" t="s">
        <v>45</v>
      </c>
      <c r="C135" s="13" t="s">
        <v>45</v>
      </c>
      <c r="D135" s="13" t="s">
        <v>45</v>
      </c>
      <c r="E135" s="13" t="s">
        <v>45</v>
      </c>
      <c r="F135" s="13" t="s">
        <v>45</v>
      </c>
      <c r="G135" s="13" t="s">
        <v>45</v>
      </c>
      <c r="H135" s="13" t="s">
        <v>45</v>
      </c>
      <c r="I135" s="13" t="s">
        <v>45</v>
      </c>
      <c r="J135" s="13" t="s">
        <v>45</v>
      </c>
      <c r="K135" s="13" t="s">
        <v>45</v>
      </c>
      <c r="L135" s="13">
        <v>4908</v>
      </c>
      <c r="M135" s="13">
        <v>4955</v>
      </c>
      <c r="N135" s="13">
        <v>3437</v>
      </c>
      <c r="O135" s="13">
        <v>3675</v>
      </c>
      <c r="P135" s="13">
        <v>4201</v>
      </c>
      <c r="Q135" s="13">
        <v>4306</v>
      </c>
      <c r="R135" s="13" t="s">
        <v>45</v>
      </c>
      <c r="S135" s="13" t="s">
        <v>45</v>
      </c>
      <c r="T135" s="13" t="s">
        <v>45</v>
      </c>
      <c r="U135" s="13" t="s">
        <v>45</v>
      </c>
    </row>
    <row r="136" spans="1:21" ht="12" x14ac:dyDescent="0.15">
      <c r="A136" s="4" t="s">
        <v>57</v>
      </c>
      <c r="B136" s="13" t="s">
        <v>45</v>
      </c>
      <c r="C136" s="13" t="s">
        <v>45</v>
      </c>
      <c r="D136" s="13" t="s">
        <v>45</v>
      </c>
      <c r="E136" s="13" t="s">
        <v>45</v>
      </c>
      <c r="F136" s="13" t="s">
        <v>45</v>
      </c>
      <c r="G136" s="13" t="s">
        <v>45</v>
      </c>
      <c r="H136" s="13" t="s">
        <v>45</v>
      </c>
      <c r="I136" s="13" t="s">
        <v>45</v>
      </c>
      <c r="J136" s="13" t="s">
        <v>45</v>
      </c>
      <c r="K136" s="13" t="s">
        <v>45</v>
      </c>
      <c r="L136" s="13" t="s">
        <v>45</v>
      </c>
      <c r="M136" s="13" t="s">
        <v>45</v>
      </c>
      <c r="N136" s="13">
        <v>26544</v>
      </c>
      <c r="O136" s="13">
        <v>27074</v>
      </c>
      <c r="P136" s="13">
        <v>27143</v>
      </c>
      <c r="Q136" s="13" t="s">
        <v>45</v>
      </c>
      <c r="R136" s="13" t="s">
        <v>45</v>
      </c>
      <c r="S136" s="13" t="s">
        <v>45</v>
      </c>
      <c r="T136" s="13" t="s">
        <v>45</v>
      </c>
      <c r="U136" s="13" t="s">
        <v>45</v>
      </c>
    </row>
    <row r="137" spans="1:21" ht="12" x14ac:dyDescent="0.15">
      <c r="A137" s="4" t="s">
        <v>58</v>
      </c>
      <c r="B137" s="13">
        <v>7299</v>
      </c>
      <c r="C137" s="13">
        <v>9865</v>
      </c>
      <c r="D137" s="13">
        <v>11618</v>
      </c>
      <c r="E137" s="13">
        <v>13237</v>
      </c>
      <c r="F137" s="13">
        <v>16372</v>
      </c>
      <c r="G137" s="13" t="s">
        <v>45</v>
      </c>
      <c r="H137" s="13" t="s">
        <v>45</v>
      </c>
      <c r="I137" s="13" t="s">
        <v>45</v>
      </c>
      <c r="J137" s="13">
        <v>24456</v>
      </c>
      <c r="K137" s="13">
        <v>31466</v>
      </c>
      <c r="L137" s="13">
        <v>36973</v>
      </c>
      <c r="M137" s="13">
        <v>36663</v>
      </c>
      <c r="N137" s="13" t="s">
        <v>45</v>
      </c>
      <c r="O137" s="13" t="s">
        <v>45</v>
      </c>
      <c r="P137" s="13" t="s">
        <v>45</v>
      </c>
      <c r="Q137" s="13" t="s">
        <v>45</v>
      </c>
      <c r="R137" s="13" t="s">
        <v>45</v>
      </c>
      <c r="S137" s="13" t="s">
        <v>45</v>
      </c>
      <c r="T137" s="13" t="s">
        <v>45</v>
      </c>
      <c r="U137" s="13" t="s">
        <v>45</v>
      </c>
    </row>
    <row r="138" spans="1:21" ht="12" x14ac:dyDescent="0.15">
      <c r="A138" s="4" t="s">
        <v>59</v>
      </c>
      <c r="B138" s="13">
        <v>3858</v>
      </c>
      <c r="C138" s="13">
        <v>5048</v>
      </c>
      <c r="D138" s="13">
        <v>6016</v>
      </c>
      <c r="E138" s="13" t="s">
        <v>45</v>
      </c>
      <c r="F138" s="13" t="s">
        <v>45</v>
      </c>
      <c r="G138" s="13" t="s">
        <v>45</v>
      </c>
      <c r="H138" s="13" t="s">
        <v>45</v>
      </c>
      <c r="I138" s="13" t="s">
        <v>45</v>
      </c>
      <c r="J138" s="13">
        <v>49641</v>
      </c>
      <c r="K138" s="13">
        <v>57670</v>
      </c>
      <c r="L138" s="13">
        <v>51863</v>
      </c>
      <c r="M138" s="13" t="s">
        <v>45</v>
      </c>
      <c r="N138" s="13" t="s">
        <v>45</v>
      </c>
      <c r="O138" s="13" t="s">
        <v>45</v>
      </c>
      <c r="P138" s="13" t="s">
        <v>45</v>
      </c>
      <c r="Q138" s="13" t="s">
        <v>45</v>
      </c>
      <c r="R138" s="13" t="s">
        <v>45</v>
      </c>
      <c r="S138" s="13" t="s">
        <v>45</v>
      </c>
      <c r="T138" s="13" t="s">
        <v>45</v>
      </c>
      <c r="U138" s="13" t="s">
        <v>45</v>
      </c>
    </row>
    <row r="139" spans="1:21" ht="12" x14ac:dyDescent="0.15">
      <c r="A139" s="4" t="s">
        <v>60</v>
      </c>
      <c r="B139" s="13">
        <v>3264</v>
      </c>
      <c r="C139" s="13">
        <v>5243</v>
      </c>
      <c r="D139" s="13">
        <v>4965</v>
      </c>
      <c r="E139" s="13">
        <v>5572</v>
      </c>
      <c r="F139" s="13">
        <v>10401</v>
      </c>
      <c r="G139" s="13">
        <v>11619</v>
      </c>
      <c r="H139" s="13">
        <v>34206</v>
      </c>
      <c r="I139" s="13">
        <v>31196</v>
      </c>
      <c r="J139" s="13">
        <v>31425</v>
      </c>
      <c r="K139" s="13">
        <v>33089</v>
      </c>
      <c r="L139" s="13">
        <v>33781</v>
      </c>
      <c r="M139" s="13" t="s">
        <v>45</v>
      </c>
      <c r="N139" s="13" t="s">
        <v>45</v>
      </c>
      <c r="O139" s="13" t="s">
        <v>45</v>
      </c>
      <c r="P139" s="13" t="s">
        <v>45</v>
      </c>
      <c r="Q139" s="13" t="s">
        <v>45</v>
      </c>
      <c r="R139" s="13" t="s">
        <v>45</v>
      </c>
      <c r="S139" s="13" t="s">
        <v>45</v>
      </c>
      <c r="T139" s="13" t="s">
        <v>45</v>
      </c>
      <c r="U139" s="13" t="s">
        <v>45</v>
      </c>
    </row>
    <row r="140" spans="1:21" ht="12" x14ac:dyDescent="0.15">
      <c r="A140" s="4" t="s">
        <v>61</v>
      </c>
      <c r="B140" s="13" t="s">
        <v>45</v>
      </c>
      <c r="C140" s="13" t="s">
        <v>45</v>
      </c>
      <c r="D140" s="13" t="s">
        <v>45</v>
      </c>
      <c r="E140" s="13" t="s">
        <v>45</v>
      </c>
      <c r="F140" s="13">
        <v>8387</v>
      </c>
      <c r="G140" s="13" t="s">
        <v>45</v>
      </c>
      <c r="H140" s="13" t="s">
        <v>45</v>
      </c>
      <c r="I140" s="13" t="s">
        <v>45</v>
      </c>
      <c r="J140" s="13">
        <v>5740</v>
      </c>
      <c r="K140" s="13">
        <v>5351</v>
      </c>
      <c r="L140" s="13" t="s">
        <v>45</v>
      </c>
      <c r="M140" s="13" t="s">
        <v>45</v>
      </c>
      <c r="N140" s="13" t="s">
        <v>45</v>
      </c>
      <c r="O140" s="13" t="s">
        <v>45</v>
      </c>
      <c r="P140" s="13" t="s">
        <v>45</v>
      </c>
      <c r="Q140" s="13" t="s">
        <v>45</v>
      </c>
      <c r="R140" s="13" t="s">
        <v>45</v>
      </c>
      <c r="S140" s="13" t="s">
        <v>45</v>
      </c>
      <c r="T140" s="13" t="s">
        <v>45</v>
      </c>
      <c r="U140" s="13" t="s">
        <v>45</v>
      </c>
    </row>
    <row r="141" spans="1:21" ht="12" x14ac:dyDescent="0.15">
      <c r="A141" s="4" t="s">
        <v>62</v>
      </c>
      <c r="B141" s="13" t="s">
        <v>45</v>
      </c>
      <c r="C141" s="13" t="s">
        <v>45</v>
      </c>
      <c r="D141" s="13" t="s">
        <v>45</v>
      </c>
      <c r="E141" s="13" t="s">
        <v>45</v>
      </c>
      <c r="F141" s="13" t="s">
        <v>45</v>
      </c>
      <c r="G141" s="13">
        <v>76185</v>
      </c>
      <c r="H141" s="13">
        <v>82798</v>
      </c>
      <c r="I141" s="13">
        <v>89519</v>
      </c>
      <c r="J141" s="13" t="s">
        <v>45</v>
      </c>
      <c r="K141" s="13" t="s">
        <v>45</v>
      </c>
      <c r="L141" s="13" t="s">
        <v>45</v>
      </c>
      <c r="M141" s="13" t="s">
        <v>45</v>
      </c>
      <c r="N141" s="13" t="s">
        <v>45</v>
      </c>
      <c r="O141" s="13" t="s">
        <v>45</v>
      </c>
      <c r="P141" s="13" t="s">
        <v>45</v>
      </c>
      <c r="Q141" s="13" t="s">
        <v>45</v>
      </c>
      <c r="R141" s="13" t="s">
        <v>45</v>
      </c>
      <c r="S141" s="13" t="s">
        <v>45</v>
      </c>
      <c r="T141" s="13" t="s">
        <v>45</v>
      </c>
      <c r="U141" s="13" t="s">
        <v>45</v>
      </c>
    </row>
    <row r="142" spans="1:21" ht="12" x14ac:dyDescent="0.15">
      <c r="A142" s="4" t="s">
        <v>63</v>
      </c>
      <c r="B142" s="13" t="s">
        <v>45</v>
      </c>
      <c r="C142" s="13" t="s">
        <v>45</v>
      </c>
      <c r="D142" s="13" t="s">
        <v>45</v>
      </c>
      <c r="E142" s="13" t="s">
        <v>45</v>
      </c>
      <c r="F142" s="13" t="s">
        <v>45</v>
      </c>
      <c r="G142" s="13">
        <v>172471</v>
      </c>
      <c r="H142" s="13">
        <v>184388</v>
      </c>
      <c r="I142" s="13">
        <v>207984</v>
      </c>
      <c r="J142" s="13" t="s">
        <v>45</v>
      </c>
      <c r="K142" s="13" t="s">
        <v>45</v>
      </c>
      <c r="L142" s="13" t="s">
        <v>45</v>
      </c>
      <c r="M142" s="13" t="s">
        <v>45</v>
      </c>
      <c r="N142" s="13" t="s">
        <v>45</v>
      </c>
      <c r="O142" s="13" t="s">
        <v>45</v>
      </c>
      <c r="P142" s="13" t="s">
        <v>45</v>
      </c>
      <c r="Q142" s="13" t="s">
        <v>45</v>
      </c>
      <c r="R142" s="13" t="s">
        <v>45</v>
      </c>
      <c r="S142" s="13" t="s">
        <v>45</v>
      </c>
      <c r="T142" s="13" t="s">
        <v>45</v>
      </c>
      <c r="U142" s="13" t="s">
        <v>45</v>
      </c>
    </row>
    <row r="143" spans="1:21" ht="12" x14ac:dyDescent="0.15">
      <c r="A143" s="4" t="s">
        <v>64</v>
      </c>
      <c r="B143" s="13" t="s">
        <v>45</v>
      </c>
      <c r="C143" s="13" t="s">
        <v>45</v>
      </c>
      <c r="D143" s="13" t="s">
        <v>45</v>
      </c>
      <c r="E143" s="13">
        <v>62978</v>
      </c>
      <c r="F143" s="13">
        <v>76965</v>
      </c>
      <c r="G143" s="13">
        <v>106530</v>
      </c>
      <c r="H143" s="13">
        <v>151255</v>
      </c>
      <c r="I143" s="13">
        <v>148171</v>
      </c>
      <c r="J143" s="13" t="s">
        <v>45</v>
      </c>
      <c r="K143" s="13" t="s">
        <v>45</v>
      </c>
      <c r="L143" s="13" t="s">
        <v>45</v>
      </c>
      <c r="M143" s="13" t="s">
        <v>45</v>
      </c>
      <c r="N143" s="13" t="s">
        <v>45</v>
      </c>
      <c r="O143" s="13" t="s">
        <v>45</v>
      </c>
      <c r="P143" s="13" t="s">
        <v>45</v>
      </c>
      <c r="Q143" s="13" t="s">
        <v>45</v>
      </c>
      <c r="R143" s="13" t="s">
        <v>45</v>
      </c>
      <c r="S143" s="13" t="s">
        <v>45</v>
      </c>
      <c r="T143" s="13" t="s">
        <v>45</v>
      </c>
      <c r="U143" s="13" t="s">
        <v>45</v>
      </c>
    </row>
    <row r="144" spans="1:21" ht="12" x14ac:dyDescent="0.15">
      <c r="A144" s="4" t="s">
        <v>65</v>
      </c>
      <c r="B144" s="13" t="s">
        <v>45</v>
      </c>
      <c r="C144" s="13" t="s">
        <v>45</v>
      </c>
      <c r="D144" s="13" t="s">
        <v>45</v>
      </c>
      <c r="E144" s="13" t="s">
        <v>45</v>
      </c>
      <c r="F144" s="13" t="s">
        <v>45</v>
      </c>
      <c r="G144" s="13">
        <v>40359</v>
      </c>
      <c r="H144" s="13">
        <v>42040</v>
      </c>
      <c r="I144" s="13">
        <v>12646</v>
      </c>
      <c r="J144" s="13" t="s">
        <v>45</v>
      </c>
      <c r="K144" s="13" t="s">
        <v>45</v>
      </c>
      <c r="L144" s="13" t="s">
        <v>45</v>
      </c>
      <c r="M144" s="13" t="s">
        <v>45</v>
      </c>
      <c r="N144" s="13" t="s">
        <v>45</v>
      </c>
      <c r="O144" s="13" t="s">
        <v>45</v>
      </c>
      <c r="P144" s="13" t="s">
        <v>45</v>
      </c>
      <c r="Q144" s="13" t="s">
        <v>45</v>
      </c>
      <c r="R144" s="13" t="s">
        <v>45</v>
      </c>
      <c r="S144" s="13" t="s">
        <v>45</v>
      </c>
      <c r="T144" s="13" t="s">
        <v>45</v>
      </c>
      <c r="U144" s="13" t="s">
        <v>45</v>
      </c>
    </row>
    <row r="145" spans="1:21" ht="12" x14ac:dyDescent="0.15">
      <c r="A145" s="4" t="s">
        <v>66</v>
      </c>
      <c r="B145" s="13" t="s">
        <v>45</v>
      </c>
      <c r="C145" s="13" t="s">
        <v>45</v>
      </c>
      <c r="D145" s="13" t="s">
        <v>45</v>
      </c>
      <c r="E145" s="13">
        <v>169869</v>
      </c>
      <c r="F145" s="13">
        <v>202571</v>
      </c>
      <c r="G145" s="13" t="s">
        <v>45</v>
      </c>
      <c r="H145" s="13" t="s">
        <v>45</v>
      </c>
      <c r="I145" s="13" t="s">
        <v>45</v>
      </c>
      <c r="J145" s="13" t="s">
        <v>45</v>
      </c>
      <c r="K145" s="13" t="s">
        <v>45</v>
      </c>
      <c r="L145" s="13" t="s">
        <v>45</v>
      </c>
      <c r="M145" s="13" t="s">
        <v>45</v>
      </c>
      <c r="N145" s="13" t="s">
        <v>45</v>
      </c>
      <c r="O145" s="13" t="s">
        <v>45</v>
      </c>
      <c r="P145" s="13" t="s">
        <v>45</v>
      </c>
      <c r="Q145" s="13" t="s">
        <v>45</v>
      </c>
      <c r="R145" s="13" t="s">
        <v>45</v>
      </c>
      <c r="S145" s="13" t="s">
        <v>45</v>
      </c>
      <c r="T145" s="13" t="s">
        <v>45</v>
      </c>
      <c r="U145" s="13" t="s">
        <v>45</v>
      </c>
    </row>
    <row r="146" spans="1:21" ht="12" x14ac:dyDescent="0.15">
      <c r="A146" s="4" t="s">
        <v>67</v>
      </c>
      <c r="B146" s="13">
        <v>9813</v>
      </c>
      <c r="C146" s="13">
        <v>9477</v>
      </c>
      <c r="D146" s="13">
        <v>9783</v>
      </c>
      <c r="E146" s="13">
        <v>8367</v>
      </c>
      <c r="F146" s="13">
        <v>11372</v>
      </c>
      <c r="G146" s="13" t="s">
        <v>45</v>
      </c>
      <c r="H146" s="13" t="s">
        <v>45</v>
      </c>
      <c r="I146" s="13" t="s">
        <v>45</v>
      </c>
      <c r="J146" s="13" t="s">
        <v>45</v>
      </c>
      <c r="K146" s="13" t="s">
        <v>45</v>
      </c>
      <c r="L146" s="13" t="s">
        <v>45</v>
      </c>
      <c r="M146" s="13" t="s">
        <v>45</v>
      </c>
      <c r="N146" s="13" t="s">
        <v>45</v>
      </c>
      <c r="O146" s="13" t="s">
        <v>45</v>
      </c>
      <c r="P146" s="13" t="s">
        <v>45</v>
      </c>
      <c r="Q146" s="13" t="s">
        <v>45</v>
      </c>
      <c r="R146" s="13" t="s">
        <v>45</v>
      </c>
      <c r="S146" s="13" t="s">
        <v>45</v>
      </c>
      <c r="T146" s="13" t="s">
        <v>45</v>
      </c>
      <c r="U146" s="13" t="s">
        <v>45</v>
      </c>
    </row>
    <row r="147" spans="1:21" ht="12" x14ac:dyDescent="0.15">
      <c r="A147" s="4" t="s">
        <v>68</v>
      </c>
      <c r="B147" s="13" t="s">
        <v>45</v>
      </c>
      <c r="C147" s="13" t="s">
        <v>45</v>
      </c>
      <c r="D147" s="13" t="s">
        <v>45</v>
      </c>
      <c r="E147" s="13">
        <v>24940</v>
      </c>
      <c r="F147" s="13">
        <v>27987</v>
      </c>
      <c r="G147" s="13" t="s">
        <v>45</v>
      </c>
      <c r="H147" s="13" t="s">
        <v>45</v>
      </c>
      <c r="I147" s="13" t="s">
        <v>45</v>
      </c>
      <c r="J147" s="13" t="s">
        <v>45</v>
      </c>
      <c r="K147" s="13" t="s">
        <v>45</v>
      </c>
      <c r="L147" s="13" t="s">
        <v>45</v>
      </c>
      <c r="M147" s="13" t="s">
        <v>45</v>
      </c>
      <c r="N147" s="13" t="s">
        <v>45</v>
      </c>
      <c r="O147" s="13" t="s">
        <v>45</v>
      </c>
      <c r="P147" s="13" t="s">
        <v>45</v>
      </c>
      <c r="Q147" s="13" t="s">
        <v>45</v>
      </c>
      <c r="R147" s="13" t="s">
        <v>45</v>
      </c>
      <c r="S147" s="13" t="s">
        <v>45</v>
      </c>
      <c r="T147" s="13" t="s">
        <v>45</v>
      </c>
      <c r="U147" s="13" t="s">
        <v>45</v>
      </c>
    </row>
    <row r="148" spans="1:21" ht="12" x14ac:dyDescent="0.15">
      <c r="A148" s="4" t="s">
        <v>69</v>
      </c>
      <c r="B148" s="13" t="s">
        <v>45</v>
      </c>
      <c r="C148" s="13" t="s">
        <v>45</v>
      </c>
      <c r="D148" s="13" t="s">
        <v>45</v>
      </c>
      <c r="E148" s="13" t="s">
        <v>45</v>
      </c>
      <c r="F148" s="13">
        <v>4998</v>
      </c>
      <c r="G148" s="13" t="s">
        <v>45</v>
      </c>
      <c r="H148" s="13" t="s">
        <v>45</v>
      </c>
      <c r="I148" s="13" t="s">
        <v>45</v>
      </c>
      <c r="J148" s="13" t="s">
        <v>45</v>
      </c>
      <c r="K148" s="13" t="s">
        <v>45</v>
      </c>
      <c r="L148" s="13" t="s">
        <v>45</v>
      </c>
      <c r="M148" s="13" t="s">
        <v>45</v>
      </c>
      <c r="N148" s="13" t="s">
        <v>45</v>
      </c>
      <c r="O148" s="13" t="s">
        <v>45</v>
      </c>
      <c r="P148" s="13" t="s">
        <v>45</v>
      </c>
      <c r="Q148" s="13" t="s">
        <v>45</v>
      </c>
      <c r="R148" s="13" t="s">
        <v>45</v>
      </c>
      <c r="S148" s="13" t="s">
        <v>45</v>
      </c>
      <c r="T148" s="13" t="s">
        <v>45</v>
      </c>
      <c r="U148" s="13" t="s">
        <v>45</v>
      </c>
    </row>
    <row r="149" spans="1:21" ht="12" x14ac:dyDescent="0.15">
      <c r="A149" s="4" t="s">
        <v>70</v>
      </c>
      <c r="B149" s="13" t="s">
        <v>45</v>
      </c>
      <c r="C149" s="13" t="s">
        <v>45</v>
      </c>
      <c r="D149" s="13" t="s">
        <v>45</v>
      </c>
      <c r="E149" s="13">
        <v>155500</v>
      </c>
      <c r="F149" s="13">
        <v>182297</v>
      </c>
      <c r="G149" s="13" t="s">
        <v>45</v>
      </c>
      <c r="H149" s="13" t="s">
        <v>45</v>
      </c>
      <c r="I149" s="13" t="s">
        <v>45</v>
      </c>
      <c r="J149" s="13" t="s">
        <v>45</v>
      </c>
      <c r="K149" s="13" t="s">
        <v>45</v>
      </c>
      <c r="L149" s="13" t="s">
        <v>45</v>
      </c>
      <c r="M149" s="13" t="s">
        <v>45</v>
      </c>
      <c r="N149" s="13" t="s">
        <v>45</v>
      </c>
      <c r="O149" s="13" t="s">
        <v>45</v>
      </c>
      <c r="P149" s="13" t="s">
        <v>45</v>
      </c>
      <c r="Q149" s="13" t="s">
        <v>45</v>
      </c>
      <c r="R149" s="13" t="s">
        <v>45</v>
      </c>
      <c r="S149" s="13" t="s">
        <v>45</v>
      </c>
      <c r="T149" s="13" t="s">
        <v>45</v>
      </c>
      <c r="U149" s="13" t="s">
        <v>45</v>
      </c>
    </row>
    <row r="150" spans="1:21" ht="12" x14ac:dyDescent="0.15">
      <c r="A150" s="4" t="s">
        <v>71</v>
      </c>
      <c r="B150" s="13">
        <v>9075</v>
      </c>
      <c r="C150" s="13">
        <v>9204</v>
      </c>
      <c r="D150" s="13">
        <v>9816</v>
      </c>
      <c r="E150" s="13">
        <v>9972</v>
      </c>
      <c r="F150" s="13" t="s">
        <v>45</v>
      </c>
      <c r="G150" s="13" t="s">
        <v>45</v>
      </c>
      <c r="H150" s="13" t="s">
        <v>45</v>
      </c>
      <c r="I150" s="13" t="s">
        <v>45</v>
      </c>
      <c r="J150" s="13" t="s">
        <v>45</v>
      </c>
      <c r="K150" s="13" t="s">
        <v>45</v>
      </c>
      <c r="L150" s="13" t="s">
        <v>45</v>
      </c>
      <c r="M150" s="13" t="s">
        <v>45</v>
      </c>
      <c r="N150" s="13" t="s">
        <v>45</v>
      </c>
      <c r="O150" s="13" t="s">
        <v>45</v>
      </c>
      <c r="P150" s="13" t="s">
        <v>45</v>
      </c>
      <c r="Q150" s="13" t="s">
        <v>45</v>
      </c>
      <c r="R150" s="13" t="s">
        <v>45</v>
      </c>
      <c r="S150" s="13" t="s">
        <v>45</v>
      </c>
      <c r="T150" s="13" t="s">
        <v>45</v>
      </c>
      <c r="U150" s="13" t="s">
        <v>45</v>
      </c>
    </row>
    <row r="151" spans="1:21" ht="12" x14ac:dyDescent="0.15">
      <c r="A151" s="4" t="s">
        <v>72</v>
      </c>
      <c r="B151" s="13" t="s">
        <v>45</v>
      </c>
      <c r="C151" s="13" t="s">
        <v>45</v>
      </c>
      <c r="D151" s="13" t="s">
        <v>45</v>
      </c>
      <c r="E151" s="13">
        <v>5366</v>
      </c>
      <c r="F151" s="13" t="s">
        <v>45</v>
      </c>
      <c r="G151" s="13" t="s">
        <v>45</v>
      </c>
      <c r="H151" s="13" t="s">
        <v>45</v>
      </c>
      <c r="I151" s="13" t="s">
        <v>45</v>
      </c>
      <c r="J151" s="13" t="s">
        <v>45</v>
      </c>
      <c r="K151" s="13" t="s">
        <v>45</v>
      </c>
      <c r="L151" s="13" t="s">
        <v>45</v>
      </c>
      <c r="M151" s="13" t="s">
        <v>45</v>
      </c>
      <c r="N151" s="13" t="s">
        <v>45</v>
      </c>
      <c r="O151" s="13" t="s">
        <v>45</v>
      </c>
      <c r="P151" s="13" t="s">
        <v>45</v>
      </c>
      <c r="Q151" s="13" t="s">
        <v>45</v>
      </c>
      <c r="R151" s="13" t="s">
        <v>45</v>
      </c>
      <c r="S151" s="13" t="s">
        <v>45</v>
      </c>
      <c r="T151" s="13" t="s">
        <v>45</v>
      </c>
      <c r="U151" s="13" t="s">
        <v>45</v>
      </c>
    </row>
    <row r="152" spans="1:21" ht="12" x14ac:dyDescent="0.15">
      <c r="A152" s="4" t="s">
        <v>73</v>
      </c>
      <c r="B152" s="13">
        <v>6466</v>
      </c>
      <c r="C152" s="13">
        <v>6524</v>
      </c>
      <c r="D152" s="13">
        <v>7647</v>
      </c>
      <c r="E152" s="13">
        <v>4547</v>
      </c>
      <c r="F152" s="13" t="s">
        <v>45</v>
      </c>
      <c r="G152" s="13" t="s">
        <v>45</v>
      </c>
      <c r="H152" s="13" t="s">
        <v>45</v>
      </c>
      <c r="I152" s="13" t="s">
        <v>45</v>
      </c>
      <c r="J152" s="13" t="s">
        <v>45</v>
      </c>
      <c r="K152" s="13" t="s">
        <v>45</v>
      </c>
      <c r="L152" s="13" t="s">
        <v>45</v>
      </c>
      <c r="M152" s="13" t="s">
        <v>45</v>
      </c>
      <c r="N152" s="13" t="s">
        <v>45</v>
      </c>
      <c r="O152" s="13" t="s">
        <v>45</v>
      </c>
      <c r="P152" s="13" t="s">
        <v>45</v>
      </c>
      <c r="Q152" s="13" t="s">
        <v>45</v>
      </c>
      <c r="R152" s="13" t="s">
        <v>45</v>
      </c>
      <c r="S152" s="13" t="s">
        <v>45</v>
      </c>
      <c r="T152" s="13" t="s">
        <v>45</v>
      </c>
      <c r="U152" s="13" t="s">
        <v>45</v>
      </c>
    </row>
    <row r="153" spans="1:21" ht="12" x14ac:dyDescent="0.15">
      <c r="A153" s="4" t="s">
        <v>74</v>
      </c>
      <c r="B153" s="13" t="s">
        <v>45</v>
      </c>
      <c r="C153" s="13" t="s">
        <v>45</v>
      </c>
      <c r="D153" s="13" t="s">
        <v>45</v>
      </c>
      <c r="E153" s="13">
        <v>2150</v>
      </c>
      <c r="F153" s="13" t="s">
        <v>45</v>
      </c>
      <c r="G153" s="13" t="s">
        <v>45</v>
      </c>
      <c r="H153" s="13" t="s">
        <v>45</v>
      </c>
      <c r="I153" s="13" t="s">
        <v>45</v>
      </c>
      <c r="J153" s="13" t="s">
        <v>45</v>
      </c>
      <c r="K153" s="13" t="s">
        <v>45</v>
      </c>
      <c r="L153" s="13" t="s">
        <v>45</v>
      </c>
      <c r="M153" s="13" t="s">
        <v>45</v>
      </c>
      <c r="N153" s="13" t="s">
        <v>45</v>
      </c>
      <c r="O153" s="13" t="s">
        <v>45</v>
      </c>
      <c r="P153" s="13" t="s">
        <v>45</v>
      </c>
      <c r="Q153" s="13" t="s">
        <v>45</v>
      </c>
      <c r="R153" s="13" t="s">
        <v>45</v>
      </c>
      <c r="S153" s="13" t="s">
        <v>45</v>
      </c>
      <c r="T153" s="13" t="s">
        <v>45</v>
      </c>
      <c r="U153" s="13" t="s">
        <v>45</v>
      </c>
    </row>
    <row r="154" spans="1:21" ht="12" x14ac:dyDescent="0.15">
      <c r="A154" s="4" t="s">
        <v>75</v>
      </c>
      <c r="B154" s="13">
        <v>303297</v>
      </c>
      <c r="C154" s="13">
        <v>345018</v>
      </c>
      <c r="D154" s="13">
        <v>370636</v>
      </c>
      <c r="E154" s="13">
        <v>12197</v>
      </c>
      <c r="F154" s="13" t="s">
        <v>45</v>
      </c>
      <c r="G154" s="13" t="s">
        <v>45</v>
      </c>
      <c r="H154" s="13" t="s">
        <v>45</v>
      </c>
      <c r="I154" s="13" t="s">
        <v>45</v>
      </c>
      <c r="J154" s="13" t="s">
        <v>45</v>
      </c>
      <c r="K154" s="13" t="s">
        <v>45</v>
      </c>
      <c r="L154" s="13" t="s">
        <v>45</v>
      </c>
      <c r="M154" s="13" t="s">
        <v>45</v>
      </c>
      <c r="N154" s="13" t="s">
        <v>45</v>
      </c>
      <c r="O154" s="13" t="s">
        <v>45</v>
      </c>
      <c r="P154" s="13" t="s">
        <v>45</v>
      </c>
      <c r="Q154" s="13" t="s">
        <v>45</v>
      </c>
      <c r="R154" s="13" t="s">
        <v>45</v>
      </c>
      <c r="S154" s="13" t="s">
        <v>45</v>
      </c>
      <c r="T154" s="13" t="s">
        <v>45</v>
      </c>
      <c r="U154" s="13" t="s">
        <v>45</v>
      </c>
    </row>
    <row r="155" spans="1:21" ht="12" x14ac:dyDescent="0.15">
      <c r="A155" s="4" t="s">
        <v>76</v>
      </c>
      <c r="B155" s="13">
        <v>2436</v>
      </c>
      <c r="C155" s="13">
        <v>2463</v>
      </c>
      <c r="D155" s="13">
        <v>2775</v>
      </c>
      <c r="E155" s="13" t="s">
        <v>45</v>
      </c>
      <c r="F155" s="13" t="s">
        <v>45</v>
      </c>
      <c r="G155" s="13" t="s">
        <v>45</v>
      </c>
      <c r="H155" s="13" t="s">
        <v>45</v>
      </c>
      <c r="I155" s="13" t="s">
        <v>45</v>
      </c>
      <c r="J155" s="13" t="s">
        <v>45</v>
      </c>
      <c r="K155" s="13" t="s">
        <v>45</v>
      </c>
      <c r="L155" s="13" t="s">
        <v>45</v>
      </c>
      <c r="M155" s="13" t="s">
        <v>45</v>
      </c>
      <c r="N155" s="13" t="s">
        <v>45</v>
      </c>
      <c r="O155" s="13" t="s">
        <v>45</v>
      </c>
      <c r="P155" s="13" t="s">
        <v>45</v>
      </c>
      <c r="Q155" s="13" t="s">
        <v>45</v>
      </c>
      <c r="R155" s="13" t="s">
        <v>45</v>
      </c>
      <c r="S155" s="13" t="s">
        <v>45</v>
      </c>
      <c r="T155" s="13" t="s">
        <v>45</v>
      </c>
      <c r="U155" s="13" t="s">
        <v>45</v>
      </c>
    </row>
    <row r="156" spans="1:21" ht="12" x14ac:dyDescent="0.15">
      <c r="A156" s="4" t="s">
        <v>77</v>
      </c>
      <c r="B156" s="13">
        <v>-22032</v>
      </c>
      <c r="C156" s="13">
        <v>-22401</v>
      </c>
      <c r="D156" s="13">
        <v>-30395</v>
      </c>
      <c r="E156" s="13" t="s">
        <v>45</v>
      </c>
      <c r="F156" s="13" t="s">
        <v>45</v>
      </c>
      <c r="G156" s="13" t="s">
        <v>45</v>
      </c>
      <c r="H156" s="13" t="s">
        <v>45</v>
      </c>
      <c r="I156" s="13" t="s">
        <v>45</v>
      </c>
      <c r="J156" s="13" t="s">
        <v>45</v>
      </c>
      <c r="K156" s="13" t="s">
        <v>45</v>
      </c>
      <c r="L156" s="13" t="s">
        <v>45</v>
      </c>
      <c r="M156" s="13" t="s">
        <v>45</v>
      </c>
      <c r="N156" s="13" t="s">
        <v>45</v>
      </c>
      <c r="O156" s="13" t="s">
        <v>45</v>
      </c>
      <c r="P156" s="13" t="s">
        <v>45</v>
      </c>
      <c r="Q156" s="13" t="s">
        <v>45</v>
      </c>
      <c r="R156" s="13" t="s">
        <v>45</v>
      </c>
      <c r="S156" s="13" t="s">
        <v>45</v>
      </c>
      <c r="T156" s="13" t="s">
        <v>45</v>
      </c>
      <c r="U156" s="13" t="s">
        <v>45</v>
      </c>
    </row>
    <row r="157" spans="1:21" ht="12" x14ac:dyDescent="0.15">
      <c r="A157" s="4" t="s">
        <v>95</v>
      </c>
      <c r="B157" s="13">
        <v>19727</v>
      </c>
      <c r="C157" s="13">
        <v>20321</v>
      </c>
      <c r="D157" s="13">
        <v>23022</v>
      </c>
      <c r="E157" s="13" t="s">
        <v>45</v>
      </c>
      <c r="F157" s="13" t="s">
        <v>45</v>
      </c>
      <c r="G157" s="13" t="s">
        <v>45</v>
      </c>
      <c r="H157" s="13" t="s">
        <v>45</v>
      </c>
      <c r="I157" s="13" t="s">
        <v>45</v>
      </c>
      <c r="J157" s="13" t="s">
        <v>45</v>
      </c>
      <c r="K157" s="13" t="s">
        <v>45</v>
      </c>
      <c r="L157" s="13" t="s">
        <v>45</v>
      </c>
      <c r="M157" s="13" t="s">
        <v>45</v>
      </c>
      <c r="N157" s="13" t="s">
        <v>45</v>
      </c>
      <c r="O157" s="13" t="s">
        <v>45</v>
      </c>
      <c r="P157" s="13" t="s">
        <v>45</v>
      </c>
      <c r="Q157" s="13" t="s">
        <v>45</v>
      </c>
      <c r="R157" s="13" t="s">
        <v>45</v>
      </c>
      <c r="S157" s="13" t="s">
        <v>45</v>
      </c>
      <c r="T157" s="13" t="s">
        <v>45</v>
      </c>
      <c r="U157" s="13" t="s">
        <v>45</v>
      </c>
    </row>
    <row r="158" spans="1:21" x14ac:dyDescent="0.15">
      <c r="A158" s="9" t="s">
        <v>96</v>
      </c>
      <c r="B158" s="14">
        <v>355935</v>
      </c>
      <c r="C158" s="14">
        <v>405200</v>
      </c>
      <c r="D158" s="14">
        <v>437006</v>
      </c>
      <c r="E158" s="14">
        <v>495023</v>
      </c>
      <c r="F158" s="14">
        <v>575236</v>
      </c>
      <c r="G158" s="14">
        <v>647834</v>
      </c>
      <c r="H158" s="14">
        <v>750617</v>
      </c>
      <c r="I158" s="14">
        <v>673210</v>
      </c>
      <c r="J158" s="14">
        <v>697273</v>
      </c>
      <c r="K158" s="14">
        <v>795683</v>
      </c>
      <c r="L158" s="14">
        <v>797841</v>
      </c>
      <c r="M158" s="14">
        <v>781949</v>
      </c>
      <c r="N158" s="14">
        <v>748491</v>
      </c>
      <c r="O158" s="14">
        <v>718003</v>
      </c>
      <c r="P158" s="14">
        <v>689861</v>
      </c>
      <c r="Q158" s="14">
        <v>663247</v>
      </c>
      <c r="R158" s="14">
        <v>653932</v>
      </c>
      <c r="S158" s="14">
        <v>493070</v>
      </c>
      <c r="T158" s="14">
        <v>365184</v>
      </c>
      <c r="U158" s="14">
        <v>377946</v>
      </c>
    </row>
    <row r="159" spans="1:2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x14ac:dyDescent="0.15">
      <c r="A160" s="9" t="s">
        <v>97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12" x14ac:dyDescent="0.15">
      <c r="A161" s="4" t="s">
        <v>44</v>
      </c>
      <c r="B161" s="13" t="s">
        <v>45</v>
      </c>
      <c r="C161" s="13" t="s">
        <v>45</v>
      </c>
      <c r="D161" s="13" t="s">
        <v>45</v>
      </c>
      <c r="E161" s="13" t="s">
        <v>45</v>
      </c>
      <c r="F161" s="13" t="s">
        <v>45</v>
      </c>
      <c r="G161" s="13" t="s">
        <v>45</v>
      </c>
      <c r="H161" s="13" t="s">
        <v>45</v>
      </c>
      <c r="I161" s="13" t="s">
        <v>45</v>
      </c>
      <c r="J161" s="13" t="s">
        <v>45</v>
      </c>
      <c r="K161" s="13" t="s">
        <v>45</v>
      </c>
      <c r="L161" s="13" t="s">
        <v>45</v>
      </c>
      <c r="M161" s="13" t="s">
        <v>45</v>
      </c>
      <c r="N161" s="13" t="s">
        <v>45</v>
      </c>
      <c r="O161" s="13" t="s">
        <v>45</v>
      </c>
      <c r="P161" s="13" t="s">
        <v>45</v>
      </c>
      <c r="Q161" s="13">
        <v>73</v>
      </c>
      <c r="R161" s="13">
        <v>113</v>
      </c>
      <c r="S161" s="13">
        <v>116</v>
      </c>
      <c r="T161" s="13">
        <v>183</v>
      </c>
      <c r="U161" s="13">
        <v>259</v>
      </c>
    </row>
    <row r="162" spans="1:21" ht="12" x14ac:dyDescent="0.15">
      <c r="A162" s="4" t="s">
        <v>46</v>
      </c>
      <c r="B162" s="13" t="s">
        <v>45</v>
      </c>
      <c r="C162" s="13" t="s">
        <v>45</v>
      </c>
      <c r="D162" s="13" t="s">
        <v>45</v>
      </c>
      <c r="E162" s="13" t="s">
        <v>45</v>
      </c>
      <c r="F162" s="13" t="s">
        <v>45</v>
      </c>
      <c r="G162" s="13" t="s">
        <v>45</v>
      </c>
      <c r="H162" s="13" t="s">
        <v>45</v>
      </c>
      <c r="I162" s="13" t="s">
        <v>45</v>
      </c>
      <c r="J162" s="13" t="s">
        <v>45</v>
      </c>
      <c r="K162" s="13" t="s">
        <v>45</v>
      </c>
      <c r="L162" s="13" t="s">
        <v>45</v>
      </c>
      <c r="M162" s="13" t="s">
        <v>45</v>
      </c>
      <c r="N162" s="13">
        <v>229</v>
      </c>
      <c r="O162" s="13">
        <v>434</v>
      </c>
      <c r="P162" s="13">
        <v>426</v>
      </c>
      <c r="Q162" s="13">
        <v>481</v>
      </c>
      <c r="R162" s="13">
        <v>585</v>
      </c>
      <c r="S162" s="13">
        <v>596</v>
      </c>
      <c r="T162" s="13">
        <v>529</v>
      </c>
      <c r="U162" s="13">
        <v>1026</v>
      </c>
    </row>
    <row r="163" spans="1:21" ht="12" x14ac:dyDescent="0.15">
      <c r="A163" s="4" t="s">
        <v>47</v>
      </c>
      <c r="B163" s="13" t="s">
        <v>45</v>
      </c>
      <c r="C163" s="13" t="s">
        <v>45</v>
      </c>
      <c r="D163" s="13" t="s">
        <v>45</v>
      </c>
      <c r="E163" s="13" t="s">
        <v>45</v>
      </c>
      <c r="F163" s="13" t="s">
        <v>45</v>
      </c>
      <c r="G163" s="13" t="s">
        <v>45</v>
      </c>
      <c r="H163" s="13" t="s">
        <v>45</v>
      </c>
      <c r="I163" s="13" t="s">
        <v>45</v>
      </c>
      <c r="J163" s="13" t="s">
        <v>45</v>
      </c>
      <c r="K163" s="13" t="s">
        <v>45</v>
      </c>
      <c r="L163" s="13" t="s">
        <v>45</v>
      </c>
      <c r="M163" s="13">
        <v>539</v>
      </c>
      <c r="N163" s="13">
        <v>565</v>
      </c>
      <c r="O163" s="13">
        <v>569</v>
      </c>
      <c r="P163" s="13">
        <v>644</v>
      </c>
      <c r="Q163" s="13">
        <v>677</v>
      </c>
      <c r="R163" s="13">
        <v>824</v>
      </c>
      <c r="S163" s="13">
        <v>855</v>
      </c>
      <c r="T163" s="13">
        <v>900</v>
      </c>
      <c r="U163" s="13">
        <v>979</v>
      </c>
    </row>
    <row r="164" spans="1:21" ht="12" x14ac:dyDescent="0.15">
      <c r="A164" s="4" t="s">
        <v>48</v>
      </c>
      <c r="B164" s="13" t="s">
        <v>45</v>
      </c>
      <c r="C164" s="13" t="s">
        <v>45</v>
      </c>
      <c r="D164" s="13" t="s">
        <v>45</v>
      </c>
      <c r="E164" s="13">
        <v>177</v>
      </c>
      <c r="F164" s="13">
        <v>247</v>
      </c>
      <c r="G164" s="13">
        <v>278</v>
      </c>
      <c r="H164" s="13">
        <v>565</v>
      </c>
      <c r="I164" s="13">
        <v>617</v>
      </c>
      <c r="J164" s="13" t="s">
        <v>45</v>
      </c>
      <c r="K164" s="13" t="s">
        <v>45</v>
      </c>
      <c r="L164" s="13" t="s">
        <v>45</v>
      </c>
      <c r="M164" s="13">
        <v>876</v>
      </c>
      <c r="N164" s="13">
        <v>994</v>
      </c>
      <c r="O164" s="13">
        <v>869</v>
      </c>
      <c r="P164" s="13">
        <v>879</v>
      </c>
      <c r="Q164" s="13">
        <v>861</v>
      </c>
      <c r="R164" s="13">
        <v>843</v>
      </c>
      <c r="S164" s="13">
        <v>799</v>
      </c>
      <c r="T164" s="13">
        <v>785</v>
      </c>
      <c r="U164" s="13">
        <v>806</v>
      </c>
    </row>
    <row r="165" spans="1:21" ht="12" x14ac:dyDescent="0.15">
      <c r="A165" s="4" t="s">
        <v>49</v>
      </c>
      <c r="B165" s="13" t="s">
        <v>45</v>
      </c>
      <c r="C165" s="13" t="s">
        <v>45</v>
      </c>
      <c r="D165" s="13" t="s">
        <v>45</v>
      </c>
      <c r="E165" s="13">
        <v>59</v>
      </c>
      <c r="F165" s="13">
        <v>377</v>
      </c>
      <c r="G165" s="13" t="s">
        <v>45</v>
      </c>
      <c r="H165" s="13" t="s">
        <v>45</v>
      </c>
      <c r="I165" s="13" t="s">
        <v>45</v>
      </c>
      <c r="J165" s="13" t="s">
        <v>45</v>
      </c>
      <c r="K165" s="13" t="s">
        <v>45</v>
      </c>
      <c r="L165" s="13" t="s">
        <v>45</v>
      </c>
      <c r="M165" s="13">
        <v>82</v>
      </c>
      <c r="N165" s="13">
        <v>85</v>
      </c>
      <c r="O165" s="13">
        <v>88</v>
      </c>
      <c r="P165" s="13">
        <v>90</v>
      </c>
      <c r="Q165" s="13">
        <v>166</v>
      </c>
      <c r="R165" s="13">
        <v>169</v>
      </c>
      <c r="S165" s="13">
        <v>188</v>
      </c>
      <c r="T165" s="13">
        <v>168</v>
      </c>
      <c r="U165" s="13">
        <v>135</v>
      </c>
    </row>
    <row r="166" spans="1:21" ht="12" x14ac:dyDescent="0.15">
      <c r="A166" s="4" t="s">
        <v>50</v>
      </c>
      <c r="B166" s="13" t="s">
        <v>45</v>
      </c>
      <c r="C166" s="13" t="s">
        <v>45</v>
      </c>
      <c r="D166" s="13" t="s">
        <v>45</v>
      </c>
      <c r="E166" s="13" t="s">
        <v>45</v>
      </c>
      <c r="F166" s="13" t="s">
        <v>45</v>
      </c>
      <c r="G166" s="13" t="s">
        <v>45</v>
      </c>
      <c r="H166" s="13" t="s">
        <v>45</v>
      </c>
      <c r="I166" s="13" t="s">
        <v>45</v>
      </c>
      <c r="J166" s="13" t="s">
        <v>45</v>
      </c>
      <c r="K166" s="13" t="s">
        <v>45</v>
      </c>
      <c r="L166" s="13" t="s">
        <v>45</v>
      </c>
      <c r="M166" s="13" t="s">
        <v>45</v>
      </c>
      <c r="N166" s="13" t="s">
        <v>45</v>
      </c>
      <c r="O166" s="13" t="s">
        <v>45</v>
      </c>
      <c r="P166" s="13" t="s">
        <v>45</v>
      </c>
      <c r="Q166" s="13" t="s">
        <v>45</v>
      </c>
      <c r="R166" s="13" t="s">
        <v>45</v>
      </c>
      <c r="S166" s="13">
        <v>103</v>
      </c>
      <c r="T166" s="13">
        <v>173</v>
      </c>
      <c r="U166" s="13">
        <v>86</v>
      </c>
    </row>
    <row r="167" spans="1:21" ht="12" x14ac:dyDescent="0.15">
      <c r="A167" s="4" t="s">
        <v>51</v>
      </c>
      <c r="B167" s="13" t="s">
        <v>45</v>
      </c>
      <c r="C167" s="13" t="s">
        <v>45</v>
      </c>
      <c r="D167" s="13" t="s">
        <v>45</v>
      </c>
      <c r="E167" s="13" t="s">
        <v>45</v>
      </c>
      <c r="F167" s="13" t="s">
        <v>45</v>
      </c>
      <c r="G167" s="13" t="s">
        <v>45</v>
      </c>
      <c r="H167" s="13" t="s">
        <v>45</v>
      </c>
      <c r="I167" s="13" t="s">
        <v>45</v>
      </c>
      <c r="J167" s="13">
        <v>6971</v>
      </c>
      <c r="K167" s="13">
        <v>8864</v>
      </c>
      <c r="L167" s="13">
        <v>10226</v>
      </c>
      <c r="M167" s="13">
        <v>9175</v>
      </c>
      <c r="N167" s="13">
        <v>8405</v>
      </c>
      <c r="O167" s="13">
        <v>7480</v>
      </c>
      <c r="P167" s="13">
        <v>2486</v>
      </c>
      <c r="Q167" s="13">
        <v>2847</v>
      </c>
      <c r="R167" s="13">
        <v>2612</v>
      </c>
      <c r="S167" s="13">
        <v>2584</v>
      </c>
      <c r="T167" s="13">
        <v>2515</v>
      </c>
      <c r="U167" s="13">
        <v>2343</v>
      </c>
    </row>
    <row r="168" spans="1:21" ht="12" x14ac:dyDescent="0.15">
      <c r="A168" s="4" t="s">
        <v>52</v>
      </c>
      <c r="B168" s="13" t="s">
        <v>45</v>
      </c>
      <c r="C168" s="13" t="s">
        <v>45</v>
      </c>
      <c r="D168" s="13" t="s">
        <v>45</v>
      </c>
      <c r="E168" s="13">
        <v>1408</v>
      </c>
      <c r="F168" s="13">
        <v>165</v>
      </c>
      <c r="G168" s="13">
        <v>373</v>
      </c>
      <c r="H168" s="13">
        <v>245</v>
      </c>
      <c r="I168" s="13">
        <v>210</v>
      </c>
      <c r="J168" s="13">
        <v>262</v>
      </c>
      <c r="K168" s="13">
        <v>310</v>
      </c>
      <c r="L168" s="13">
        <v>299</v>
      </c>
      <c r="M168" s="13">
        <v>668</v>
      </c>
      <c r="N168" s="13">
        <v>219</v>
      </c>
      <c r="O168" s="13">
        <v>186</v>
      </c>
      <c r="P168" s="13">
        <v>218</v>
      </c>
      <c r="Q168" s="13">
        <v>258</v>
      </c>
      <c r="R168" s="13">
        <v>164</v>
      </c>
      <c r="S168" s="13">
        <v>231</v>
      </c>
      <c r="T168" s="13">
        <v>337</v>
      </c>
      <c r="U168" s="13">
        <v>367</v>
      </c>
    </row>
    <row r="169" spans="1:21" ht="12" x14ac:dyDescent="0.15">
      <c r="A169" s="4" t="s">
        <v>53</v>
      </c>
      <c r="B169" s="13" t="s">
        <v>45</v>
      </c>
      <c r="C169" s="13" t="s">
        <v>45</v>
      </c>
      <c r="D169" s="13" t="s">
        <v>45</v>
      </c>
      <c r="E169" s="13" t="s">
        <v>45</v>
      </c>
      <c r="F169" s="13" t="s">
        <v>45</v>
      </c>
      <c r="G169" s="13" t="s">
        <v>45</v>
      </c>
      <c r="H169" s="13" t="s">
        <v>45</v>
      </c>
      <c r="I169" s="13" t="s">
        <v>45</v>
      </c>
      <c r="J169" s="13" t="s">
        <v>45</v>
      </c>
      <c r="K169" s="13" t="s">
        <v>45</v>
      </c>
      <c r="L169" s="13" t="s">
        <v>45</v>
      </c>
      <c r="M169" s="13" t="s">
        <v>45</v>
      </c>
      <c r="N169" s="13" t="s">
        <v>45</v>
      </c>
      <c r="O169" s="13" t="s">
        <v>45</v>
      </c>
      <c r="P169" s="13" t="s">
        <v>45</v>
      </c>
      <c r="Q169" s="13">
        <v>593</v>
      </c>
      <c r="R169" s="13">
        <v>563</v>
      </c>
      <c r="S169" s="13">
        <v>1035</v>
      </c>
      <c r="T169" s="13">
        <v>1549</v>
      </c>
      <c r="U169" s="13">
        <v>1358</v>
      </c>
    </row>
    <row r="170" spans="1:21" ht="12" x14ac:dyDescent="0.15">
      <c r="A170" s="4" t="s">
        <v>54</v>
      </c>
      <c r="B170" s="13" t="s">
        <v>45</v>
      </c>
      <c r="C170" s="13" t="s">
        <v>45</v>
      </c>
      <c r="D170" s="13" t="s">
        <v>45</v>
      </c>
      <c r="E170" s="13" t="s">
        <v>45</v>
      </c>
      <c r="F170" s="13" t="s">
        <v>45</v>
      </c>
      <c r="G170" s="13" t="s">
        <v>45</v>
      </c>
      <c r="H170" s="13" t="s">
        <v>45</v>
      </c>
      <c r="I170" s="13" t="s">
        <v>45</v>
      </c>
      <c r="J170" s="13" t="s">
        <v>45</v>
      </c>
      <c r="K170" s="13" t="s">
        <v>45</v>
      </c>
      <c r="L170" s="13" t="s">
        <v>45</v>
      </c>
      <c r="M170" s="13" t="s">
        <v>45</v>
      </c>
      <c r="N170" s="13" t="s">
        <v>45</v>
      </c>
      <c r="O170" s="13" t="s">
        <v>45</v>
      </c>
      <c r="P170" s="13" t="s">
        <v>45</v>
      </c>
      <c r="Q170" s="13" t="s">
        <v>45</v>
      </c>
      <c r="R170" s="13">
        <v>548</v>
      </c>
      <c r="S170" s="13" t="s">
        <v>45</v>
      </c>
      <c r="T170" s="13" t="s">
        <v>45</v>
      </c>
      <c r="U170" s="13" t="s">
        <v>45</v>
      </c>
    </row>
    <row r="171" spans="1:21" ht="12" x14ac:dyDescent="0.15">
      <c r="A171" s="4" t="s">
        <v>55</v>
      </c>
      <c r="B171" s="13" t="s">
        <v>45</v>
      </c>
      <c r="C171" s="13" t="s">
        <v>45</v>
      </c>
      <c r="D171" s="13" t="s">
        <v>45</v>
      </c>
      <c r="E171" s="13" t="s">
        <v>45</v>
      </c>
      <c r="F171" s="13" t="s">
        <v>45</v>
      </c>
      <c r="G171" s="13" t="s">
        <v>45</v>
      </c>
      <c r="H171" s="13" t="s">
        <v>45</v>
      </c>
      <c r="I171" s="13" t="s">
        <v>45</v>
      </c>
      <c r="J171" s="13" t="s">
        <v>45</v>
      </c>
      <c r="K171" s="13" t="s">
        <v>45</v>
      </c>
      <c r="L171" s="13" t="s">
        <v>45</v>
      </c>
      <c r="M171" s="13" t="s">
        <v>45</v>
      </c>
      <c r="N171" s="13">
        <v>179</v>
      </c>
      <c r="O171" s="13">
        <v>239</v>
      </c>
      <c r="P171" s="13">
        <v>287</v>
      </c>
      <c r="Q171" s="13">
        <v>323</v>
      </c>
      <c r="R171" s="13" t="s">
        <v>45</v>
      </c>
      <c r="S171" s="13" t="s">
        <v>45</v>
      </c>
      <c r="T171" s="13" t="s">
        <v>45</v>
      </c>
      <c r="U171" s="13" t="s">
        <v>45</v>
      </c>
    </row>
    <row r="172" spans="1:21" ht="12" x14ac:dyDescent="0.15">
      <c r="A172" s="4" t="s">
        <v>56</v>
      </c>
      <c r="B172" s="13" t="s">
        <v>45</v>
      </c>
      <c r="C172" s="13" t="s">
        <v>45</v>
      </c>
      <c r="D172" s="13" t="s">
        <v>45</v>
      </c>
      <c r="E172" s="13" t="s">
        <v>45</v>
      </c>
      <c r="F172" s="13" t="s">
        <v>45</v>
      </c>
      <c r="G172" s="13" t="s">
        <v>45</v>
      </c>
      <c r="H172" s="13" t="s">
        <v>45</v>
      </c>
      <c r="I172" s="13" t="s">
        <v>45</v>
      </c>
      <c r="J172" s="13" t="s">
        <v>45</v>
      </c>
      <c r="K172" s="13" t="s">
        <v>45</v>
      </c>
      <c r="L172" s="13">
        <v>342</v>
      </c>
      <c r="M172" s="13">
        <v>366</v>
      </c>
      <c r="N172" s="13">
        <v>330</v>
      </c>
      <c r="O172" s="13">
        <v>260</v>
      </c>
      <c r="P172" s="13">
        <v>265</v>
      </c>
      <c r="Q172" s="13">
        <v>300</v>
      </c>
      <c r="R172" s="13" t="s">
        <v>45</v>
      </c>
      <c r="S172" s="13" t="s">
        <v>45</v>
      </c>
      <c r="T172" s="13" t="s">
        <v>45</v>
      </c>
      <c r="U172" s="13" t="s">
        <v>45</v>
      </c>
    </row>
    <row r="173" spans="1:21" ht="12" x14ac:dyDescent="0.15">
      <c r="A173" s="4" t="s">
        <v>57</v>
      </c>
      <c r="B173" s="13" t="s">
        <v>45</v>
      </c>
      <c r="C173" s="13" t="s">
        <v>45</v>
      </c>
      <c r="D173" s="13" t="s">
        <v>45</v>
      </c>
      <c r="E173" s="13" t="s">
        <v>45</v>
      </c>
      <c r="F173" s="13" t="s">
        <v>45</v>
      </c>
      <c r="G173" s="13" t="s">
        <v>45</v>
      </c>
      <c r="H173" s="13" t="s">
        <v>45</v>
      </c>
      <c r="I173" s="13" t="s">
        <v>45</v>
      </c>
      <c r="J173" s="13" t="s">
        <v>45</v>
      </c>
      <c r="K173" s="13" t="s">
        <v>45</v>
      </c>
      <c r="L173" s="13" t="s">
        <v>45</v>
      </c>
      <c r="M173" s="13" t="s">
        <v>45</v>
      </c>
      <c r="N173" s="13">
        <v>537</v>
      </c>
      <c r="O173" s="13">
        <v>605</v>
      </c>
      <c r="P173" s="13">
        <v>647</v>
      </c>
      <c r="Q173" s="13" t="s">
        <v>45</v>
      </c>
      <c r="R173" s="13" t="s">
        <v>45</v>
      </c>
      <c r="S173" s="13" t="s">
        <v>45</v>
      </c>
      <c r="T173" s="13" t="s">
        <v>45</v>
      </c>
      <c r="U173" s="13" t="s">
        <v>45</v>
      </c>
    </row>
    <row r="174" spans="1:21" ht="12" x14ac:dyDescent="0.15">
      <c r="A174" s="4" t="s">
        <v>58</v>
      </c>
      <c r="B174" s="13" t="s">
        <v>45</v>
      </c>
      <c r="C174" s="13" t="s">
        <v>45</v>
      </c>
      <c r="D174" s="13" t="s">
        <v>45</v>
      </c>
      <c r="E174" s="13">
        <v>328</v>
      </c>
      <c r="F174" s="13">
        <v>517</v>
      </c>
      <c r="G174" s="13" t="s">
        <v>45</v>
      </c>
      <c r="H174" s="13" t="s">
        <v>45</v>
      </c>
      <c r="I174" s="13" t="s">
        <v>45</v>
      </c>
      <c r="J174" s="13">
        <v>672</v>
      </c>
      <c r="K174" s="13">
        <v>774</v>
      </c>
      <c r="L174" s="13">
        <v>973</v>
      </c>
      <c r="M174" s="13">
        <v>994</v>
      </c>
      <c r="N174" s="13" t="s">
        <v>45</v>
      </c>
      <c r="O174" s="13" t="s">
        <v>45</v>
      </c>
      <c r="P174" s="13" t="s">
        <v>45</v>
      </c>
      <c r="Q174" s="13" t="s">
        <v>45</v>
      </c>
      <c r="R174" s="13" t="s">
        <v>45</v>
      </c>
      <c r="S174" s="13" t="s">
        <v>45</v>
      </c>
      <c r="T174" s="13" t="s">
        <v>45</v>
      </c>
      <c r="U174" s="13" t="s">
        <v>45</v>
      </c>
    </row>
    <row r="175" spans="1:21" ht="12" x14ac:dyDescent="0.15">
      <c r="A175" s="4" t="s">
        <v>59</v>
      </c>
      <c r="B175" s="13" t="s">
        <v>45</v>
      </c>
      <c r="C175" s="13" t="s">
        <v>45</v>
      </c>
      <c r="D175" s="13" t="s">
        <v>45</v>
      </c>
      <c r="E175" s="13" t="s">
        <v>45</v>
      </c>
      <c r="F175" s="13" t="s">
        <v>45</v>
      </c>
      <c r="G175" s="13" t="s">
        <v>45</v>
      </c>
      <c r="H175" s="13" t="s">
        <v>45</v>
      </c>
      <c r="I175" s="13" t="s">
        <v>45</v>
      </c>
      <c r="J175" s="13">
        <v>1269</v>
      </c>
      <c r="K175" s="13">
        <v>1569</v>
      </c>
      <c r="L175" s="13">
        <v>1343</v>
      </c>
      <c r="M175" s="13" t="s">
        <v>45</v>
      </c>
      <c r="N175" s="13" t="s">
        <v>45</v>
      </c>
      <c r="O175" s="13" t="s">
        <v>45</v>
      </c>
      <c r="P175" s="13" t="s">
        <v>45</v>
      </c>
      <c r="Q175" s="13" t="s">
        <v>45</v>
      </c>
      <c r="R175" s="13" t="s">
        <v>45</v>
      </c>
      <c r="S175" s="13" t="s">
        <v>45</v>
      </c>
      <c r="T175" s="13" t="s">
        <v>45</v>
      </c>
      <c r="U175" s="13" t="s">
        <v>45</v>
      </c>
    </row>
    <row r="176" spans="1:21" ht="12" x14ac:dyDescent="0.15">
      <c r="A176" s="4" t="s">
        <v>60</v>
      </c>
      <c r="B176" s="13" t="s">
        <v>45</v>
      </c>
      <c r="C176" s="13" t="s">
        <v>45</v>
      </c>
      <c r="D176" s="13" t="s">
        <v>45</v>
      </c>
      <c r="E176" s="13">
        <v>94</v>
      </c>
      <c r="F176" s="13">
        <v>109</v>
      </c>
      <c r="G176" s="13">
        <v>117</v>
      </c>
      <c r="H176" s="13">
        <v>273</v>
      </c>
      <c r="I176" s="13">
        <v>339</v>
      </c>
      <c r="J176" s="13">
        <v>361</v>
      </c>
      <c r="K176" s="13">
        <v>357</v>
      </c>
      <c r="L176" s="13">
        <v>354</v>
      </c>
      <c r="M176" s="13" t="s">
        <v>45</v>
      </c>
      <c r="N176" s="13" t="s">
        <v>45</v>
      </c>
      <c r="O176" s="13" t="s">
        <v>45</v>
      </c>
      <c r="P176" s="13" t="s">
        <v>45</v>
      </c>
      <c r="Q176" s="13" t="s">
        <v>45</v>
      </c>
      <c r="R176" s="13" t="s">
        <v>45</v>
      </c>
      <c r="S176" s="13" t="s">
        <v>45</v>
      </c>
      <c r="T176" s="13" t="s">
        <v>45</v>
      </c>
      <c r="U176" s="13" t="s">
        <v>45</v>
      </c>
    </row>
    <row r="177" spans="1:21" ht="12" x14ac:dyDescent="0.15">
      <c r="A177" s="4" t="s">
        <v>61</v>
      </c>
      <c r="B177" s="13" t="s">
        <v>45</v>
      </c>
      <c r="C177" s="13" t="s">
        <v>45</v>
      </c>
      <c r="D177" s="13" t="s">
        <v>45</v>
      </c>
      <c r="E177" s="13" t="s">
        <v>45</v>
      </c>
      <c r="F177" s="13">
        <v>516</v>
      </c>
      <c r="G177" s="13" t="s">
        <v>45</v>
      </c>
      <c r="H177" s="13" t="s">
        <v>45</v>
      </c>
      <c r="I177" s="13" t="s">
        <v>45</v>
      </c>
      <c r="J177" s="13">
        <v>497</v>
      </c>
      <c r="K177" s="13">
        <v>434</v>
      </c>
      <c r="L177" s="13" t="s">
        <v>45</v>
      </c>
      <c r="M177" s="13" t="s">
        <v>45</v>
      </c>
      <c r="N177" s="13" t="s">
        <v>45</v>
      </c>
      <c r="O177" s="13" t="s">
        <v>45</v>
      </c>
      <c r="P177" s="13" t="s">
        <v>45</v>
      </c>
      <c r="Q177" s="13" t="s">
        <v>45</v>
      </c>
      <c r="R177" s="13" t="s">
        <v>45</v>
      </c>
      <c r="S177" s="13" t="s">
        <v>45</v>
      </c>
      <c r="T177" s="13" t="s">
        <v>45</v>
      </c>
      <c r="U177" s="13" t="s">
        <v>45</v>
      </c>
    </row>
    <row r="178" spans="1:21" ht="12" x14ac:dyDescent="0.15">
      <c r="A178" s="4" t="s">
        <v>62</v>
      </c>
      <c r="B178" s="13" t="s">
        <v>45</v>
      </c>
      <c r="C178" s="13" t="s">
        <v>45</v>
      </c>
      <c r="D178" s="13" t="s">
        <v>45</v>
      </c>
      <c r="E178" s="13" t="s">
        <v>45</v>
      </c>
      <c r="F178" s="13" t="s">
        <v>45</v>
      </c>
      <c r="G178" s="13">
        <v>2077</v>
      </c>
      <c r="H178" s="13">
        <v>2162</v>
      </c>
      <c r="I178" s="13">
        <v>2436</v>
      </c>
      <c r="J178" s="13" t="s">
        <v>45</v>
      </c>
      <c r="K178" s="13" t="s">
        <v>45</v>
      </c>
      <c r="L178" s="13" t="s">
        <v>45</v>
      </c>
      <c r="M178" s="13" t="s">
        <v>45</v>
      </c>
      <c r="N178" s="13" t="s">
        <v>45</v>
      </c>
      <c r="O178" s="13" t="s">
        <v>45</v>
      </c>
      <c r="P178" s="13" t="s">
        <v>45</v>
      </c>
      <c r="Q178" s="13" t="s">
        <v>45</v>
      </c>
      <c r="R178" s="13" t="s">
        <v>45</v>
      </c>
      <c r="S178" s="13" t="s">
        <v>45</v>
      </c>
      <c r="T178" s="13" t="s">
        <v>45</v>
      </c>
      <c r="U178" s="13" t="s">
        <v>45</v>
      </c>
    </row>
    <row r="179" spans="1:21" ht="12" x14ac:dyDescent="0.15">
      <c r="A179" s="4" t="s">
        <v>63</v>
      </c>
      <c r="B179" s="13" t="s">
        <v>45</v>
      </c>
      <c r="C179" s="13" t="s">
        <v>45</v>
      </c>
      <c r="D179" s="13" t="s">
        <v>45</v>
      </c>
      <c r="E179" s="13" t="s">
        <v>45</v>
      </c>
      <c r="F179" s="13" t="s">
        <v>45</v>
      </c>
      <c r="G179" s="13">
        <v>2444</v>
      </c>
      <c r="H179" s="13">
        <v>2772</v>
      </c>
      <c r="I179" s="13">
        <v>4560</v>
      </c>
      <c r="J179" s="13" t="s">
        <v>45</v>
      </c>
      <c r="K179" s="13" t="s">
        <v>45</v>
      </c>
      <c r="L179" s="13" t="s">
        <v>45</v>
      </c>
      <c r="M179" s="13" t="s">
        <v>45</v>
      </c>
      <c r="N179" s="13" t="s">
        <v>45</v>
      </c>
      <c r="O179" s="13" t="s">
        <v>45</v>
      </c>
      <c r="P179" s="13" t="s">
        <v>45</v>
      </c>
      <c r="Q179" s="13" t="s">
        <v>45</v>
      </c>
      <c r="R179" s="13" t="s">
        <v>45</v>
      </c>
      <c r="S179" s="13" t="s">
        <v>45</v>
      </c>
      <c r="T179" s="13" t="s">
        <v>45</v>
      </c>
      <c r="U179" s="13" t="s">
        <v>45</v>
      </c>
    </row>
    <row r="180" spans="1:21" ht="12" x14ac:dyDescent="0.15">
      <c r="A180" s="4" t="s">
        <v>64</v>
      </c>
      <c r="B180" s="13" t="s">
        <v>45</v>
      </c>
      <c r="C180" s="13" t="s">
        <v>45</v>
      </c>
      <c r="D180" s="13" t="s">
        <v>45</v>
      </c>
      <c r="E180" s="13">
        <v>178</v>
      </c>
      <c r="F180" s="13">
        <v>232</v>
      </c>
      <c r="G180" s="13">
        <v>276</v>
      </c>
      <c r="H180" s="13">
        <v>334</v>
      </c>
      <c r="I180" s="13">
        <v>338</v>
      </c>
      <c r="J180" s="13" t="s">
        <v>45</v>
      </c>
      <c r="K180" s="13" t="s">
        <v>45</v>
      </c>
      <c r="L180" s="13" t="s">
        <v>45</v>
      </c>
      <c r="M180" s="13" t="s">
        <v>45</v>
      </c>
      <c r="N180" s="13" t="s">
        <v>45</v>
      </c>
      <c r="O180" s="13" t="s">
        <v>45</v>
      </c>
      <c r="P180" s="13" t="s">
        <v>45</v>
      </c>
      <c r="Q180" s="13" t="s">
        <v>45</v>
      </c>
      <c r="R180" s="13" t="s">
        <v>45</v>
      </c>
      <c r="S180" s="13" t="s">
        <v>45</v>
      </c>
      <c r="T180" s="13" t="s">
        <v>45</v>
      </c>
      <c r="U180" s="13" t="s">
        <v>45</v>
      </c>
    </row>
    <row r="181" spans="1:21" ht="12" x14ac:dyDescent="0.15">
      <c r="A181" s="4" t="s">
        <v>65</v>
      </c>
      <c r="B181" s="13" t="s">
        <v>45</v>
      </c>
      <c r="C181" s="13" t="s">
        <v>45</v>
      </c>
      <c r="D181" s="13" t="s">
        <v>45</v>
      </c>
      <c r="E181" s="13" t="s">
        <v>45</v>
      </c>
      <c r="F181" s="13" t="s">
        <v>45</v>
      </c>
      <c r="G181" s="13">
        <v>2288</v>
      </c>
      <c r="H181" s="13">
        <v>3292</v>
      </c>
      <c r="I181" s="13">
        <v>775</v>
      </c>
      <c r="J181" s="13" t="s">
        <v>45</v>
      </c>
      <c r="K181" s="13" t="s">
        <v>45</v>
      </c>
      <c r="L181" s="13" t="s">
        <v>45</v>
      </c>
      <c r="M181" s="13" t="s">
        <v>45</v>
      </c>
      <c r="N181" s="13" t="s">
        <v>45</v>
      </c>
      <c r="O181" s="13" t="s">
        <v>45</v>
      </c>
      <c r="P181" s="13" t="s">
        <v>45</v>
      </c>
      <c r="Q181" s="13" t="s">
        <v>45</v>
      </c>
      <c r="R181" s="13" t="s">
        <v>45</v>
      </c>
      <c r="S181" s="13" t="s">
        <v>45</v>
      </c>
      <c r="T181" s="13" t="s">
        <v>45</v>
      </c>
      <c r="U181" s="13" t="s">
        <v>45</v>
      </c>
    </row>
    <row r="182" spans="1:21" ht="12" x14ac:dyDescent="0.15">
      <c r="A182" s="4" t="s">
        <v>66</v>
      </c>
      <c r="B182" s="13" t="s">
        <v>45</v>
      </c>
      <c r="C182" s="13" t="s">
        <v>45</v>
      </c>
      <c r="D182" s="13" t="s">
        <v>45</v>
      </c>
      <c r="E182" s="13">
        <v>1465</v>
      </c>
      <c r="F182" s="13">
        <v>3133</v>
      </c>
      <c r="G182" s="13" t="s">
        <v>45</v>
      </c>
      <c r="H182" s="13" t="s">
        <v>45</v>
      </c>
      <c r="I182" s="13" t="s">
        <v>45</v>
      </c>
      <c r="J182" s="13" t="s">
        <v>45</v>
      </c>
      <c r="K182" s="13" t="s">
        <v>45</v>
      </c>
      <c r="L182" s="13" t="s">
        <v>45</v>
      </c>
      <c r="M182" s="13" t="s">
        <v>45</v>
      </c>
      <c r="N182" s="13" t="s">
        <v>45</v>
      </c>
      <c r="O182" s="13" t="s">
        <v>45</v>
      </c>
      <c r="P182" s="13" t="s">
        <v>45</v>
      </c>
      <c r="Q182" s="13" t="s">
        <v>45</v>
      </c>
      <c r="R182" s="13" t="s">
        <v>45</v>
      </c>
      <c r="S182" s="13" t="s">
        <v>45</v>
      </c>
      <c r="T182" s="13" t="s">
        <v>45</v>
      </c>
      <c r="U182" s="13" t="s">
        <v>45</v>
      </c>
    </row>
    <row r="183" spans="1:21" ht="12" x14ac:dyDescent="0.15">
      <c r="A183" s="4" t="s">
        <v>67</v>
      </c>
      <c r="B183" s="13" t="s">
        <v>45</v>
      </c>
      <c r="C183" s="13" t="s">
        <v>45</v>
      </c>
      <c r="D183" s="13" t="s">
        <v>45</v>
      </c>
      <c r="E183" s="13">
        <v>433</v>
      </c>
      <c r="F183" s="13">
        <v>632</v>
      </c>
      <c r="G183" s="13" t="s">
        <v>45</v>
      </c>
      <c r="H183" s="13" t="s">
        <v>45</v>
      </c>
      <c r="I183" s="13" t="s">
        <v>45</v>
      </c>
      <c r="J183" s="13" t="s">
        <v>45</v>
      </c>
      <c r="K183" s="13" t="s">
        <v>45</v>
      </c>
      <c r="L183" s="13" t="s">
        <v>45</v>
      </c>
      <c r="M183" s="13" t="s">
        <v>45</v>
      </c>
      <c r="N183" s="13" t="s">
        <v>45</v>
      </c>
      <c r="O183" s="13" t="s">
        <v>45</v>
      </c>
      <c r="P183" s="13" t="s">
        <v>45</v>
      </c>
      <c r="Q183" s="13" t="s">
        <v>45</v>
      </c>
      <c r="R183" s="13" t="s">
        <v>45</v>
      </c>
      <c r="S183" s="13" t="s">
        <v>45</v>
      </c>
      <c r="T183" s="13" t="s">
        <v>45</v>
      </c>
      <c r="U183" s="13" t="s">
        <v>45</v>
      </c>
    </row>
    <row r="184" spans="1:21" ht="12" x14ac:dyDescent="0.15">
      <c r="A184" s="4" t="s">
        <v>68</v>
      </c>
      <c r="B184" s="13" t="s">
        <v>45</v>
      </c>
      <c r="C184" s="13" t="s">
        <v>45</v>
      </c>
      <c r="D184" s="13" t="s">
        <v>45</v>
      </c>
      <c r="E184" s="13">
        <v>1976</v>
      </c>
      <c r="F184" s="13">
        <v>1034</v>
      </c>
      <c r="G184" s="13" t="s">
        <v>45</v>
      </c>
      <c r="H184" s="13" t="s">
        <v>45</v>
      </c>
      <c r="I184" s="13" t="s">
        <v>45</v>
      </c>
      <c r="J184" s="13" t="s">
        <v>45</v>
      </c>
      <c r="K184" s="13" t="s">
        <v>45</v>
      </c>
      <c r="L184" s="13" t="s">
        <v>45</v>
      </c>
      <c r="M184" s="13" t="s">
        <v>45</v>
      </c>
      <c r="N184" s="13" t="s">
        <v>45</v>
      </c>
      <c r="O184" s="13" t="s">
        <v>45</v>
      </c>
      <c r="P184" s="13" t="s">
        <v>45</v>
      </c>
      <c r="Q184" s="13" t="s">
        <v>45</v>
      </c>
      <c r="R184" s="13" t="s">
        <v>45</v>
      </c>
      <c r="S184" s="13" t="s">
        <v>45</v>
      </c>
      <c r="T184" s="13" t="s">
        <v>45</v>
      </c>
      <c r="U184" s="13" t="s">
        <v>45</v>
      </c>
    </row>
    <row r="185" spans="1:21" ht="12" x14ac:dyDescent="0.15">
      <c r="A185" s="4" t="s">
        <v>69</v>
      </c>
      <c r="B185" s="13" t="s">
        <v>45</v>
      </c>
      <c r="C185" s="13" t="s">
        <v>45</v>
      </c>
      <c r="D185" s="13" t="s">
        <v>45</v>
      </c>
      <c r="E185" s="13" t="s">
        <v>45</v>
      </c>
      <c r="F185" s="13">
        <v>113</v>
      </c>
      <c r="G185" s="13" t="s">
        <v>45</v>
      </c>
      <c r="H185" s="13" t="s">
        <v>45</v>
      </c>
      <c r="I185" s="13" t="s">
        <v>45</v>
      </c>
      <c r="J185" s="13" t="s">
        <v>45</v>
      </c>
      <c r="K185" s="13" t="s">
        <v>45</v>
      </c>
      <c r="L185" s="13" t="s">
        <v>45</v>
      </c>
      <c r="M185" s="13" t="s">
        <v>45</v>
      </c>
      <c r="N185" s="13" t="s">
        <v>45</v>
      </c>
      <c r="O185" s="13" t="s">
        <v>45</v>
      </c>
      <c r="P185" s="13" t="s">
        <v>45</v>
      </c>
      <c r="Q185" s="13" t="s">
        <v>45</v>
      </c>
      <c r="R185" s="13" t="s">
        <v>45</v>
      </c>
      <c r="S185" s="13" t="s">
        <v>45</v>
      </c>
      <c r="T185" s="13" t="s">
        <v>45</v>
      </c>
      <c r="U185" s="13" t="s">
        <v>45</v>
      </c>
    </row>
    <row r="186" spans="1:21" ht="12" x14ac:dyDescent="0.15">
      <c r="A186" s="4" t="s">
        <v>70</v>
      </c>
      <c r="B186" s="13" t="s">
        <v>45</v>
      </c>
      <c r="C186" s="13" t="s">
        <v>45</v>
      </c>
      <c r="D186" s="13" t="s">
        <v>45</v>
      </c>
      <c r="E186" s="13">
        <v>502</v>
      </c>
      <c r="F186" s="13">
        <v>469</v>
      </c>
      <c r="G186" s="13" t="s">
        <v>45</v>
      </c>
      <c r="H186" s="13" t="s">
        <v>45</v>
      </c>
      <c r="I186" s="13" t="s">
        <v>45</v>
      </c>
      <c r="J186" s="13" t="s">
        <v>45</v>
      </c>
      <c r="K186" s="13" t="s">
        <v>45</v>
      </c>
      <c r="L186" s="13" t="s">
        <v>45</v>
      </c>
      <c r="M186" s="13" t="s">
        <v>45</v>
      </c>
      <c r="N186" s="13" t="s">
        <v>45</v>
      </c>
      <c r="O186" s="13" t="s">
        <v>45</v>
      </c>
      <c r="P186" s="13" t="s">
        <v>45</v>
      </c>
      <c r="Q186" s="13" t="s">
        <v>45</v>
      </c>
      <c r="R186" s="13" t="s">
        <v>45</v>
      </c>
      <c r="S186" s="13" t="s">
        <v>45</v>
      </c>
      <c r="T186" s="13" t="s">
        <v>45</v>
      </c>
      <c r="U186" s="13" t="s">
        <v>45</v>
      </c>
    </row>
    <row r="187" spans="1:21" ht="12" x14ac:dyDescent="0.15">
      <c r="A187" s="4" t="s">
        <v>71</v>
      </c>
      <c r="B187" s="13" t="s">
        <v>45</v>
      </c>
      <c r="C187" s="13" t="s">
        <v>45</v>
      </c>
      <c r="D187" s="13" t="s">
        <v>45</v>
      </c>
      <c r="E187" s="13">
        <v>313</v>
      </c>
      <c r="F187" s="13" t="s">
        <v>45</v>
      </c>
      <c r="G187" s="13" t="s">
        <v>45</v>
      </c>
      <c r="H187" s="13" t="s">
        <v>45</v>
      </c>
      <c r="I187" s="13" t="s">
        <v>45</v>
      </c>
      <c r="J187" s="13" t="s">
        <v>45</v>
      </c>
      <c r="K187" s="13" t="s">
        <v>45</v>
      </c>
      <c r="L187" s="13" t="s">
        <v>45</v>
      </c>
      <c r="M187" s="13" t="s">
        <v>45</v>
      </c>
      <c r="N187" s="13" t="s">
        <v>45</v>
      </c>
      <c r="O187" s="13" t="s">
        <v>45</v>
      </c>
      <c r="P187" s="13" t="s">
        <v>45</v>
      </c>
      <c r="Q187" s="13" t="s">
        <v>45</v>
      </c>
      <c r="R187" s="13" t="s">
        <v>45</v>
      </c>
      <c r="S187" s="13" t="s">
        <v>45</v>
      </c>
      <c r="T187" s="13" t="s">
        <v>45</v>
      </c>
      <c r="U187" s="13" t="s">
        <v>45</v>
      </c>
    </row>
    <row r="188" spans="1:21" ht="12" x14ac:dyDescent="0.15">
      <c r="A188" s="4" t="s">
        <v>72</v>
      </c>
      <c r="B188" s="13" t="s">
        <v>45</v>
      </c>
      <c r="C188" s="13" t="s">
        <v>45</v>
      </c>
      <c r="D188" s="13" t="s">
        <v>45</v>
      </c>
      <c r="E188" s="13">
        <v>332</v>
      </c>
      <c r="F188" s="13" t="s">
        <v>45</v>
      </c>
      <c r="G188" s="13" t="s">
        <v>45</v>
      </c>
      <c r="H188" s="13" t="s">
        <v>45</v>
      </c>
      <c r="I188" s="13" t="s">
        <v>45</v>
      </c>
      <c r="J188" s="13" t="s">
        <v>45</v>
      </c>
      <c r="K188" s="13" t="s">
        <v>45</v>
      </c>
      <c r="L188" s="13" t="s">
        <v>45</v>
      </c>
      <c r="M188" s="13" t="s">
        <v>45</v>
      </c>
      <c r="N188" s="13" t="s">
        <v>45</v>
      </c>
      <c r="O188" s="13" t="s">
        <v>45</v>
      </c>
      <c r="P188" s="13" t="s">
        <v>45</v>
      </c>
      <c r="Q188" s="13" t="s">
        <v>45</v>
      </c>
      <c r="R188" s="13" t="s">
        <v>45</v>
      </c>
      <c r="S188" s="13" t="s">
        <v>45</v>
      </c>
      <c r="T188" s="13" t="s">
        <v>45</v>
      </c>
      <c r="U188" s="13" t="s">
        <v>45</v>
      </c>
    </row>
    <row r="189" spans="1:21" ht="12" x14ac:dyDescent="0.15">
      <c r="A189" s="4" t="s">
        <v>73</v>
      </c>
      <c r="B189" s="13" t="s">
        <v>45</v>
      </c>
      <c r="C189" s="13" t="s">
        <v>45</v>
      </c>
      <c r="D189" s="13" t="s">
        <v>45</v>
      </c>
      <c r="E189" s="13">
        <v>186</v>
      </c>
      <c r="F189" s="13" t="s">
        <v>45</v>
      </c>
      <c r="G189" s="13" t="s">
        <v>45</v>
      </c>
      <c r="H189" s="13" t="s">
        <v>45</v>
      </c>
      <c r="I189" s="13" t="s">
        <v>45</v>
      </c>
      <c r="J189" s="13" t="s">
        <v>45</v>
      </c>
      <c r="K189" s="13" t="s">
        <v>45</v>
      </c>
      <c r="L189" s="13" t="s">
        <v>45</v>
      </c>
      <c r="M189" s="13" t="s">
        <v>45</v>
      </c>
      <c r="N189" s="13" t="s">
        <v>45</v>
      </c>
      <c r="O189" s="13" t="s">
        <v>45</v>
      </c>
      <c r="P189" s="13" t="s">
        <v>45</v>
      </c>
      <c r="Q189" s="13" t="s">
        <v>45</v>
      </c>
      <c r="R189" s="13" t="s">
        <v>45</v>
      </c>
      <c r="S189" s="13" t="s">
        <v>45</v>
      </c>
      <c r="T189" s="13" t="s">
        <v>45</v>
      </c>
      <c r="U189" s="13" t="s">
        <v>45</v>
      </c>
    </row>
    <row r="190" spans="1:21" ht="12" x14ac:dyDescent="0.15">
      <c r="A190" s="4" t="s">
        <v>74</v>
      </c>
      <c r="B190" s="13" t="s">
        <v>45</v>
      </c>
      <c r="C190" s="13" t="s">
        <v>45</v>
      </c>
      <c r="D190" s="13" t="s">
        <v>45</v>
      </c>
      <c r="E190" s="13">
        <v>124</v>
      </c>
      <c r="F190" s="13" t="s">
        <v>45</v>
      </c>
      <c r="G190" s="13" t="s">
        <v>45</v>
      </c>
      <c r="H190" s="13" t="s">
        <v>45</v>
      </c>
      <c r="I190" s="13" t="s">
        <v>45</v>
      </c>
      <c r="J190" s="13" t="s">
        <v>45</v>
      </c>
      <c r="K190" s="13" t="s">
        <v>45</v>
      </c>
      <c r="L190" s="13" t="s">
        <v>45</v>
      </c>
      <c r="M190" s="13" t="s">
        <v>45</v>
      </c>
      <c r="N190" s="13" t="s">
        <v>45</v>
      </c>
      <c r="O190" s="13" t="s">
        <v>45</v>
      </c>
      <c r="P190" s="13" t="s">
        <v>45</v>
      </c>
      <c r="Q190" s="13" t="s">
        <v>45</v>
      </c>
      <c r="R190" s="13" t="s">
        <v>45</v>
      </c>
      <c r="S190" s="13" t="s">
        <v>45</v>
      </c>
      <c r="T190" s="13" t="s">
        <v>45</v>
      </c>
      <c r="U190" s="13" t="s">
        <v>45</v>
      </c>
    </row>
    <row r="191" spans="1:21" ht="12" x14ac:dyDescent="0.15">
      <c r="A191" s="4" t="s">
        <v>75</v>
      </c>
      <c r="B191" s="13" t="s">
        <v>45</v>
      </c>
      <c r="C191" s="13" t="s">
        <v>45</v>
      </c>
      <c r="D191" s="13" t="s">
        <v>45</v>
      </c>
      <c r="E191" s="13">
        <v>379</v>
      </c>
      <c r="F191" s="13" t="s">
        <v>45</v>
      </c>
      <c r="G191" s="13" t="s">
        <v>45</v>
      </c>
      <c r="H191" s="13" t="s">
        <v>45</v>
      </c>
      <c r="I191" s="13" t="s">
        <v>45</v>
      </c>
      <c r="J191" s="13" t="s">
        <v>45</v>
      </c>
      <c r="K191" s="13" t="s">
        <v>45</v>
      </c>
      <c r="L191" s="13" t="s">
        <v>45</v>
      </c>
      <c r="M191" s="13" t="s">
        <v>45</v>
      </c>
      <c r="N191" s="13" t="s">
        <v>45</v>
      </c>
      <c r="O191" s="13" t="s">
        <v>45</v>
      </c>
      <c r="P191" s="13" t="s">
        <v>45</v>
      </c>
      <c r="Q191" s="13" t="s">
        <v>45</v>
      </c>
      <c r="R191" s="13" t="s">
        <v>45</v>
      </c>
      <c r="S191" s="13" t="s">
        <v>45</v>
      </c>
      <c r="T191" s="13" t="s">
        <v>45</v>
      </c>
      <c r="U191" s="13" t="s">
        <v>45</v>
      </c>
    </row>
    <row r="192" spans="1:21" ht="12" x14ac:dyDescent="0.15">
      <c r="A192" s="9" t="s">
        <v>98</v>
      </c>
      <c r="B192" s="14" t="s">
        <v>45</v>
      </c>
      <c r="C192" s="14" t="s">
        <v>45</v>
      </c>
      <c r="D192" s="14" t="s">
        <v>45</v>
      </c>
      <c r="E192" s="14">
        <v>7954</v>
      </c>
      <c r="F192" s="14">
        <v>7544</v>
      </c>
      <c r="G192" s="14">
        <v>7853</v>
      </c>
      <c r="H192" s="14">
        <v>9643</v>
      </c>
      <c r="I192" s="14">
        <v>9275</v>
      </c>
      <c r="J192" s="14">
        <v>10032</v>
      </c>
      <c r="K192" s="14">
        <v>12308</v>
      </c>
      <c r="L192" s="14">
        <v>13537</v>
      </c>
      <c r="M192" s="14">
        <v>12700</v>
      </c>
      <c r="N192" s="14">
        <v>11543</v>
      </c>
      <c r="O192" s="14">
        <v>10730</v>
      </c>
      <c r="P192" s="14">
        <v>5942</v>
      </c>
      <c r="Q192" s="14">
        <v>6579</v>
      </c>
      <c r="R192" s="14">
        <v>6421</v>
      </c>
      <c r="S192" s="14">
        <v>6507</v>
      </c>
      <c r="T192" s="14">
        <v>7139</v>
      </c>
      <c r="U192" s="14">
        <v>7359</v>
      </c>
    </row>
    <row r="193" spans="1:2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x14ac:dyDescent="0.15">
      <c r="A194" s="9" t="s">
        <v>99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12" x14ac:dyDescent="0.15">
      <c r="A195" s="4" t="s">
        <v>44</v>
      </c>
      <c r="B195" s="13" t="s">
        <v>45</v>
      </c>
      <c r="C195" s="13" t="s">
        <v>45</v>
      </c>
      <c r="D195" s="13" t="s">
        <v>45</v>
      </c>
      <c r="E195" s="13" t="s">
        <v>45</v>
      </c>
      <c r="F195" s="13" t="s">
        <v>45</v>
      </c>
      <c r="G195" s="13" t="s">
        <v>45</v>
      </c>
      <c r="H195" s="13" t="s">
        <v>45</v>
      </c>
      <c r="I195" s="13" t="s">
        <v>45</v>
      </c>
      <c r="J195" s="13" t="s">
        <v>45</v>
      </c>
      <c r="K195" s="13" t="s">
        <v>45</v>
      </c>
      <c r="L195" s="13" t="s">
        <v>45</v>
      </c>
      <c r="M195" s="13" t="s">
        <v>45</v>
      </c>
      <c r="N195" s="13" t="s">
        <v>45</v>
      </c>
      <c r="O195" s="13" t="s">
        <v>45</v>
      </c>
      <c r="P195" s="13" t="s">
        <v>45</v>
      </c>
      <c r="Q195" s="13">
        <v>-23</v>
      </c>
      <c r="R195" s="13">
        <v>-41</v>
      </c>
      <c r="S195" s="13">
        <v>-999</v>
      </c>
      <c r="T195" s="13">
        <v>-166</v>
      </c>
      <c r="U195" s="13">
        <v>-624</v>
      </c>
    </row>
    <row r="196" spans="1:21" ht="12" x14ac:dyDescent="0.15">
      <c r="A196" s="4" t="s">
        <v>46</v>
      </c>
      <c r="B196" s="13" t="s">
        <v>45</v>
      </c>
      <c r="C196" s="13" t="s">
        <v>45</v>
      </c>
      <c r="D196" s="13" t="s">
        <v>45</v>
      </c>
      <c r="E196" s="13" t="s">
        <v>45</v>
      </c>
      <c r="F196" s="13" t="s">
        <v>45</v>
      </c>
      <c r="G196" s="13" t="s">
        <v>45</v>
      </c>
      <c r="H196" s="13" t="s">
        <v>45</v>
      </c>
      <c r="I196" s="13" t="s">
        <v>45</v>
      </c>
      <c r="J196" s="13" t="s">
        <v>45</v>
      </c>
      <c r="K196" s="13" t="s">
        <v>45</v>
      </c>
      <c r="L196" s="13" t="s">
        <v>45</v>
      </c>
      <c r="M196" s="13" t="s">
        <v>45</v>
      </c>
      <c r="N196" s="13">
        <v>-246</v>
      </c>
      <c r="O196" s="13">
        <v>-904</v>
      </c>
      <c r="P196" s="13">
        <v>-467</v>
      </c>
      <c r="Q196" s="13">
        <v>-1191</v>
      </c>
      <c r="R196" s="13">
        <v>-656</v>
      </c>
      <c r="S196" s="13">
        <v>-422</v>
      </c>
      <c r="T196" s="13">
        <v>-284</v>
      </c>
      <c r="U196" s="13">
        <v>-5469</v>
      </c>
    </row>
    <row r="197" spans="1:21" ht="12" x14ac:dyDescent="0.15">
      <c r="A197" s="4" t="s">
        <v>47</v>
      </c>
      <c r="B197" s="13" t="s">
        <v>45</v>
      </c>
      <c r="C197" s="13" t="s">
        <v>45</v>
      </c>
      <c r="D197" s="13" t="s">
        <v>45</v>
      </c>
      <c r="E197" s="13" t="s">
        <v>45</v>
      </c>
      <c r="F197" s="13" t="s">
        <v>45</v>
      </c>
      <c r="G197" s="13" t="s">
        <v>45</v>
      </c>
      <c r="H197" s="13" t="s">
        <v>45</v>
      </c>
      <c r="I197" s="13" t="s">
        <v>45</v>
      </c>
      <c r="J197" s="13" t="s">
        <v>45</v>
      </c>
      <c r="K197" s="13" t="s">
        <v>45</v>
      </c>
      <c r="L197" s="13" t="s">
        <v>45</v>
      </c>
      <c r="M197" s="13">
        <v>-442</v>
      </c>
      <c r="N197" s="13">
        <v>-471</v>
      </c>
      <c r="O197" s="13">
        <v>-699</v>
      </c>
      <c r="P197" s="13">
        <v>-781</v>
      </c>
      <c r="Q197" s="13">
        <v>-1178</v>
      </c>
      <c r="R197" s="13">
        <v>-1197</v>
      </c>
      <c r="S197" s="13">
        <v>-1260</v>
      </c>
      <c r="T197" s="13">
        <v>-1328</v>
      </c>
      <c r="U197" s="13">
        <v>-1426</v>
      </c>
    </row>
    <row r="198" spans="1:21" ht="12" x14ac:dyDescent="0.15">
      <c r="A198" s="4" t="s">
        <v>48</v>
      </c>
      <c r="B198" s="13" t="s">
        <v>45</v>
      </c>
      <c r="C198" s="13" t="s">
        <v>45</v>
      </c>
      <c r="D198" s="13" t="s">
        <v>45</v>
      </c>
      <c r="E198" s="13">
        <v>-177</v>
      </c>
      <c r="F198" s="13">
        <v>-170</v>
      </c>
      <c r="G198" s="13">
        <v>-289</v>
      </c>
      <c r="H198" s="13">
        <v>-1590</v>
      </c>
      <c r="I198" s="13">
        <v>-460</v>
      </c>
      <c r="J198" s="13" t="s">
        <v>45</v>
      </c>
      <c r="K198" s="13" t="s">
        <v>45</v>
      </c>
      <c r="L198" s="13" t="s">
        <v>45</v>
      </c>
      <c r="M198" s="13">
        <v>-302</v>
      </c>
      <c r="N198" s="13">
        <v>-249</v>
      </c>
      <c r="O198" s="13">
        <v>-378</v>
      </c>
      <c r="P198" s="13">
        <v>-322</v>
      </c>
      <c r="Q198" s="13">
        <v>-316</v>
      </c>
      <c r="R198" s="13">
        <v>-405</v>
      </c>
      <c r="S198" s="13">
        <v>-284</v>
      </c>
      <c r="T198" s="13">
        <v>-432</v>
      </c>
      <c r="U198" s="13">
        <v>-393</v>
      </c>
    </row>
    <row r="199" spans="1:21" ht="12" x14ac:dyDescent="0.15">
      <c r="A199" s="4" t="s">
        <v>49</v>
      </c>
      <c r="B199" s="13" t="s">
        <v>45</v>
      </c>
      <c r="C199" s="13" t="s">
        <v>45</v>
      </c>
      <c r="D199" s="13" t="s">
        <v>45</v>
      </c>
      <c r="E199" s="13">
        <v>-52</v>
      </c>
      <c r="F199" s="13">
        <v>-348</v>
      </c>
      <c r="G199" s="13" t="s">
        <v>45</v>
      </c>
      <c r="H199" s="13" t="s">
        <v>45</v>
      </c>
      <c r="I199" s="13" t="s">
        <v>45</v>
      </c>
      <c r="J199" s="13" t="s">
        <v>45</v>
      </c>
      <c r="K199" s="13" t="s">
        <v>45</v>
      </c>
      <c r="L199" s="13" t="s">
        <v>45</v>
      </c>
      <c r="M199" s="13">
        <v>-68</v>
      </c>
      <c r="N199" s="13">
        <v>-69</v>
      </c>
      <c r="O199" s="13">
        <v>-193</v>
      </c>
      <c r="P199" s="13">
        <v>-724</v>
      </c>
      <c r="Q199" s="13">
        <v>-282</v>
      </c>
      <c r="R199" s="13">
        <v>-128</v>
      </c>
      <c r="S199" s="13">
        <v>-202</v>
      </c>
      <c r="T199" s="13">
        <v>-108</v>
      </c>
      <c r="U199" s="13">
        <v>-128</v>
      </c>
    </row>
    <row r="200" spans="1:21" ht="12" x14ac:dyDescent="0.15">
      <c r="A200" s="4" t="s">
        <v>50</v>
      </c>
      <c r="B200" s="13" t="s">
        <v>45</v>
      </c>
      <c r="C200" s="13" t="s">
        <v>45</v>
      </c>
      <c r="D200" s="13" t="s">
        <v>45</v>
      </c>
      <c r="E200" s="13" t="s">
        <v>45</v>
      </c>
      <c r="F200" s="13" t="s">
        <v>45</v>
      </c>
      <c r="G200" s="13" t="s">
        <v>45</v>
      </c>
      <c r="H200" s="13" t="s">
        <v>45</v>
      </c>
      <c r="I200" s="13" t="s">
        <v>45</v>
      </c>
      <c r="J200" s="13" t="s">
        <v>45</v>
      </c>
      <c r="K200" s="13" t="s">
        <v>45</v>
      </c>
      <c r="L200" s="13" t="s">
        <v>45</v>
      </c>
      <c r="M200" s="13" t="s">
        <v>45</v>
      </c>
      <c r="N200" s="13" t="s">
        <v>45</v>
      </c>
      <c r="O200" s="13" t="s">
        <v>45</v>
      </c>
      <c r="P200" s="13" t="s">
        <v>45</v>
      </c>
      <c r="Q200" s="13" t="s">
        <v>45</v>
      </c>
      <c r="R200" s="13" t="s">
        <v>45</v>
      </c>
      <c r="S200" s="13">
        <v>-275</v>
      </c>
      <c r="T200" s="13">
        <v>-160</v>
      </c>
      <c r="U200" s="13">
        <v>-34</v>
      </c>
    </row>
    <row r="201" spans="1:21" ht="12" x14ac:dyDescent="0.15">
      <c r="A201" s="4" t="s">
        <v>51</v>
      </c>
      <c r="B201" s="13" t="s">
        <v>45</v>
      </c>
      <c r="C201" s="13" t="s">
        <v>45</v>
      </c>
      <c r="D201" s="13" t="s">
        <v>45</v>
      </c>
      <c r="E201" s="13" t="s">
        <v>45</v>
      </c>
      <c r="F201" s="13" t="s">
        <v>45</v>
      </c>
      <c r="G201" s="13" t="s">
        <v>45</v>
      </c>
      <c r="H201" s="13" t="s">
        <v>45</v>
      </c>
      <c r="I201" s="13" t="s">
        <v>45</v>
      </c>
      <c r="J201" s="13">
        <v>-14489</v>
      </c>
      <c r="K201" s="13">
        <v>-17832</v>
      </c>
      <c r="L201" s="13">
        <v>-15325</v>
      </c>
      <c r="M201" s="13">
        <v>-6442</v>
      </c>
      <c r="N201" s="13">
        <v>-7674</v>
      </c>
      <c r="O201" s="13">
        <v>-9871</v>
      </c>
      <c r="P201" s="13">
        <v>-5086</v>
      </c>
      <c r="Q201" s="13">
        <v>-3274</v>
      </c>
      <c r="R201" s="13">
        <v>-3818</v>
      </c>
      <c r="S201" s="13">
        <v>-7570</v>
      </c>
      <c r="T201" s="13">
        <v>-3769</v>
      </c>
      <c r="U201" s="13">
        <v>-3680</v>
      </c>
    </row>
    <row r="202" spans="1:21" ht="12" x14ac:dyDescent="0.15">
      <c r="A202" s="4" t="s">
        <v>52</v>
      </c>
      <c r="B202" s="13" t="s">
        <v>45</v>
      </c>
      <c r="C202" s="13" t="s">
        <v>45</v>
      </c>
      <c r="D202" s="13" t="s">
        <v>45</v>
      </c>
      <c r="E202" s="13">
        <v>-130</v>
      </c>
      <c r="F202" s="13">
        <v>-121</v>
      </c>
      <c r="G202" s="13">
        <v>-252</v>
      </c>
      <c r="H202" s="13">
        <v>-194</v>
      </c>
      <c r="I202" s="13">
        <v>-226</v>
      </c>
      <c r="J202" s="13">
        <v>-195</v>
      </c>
      <c r="K202" s="13">
        <v>-247</v>
      </c>
      <c r="L202" s="13">
        <v>-349</v>
      </c>
      <c r="M202" s="13">
        <v>-203</v>
      </c>
      <c r="N202" s="13">
        <v>-175</v>
      </c>
      <c r="O202" s="13">
        <v>-56</v>
      </c>
      <c r="P202" s="13">
        <v>99</v>
      </c>
      <c r="Q202" s="13">
        <v>-194</v>
      </c>
      <c r="R202" s="13">
        <v>111</v>
      </c>
      <c r="S202" s="13">
        <v>297</v>
      </c>
      <c r="T202" s="13">
        <v>-94</v>
      </c>
      <c r="U202" s="13">
        <v>100</v>
      </c>
    </row>
    <row r="203" spans="1:21" ht="12" x14ac:dyDescent="0.15">
      <c r="A203" s="4" t="s">
        <v>53</v>
      </c>
      <c r="B203" s="13" t="s">
        <v>45</v>
      </c>
      <c r="C203" s="13" t="s">
        <v>45</v>
      </c>
      <c r="D203" s="13" t="s">
        <v>45</v>
      </c>
      <c r="E203" s="13" t="s">
        <v>45</v>
      </c>
      <c r="F203" s="13" t="s">
        <v>45</v>
      </c>
      <c r="G203" s="13" t="s">
        <v>45</v>
      </c>
      <c r="H203" s="13" t="s">
        <v>45</v>
      </c>
      <c r="I203" s="13" t="s">
        <v>45</v>
      </c>
      <c r="J203" s="13" t="s">
        <v>45</v>
      </c>
      <c r="K203" s="13" t="s">
        <v>45</v>
      </c>
      <c r="L203" s="13" t="s">
        <v>45</v>
      </c>
      <c r="M203" s="13" t="s">
        <v>45</v>
      </c>
      <c r="N203" s="13" t="s">
        <v>45</v>
      </c>
      <c r="O203" s="13" t="s">
        <v>45</v>
      </c>
      <c r="P203" s="13" t="s">
        <v>45</v>
      </c>
      <c r="Q203" s="13">
        <v>-685</v>
      </c>
      <c r="R203" s="13">
        <v>-578</v>
      </c>
      <c r="S203" s="13">
        <v>-3195</v>
      </c>
      <c r="T203" s="13">
        <v>-963</v>
      </c>
      <c r="U203" s="13">
        <v>-1072</v>
      </c>
    </row>
    <row r="204" spans="1:21" ht="12" x14ac:dyDescent="0.15">
      <c r="A204" s="4" t="s">
        <v>54</v>
      </c>
      <c r="B204" s="13" t="s">
        <v>45</v>
      </c>
      <c r="C204" s="13" t="s">
        <v>45</v>
      </c>
      <c r="D204" s="13" t="s">
        <v>45</v>
      </c>
      <c r="E204" s="13" t="s">
        <v>45</v>
      </c>
      <c r="F204" s="13" t="s">
        <v>45</v>
      </c>
      <c r="G204" s="13" t="s">
        <v>45</v>
      </c>
      <c r="H204" s="13" t="s">
        <v>45</v>
      </c>
      <c r="I204" s="13" t="s">
        <v>45</v>
      </c>
      <c r="J204" s="13" t="s">
        <v>45</v>
      </c>
      <c r="K204" s="13" t="s">
        <v>45</v>
      </c>
      <c r="L204" s="13" t="s">
        <v>45</v>
      </c>
      <c r="M204" s="13" t="s">
        <v>45</v>
      </c>
      <c r="N204" s="13" t="s">
        <v>45</v>
      </c>
      <c r="O204" s="13" t="s">
        <v>45</v>
      </c>
      <c r="P204" s="13" t="s">
        <v>45</v>
      </c>
      <c r="Q204" s="13" t="s">
        <v>45</v>
      </c>
      <c r="R204" s="13">
        <v>-535</v>
      </c>
      <c r="S204" s="13" t="s">
        <v>45</v>
      </c>
      <c r="T204" s="13" t="s">
        <v>45</v>
      </c>
      <c r="U204" s="13" t="s">
        <v>45</v>
      </c>
    </row>
    <row r="205" spans="1:21" ht="12" x14ac:dyDescent="0.15">
      <c r="A205" s="4" t="s">
        <v>55</v>
      </c>
      <c r="B205" s="13" t="s">
        <v>45</v>
      </c>
      <c r="C205" s="13" t="s">
        <v>45</v>
      </c>
      <c r="D205" s="13" t="s">
        <v>45</v>
      </c>
      <c r="E205" s="13" t="s">
        <v>45</v>
      </c>
      <c r="F205" s="13" t="s">
        <v>45</v>
      </c>
      <c r="G205" s="13" t="s">
        <v>45</v>
      </c>
      <c r="H205" s="13" t="s">
        <v>45</v>
      </c>
      <c r="I205" s="13" t="s">
        <v>45</v>
      </c>
      <c r="J205" s="13" t="s">
        <v>45</v>
      </c>
      <c r="K205" s="13" t="s">
        <v>45</v>
      </c>
      <c r="L205" s="13" t="s">
        <v>45</v>
      </c>
      <c r="M205" s="13" t="s">
        <v>45</v>
      </c>
      <c r="N205" s="13">
        <v>-85</v>
      </c>
      <c r="O205" s="13">
        <v>-414</v>
      </c>
      <c r="P205" s="13">
        <v>-155</v>
      </c>
      <c r="Q205" s="13">
        <v>-137</v>
      </c>
      <c r="R205" s="13" t="s">
        <v>45</v>
      </c>
      <c r="S205" s="13" t="s">
        <v>45</v>
      </c>
      <c r="T205" s="13" t="s">
        <v>45</v>
      </c>
      <c r="U205" s="13" t="s">
        <v>45</v>
      </c>
    </row>
    <row r="206" spans="1:21" ht="12" x14ac:dyDescent="0.15">
      <c r="A206" s="4" t="s">
        <v>56</v>
      </c>
      <c r="B206" s="13" t="s">
        <v>45</v>
      </c>
      <c r="C206" s="13" t="s">
        <v>45</v>
      </c>
      <c r="D206" s="13" t="s">
        <v>45</v>
      </c>
      <c r="E206" s="13" t="s">
        <v>45</v>
      </c>
      <c r="F206" s="13" t="s">
        <v>45</v>
      </c>
      <c r="G206" s="13" t="s">
        <v>45</v>
      </c>
      <c r="H206" s="13" t="s">
        <v>45</v>
      </c>
      <c r="I206" s="13" t="s">
        <v>45</v>
      </c>
      <c r="J206" s="13" t="s">
        <v>45</v>
      </c>
      <c r="K206" s="13" t="s">
        <v>45</v>
      </c>
      <c r="L206" s="13">
        <v>-195</v>
      </c>
      <c r="M206" s="13">
        <v>-201</v>
      </c>
      <c r="N206" s="13">
        <v>-223</v>
      </c>
      <c r="O206" s="13">
        <v>-268</v>
      </c>
      <c r="P206" s="13">
        <v>-485</v>
      </c>
      <c r="Q206" s="13">
        <v>-405</v>
      </c>
      <c r="R206" s="13" t="s">
        <v>45</v>
      </c>
      <c r="S206" s="13" t="s">
        <v>45</v>
      </c>
      <c r="T206" s="13" t="s">
        <v>45</v>
      </c>
      <c r="U206" s="13" t="s">
        <v>45</v>
      </c>
    </row>
    <row r="207" spans="1:21" ht="12" x14ac:dyDescent="0.15">
      <c r="A207" s="4" t="s">
        <v>57</v>
      </c>
      <c r="B207" s="13" t="s">
        <v>45</v>
      </c>
      <c r="C207" s="13" t="s">
        <v>45</v>
      </c>
      <c r="D207" s="13" t="s">
        <v>45</v>
      </c>
      <c r="E207" s="13" t="s">
        <v>45</v>
      </c>
      <c r="F207" s="13" t="s">
        <v>45</v>
      </c>
      <c r="G207" s="13" t="s">
        <v>45</v>
      </c>
      <c r="H207" s="13" t="s">
        <v>45</v>
      </c>
      <c r="I207" s="13" t="s">
        <v>45</v>
      </c>
      <c r="J207" s="13" t="s">
        <v>45</v>
      </c>
      <c r="K207" s="13" t="s">
        <v>45</v>
      </c>
      <c r="L207" s="13" t="s">
        <v>45</v>
      </c>
      <c r="M207" s="13" t="s">
        <v>45</v>
      </c>
      <c r="N207" s="13">
        <v>-629</v>
      </c>
      <c r="O207" s="13">
        <v>-770</v>
      </c>
      <c r="P207" s="13">
        <v>-661</v>
      </c>
      <c r="Q207" s="13" t="s">
        <v>45</v>
      </c>
      <c r="R207" s="13" t="s">
        <v>45</v>
      </c>
      <c r="S207" s="13" t="s">
        <v>45</v>
      </c>
      <c r="T207" s="13" t="s">
        <v>45</v>
      </c>
      <c r="U207" s="13" t="s">
        <v>45</v>
      </c>
    </row>
    <row r="208" spans="1:21" ht="12" x14ac:dyDescent="0.15">
      <c r="A208" s="4" t="s">
        <v>58</v>
      </c>
      <c r="B208" s="13" t="s">
        <v>45</v>
      </c>
      <c r="C208" s="13" t="s">
        <v>45</v>
      </c>
      <c r="D208" s="13" t="s">
        <v>45</v>
      </c>
      <c r="E208" s="13">
        <v>-774</v>
      </c>
      <c r="F208" s="13">
        <v>-734</v>
      </c>
      <c r="G208" s="13" t="s">
        <v>45</v>
      </c>
      <c r="H208" s="13" t="s">
        <v>45</v>
      </c>
      <c r="I208" s="13" t="s">
        <v>45</v>
      </c>
      <c r="J208" s="13">
        <v>-867</v>
      </c>
      <c r="K208" s="13">
        <v>-1054</v>
      </c>
      <c r="L208" s="13">
        <v>-1382</v>
      </c>
      <c r="M208" s="13">
        <v>-1012</v>
      </c>
      <c r="N208" s="13" t="s">
        <v>45</v>
      </c>
      <c r="O208" s="13" t="s">
        <v>45</v>
      </c>
      <c r="P208" s="13" t="s">
        <v>45</v>
      </c>
      <c r="Q208" s="13" t="s">
        <v>45</v>
      </c>
      <c r="R208" s="13" t="s">
        <v>45</v>
      </c>
      <c r="S208" s="13" t="s">
        <v>45</v>
      </c>
      <c r="T208" s="13" t="s">
        <v>45</v>
      </c>
      <c r="U208" s="13" t="s">
        <v>45</v>
      </c>
    </row>
    <row r="209" spans="1:21" ht="12" x14ac:dyDescent="0.15">
      <c r="A209" s="4" t="s">
        <v>59</v>
      </c>
      <c r="B209" s="13" t="s">
        <v>45</v>
      </c>
      <c r="C209" s="13" t="s">
        <v>45</v>
      </c>
      <c r="D209" s="13" t="s">
        <v>45</v>
      </c>
      <c r="E209" s="13" t="s">
        <v>45</v>
      </c>
      <c r="F209" s="13" t="s">
        <v>45</v>
      </c>
      <c r="G209" s="13" t="s">
        <v>45</v>
      </c>
      <c r="H209" s="13" t="s">
        <v>45</v>
      </c>
      <c r="I209" s="13" t="s">
        <v>45</v>
      </c>
      <c r="J209" s="13">
        <v>-1389</v>
      </c>
      <c r="K209" s="13">
        <v>-1954</v>
      </c>
      <c r="L209" s="13">
        <v>-1247</v>
      </c>
      <c r="M209" s="13" t="s">
        <v>45</v>
      </c>
      <c r="N209" s="13" t="s">
        <v>45</v>
      </c>
      <c r="O209" s="13" t="s">
        <v>45</v>
      </c>
      <c r="P209" s="13" t="s">
        <v>45</v>
      </c>
      <c r="Q209" s="13" t="s">
        <v>45</v>
      </c>
      <c r="R209" s="13" t="s">
        <v>45</v>
      </c>
      <c r="S209" s="13" t="s">
        <v>45</v>
      </c>
      <c r="T209" s="13" t="s">
        <v>45</v>
      </c>
      <c r="U209" s="13" t="s">
        <v>45</v>
      </c>
    </row>
    <row r="210" spans="1:21" ht="12" x14ac:dyDescent="0.15">
      <c r="A210" s="4" t="s">
        <v>60</v>
      </c>
      <c r="B210" s="13" t="s">
        <v>45</v>
      </c>
      <c r="C210" s="13" t="s">
        <v>45</v>
      </c>
      <c r="D210" s="13" t="s">
        <v>45</v>
      </c>
      <c r="E210" s="13">
        <v>-64</v>
      </c>
      <c r="F210" s="13">
        <v>-252</v>
      </c>
      <c r="G210" s="13">
        <v>-121</v>
      </c>
      <c r="H210" s="13">
        <v>-1189</v>
      </c>
      <c r="I210" s="13">
        <v>-275</v>
      </c>
      <c r="J210" s="13">
        <v>-352</v>
      </c>
      <c r="K210" s="13">
        <v>-306</v>
      </c>
      <c r="L210" s="13">
        <v>-131</v>
      </c>
      <c r="M210" s="13" t="s">
        <v>45</v>
      </c>
      <c r="N210" s="13" t="s">
        <v>45</v>
      </c>
      <c r="O210" s="13" t="s">
        <v>45</v>
      </c>
      <c r="P210" s="13" t="s">
        <v>45</v>
      </c>
      <c r="Q210" s="13" t="s">
        <v>45</v>
      </c>
      <c r="R210" s="13" t="s">
        <v>45</v>
      </c>
      <c r="S210" s="13" t="s">
        <v>45</v>
      </c>
      <c r="T210" s="13" t="s">
        <v>45</v>
      </c>
      <c r="U210" s="13" t="s">
        <v>45</v>
      </c>
    </row>
    <row r="211" spans="1:21" ht="12" x14ac:dyDescent="0.15">
      <c r="A211" s="4" t="s">
        <v>61</v>
      </c>
      <c r="B211" s="13" t="s">
        <v>45</v>
      </c>
      <c r="C211" s="13" t="s">
        <v>45</v>
      </c>
      <c r="D211" s="13" t="s">
        <v>45</v>
      </c>
      <c r="E211" s="13" t="s">
        <v>45</v>
      </c>
      <c r="F211" s="13">
        <v>-449</v>
      </c>
      <c r="G211" s="13" t="s">
        <v>45</v>
      </c>
      <c r="H211" s="13" t="s">
        <v>45</v>
      </c>
      <c r="I211" s="13" t="s">
        <v>45</v>
      </c>
      <c r="J211" s="13">
        <v>-373</v>
      </c>
      <c r="K211" s="13">
        <v>-363</v>
      </c>
      <c r="L211" s="13" t="s">
        <v>45</v>
      </c>
      <c r="M211" s="13" t="s">
        <v>45</v>
      </c>
      <c r="N211" s="13" t="s">
        <v>45</v>
      </c>
      <c r="O211" s="13" t="s">
        <v>45</v>
      </c>
      <c r="P211" s="13" t="s">
        <v>45</v>
      </c>
      <c r="Q211" s="13" t="s">
        <v>45</v>
      </c>
      <c r="R211" s="13" t="s">
        <v>45</v>
      </c>
      <c r="S211" s="13" t="s">
        <v>45</v>
      </c>
      <c r="T211" s="13" t="s">
        <v>45</v>
      </c>
      <c r="U211" s="13" t="s">
        <v>45</v>
      </c>
    </row>
    <row r="212" spans="1:21" ht="12" x14ac:dyDescent="0.15">
      <c r="A212" s="4" t="s">
        <v>62</v>
      </c>
      <c r="B212" s="13" t="s">
        <v>45</v>
      </c>
      <c r="C212" s="13" t="s">
        <v>45</v>
      </c>
      <c r="D212" s="13" t="s">
        <v>45</v>
      </c>
      <c r="E212" s="13" t="s">
        <v>45</v>
      </c>
      <c r="F212" s="13" t="s">
        <v>45</v>
      </c>
      <c r="G212" s="13">
        <v>-3540</v>
      </c>
      <c r="H212" s="13">
        <v>-3938</v>
      </c>
      <c r="I212" s="13">
        <v>-4188</v>
      </c>
      <c r="J212" s="13" t="s">
        <v>45</v>
      </c>
      <c r="K212" s="13" t="s">
        <v>45</v>
      </c>
      <c r="L212" s="13" t="s">
        <v>45</v>
      </c>
      <c r="M212" s="13" t="s">
        <v>45</v>
      </c>
      <c r="N212" s="13" t="s">
        <v>45</v>
      </c>
      <c r="O212" s="13" t="s">
        <v>45</v>
      </c>
      <c r="P212" s="13" t="s">
        <v>45</v>
      </c>
      <c r="Q212" s="13" t="s">
        <v>45</v>
      </c>
      <c r="R212" s="13" t="s">
        <v>45</v>
      </c>
      <c r="S212" s="13" t="s">
        <v>45</v>
      </c>
      <c r="T212" s="13" t="s">
        <v>45</v>
      </c>
      <c r="U212" s="13" t="s">
        <v>45</v>
      </c>
    </row>
    <row r="213" spans="1:21" ht="12" x14ac:dyDescent="0.15">
      <c r="A213" s="4" t="s">
        <v>63</v>
      </c>
      <c r="B213" s="13" t="s">
        <v>45</v>
      </c>
      <c r="C213" s="13" t="s">
        <v>45</v>
      </c>
      <c r="D213" s="13" t="s">
        <v>45</v>
      </c>
      <c r="E213" s="13" t="s">
        <v>45</v>
      </c>
      <c r="F213" s="13" t="s">
        <v>45</v>
      </c>
      <c r="G213" s="13">
        <v>-5141</v>
      </c>
      <c r="H213" s="13">
        <v>-4573</v>
      </c>
      <c r="I213" s="13">
        <v>-8792</v>
      </c>
      <c r="J213" s="13" t="s">
        <v>45</v>
      </c>
      <c r="K213" s="13" t="s">
        <v>45</v>
      </c>
      <c r="L213" s="13" t="s">
        <v>45</v>
      </c>
      <c r="M213" s="13" t="s">
        <v>45</v>
      </c>
      <c r="N213" s="13" t="s">
        <v>45</v>
      </c>
      <c r="O213" s="13" t="s">
        <v>45</v>
      </c>
      <c r="P213" s="13" t="s">
        <v>45</v>
      </c>
      <c r="Q213" s="13" t="s">
        <v>45</v>
      </c>
      <c r="R213" s="13" t="s">
        <v>45</v>
      </c>
      <c r="S213" s="13" t="s">
        <v>45</v>
      </c>
      <c r="T213" s="13" t="s">
        <v>45</v>
      </c>
      <c r="U213" s="13" t="s">
        <v>45</v>
      </c>
    </row>
    <row r="214" spans="1:21" ht="12" x14ac:dyDescent="0.15">
      <c r="A214" s="4" t="s">
        <v>64</v>
      </c>
      <c r="B214" s="13" t="s">
        <v>45</v>
      </c>
      <c r="C214" s="13" t="s">
        <v>45</v>
      </c>
      <c r="D214" s="13" t="s">
        <v>45</v>
      </c>
      <c r="E214" s="13">
        <v>-195</v>
      </c>
      <c r="F214" s="13">
        <v>-221</v>
      </c>
      <c r="G214" s="13">
        <v>-191</v>
      </c>
      <c r="H214" s="13">
        <v>-217</v>
      </c>
      <c r="I214" s="13">
        <v>-156</v>
      </c>
      <c r="J214" s="13" t="s">
        <v>45</v>
      </c>
      <c r="K214" s="13" t="s">
        <v>45</v>
      </c>
      <c r="L214" s="13" t="s">
        <v>45</v>
      </c>
      <c r="M214" s="13" t="s">
        <v>45</v>
      </c>
      <c r="N214" s="13" t="s">
        <v>45</v>
      </c>
      <c r="O214" s="13" t="s">
        <v>45</v>
      </c>
      <c r="P214" s="13" t="s">
        <v>45</v>
      </c>
      <c r="Q214" s="13" t="s">
        <v>45</v>
      </c>
      <c r="R214" s="13" t="s">
        <v>45</v>
      </c>
      <c r="S214" s="13" t="s">
        <v>45</v>
      </c>
      <c r="T214" s="13" t="s">
        <v>45</v>
      </c>
      <c r="U214" s="13" t="s">
        <v>45</v>
      </c>
    </row>
    <row r="215" spans="1:21" ht="12" x14ac:dyDescent="0.15">
      <c r="A215" s="4" t="s">
        <v>65</v>
      </c>
      <c r="B215" s="13" t="s">
        <v>45</v>
      </c>
      <c r="C215" s="13" t="s">
        <v>45</v>
      </c>
      <c r="D215" s="13" t="s">
        <v>45</v>
      </c>
      <c r="E215" s="13" t="s">
        <v>45</v>
      </c>
      <c r="F215" s="13" t="s">
        <v>45</v>
      </c>
      <c r="G215" s="13">
        <v>-2205</v>
      </c>
      <c r="H215" s="13">
        <v>-4111</v>
      </c>
      <c r="I215" s="13">
        <v>-388</v>
      </c>
      <c r="J215" s="13" t="s">
        <v>45</v>
      </c>
      <c r="K215" s="13" t="s">
        <v>45</v>
      </c>
      <c r="L215" s="13" t="s">
        <v>45</v>
      </c>
      <c r="M215" s="13" t="s">
        <v>45</v>
      </c>
      <c r="N215" s="13" t="s">
        <v>45</v>
      </c>
      <c r="O215" s="13" t="s">
        <v>45</v>
      </c>
      <c r="P215" s="13" t="s">
        <v>45</v>
      </c>
      <c r="Q215" s="13" t="s">
        <v>45</v>
      </c>
      <c r="R215" s="13" t="s">
        <v>45</v>
      </c>
      <c r="S215" s="13" t="s">
        <v>45</v>
      </c>
      <c r="T215" s="13" t="s">
        <v>45</v>
      </c>
      <c r="U215" s="13" t="s">
        <v>45</v>
      </c>
    </row>
    <row r="216" spans="1:21" ht="12" x14ac:dyDescent="0.15">
      <c r="A216" s="4" t="s">
        <v>66</v>
      </c>
      <c r="B216" s="13" t="s">
        <v>45</v>
      </c>
      <c r="C216" s="13" t="s">
        <v>45</v>
      </c>
      <c r="D216" s="13" t="s">
        <v>45</v>
      </c>
      <c r="E216" s="13">
        <v>-8838</v>
      </c>
      <c r="F216" s="13">
        <v>-8999</v>
      </c>
      <c r="G216" s="13" t="s">
        <v>45</v>
      </c>
      <c r="H216" s="13" t="s">
        <v>45</v>
      </c>
      <c r="I216" s="13" t="s">
        <v>45</v>
      </c>
      <c r="J216" s="13" t="s">
        <v>45</v>
      </c>
      <c r="K216" s="13" t="s">
        <v>45</v>
      </c>
      <c r="L216" s="13" t="s">
        <v>45</v>
      </c>
      <c r="M216" s="13" t="s">
        <v>45</v>
      </c>
      <c r="N216" s="13" t="s">
        <v>45</v>
      </c>
      <c r="O216" s="13" t="s">
        <v>45</v>
      </c>
      <c r="P216" s="13" t="s">
        <v>45</v>
      </c>
      <c r="Q216" s="13" t="s">
        <v>45</v>
      </c>
      <c r="R216" s="13" t="s">
        <v>45</v>
      </c>
      <c r="S216" s="13" t="s">
        <v>45</v>
      </c>
      <c r="T216" s="13" t="s">
        <v>45</v>
      </c>
      <c r="U216" s="13" t="s">
        <v>45</v>
      </c>
    </row>
    <row r="217" spans="1:21" ht="12" x14ac:dyDescent="0.15">
      <c r="A217" s="4" t="s">
        <v>67</v>
      </c>
      <c r="B217" s="13" t="s">
        <v>45</v>
      </c>
      <c r="C217" s="13" t="s">
        <v>45</v>
      </c>
      <c r="D217" s="13" t="s">
        <v>45</v>
      </c>
      <c r="E217" s="13">
        <v>-656</v>
      </c>
      <c r="F217" s="13">
        <v>-703</v>
      </c>
      <c r="G217" s="13" t="s">
        <v>45</v>
      </c>
      <c r="H217" s="13" t="s">
        <v>45</v>
      </c>
      <c r="I217" s="13" t="s">
        <v>45</v>
      </c>
      <c r="J217" s="13" t="s">
        <v>45</v>
      </c>
      <c r="K217" s="13" t="s">
        <v>45</v>
      </c>
      <c r="L217" s="13" t="s">
        <v>45</v>
      </c>
      <c r="M217" s="13" t="s">
        <v>45</v>
      </c>
      <c r="N217" s="13" t="s">
        <v>45</v>
      </c>
      <c r="O217" s="13" t="s">
        <v>45</v>
      </c>
      <c r="P217" s="13" t="s">
        <v>45</v>
      </c>
      <c r="Q217" s="13" t="s">
        <v>45</v>
      </c>
      <c r="R217" s="13" t="s">
        <v>45</v>
      </c>
      <c r="S217" s="13" t="s">
        <v>45</v>
      </c>
      <c r="T217" s="13" t="s">
        <v>45</v>
      </c>
      <c r="U217" s="13" t="s">
        <v>45</v>
      </c>
    </row>
    <row r="218" spans="1:21" ht="12" x14ac:dyDescent="0.15">
      <c r="A218" s="4" t="s">
        <v>68</v>
      </c>
      <c r="B218" s="13" t="s">
        <v>45</v>
      </c>
      <c r="C218" s="13" t="s">
        <v>45</v>
      </c>
      <c r="D218" s="13" t="s">
        <v>45</v>
      </c>
      <c r="E218" s="13">
        <v>-5161</v>
      </c>
      <c r="F218" s="13">
        <v>-2417</v>
      </c>
      <c r="G218" s="13" t="s">
        <v>45</v>
      </c>
      <c r="H218" s="13" t="s">
        <v>45</v>
      </c>
      <c r="I218" s="13" t="s">
        <v>45</v>
      </c>
      <c r="J218" s="13" t="s">
        <v>45</v>
      </c>
      <c r="K218" s="13" t="s">
        <v>45</v>
      </c>
      <c r="L218" s="13" t="s">
        <v>45</v>
      </c>
      <c r="M218" s="13" t="s">
        <v>45</v>
      </c>
      <c r="N218" s="13" t="s">
        <v>45</v>
      </c>
      <c r="O218" s="13" t="s">
        <v>45</v>
      </c>
      <c r="P218" s="13" t="s">
        <v>45</v>
      </c>
      <c r="Q218" s="13" t="s">
        <v>45</v>
      </c>
      <c r="R218" s="13" t="s">
        <v>45</v>
      </c>
      <c r="S218" s="13" t="s">
        <v>45</v>
      </c>
      <c r="T218" s="13" t="s">
        <v>45</v>
      </c>
      <c r="U218" s="13" t="s">
        <v>45</v>
      </c>
    </row>
    <row r="219" spans="1:21" ht="12" x14ac:dyDescent="0.15">
      <c r="A219" s="4" t="s">
        <v>69</v>
      </c>
      <c r="B219" s="13" t="s">
        <v>45</v>
      </c>
      <c r="C219" s="13" t="s">
        <v>45</v>
      </c>
      <c r="D219" s="13" t="s">
        <v>45</v>
      </c>
      <c r="E219" s="13" t="s">
        <v>45</v>
      </c>
      <c r="F219" s="13">
        <v>-388</v>
      </c>
      <c r="G219" s="13" t="s">
        <v>45</v>
      </c>
      <c r="H219" s="13" t="s">
        <v>45</v>
      </c>
      <c r="I219" s="13" t="s">
        <v>45</v>
      </c>
      <c r="J219" s="13" t="s">
        <v>45</v>
      </c>
      <c r="K219" s="13" t="s">
        <v>45</v>
      </c>
      <c r="L219" s="13" t="s">
        <v>45</v>
      </c>
      <c r="M219" s="13" t="s">
        <v>45</v>
      </c>
      <c r="N219" s="13" t="s">
        <v>45</v>
      </c>
      <c r="O219" s="13" t="s">
        <v>45</v>
      </c>
      <c r="P219" s="13" t="s">
        <v>45</v>
      </c>
      <c r="Q219" s="13" t="s">
        <v>45</v>
      </c>
      <c r="R219" s="13" t="s">
        <v>45</v>
      </c>
      <c r="S219" s="13" t="s">
        <v>45</v>
      </c>
      <c r="T219" s="13" t="s">
        <v>45</v>
      </c>
      <c r="U219" s="13" t="s">
        <v>45</v>
      </c>
    </row>
    <row r="220" spans="1:21" ht="12" x14ac:dyDescent="0.15">
      <c r="A220" s="4" t="s">
        <v>70</v>
      </c>
      <c r="B220" s="13" t="s">
        <v>45</v>
      </c>
      <c r="C220" s="13" t="s">
        <v>45</v>
      </c>
      <c r="D220" s="13" t="s">
        <v>45</v>
      </c>
      <c r="E220" s="13">
        <v>-37</v>
      </c>
      <c r="F220" s="13">
        <v>-71</v>
      </c>
      <c r="G220" s="13" t="s">
        <v>45</v>
      </c>
      <c r="H220" s="13" t="s">
        <v>45</v>
      </c>
      <c r="I220" s="13" t="s">
        <v>45</v>
      </c>
      <c r="J220" s="13" t="s">
        <v>45</v>
      </c>
      <c r="K220" s="13" t="s">
        <v>45</v>
      </c>
      <c r="L220" s="13" t="s">
        <v>45</v>
      </c>
      <c r="M220" s="13" t="s">
        <v>45</v>
      </c>
      <c r="N220" s="13" t="s">
        <v>45</v>
      </c>
      <c r="O220" s="13" t="s">
        <v>45</v>
      </c>
      <c r="P220" s="13" t="s">
        <v>45</v>
      </c>
      <c r="Q220" s="13" t="s">
        <v>45</v>
      </c>
      <c r="R220" s="13" t="s">
        <v>45</v>
      </c>
      <c r="S220" s="13" t="s">
        <v>45</v>
      </c>
      <c r="T220" s="13" t="s">
        <v>45</v>
      </c>
      <c r="U220" s="13" t="s">
        <v>45</v>
      </c>
    </row>
    <row r="221" spans="1:21" ht="12" x14ac:dyDescent="0.15">
      <c r="A221" s="4" t="s">
        <v>71</v>
      </c>
      <c r="B221" s="13" t="s">
        <v>45</v>
      </c>
      <c r="C221" s="13" t="s">
        <v>45</v>
      </c>
      <c r="D221" s="13" t="s">
        <v>45</v>
      </c>
      <c r="E221" s="13">
        <v>-402</v>
      </c>
      <c r="F221" s="13" t="s">
        <v>45</v>
      </c>
      <c r="G221" s="13" t="s">
        <v>45</v>
      </c>
      <c r="H221" s="13" t="s">
        <v>45</v>
      </c>
      <c r="I221" s="13" t="s">
        <v>45</v>
      </c>
      <c r="J221" s="13" t="s">
        <v>45</v>
      </c>
      <c r="K221" s="13" t="s">
        <v>45</v>
      </c>
      <c r="L221" s="13" t="s">
        <v>45</v>
      </c>
      <c r="M221" s="13" t="s">
        <v>45</v>
      </c>
      <c r="N221" s="13" t="s">
        <v>45</v>
      </c>
      <c r="O221" s="13" t="s">
        <v>45</v>
      </c>
      <c r="P221" s="13" t="s">
        <v>45</v>
      </c>
      <c r="Q221" s="13" t="s">
        <v>45</v>
      </c>
      <c r="R221" s="13" t="s">
        <v>45</v>
      </c>
      <c r="S221" s="13" t="s">
        <v>45</v>
      </c>
      <c r="T221" s="13" t="s">
        <v>45</v>
      </c>
      <c r="U221" s="13" t="s">
        <v>45</v>
      </c>
    </row>
    <row r="222" spans="1:21" ht="12" x14ac:dyDescent="0.15">
      <c r="A222" s="4" t="s">
        <v>72</v>
      </c>
      <c r="B222" s="13" t="s">
        <v>45</v>
      </c>
      <c r="C222" s="13" t="s">
        <v>45</v>
      </c>
      <c r="D222" s="13" t="s">
        <v>45</v>
      </c>
      <c r="E222" s="13">
        <v>-390</v>
      </c>
      <c r="F222" s="13" t="s">
        <v>45</v>
      </c>
      <c r="G222" s="13" t="s">
        <v>45</v>
      </c>
      <c r="H222" s="13" t="s">
        <v>45</v>
      </c>
      <c r="I222" s="13" t="s">
        <v>45</v>
      </c>
      <c r="J222" s="13" t="s">
        <v>45</v>
      </c>
      <c r="K222" s="13" t="s">
        <v>45</v>
      </c>
      <c r="L222" s="13" t="s">
        <v>45</v>
      </c>
      <c r="M222" s="13" t="s">
        <v>45</v>
      </c>
      <c r="N222" s="13" t="s">
        <v>45</v>
      </c>
      <c r="O222" s="13" t="s">
        <v>45</v>
      </c>
      <c r="P222" s="13" t="s">
        <v>45</v>
      </c>
      <c r="Q222" s="13" t="s">
        <v>45</v>
      </c>
      <c r="R222" s="13" t="s">
        <v>45</v>
      </c>
      <c r="S222" s="13" t="s">
        <v>45</v>
      </c>
      <c r="T222" s="13" t="s">
        <v>45</v>
      </c>
      <c r="U222" s="13" t="s">
        <v>45</v>
      </c>
    </row>
    <row r="223" spans="1:21" ht="12" x14ac:dyDescent="0.15">
      <c r="A223" s="4" t="s">
        <v>73</v>
      </c>
      <c r="B223" s="13" t="s">
        <v>45</v>
      </c>
      <c r="C223" s="13" t="s">
        <v>45</v>
      </c>
      <c r="D223" s="13" t="s">
        <v>45</v>
      </c>
      <c r="E223" s="13">
        <v>-186</v>
      </c>
      <c r="F223" s="13" t="s">
        <v>45</v>
      </c>
      <c r="G223" s="13" t="s">
        <v>45</v>
      </c>
      <c r="H223" s="13" t="s">
        <v>45</v>
      </c>
      <c r="I223" s="13" t="s">
        <v>45</v>
      </c>
      <c r="J223" s="13" t="s">
        <v>45</v>
      </c>
      <c r="K223" s="13" t="s">
        <v>45</v>
      </c>
      <c r="L223" s="13" t="s">
        <v>45</v>
      </c>
      <c r="M223" s="13" t="s">
        <v>45</v>
      </c>
      <c r="N223" s="13" t="s">
        <v>45</v>
      </c>
      <c r="O223" s="13" t="s">
        <v>45</v>
      </c>
      <c r="P223" s="13" t="s">
        <v>45</v>
      </c>
      <c r="Q223" s="13" t="s">
        <v>45</v>
      </c>
      <c r="R223" s="13" t="s">
        <v>45</v>
      </c>
      <c r="S223" s="13" t="s">
        <v>45</v>
      </c>
      <c r="T223" s="13" t="s">
        <v>45</v>
      </c>
      <c r="U223" s="13" t="s">
        <v>45</v>
      </c>
    </row>
    <row r="224" spans="1:21" ht="12" x14ac:dyDescent="0.15">
      <c r="A224" s="4" t="s">
        <v>74</v>
      </c>
      <c r="B224" s="13" t="s">
        <v>45</v>
      </c>
      <c r="C224" s="13" t="s">
        <v>45</v>
      </c>
      <c r="D224" s="13" t="s">
        <v>45</v>
      </c>
      <c r="E224" s="13">
        <v>-158</v>
      </c>
      <c r="F224" s="13" t="s">
        <v>45</v>
      </c>
      <c r="G224" s="13" t="s">
        <v>45</v>
      </c>
      <c r="H224" s="13" t="s">
        <v>45</v>
      </c>
      <c r="I224" s="13" t="s">
        <v>45</v>
      </c>
      <c r="J224" s="13" t="s">
        <v>45</v>
      </c>
      <c r="K224" s="13" t="s">
        <v>45</v>
      </c>
      <c r="L224" s="13" t="s">
        <v>45</v>
      </c>
      <c r="M224" s="13" t="s">
        <v>45</v>
      </c>
      <c r="N224" s="13" t="s">
        <v>45</v>
      </c>
      <c r="O224" s="13" t="s">
        <v>45</v>
      </c>
      <c r="P224" s="13" t="s">
        <v>45</v>
      </c>
      <c r="Q224" s="13" t="s">
        <v>45</v>
      </c>
      <c r="R224" s="13" t="s">
        <v>45</v>
      </c>
      <c r="S224" s="13" t="s">
        <v>45</v>
      </c>
      <c r="T224" s="13" t="s">
        <v>45</v>
      </c>
      <c r="U224" s="13" t="s">
        <v>45</v>
      </c>
    </row>
    <row r="225" spans="1:255" ht="12" x14ac:dyDescent="0.15">
      <c r="A225" s="4" t="s">
        <v>75</v>
      </c>
      <c r="B225" s="13" t="s">
        <v>45</v>
      </c>
      <c r="C225" s="13" t="s">
        <v>45</v>
      </c>
      <c r="D225" s="13" t="s">
        <v>45</v>
      </c>
      <c r="E225" s="13">
        <v>-392</v>
      </c>
      <c r="F225" s="13" t="s">
        <v>45</v>
      </c>
      <c r="G225" s="13" t="s">
        <v>45</v>
      </c>
      <c r="H225" s="13" t="s">
        <v>45</v>
      </c>
      <c r="I225" s="13" t="s">
        <v>45</v>
      </c>
      <c r="J225" s="13" t="s">
        <v>45</v>
      </c>
      <c r="K225" s="13" t="s">
        <v>45</v>
      </c>
      <c r="L225" s="13" t="s">
        <v>45</v>
      </c>
      <c r="M225" s="13" t="s">
        <v>45</v>
      </c>
      <c r="N225" s="13" t="s">
        <v>45</v>
      </c>
      <c r="O225" s="13" t="s">
        <v>45</v>
      </c>
      <c r="P225" s="13" t="s">
        <v>45</v>
      </c>
      <c r="Q225" s="13" t="s">
        <v>45</v>
      </c>
      <c r="R225" s="13" t="s">
        <v>45</v>
      </c>
      <c r="S225" s="13" t="s">
        <v>45</v>
      </c>
      <c r="T225" s="13" t="s">
        <v>45</v>
      </c>
      <c r="U225" s="13" t="s">
        <v>45</v>
      </c>
    </row>
    <row r="226" spans="1:255" ht="12" x14ac:dyDescent="0.15">
      <c r="A226" s="9" t="s">
        <v>100</v>
      </c>
      <c r="B226" s="14" t="s">
        <v>45</v>
      </c>
      <c r="C226" s="14" t="s">
        <v>45</v>
      </c>
      <c r="D226" s="14" t="s">
        <v>45</v>
      </c>
      <c r="E226" s="14">
        <v>-17612</v>
      </c>
      <c r="F226" s="14">
        <v>-14873</v>
      </c>
      <c r="G226" s="14">
        <v>-11739</v>
      </c>
      <c r="H226" s="14">
        <v>-15812</v>
      </c>
      <c r="I226" s="14">
        <v>-14485</v>
      </c>
      <c r="J226" s="14">
        <v>-17665</v>
      </c>
      <c r="K226" s="14">
        <v>-21756</v>
      </c>
      <c r="L226" s="14">
        <v>-18629</v>
      </c>
      <c r="M226" s="14">
        <v>-8670</v>
      </c>
      <c r="N226" s="14">
        <v>-9821</v>
      </c>
      <c r="O226" s="14">
        <v>-13553</v>
      </c>
      <c r="P226" s="14">
        <v>-8582</v>
      </c>
      <c r="Q226" s="14">
        <v>-7685</v>
      </c>
      <c r="R226" s="14">
        <v>-7247</v>
      </c>
      <c r="S226" s="14">
        <v>-13910</v>
      </c>
      <c r="T226" s="14">
        <v>-7304</v>
      </c>
      <c r="U226" s="14">
        <v>-12726</v>
      </c>
    </row>
    <row r="227" spans="1:255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55" x14ac:dyDescent="0.15">
      <c r="A228" s="4"/>
      <c r="B228" s="4" t="s">
        <v>101</v>
      </c>
      <c r="C228" s="4" t="s">
        <v>101</v>
      </c>
      <c r="D228" s="4" t="s">
        <v>101</v>
      </c>
      <c r="E228" s="4" t="s">
        <v>101</v>
      </c>
      <c r="F228" s="4" t="s">
        <v>101</v>
      </c>
      <c r="G228" s="4" t="s">
        <v>101</v>
      </c>
      <c r="H228" s="4" t="s">
        <v>101</v>
      </c>
      <c r="I228" s="4" t="s">
        <v>101</v>
      </c>
      <c r="J228" s="4" t="s">
        <v>101</v>
      </c>
      <c r="K228" s="4" t="s">
        <v>101</v>
      </c>
      <c r="L228" s="4" t="s">
        <v>101</v>
      </c>
      <c r="M228" s="4" t="s">
        <v>101</v>
      </c>
      <c r="N228" s="4" t="s">
        <v>101</v>
      </c>
      <c r="O228" s="4" t="s">
        <v>101</v>
      </c>
      <c r="P228" s="4" t="s">
        <v>101</v>
      </c>
      <c r="Q228" s="4" t="s">
        <v>101</v>
      </c>
      <c r="R228" s="4" t="s">
        <v>101</v>
      </c>
      <c r="S228" s="4" t="s">
        <v>101</v>
      </c>
      <c r="T228" s="4" t="s">
        <v>101</v>
      </c>
      <c r="U228" s="4" t="s">
        <v>101</v>
      </c>
    </row>
    <row r="229" spans="1:255" x14ac:dyDescent="0.15">
      <c r="A229" s="4" t="s">
        <v>102</v>
      </c>
      <c r="B229" s="15">
        <v>36973</v>
      </c>
      <c r="C229" s="15">
        <v>37323</v>
      </c>
      <c r="D229" s="15">
        <v>37687</v>
      </c>
      <c r="E229" s="15">
        <v>38047</v>
      </c>
      <c r="F229" s="15">
        <v>38478</v>
      </c>
      <c r="G229" s="15">
        <v>39101</v>
      </c>
      <c r="H229" s="15">
        <v>39140</v>
      </c>
      <c r="I229" s="15">
        <v>39498</v>
      </c>
      <c r="J229" s="15">
        <v>39862</v>
      </c>
      <c r="K229" s="15">
        <v>40228</v>
      </c>
      <c r="L229" s="15">
        <v>40599</v>
      </c>
      <c r="M229" s="15">
        <v>40963</v>
      </c>
      <c r="N229" s="15">
        <v>41331</v>
      </c>
      <c r="O229" s="15">
        <v>41697</v>
      </c>
      <c r="P229" s="15">
        <v>42339</v>
      </c>
      <c r="Q229" s="15">
        <v>42426</v>
      </c>
      <c r="R229" s="15">
        <v>42790</v>
      </c>
      <c r="S229" s="15">
        <v>43154</v>
      </c>
      <c r="T229" s="15">
        <v>43154</v>
      </c>
      <c r="U229" s="15">
        <v>43154</v>
      </c>
    </row>
    <row r="230" spans="1:255" x14ac:dyDescent="0.1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</row>
    <row r="232" spans="1:255" x14ac:dyDescent="0.15">
      <c r="A232" s="6" t="s">
        <v>103</v>
      </c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  <c r="BT232" s="17"/>
      <c r="BU232" s="17"/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  <c r="DP232" s="17"/>
      <c r="DQ232" s="17"/>
      <c r="DR232" s="17"/>
      <c r="DS232" s="17"/>
      <c r="DT232" s="17"/>
      <c r="DU232" s="17"/>
      <c r="DV232" s="17"/>
      <c r="DW232" s="17"/>
      <c r="DX232" s="17"/>
      <c r="DY232" s="17"/>
      <c r="DZ232" s="17"/>
      <c r="EA232" s="17"/>
      <c r="EB232" s="17"/>
      <c r="EC232" s="17"/>
      <c r="ED232" s="17"/>
      <c r="EE232" s="17"/>
      <c r="EF232" s="17"/>
      <c r="EG232" s="17"/>
      <c r="EH232" s="17"/>
      <c r="EI232" s="17"/>
      <c r="EJ232" s="17"/>
      <c r="EK232" s="17"/>
      <c r="EL232" s="17"/>
      <c r="EM232" s="17"/>
      <c r="EN232" s="17"/>
      <c r="EO232" s="17"/>
      <c r="EP232" s="17"/>
      <c r="EQ232" s="17"/>
      <c r="ER232" s="17"/>
      <c r="ES232" s="17"/>
      <c r="ET232" s="17"/>
      <c r="EU232" s="17"/>
      <c r="EV232" s="17"/>
      <c r="EW232" s="17"/>
      <c r="EX232" s="17"/>
      <c r="EY232" s="17"/>
      <c r="EZ232" s="17"/>
      <c r="FA232" s="17"/>
      <c r="FB232" s="17"/>
      <c r="FC232" s="17"/>
      <c r="FD232" s="17"/>
      <c r="FE232" s="17"/>
      <c r="FF232" s="17"/>
      <c r="FG232" s="17"/>
      <c r="FH232" s="17"/>
      <c r="FI232" s="17"/>
      <c r="FJ232" s="17"/>
      <c r="FK232" s="17"/>
      <c r="FL232" s="17"/>
      <c r="FM232" s="17"/>
      <c r="FN232" s="17"/>
      <c r="FO232" s="17"/>
      <c r="FP232" s="17"/>
      <c r="FQ232" s="17"/>
      <c r="FR232" s="17"/>
      <c r="FS232" s="17"/>
      <c r="FT232" s="17"/>
      <c r="FU232" s="17"/>
      <c r="FV232" s="17"/>
      <c r="FW232" s="17"/>
      <c r="FX232" s="17"/>
      <c r="FY232" s="17"/>
      <c r="FZ232" s="17"/>
      <c r="GA232" s="17"/>
      <c r="GB232" s="17"/>
      <c r="GC232" s="17"/>
      <c r="GD232" s="17"/>
      <c r="GE232" s="17"/>
      <c r="GF232" s="17"/>
      <c r="GG232" s="17"/>
      <c r="GH232" s="17"/>
      <c r="GI232" s="17"/>
      <c r="GJ232" s="17"/>
      <c r="GK232" s="17"/>
      <c r="GL232" s="17"/>
      <c r="GM232" s="17"/>
      <c r="GN232" s="17"/>
      <c r="GO232" s="17"/>
      <c r="GP232" s="17"/>
      <c r="GQ232" s="17"/>
      <c r="GR232" s="17"/>
      <c r="GS232" s="17"/>
      <c r="GT232" s="17"/>
      <c r="GU232" s="17"/>
      <c r="GV232" s="17"/>
      <c r="GW232" s="17"/>
      <c r="GX232" s="17"/>
      <c r="GY232" s="17"/>
      <c r="GZ232" s="17"/>
      <c r="HA232" s="17"/>
      <c r="HB232" s="17"/>
      <c r="HC232" s="17"/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  <c r="IA232" s="17"/>
      <c r="IB232" s="17"/>
      <c r="IC232" s="17"/>
      <c r="ID232" s="17"/>
      <c r="IE232" s="17"/>
      <c r="IF232" s="17"/>
      <c r="IG232" s="17"/>
      <c r="IH232" s="17"/>
      <c r="II232" s="17"/>
      <c r="IJ232" s="17"/>
      <c r="IK232" s="17"/>
      <c r="IL232" s="17"/>
      <c r="IM232" s="17"/>
      <c r="IN232" s="17"/>
      <c r="IO232" s="17"/>
      <c r="IP232" s="17"/>
      <c r="IQ232" s="17"/>
      <c r="IR232" s="17"/>
      <c r="IS232" s="17"/>
      <c r="IT232" s="17"/>
      <c r="IU232" s="17"/>
    </row>
    <row r="233" spans="1:255" ht="36" x14ac:dyDescent="0.15">
      <c r="A233" s="7" t="s">
        <v>20</v>
      </c>
      <c r="B233" s="11" t="s">
        <v>21</v>
      </c>
      <c r="C233" s="11" t="s">
        <v>22</v>
      </c>
      <c r="D233" s="11" t="s">
        <v>23</v>
      </c>
      <c r="E233" s="11" t="s">
        <v>24</v>
      </c>
      <c r="F233" s="11" t="s">
        <v>25</v>
      </c>
      <c r="G233" s="11" t="s">
        <v>26</v>
      </c>
      <c r="H233" s="11" t="s">
        <v>27</v>
      </c>
      <c r="I233" s="11" t="s">
        <v>28</v>
      </c>
      <c r="J233" s="11" t="s">
        <v>29</v>
      </c>
      <c r="K233" s="11" t="s">
        <v>30</v>
      </c>
      <c r="L233" s="11" t="s">
        <v>31</v>
      </c>
      <c r="M233" s="11" t="s">
        <v>32</v>
      </c>
      <c r="N233" s="11" t="s">
        <v>33</v>
      </c>
      <c r="O233" s="11" t="s">
        <v>34</v>
      </c>
      <c r="P233" s="11" t="s">
        <v>35</v>
      </c>
      <c r="Q233" s="11" t="s">
        <v>36</v>
      </c>
      <c r="R233" s="11" t="s">
        <v>37</v>
      </c>
      <c r="S233" s="11" t="s">
        <v>38</v>
      </c>
      <c r="T233" s="11" t="s">
        <v>39</v>
      </c>
      <c r="U233" s="11" t="s">
        <v>40</v>
      </c>
    </row>
    <row r="234" spans="1:255" ht="12" x14ac:dyDescent="0.15">
      <c r="A234" s="8" t="s">
        <v>41</v>
      </c>
      <c r="B234" s="12" t="s">
        <v>42</v>
      </c>
      <c r="C234" s="12" t="s">
        <v>42</v>
      </c>
      <c r="D234" s="12" t="s">
        <v>42</v>
      </c>
      <c r="E234" s="12" t="s">
        <v>42</v>
      </c>
      <c r="F234" s="12" t="s">
        <v>42</v>
      </c>
      <c r="G234" s="12" t="s">
        <v>42</v>
      </c>
      <c r="H234" s="12" t="s">
        <v>42</v>
      </c>
      <c r="I234" s="12" t="s">
        <v>42</v>
      </c>
      <c r="J234" s="12" t="s">
        <v>42</v>
      </c>
      <c r="K234" s="12" t="s">
        <v>42</v>
      </c>
      <c r="L234" s="12" t="s">
        <v>42</v>
      </c>
      <c r="M234" s="12" t="s">
        <v>42</v>
      </c>
      <c r="N234" s="12" t="s">
        <v>42</v>
      </c>
      <c r="O234" s="12" t="s">
        <v>42</v>
      </c>
      <c r="P234" s="12" t="s">
        <v>42</v>
      </c>
      <c r="Q234" s="12" t="s">
        <v>42</v>
      </c>
      <c r="R234" s="12" t="s">
        <v>42</v>
      </c>
      <c r="S234" s="12" t="s">
        <v>42</v>
      </c>
      <c r="T234" s="12" t="s">
        <v>42</v>
      </c>
      <c r="U234" s="12" t="s">
        <v>42</v>
      </c>
    </row>
    <row r="235" spans="1:255" x14ac:dyDescent="0.15">
      <c r="A235" s="9" t="s">
        <v>43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55" x14ac:dyDescent="0.15">
      <c r="A236" s="4" t="s">
        <v>104</v>
      </c>
      <c r="B236" s="13">
        <v>71799</v>
      </c>
      <c r="C236" s="13">
        <v>78970</v>
      </c>
      <c r="D236" s="13">
        <v>84034</v>
      </c>
      <c r="E236" s="13">
        <v>74476</v>
      </c>
      <c r="F236" s="13">
        <v>78826</v>
      </c>
      <c r="G236" s="13">
        <v>58586</v>
      </c>
      <c r="H236" s="13">
        <v>68091</v>
      </c>
      <c r="I236" s="13">
        <v>75700</v>
      </c>
      <c r="J236" s="13">
        <v>81100</v>
      </c>
      <c r="K236" s="13">
        <v>86200</v>
      </c>
      <c r="L236" s="13">
        <v>85000</v>
      </c>
      <c r="M236" s="13">
        <v>75800</v>
      </c>
      <c r="N236" s="13">
        <v>75100</v>
      </c>
      <c r="O236" s="13">
        <v>69900</v>
      </c>
      <c r="P236" s="13">
        <v>59748</v>
      </c>
      <c r="Q236" s="13">
        <v>49400</v>
      </c>
      <c r="R236" s="13">
        <v>51100</v>
      </c>
      <c r="S236" s="13">
        <v>53200</v>
      </c>
      <c r="T236" s="13">
        <v>53600</v>
      </c>
      <c r="U236" s="13">
        <v>46300</v>
      </c>
    </row>
    <row r="237" spans="1:255" ht="12" x14ac:dyDescent="0.15">
      <c r="A237" s="4" t="s">
        <v>105</v>
      </c>
      <c r="B237" s="13">
        <v>21665</v>
      </c>
      <c r="C237" s="13">
        <v>22919</v>
      </c>
      <c r="D237" s="13">
        <v>24144</v>
      </c>
      <c r="E237" s="13">
        <v>24381</v>
      </c>
      <c r="F237" s="13">
        <v>24800</v>
      </c>
      <c r="G237" s="13">
        <v>24400</v>
      </c>
      <c r="H237" s="13">
        <v>31700</v>
      </c>
      <c r="I237" s="13">
        <v>29100</v>
      </c>
      <c r="J237" s="13">
        <v>32600</v>
      </c>
      <c r="K237" s="13">
        <v>39900</v>
      </c>
      <c r="L237" s="13">
        <v>44000</v>
      </c>
      <c r="M237" s="13">
        <v>36300</v>
      </c>
      <c r="N237" s="13">
        <v>30900</v>
      </c>
      <c r="O237" s="13">
        <v>28200</v>
      </c>
      <c r="P237" s="13" t="s">
        <v>45</v>
      </c>
      <c r="Q237" s="13">
        <v>18200</v>
      </c>
      <c r="R237" s="13">
        <v>18400</v>
      </c>
      <c r="S237" s="13">
        <v>16800</v>
      </c>
      <c r="T237" s="13">
        <v>20100</v>
      </c>
      <c r="U237" s="13">
        <v>22600</v>
      </c>
    </row>
    <row r="238" spans="1:255" ht="12" x14ac:dyDescent="0.15">
      <c r="A238" s="4" t="s">
        <v>106</v>
      </c>
      <c r="B238" s="13" t="s">
        <v>45</v>
      </c>
      <c r="C238" s="13" t="s">
        <v>45</v>
      </c>
      <c r="D238" s="13" t="s">
        <v>45</v>
      </c>
      <c r="E238" s="13" t="s">
        <v>45</v>
      </c>
      <c r="F238" s="13" t="s">
        <v>45</v>
      </c>
      <c r="G238" s="13" t="s">
        <v>45</v>
      </c>
      <c r="H238" s="13" t="s">
        <v>45</v>
      </c>
      <c r="I238" s="13" t="s">
        <v>45</v>
      </c>
      <c r="J238" s="13" t="s">
        <v>45</v>
      </c>
      <c r="K238" s="13" t="s">
        <v>45</v>
      </c>
      <c r="L238" s="13" t="s">
        <v>45</v>
      </c>
      <c r="M238" s="13" t="s">
        <v>45</v>
      </c>
      <c r="N238" s="13" t="s">
        <v>45</v>
      </c>
      <c r="O238" s="13" t="s">
        <v>45</v>
      </c>
      <c r="P238" s="13" t="s">
        <v>45</v>
      </c>
      <c r="Q238" s="13">
        <v>20900</v>
      </c>
      <c r="R238" s="13">
        <v>20200</v>
      </c>
      <c r="S238" s="13">
        <v>19300</v>
      </c>
      <c r="T238" s="13">
        <v>21400</v>
      </c>
      <c r="U238" s="13">
        <v>22300</v>
      </c>
    </row>
    <row r="239" spans="1:255" ht="12" x14ac:dyDescent="0.15">
      <c r="A239" s="4" t="s">
        <v>107</v>
      </c>
      <c r="B239" s="13" t="s">
        <v>45</v>
      </c>
      <c r="C239" s="13" t="s">
        <v>45</v>
      </c>
      <c r="D239" s="13">
        <v>5912</v>
      </c>
      <c r="E239" s="13">
        <v>5507</v>
      </c>
      <c r="F239" s="13">
        <v>5200</v>
      </c>
      <c r="G239" s="13">
        <v>5600</v>
      </c>
      <c r="H239" s="13">
        <v>7000</v>
      </c>
      <c r="I239" s="13">
        <v>9600</v>
      </c>
      <c r="J239" s="13">
        <v>11500</v>
      </c>
      <c r="K239" s="13">
        <v>12600</v>
      </c>
      <c r="L239" s="13">
        <v>14200</v>
      </c>
      <c r="M239" s="13">
        <v>11300</v>
      </c>
      <c r="N239" s="13">
        <v>11700</v>
      </c>
      <c r="O239" s="13">
        <v>13200</v>
      </c>
      <c r="P239" s="13" t="s">
        <v>45</v>
      </c>
      <c r="Q239" s="13">
        <v>11300</v>
      </c>
      <c r="R239" s="13">
        <v>11800</v>
      </c>
      <c r="S239" s="13">
        <v>12000</v>
      </c>
      <c r="T239" s="13">
        <v>10800</v>
      </c>
      <c r="U239" s="13">
        <v>11800</v>
      </c>
    </row>
    <row r="240" spans="1:255" ht="12" x14ac:dyDescent="0.15">
      <c r="A240" s="4" t="s">
        <v>108</v>
      </c>
      <c r="B240" s="13" t="s">
        <v>45</v>
      </c>
      <c r="C240" s="13" t="s">
        <v>45</v>
      </c>
      <c r="D240" s="13" t="s">
        <v>45</v>
      </c>
      <c r="E240" s="13" t="s">
        <v>45</v>
      </c>
      <c r="F240" s="13" t="s">
        <v>45</v>
      </c>
      <c r="G240" s="13" t="s">
        <v>45</v>
      </c>
      <c r="H240" s="13" t="s">
        <v>45</v>
      </c>
      <c r="I240" s="13">
        <v>4200</v>
      </c>
      <c r="J240" s="13">
        <v>5500</v>
      </c>
      <c r="K240" s="13">
        <v>8000</v>
      </c>
      <c r="L240" s="13">
        <v>10100</v>
      </c>
      <c r="M240" s="13">
        <v>9800</v>
      </c>
      <c r="N240" s="13">
        <v>11100</v>
      </c>
      <c r="O240" s="13">
        <v>12000</v>
      </c>
      <c r="P240" s="13" t="s">
        <v>45</v>
      </c>
      <c r="Q240" s="13">
        <v>13500</v>
      </c>
      <c r="R240" s="13">
        <v>15600</v>
      </c>
      <c r="S240" s="13">
        <v>16000</v>
      </c>
      <c r="T240" s="13">
        <v>17800</v>
      </c>
      <c r="U240" s="13">
        <v>19100</v>
      </c>
    </row>
    <row r="241" spans="1:21" ht="12" x14ac:dyDescent="0.15">
      <c r="A241" s="4" t="s">
        <v>109</v>
      </c>
      <c r="B241" s="13">
        <v>6925</v>
      </c>
      <c r="C241" s="13">
        <v>7365</v>
      </c>
      <c r="D241" s="13">
        <v>2842</v>
      </c>
      <c r="E241" s="13">
        <v>3456</v>
      </c>
      <c r="F241" s="13">
        <v>3900</v>
      </c>
      <c r="G241" s="13">
        <v>4600</v>
      </c>
      <c r="H241" s="13">
        <v>5700</v>
      </c>
      <c r="I241" s="13">
        <v>2300</v>
      </c>
      <c r="J241" s="13">
        <v>3200</v>
      </c>
      <c r="K241" s="13">
        <v>4000</v>
      </c>
      <c r="L241" s="13">
        <v>4700</v>
      </c>
      <c r="M241" s="13">
        <v>1900</v>
      </c>
      <c r="N241" s="13" t="s">
        <v>45</v>
      </c>
      <c r="O241" s="13" t="s">
        <v>45</v>
      </c>
      <c r="P241" s="13" t="s">
        <v>45</v>
      </c>
      <c r="Q241" s="13" t="s">
        <v>45</v>
      </c>
      <c r="R241" s="13" t="s">
        <v>45</v>
      </c>
      <c r="S241" s="13" t="s">
        <v>45</v>
      </c>
      <c r="T241" s="13" t="s">
        <v>45</v>
      </c>
      <c r="U241" s="13" t="s">
        <v>45</v>
      </c>
    </row>
    <row r="242" spans="1:21" ht="12" x14ac:dyDescent="0.15">
      <c r="A242" s="4" t="s">
        <v>110</v>
      </c>
      <c r="B242" s="13" t="s">
        <v>45</v>
      </c>
      <c r="C242" s="13" t="s">
        <v>45</v>
      </c>
      <c r="D242" s="13" t="s">
        <v>45</v>
      </c>
      <c r="E242" s="13" t="s">
        <v>45</v>
      </c>
      <c r="F242" s="13" t="s">
        <v>45</v>
      </c>
      <c r="G242" s="13" t="s">
        <v>45</v>
      </c>
      <c r="H242" s="13" t="s">
        <v>45</v>
      </c>
      <c r="I242" s="13" t="s">
        <v>45</v>
      </c>
      <c r="J242" s="13" t="s">
        <v>45</v>
      </c>
      <c r="K242" s="13" t="s">
        <v>45</v>
      </c>
      <c r="L242" s="13" t="s">
        <v>45</v>
      </c>
      <c r="M242" s="13" t="s">
        <v>45</v>
      </c>
      <c r="N242" s="13" t="s">
        <v>45</v>
      </c>
      <c r="O242" s="13" t="s">
        <v>45</v>
      </c>
      <c r="P242" s="13">
        <v>68143</v>
      </c>
      <c r="Q242" s="13" t="s">
        <v>45</v>
      </c>
      <c r="R242" s="13" t="s">
        <v>45</v>
      </c>
      <c r="S242" s="13" t="s">
        <v>45</v>
      </c>
      <c r="T242" s="13" t="s">
        <v>45</v>
      </c>
      <c r="U242" s="13" t="s">
        <v>45</v>
      </c>
    </row>
    <row r="243" spans="1:21" ht="12" x14ac:dyDescent="0.15">
      <c r="A243" s="4" t="s">
        <v>111</v>
      </c>
      <c r="B243" s="13">
        <v>5166</v>
      </c>
      <c r="C243" s="13">
        <v>7879</v>
      </c>
      <c r="D243" s="13">
        <v>12921</v>
      </c>
      <c r="E243" s="13">
        <v>11447</v>
      </c>
      <c r="F243" s="13">
        <v>12000</v>
      </c>
      <c r="G243" s="13">
        <v>13000</v>
      </c>
      <c r="H243" s="13">
        <v>13000</v>
      </c>
      <c r="I243" s="13">
        <v>15700</v>
      </c>
      <c r="J243" s="13">
        <v>17700</v>
      </c>
      <c r="K243" s="13">
        <v>21800</v>
      </c>
      <c r="L243" s="13">
        <v>23600</v>
      </c>
      <c r="M243" s="13">
        <v>19300</v>
      </c>
      <c r="N243" s="13">
        <v>20800</v>
      </c>
      <c r="O243" s="13">
        <v>23200</v>
      </c>
      <c r="P243" s="13" t="s">
        <v>45</v>
      </c>
      <c r="Q243" s="13" t="s">
        <v>45</v>
      </c>
      <c r="R243" s="13" t="s">
        <v>45</v>
      </c>
      <c r="S243" s="13" t="s">
        <v>45</v>
      </c>
      <c r="T243" s="13" t="s">
        <v>45</v>
      </c>
      <c r="U243" s="13" t="s">
        <v>45</v>
      </c>
    </row>
    <row r="244" spans="1:21" ht="12" x14ac:dyDescent="0.15">
      <c r="A244" s="4" t="s">
        <v>112</v>
      </c>
      <c r="B244" s="13" t="s">
        <v>45</v>
      </c>
      <c r="C244" s="13" t="s">
        <v>45</v>
      </c>
      <c r="D244" s="13" t="s">
        <v>45</v>
      </c>
      <c r="E244" s="13">
        <v>7149</v>
      </c>
      <c r="F244" s="13">
        <v>7500</v>
      </c>
      <c r="G244" s="13">
        <v>6700</v>
      </c>
      <c r="H244" s="13">
        <v>8800</v>
      </c>
      <c r="I244" s="13" t="s">
        <v>45</v>
      </c>
      <c r="J244" s="13" t="s">
        <v>45</v>
      </c>
      <c r="K244" s="13" t="s">
        <v>45</v>
      </c>
      <c r="L244" s="13" t="s">
        <v>45</v>
      </c>
      <c r="M244" s="13" t="s">
        <v>45</v>
      </c>
      <c r="N244" s="13" t="s">
        <v>45</v>
      </c>
      <c r="O244" s="13" t="s">
        <v>45</v>
      </c>
      <c r="P244" s="13" t="s">
        <v>45</v>
      </c>
      <c r="Q244" s="13" t="s">
        <v>45</v>
      </c>
      <c r="R244" s="13" t="s">
        <v>45</v>
      </c>
      <c r="S244" s="13" t="s">
        <v>45</v>
      </c>
      <c r="T244" s="13" t="s">
        <v>45</v>
      </c>
      <c r="U244" s="13" t="s">
        <v>45</v>
      </c>
    </row>
    <row r="245" spans="1:21" ht="12" x14ac:dyDescent="0.15">
      <c r="A245" s="4" t="s">
        <v>113</v>
      </c>
      <c r="B245" s="13">
        <v>-5086</v>
      </c>
      <c r="C245" s="13">
        <v>-5503</v>
      </c>
      <c r="D245" s="13" t="s">
        <v>45</v>
      </c>
      <c r="E245" s="13" t="s">
        <v>45</v>
      </c>
      <c r="F245" s="13" t="s">
        <v>45</v>
      </c>
      <c r="G245" s="13" t="s">
        <v>45</v>
      </c>
      <c r="H245" s="13" t="s">
        <v>45</v>
      </c>
      <c r="I245" s="13" t="s">
        <v>45</v>
      </c>
      <c r="J245" s="13" t="s">
        <v>45</v>
      </c>
      <c r="K245" s="13" t="s">
        <v>45</v>
      </c>
      <c r="L245" s="13" t="s">
        <v>45</v>
      </c>
      <c r="M245" s="13" t="s">
        <v>45</v>
      </c>
      <c r="N245" s="13" t="s">
        <v>45</v>
      </c>
      <c r="O245" s="13" t="s">
        <v>45</v>
      </c>
      <c r="P245" s="13" t="s">
        <v>45</v>
      </c>
      <c r="Q245" s="13" t="s">
        <v>45</v>
      </c>
      <c r="R245" s="13" t="s">
        <v>45</v>
      </c>
      <c r="S245" s="13" t="s">
        <v>45</v>
      </c>
      <c r="T245" s="13" t="s">
        <v>45</v>
      </c>
      <c r="U245" s="13" t="s">
        <v>45</v>
      </c>
    </row>
    <row r="246" spans="1:21" x14ac:dyDescent="0.15">
      <c r="A246" s="9" t="s">
        <v>80</v>
      </c>
      <c r="B246" s="14">
        <v>100469</v>
      </c>
      <c r="C246" s="14">
        <v>111630</v>
      </c>
      <c r="D246" s="14">
        <v>129853</v>
      </c>
      <c r="E246" s="14">
        <v>126416</v>
      </c>
      <c r="F246" s="14">
        <v>132226</v>
      </c>
      <c r="G246" s="14">
        <v>112886</v>
      </c>
      <c r="H246" s="14">
        <v>134291</v>
      </c>
      <c r="I246" s="14">
        <v>136600</v>
      </c>
      <c r="J246" s="14">
        <v>151600</v>
      </c>
      <c r="K246" s="14">
        <v>172500</v>
      </c>
      <c r="L246" s="14">
        <v>181600</v>
      </c>
      <c r="M246" s="14">
        <v>154400</v>
      </c>
      <c r="N246" s="14">
        <v>149600</v>
      </c>
      <c r="O246" s="14">
        <v>146500</v>
      </c>
      <c r="P246" s="14">
        <v>127891</v>
      </c>
      <c r="Q246" s="14">
        <v>113300</v>
      </c>
      <c r="R246" s="14">
        <v>117100</v>
      </c>
      <c r="S246" s="14">
        <v>117300</v>
      </c>
      <c r="T246" s="14">
        <v>123700</v>
      </c>
      <c r="U246" s="14">
        <v>122100</v>
      </c>
    </row>
    <row r="247" spans="1:2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x14ac:dyDescent="0.15">
      <c r="A248" s="9" t="s">
        <v>114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12" x14ac:dyDescent="0.15">
      <c r="A249" s="4" t="s">
        <v>104</v>
      </c>
      <c r="B249" s="13">
        <v>11319</v>
      </c>
      <c r="C249" s="13">
        <v>13391</v>
      </c>
      <c r="D249" s="13" t="s">
        <v>45</v>
      </c>
      <c r="E249" s="13" t="s">
        <v>45</v>
      </c>
      <c r="F249" s="13" t="s">
        <v>45</v>
      </c>
      <c r="G249" s="13" t="s">
        <v>45</v>
      </c>
      <c r="H249" s="13" t="s">
        <v>45</v>
      </c>
      <c r="I249" s="13" t="s">
        <v>45</v>
      </c>
      <c r="J249" s="13" t="s">
        <v>45</v>
      </c>
      <c r="K249" s="13" t="s">
        <v>45</v>
      </c>
      <c r="L249" s="13" t="s">
        <v>45</v>
      </c>
      <c r="M249" s="13" t="s">
        <v>45</v>
      </c>
      <c r="N249" s="13" t="s">
        <v>45</v>
      </c>
      <c r="O249" s="13" t="s">
        <v>45</v>
      </c>
      <c r="P249" s="13" t="s">
        <v>45</v>
      </c>
      <c r="Q249" s="13" t="s">
        <v>45</v>
      </c>
      <c r="R249" s="13" t="s">
        <v>45</v>
      </c>
      <c r="S249" s="13" t="s">
        <v>45</v>
      </c>
      <c r="T249" s="13" t="s">
        <v>45</v>
      </c>
      <c r="U249" s="13" t="s">
        <v>45</v>
      </c>
    </row>
    <row r="250" spans="1:21" ht="12" x14ac:dyDescent="0.15">
      <c r="A250" s="4" t="s">
        <v>105</v>
      </c>
      <c r="B250" s="13">
        <v>2393</v>
      </c>
      <c r="C250" s="13">
        <v>1886</v>
      </c>
      <c r="D250" s="13" t="s">
        <v>45</v>
      </c>
      <c r="E250" s="13" t="s">
        <v>45</v>
      </c>
      <c r="F250" s="13" t="s">
        <v>45</v>
      </c>
      <c r="G250" s="13" t="s">
        <v>45</v>
      </c>
      <c r="H250" s="13" t="s">
        <v>45</v>
      </c>
      <c r="I250" s="13" t="s">
        <v>45</v>
      </c>
      <c r="J250" s="13" t="s">
        <v>45</v>
      </c>
      <c r="K250" s="13" t="s">
        <v>45</v>
      </c>
      <c r="L250" s="13" t="s">
        <v>45</v>
      </c>
      <c r="M250" s="13" t="s">
        <v>45</v>
      </c>
      <c r="N250" s="13" t="s">
        <v>45</v>
      </c>
      <c r="O250" s="13" t="s">
        <v>45</v>
      </c>
      <c r="P250" s="13" t="s">
        <v>45</v>
      </c>
      <c r="Q250" s="13" t="s">
        <v>45</v>
      </c>
      <c r="R250" s="13" t="s">
        <v>45</v>
      </c>
      <c r="S250" s="13" t="s">
        <v>45</v>
      </c>
      <c r="T250" s="13" t="s">
        <v>45</v>
      </c>
      <c r="U250" s="13" t="s">
        <v>45</v>
      </c>
    </row>
    <row r="251" spans="1:21" ht="12" x14ac:dyDescent="0.15">
      <c r="A251" s="4" t="s">
        <v>109</v>
      </c>
      <c r="B251" s="13">
        <v>810</v>
      </c>
      <c r="C251" s="13">
        <v>909</v>
      </c>
      <c r="D251" s="13" t="s">
        <v>45</v>
      </c>
      <c r="E251" s="13" t="s">
        <v>45</v>
      </c>
      <c r="F251" s="13" t="s">
        <v>45</v>
      </c>
      <c r="G251" s="13" t="s">
        <v>45</v>
      </c>
      <c r="H251" s="13" t="s">
        <v>45</v>
      </c>
      <c r="I251" s="13" t="s">
        <v>45</v>
      </c>
      <c r="J251" s="13" t="s">
        <v>45</v>
      </c>
      <c r="K251" s="13" t="s">
        <v>45</v>
      </c>
      <c r="L251" s="13" t="s">
        <v>45</v>
      </c>
      <c r="M251" s="13" t="s">
        <v>45</v>
      </c>
      <c r="N251" s="13" t="s">
        <v>45</v>
      </c>
      <c r="O251" s="13" t="s">
        <v>45</v>
      </c>
      <c r="P251" s="13" t="s">
        <v>45</v>
      </c>
      <c r="Q251" s="13" t="s">
        <v>45</v>
      </c>
      <c r="R251" s="13" t="s">
        <v>45</v>
      </c>
      <c r="S251" s="13" t="s">
        <v>45</v>
      </c>
      <c r="T251" s="13" t="s">
        <v>45</v>
      </c>
      <c r="U251" s="13" t="s">
        <v>45</v>
      </c>
    </row>
    <row r="252" spans="1:21" ht="12" x14ac:dyDescent="0.15">
      <c r="A252" s="4" t="s">
        <v>111</v>
      </c>
      <c r="B252" s="13">
        <v>431</v>
      </c>
      <c r="C252" s="13">
        <v>1092</v>
      </c>
      <c r="D252" s="13" t="s">
        <v>45</v>
      </c>
      <c r="E252" s="13" t="s">
        <v>45</v>
      </c>
      <c r="F252" s="13" t="s">
        <v>45</v>
      </c>
      <c r="G252" s="13" t="s">
        <v>45</v>
      </c>
      <c r="H252" s="13" t="s">
        <v>45</v>
      </c>
      <c r="I252" s="13" t="s">
        <v>45</v>
      </c>
      <c r="J252" s="13" t="s">
        <v>45</v>
      </c>
      <c r="K252" s="13" t="s">
        <v>45</v>
      </c>
      <c r="L252" s="13" t="s">
        <v>45</v>
      </c>
      <c r="M252" s="13" t="s">
        <v>45</v>
      </c>
      <c r="N252" s="13" t="s">
        <v>45</v>
      </c>
      <c r="O252" s="13" t="s">
        <v>45</v>
      </c>
      <c r="P252" s="13" t="s">
        <v>45</v>
      </c>
      <c r="Q252" s="13" t="s">
        <v>45</v>
      </c>
      <c r="R252" s="13" t="s">
        <v>45</v>
      </c>
      <c r="S252" s="13" t="s">
        <v>45</v>
      </c>
      <c r="T252" s="13" t="s">
        <v>45</v>
      </c>
      <c r="U252" s="13" t="s">
        <v>45</v>
      </c>
    </row>
    <row r="253" spans="1:21" ht="12" x14ac:dyDescent="0.15">
      <c r="A253" s="4" t="s">
        <v>113</v>
      </c>
      <c r="B253" s="13">
        <v>-9</v>
      </c>
      <c r="C253" s="13">
        <v>11</v>
      </c>
      <c r="D253" s="13" t="s">
        <v>45</v>
      </c>
      <c r="E253" s="13" t="s">
        <v>45</v>
      </c>
      <c r="F253" s="13" t="s">
        <v>45</v>
      </c>
      <c r="G253" s="13" t="s">
        <v>45</v>
      </c>
      <c r="H253" s="13" t="s">
        <v>45</v>
      </c>
      <c r="I253" s="13" t="s">
        <v>45</v>
      </c>
      <c r="J253" s="13" t="s">
        <v>45</v>
      </c>
      <c r="K253" s="13" t="s">
        <v>45</v>
      </c>
      <c r="L253" s="13" t="s">
        <v>45</v>
      </c>
      <c r="M253" s="13" t="s">
        <v>45</v>
      </c>
      <c r="N253" s="13" t="s">
        <v>45</v>
      </c>
      <c r="O253" s="13" t="s">
        <v>45</v>
      </c>
      <c r="P253" s="13" t="s">
        <v>45</v>
      </c>
      <c r="Q253" s="13" t="s">
        <v>45</v>
      </c>
      <c r="R253" s="13" t="s">
        <v>45</v>
      </c>
      <c r="S253" s="13" t="s">
        <v>45</v>
      </c>
      <c r="T253" s="13" t="s">
        <v>45</v>
      </c>
      <c r="U253" s="13" t="s">
        <v>45</v>
      </c>
    </row>
    <row r="254" spans="1:21" ht="12" x14ac:dyDescent="0.15">
      <c r="A254" s="9" t="s">
        <v>115</v>
      </c>
      <c r="B254" s="14">
        <v>14944</v>
      </c>
      <c r="C254" s="14">
        <v>17289</v>
      </c>
      <c r="D254" s="14" t="s">
        <v>45</v>
      </c>
      <c r="E254" s="14" t="s">
        <v>45</v>
      </c>
      <c r="F254" s="14" t="s">
        <v>45</v>
      </c>
      <c r="G254" s="14" t="s">
        <v>45</v>
      </c>
      <c r="H254" s="14" t="s">
        <v>45</v>
      </c>
      <c r="I254" s="14" t="s">
        <v>45</v>
      </c>
      <c r="J254" s="14" t="s">
        <v>45</v>
      </c>
      <c r="K254" s="14" t="s">
        <v>45</v>
      </c>
      <c r="L254" s="14" t="s">
        <v>45</v>
      </c>
      <c r="M254" s="14" t="s">
        <v>45</v>
      </c>
      <c r="N254" s="14" t="s">
        <v>45</v>
      </c>
      <c r="O254" s="14" t="s">
        <v>45</v>
      </c>
      <c r="P254" s="14" t="s">
        <v>45</v>
      </c>
      <c r="Q254" s="14" t="s">
        <v>45</v>
      </c>
      <c r="R254" s="14" t="s">
        <v>45</v>
      </c>
      <c r="S254" s="14" t="s">
        <v>45</v>
      </c>
      <c r="T254" s="14" t="s">
        <v>45</v>
      </c>
      <c r="U254" s="14" t="s">
        <v>45</v>
      </c>
    </row>
    <row r="255" spans="1:2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x14ac:dyDescent="0.15">
      <c r="A256" s="9" t="s">
        <v>94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12" x14ac:dyDescent="0.15">
      <c r="A257" s="4" t="s">
        <v>104</v>
      </c>
      <c r="B257" s="13">
        <v>227311</v>
      </c>
      <c r="C257" s="13">
        <v>264129</v>
      </c>
      <c r="D257" s="13">
        <v>277818</v>
      </c>
      <c r="E257" s="13" t="s">
        <v>45</v>
      </c>
      <c r="F257" s="13" t="s">
        <v>45</v>
      </c>
      <c r="G257" s="13" t="s">
        <v>45</v>
      </c>
      <c r="H257" s="13" t="s">
        <v>45</v>
      </c>
      <c r="I257" s="13" t="s">
        <v>45</v>
      </c>
      <c r="J257" s="13" t="s">
        <v>45</v>
      </c>
      <c r="K257" s="13" t="s">
        <v>45</v>
      </c>
      <c r="L257" s="13" t="s">
        <v>45</v>
      </c>
      <c r="M257" s="13" t="s">
        <v>45</v>
      </c>
      <c r="N257" s="13" t="s">
        <v>45</v>
      </c>
      <c r="O257" s="13" t="s">
        <v>45</v>
      </c>
      <c r="P257" s="13">
        <v>9036</v>
      </c>
      <c r="Q257" s="13" t="s">
        <v>45</v>
      </c>
      <c r="R257" s="13">
        <v>9868</v>
      </c>
      <c r="S257" s="13">
        <v>14273</v>
      </c>
      <c r="T257" s="13">
        <v>164200</v>
      </c>
      <c r="U257" s="13">
        <v>188400</v>
      </c>
    </row>
    <row r="258" spans="1:21" ht="12" x14ac:dyDescent="0.15">
      <c r="A258" s="4" t="s">
        <v>105</v>
      </c>
      <c r="B258" s="13">
        <v>84518</v>
      </c>
      <c r="C258" s="13">
        <v>83358</v>
      </c>
      <c r="D258" s="13">
        <v>80282</v>
      </c>
      <c r="E258" s="13" t="s">
        <v>45</v>
      </c>
      <c r="F258" s="13" t="s">
        <v>45</v>
      </c>
      <c r="G258" s="13" t="s">
        <v>45</v>
      </c>
      <c r="H258" s="13" t="s">
        <v>45</v>
      </c>
      <c r="I258" s="13" t="s">
        <v>45</v>
      </c>
      <c r="J258" s="13" t="s">
        <v>45</v>
      </c>
      <c r="K258" s="13" t="s">
        <v>45</v>
      </c>
      <c r="L258" s="13" t="s">
        <v>45</v>
      </c>
      <c r="M258" s="13" t="s">
        <v>45</v>
      </c>
      <c r="N258" s="13" t="s">
        <v>45</v>
      </c>
      <c r="O258" s="13" t="s">
        <v>45</v>
      </c>
      <c r="P258" s="13" t="s">
        <v>45</v>
      </c>
      <c r="Q258" s="13" t="s">
        <v>45</v>
      </c>
      <c r="R258" s="13" t="s">
        <v>45</v>
      </c>
      <c r="S258" s="13" t="s">
        <v>45</v>
      </c>
      <c r="T258" s="13">
        <v>123000</v>
      </c>
      <c r="U258" s="13">
        <v>119900</v>
      </c>
    </row>
    <row r="259" spans="1:21" ht="12" x14ac:dyDescent="0.15">
      <c r="A259" s="4" t="s">
        <v>106</v>
      </c>
      <c r="B259" s="13" t="s">
        <v>45</v>
      </c>
      <c r="C259" s="13" t="s">
        <v>45</v>
      </c>
      <c r="D259" s="13" t="s">
        <v>45</v>
      </c>
      <c r="E259" s="13" t="s">
        <v>45</v>
      </c>
      <c r="F259" s="13" t="s">
        <v>45</v>
      </c>
      <c r="G259" s="13" t="s">
        <v>45</v>
      </c>
      <c r="H259" s="13" t="s">
        <v>45</v>
      </c>
      <c r="I259" s="13" t="s">
        <v>45</v>
      </c>
      <c r="J259" s="13" t="s">
        <v>45</v>
      </c>
      <c r="K259" s="13" t="s">
        <v>45</v>
      </c>
      <c r="L259" s="13" t="s">
        <v>45</v>
      </c>
      <c r="M259" s="13" t="s">
        <v>45</v>
      </c>
      <c r="N259" s="13" t="s">
        <v>45</v>
      </c>
      <c r="O259" s="13" t="s">
        <v>45</v>
      </c>
      <c r="P259" s="13" t="s">
        <v>45</v>
      </c>
      <c r="Q259" s="13" t="s">
        <v>45</v>
      </c>
      <c r="R259" s="13" t="s">
        <v>45</v>
      </c>
      <c r="S259" s="13" t="s">
        <v>45</v>
      </c>
      <c r="T259" s="13">
        <v>25500</v>
      </c>
      <c r="U259" s="13">
        <v>23900</v>
      </c>
    </row>
    <row r="260" spans="1:21" ht="12" x14ac:dyDescent="0.15">
      <c r="A260" s="4" t="s">
        <v>107</v>
      </c>
      <c r="B260" s="13" t="s">
        <v>45</v>
      </c>
      <c r="C260" s="13" t="s">
        <v>45</v>
      </c>
      <c r="D260" s="13" t="s">
        <v>45</v>
      </c>
      <c r="E260" s="13" t="s">
        <v>45</v>
      </c>
      <c r="F260" s="13" t="s">
        <v>45</v>
      </c>
      <c r="G260" s="13" t="s">
        <v>45</v>
      </c>
      <c r="H260" s="13" t="s">
        <v>45</v>
      </c>
      <c r="I260" s="13" t="s">
        <v>45</v>
      </c>
      <c r="J260" s="13" t="s">
        <v>45</v>
      </c>
      <c r="K260" s="13" t="s">
        <v>45</v>
      </c>
      <c r="L260" s="13" t="s">
        <v>45</v>
      </c>
      <c r="M260" s="13" t="s">
        <v>45</v>
      </c>
      <c r="N260" s="13" t="s">
        <v>45</v>
      </c>
      <c r="O260" s="13" t="s">
        <v>45</v>
      </c>
      <c r="P260" s="13" t="s">
        <v>45</v>
      </c>
      <c r="Q260" s="13" t="s">
        <v>45</v>
      </c>
      <c r="R260" s="13" t="s">
        <v>45</v>
      </c>
      <c r="S260" s="13" t="s">
        <v>45</v>
      </c>
      <c r="T260" s="13">
        <v>21100</v>
      </c>
      <c r="U260" s="13">
        <v>21300</v>
      </c>
    </row>
    <row r="261" spans="1:21" ht="12" x14ac:dyDescent="0.15">
      <c r="A261" s="4" t="s">
        <v>109</v>
      </c>
      <c r="B261" s="13">
        <v>25878</v>
      </c>
      <c r="C261" s="13">
        <v>29687</v>
      </c>
      <c r="D261" s="13">
        <v>36804</v>
      </c>
      <c r="E261" s="13" t="s">
        <v>45</v>
      </c>
      <c r="F261" s="13" t="s">
        <v>45</v>
      </c>
      <c r="G261" s="13" t="s">
        <v>45</v>
      </c>
      <c r="H261" s="13" t="s">
        <v>45</v>
      </c>
      <c r="I261" s="13" t="s">
        <v>45</v>
      </c>
      <c r="J261" s="13" t="s">
        <v>45</v>
      </c>
      <c r="K261" s="13" t="s">
        <v>45</v>
      </c>
      <c r="L261" s="13" t="s">
        <v>45</v>
      </c>
      <c r="M261" s="13" t="s">
        <v>45</v>
      </c>
      <c r="N261" s="13" t="s">
        <v>45</v>
      </c>
      <c r="O261" s="13" t="s">
        <v>45</v>
      </c>
      <c r="P261" s="13" t="s">
        <v>45</v>
      </c>
      <c r="Q261" s="13" t="s">
        <v>45</v>
      </c>
      <c r="R261" s="13" t="s">
        <v>45</v>
      </c>
      <c r="S261" s="13" t="s">
        <v>45</v>
      </c>
      <c r="T261" s="13">
        <v>16600</v>
      </c>
      <c r="U261" s="13">
        <v>18600</v>
      </c>
    </row>
    <row r="262" spans="1:21" ht="12" x14ac:dyDescent="0.15">
      <c r="A262" s="4" t="s">
        <v>110</v>
      </c>
      <c r="B262" s="13" t="s">
        <v>45</v>
      </c>
      <c r="C262" s="13" t="s">
        <v>45</v>
      </c>
      <c r="D262" s="13" t="s">
        <v>45</v>
      </c>
      <c r="E262" s="13" t="s">
        <v>45</v>
      </c>
      <c r="F262" s="13" t="s">
        <v>45</v>
      </c>
      <c r="G262" s="13" t="s">
        <v>45</v>
      </c>
      <c r="H262" s="13" t="s">
        <v>45</v>
      </c>
      <c r="I262" s="13" t="s">
        <v>45</v>
      </c>
      <c r="J262" s="13" t="s">
        <v>45</v>
      </c>
      <c r="K262" s="13" t="s">
        <v>45</v>
      </c>
      <c r="L262" s="13" t="s">
        <v>45</v>
      </c>
      <c r="M262" s="13" t="s">
        <v>45</v>
      </c>
      <c r="N262" s="13" t="s">
        <v>45</v>
      </c>
      <c r="O262" s="13" t="s">
        <v>45</v>
      </c>
      <c r="P262" s="13">
        <v>41350</v>
      </c>
      <c r="Q262" s="13" t="s">
        <v>45</v>
      </c>
      <c r="R262" s="13">
        <v>38201</v>
      </c>
      <c r="S262" s="13">
        <v>39822</v>
      </c>
      <c r="T262" s="13" t="s">
        <v>45</v>
      </c>
      <c r="U262" s="13" t="s">
        <v>45</v>
      </c>
    </row>
    <row r="263" spans="1:21" ht="12" x14ac:dyDescent="0.15">
      <c r="A263" s="4" t="s">
        <v>111</v>
      </c>
      <c r="B263" s="13">
        <v>18427</v>
      </c>
      <c r="C263" s="13">
        <v>28214</v>
      </c>
      <c r="D263" s="13">
        <v>42281</v>
      </c>
      <c r="E263" s="13" t="s">
        <v>45</v>
      </c>
      <c r="F263" s="13" t="s">
        <v>45</v>
      </c>
      <c r="G263" s="13" t="s">
        <v>45</v>
      </c>
      <c r="H263" s="13" t="s">
        <v>45</v>
      </c>
      <c r="I263" s="13" t="s">
        <v>45</v>
      </c>
      <c r="J263" s="13" t="s">
        <v>45</v>
      </c>
      <c r="K263" s="13" t="s">
        <v>45</v>
      </c>
      <c r="L263" s="13" t="s">
        <v>45</v>
      </c>
      <c r="M263" s="13" t="s">
        <v>45</v>
      </c>
      <c r="N263" s="13" t="s">
        <v>45</v>
      </c>
      <c r="O263" s="13" t="s">
        <v>45</v>
      </c>
      <c r="P263" s="13" t="s">
        <v>45</v>
      </c>
      <c r="Q263" s="13" t="s">
        <v>45</v>
      </c>
      <c r="R263" s="13" t="s">
        <v>45</v>
      </c>
      <c r="S263" s="13" t="s">
        <v>45</v>
      </c>
      <c r="T263" s="13" t="s">
        <v>45</v>
      </c>
      <c r="U263" s="13" t="s">
        <v>45</v>
      </c>
    </row>
    <row r="264" spans="1:21" ht="12" x14ac:dyDescent="0.15">
      <c r="A264" s="4" t="s">
        <v>113</v>
      </c>
      <c r="B264" s="13">
        <v>-199</v>
      </c>
      <c r="C264" s="13">
        <v>-188</v>
      </c>
      <c r="D264" s="13">
        <v>-179</v>
      </c>
      <c r="E264" s="13" t="s">
        <v>45</v>
      </c>
      <c r="F264" s="13" t="s">
        <v>45</v>
      </c>
      <c r="G264" s="13" t="s">
        <v>45</v>
      </c>
      <c r="H264" s="13" t="s">
        <v>45</v>
      </c>
      <c r="I264" s="13" t="s">
        <v>45</v>
      </c>
      <c r="J264" s="13" t="s">
        <v>45</v>
      </c>
      <c r="K264" s="13" t="s">
        <v>45</v>
      </c>
      <c r="L264" s="13" t="s">
        <v>45</v>
      </c>
      <c r="M264" s="13" t="s">
        <v>45</v>
      </c>
      <c r="N264" s="13" t="s">
        <v>45</v>
      </c>
      <c r="O264" s="13" t="s">
        <v>45</v>
      </c>
      <c r="P264" s="13" t="s">
        <v>45</v>
      </c>
      <c r="Q264" s="13" t="s">
        <v>45</v>
      </c>
      <c r="R264" s="13" t="s">
        <v>45</v>
      </c>
      <c r="S264" s="13" t="s">
        <v>45</v>
      </c>
      <c r="T264" s="13" t="s">
        <v>45</v>
      </c>
      <c r="U264" s="13" t="s">
        <v>45</v>
      </c>
    </row>
    <row r="265" spans="1:21" ht="12" x14ac:dyDescent="0.15">
      <c r="A265" s="9" t="s">
        <v>96</v>
      </c>
      <c r="B265" s="14">
        <v>355935</v>
      </c>
      <c r="C265" s="14">
        <v>405200</v>
      </c>
      <c r="D265" s="14">
        <v>437006</v>
      </c>
      <c r="E265" s="14" t="s">
        <v>45</v>
      </c>
      <c r="F265" s="14" t="s">
        <v>45</v>
      </c>
      <c r="G265" s="14" t="s">
        <v>45</v>
      </c>
      <c r="H265" s="14" t="s">
        <v>45</v>
      </c>
      <c r="I265" s="14" t="s">
        <v>45</v>
      </c>
      <c r="J265" s="14" t="s">
        <v>45</v>
      </c>
      <c r="K265" s="14" t="s">
        <v>45</v>
      </c>
      <c r="L265" s="14" t="s">
        <v>45</v>
      </c>
      <c r="M265" s="14" t="s">
        <v>45</v>
      </c>
      <c r="N265" s="14" t="s">
        <v>45</v>
      </c>
      <c r="O265" s="14" t="s">
        <v>45</v>
      </c>
      <c r="P265" s="14">
        <v>50386</v>
      </c>
      <c r="Q265" s="14" t="s">
        <v>45</v>
      </c>
      <c r="R265" s="14">
        <v>48069</v>
      </c>
      <c r="S265" s="14">
        <v>54095</v>
      </c>
      <c r="T265" s="14">
        <v>350400</v>
      </c>
      <c r="U265" s="14">
        <v>372100</v>
      </c>
    </row>
    <row r="266" spans="1:2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x14ac:dyDescent="0.15">
      <c r="A267" s="4"/>
      <c r="B267" s="4" t="s">
        <v>101</v>
      </c>
      <c r="C267" s="4" t="s">
        <v>101</v>
      </c>
      <c r="D267" s="4" t="s">
        <v>101</v>
      </c>
      <c r="E267" s="4" t="s">
        <v>101</v>
      </c>
      <c r="F267" s="4" t="s">
        <v>101</v>
      </c>
      <c r="G267" s="4" t="s">
        <v>101</v>
      </c>
      <c r="H267" s="4" t="s">
        <v>101</v>
      </c>
      <c r="I267" s="4" t="s">
        <v>101</v>
      </c>
      <c r="J267" s="4" t="s">
        <v>101</v>
      </c>
      <c r="K267" s="4" t="s">
        <v>101</v>
      </c>
      <c r="L267" s="4" t="s">
        <v>101</v>
      </c>
      <c r="M267" s="4" t="s">
        <v>101</v>
      </c>
      <c r="N267" s="4" t="s">
        <v>101</v>
      </c>
      <c r="O267" s="4" t="s">
        <v>101</v>
      </c>
      <c r="P267" s="4" t="s">
        <v>101</v>
      </c>
      <c r="Q267" s="4" t="s">
        <v>101</v>
      </c>
      <c r="R267" s="4" t="s">
        <v>101</v>
      </c>
      <c r="S267" s="4" t="s">
        <v>101</v>
      </c>
      <c r="T267" s="4" t="s">
        <v>101</v>
      </c>
      <c r="U267" s="4" t="s">
        <v>101</v>
      </c>
    </row>
    <row r="268" spans="1:21" x14ac:dyDescent="0.15">
      <c r="A268" s="4" t="s">
        <v>102</v>
      </c>
      <c r="B268" s="15">
        <v>36973</v>
      </c>
      <c r="C268" s="15">
        <v>37323</v>
      </c>
      <c r="D268" s="15">
        <v>37687</v>
      </c>
      <c r="E268" s="15">
        <v>38047</v>
      </c>
      <c r="F268" s="15">
        <v>38478</v>
      </c>
      <c r="G268" s="15">
        <v>39101</v>
      </c>
      <c r="H268" s="15">
        <v>39140</v>
      </c>
      <c r="I268" s="15">
        <v>39498</v>
      </c>
      <c r="J268" s="15">
        <v>39862</v>
      </c>
      <c r="K268" s="15">
        <v>40228</v>
      </c>
      <c r="L268" s="15">
        <v>40599</v>
      </c>
      <c r="M268" s="15">
        <v>40963</v>
      </c>
      <c r="N268" s="15">
        <v>41331</v>
      </c>
      <c r="O268" s="15">
        <v>41697</v>
      </c>
      <c r="P268" s="15">
        <v>42339</v>
      </c>
      <c r="Q268" s="15">
        <v>42426</v>
      </c>
      <c r="R268" s="15">
        <v>42790</v>
      </c>
      <c r="S268" s="15">
        <v>43154</v>
      </c>
      <c r="T268" s="15">
        <v>43154</v>
      </c>
      <c r="U268" s="15">
        <v>43154</v>
      </c>
    </row>
    <row r="269" spans="1:21" x14ac:dyDescent="0.1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</row>
    <row r="270" spans="1:21" x14ac:dyDescent="0.15">
      <c r="A270" s="16" t="s">
        <v>116</v>
      </c>
    </row>
  </sheetData>
  <phoneticPr fontId="0" type="noConversion"/>
  <pageMargins left="0.2" right="0.2" top="0.5" bottom="0.5" header="0.5" footer="0.5"/>
  <pageSetup fitToWidth="0" fitToHeight="0" orientation="landscape" horizontalDpi="0" verticalDpi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55"/>
  <sheetViews>
    <sheetView topLeftCell="A8" workbookViewId="0">
      <selection activeCell="U51" sqref="B51:U55"/>
    </sheetView>
  </sheetViews>
  <sheetFormatPr baseColWidth="10" defaultRowHeight="11" x14ac:dyDescent="0.15"/>
  <cols>
    <col min="1" max="1" width="26" customWidth="1"/>
  </cols>
  <sheetData>
    <row r="1" spans="1:21" ht="24" x14ac:dyDescent="0.15">
      <c r="A1" s="7" t="s">
        <v>20</v>
      </c>
      <c r="B1" s="11">
        <v>1998</v>
      </c>
      <c r="C1" s="11">
        <v>1999</v>
      </c>
      <c r="D1" s="11">
        <f>C1+1</f>
        <v>2000</v>
      </c>
      <c r="E1" s="11">
        <f t="shared" ref="E1:U1" si="0">D1+1</f>
        <v>2001</v>
      </c>
      <c r="F1" s="11">
        <f t="shared" si="0"/>
        <v>2002</v>
      </c>
      <c r="G1" s="11">
        <f t="shared" si="0"/>
        <v>2003</v>
      </c>
      <c r="H1" s="11">
        <f t="shared" si="0"/>
        <v>2004</v>
      </c>
      <c r="I1" s="11">
        <f t="shared" si="0"/>
        <v>2005</v>
      </c>
      <c r="J1" s="11">
        <f t="shared" si="0"/>
        <v>2006</v>
      </c>
      <c r="K1" s="11">
        <f t="shared" si="0"/>
        <v>2007</v>
      </c>
      <c r="L1" s="11">
        <f t="shared" si="0"/>
        <v>2008</v>
      </c>
      <c r="M1" s="11">
        <f t="shared" si="0"/>
        <v>2009</v>
      </c>
      <c r="N1" s="11">
        <f t="shared" si="0"/>
        <v>2010</v>
      </c>
      <c r="O1" s="11">
        <f t="shared" si="0"/>
        <v>2011</v>
      </c>
      <c r="P1" s="11">
        <f t="shared" si="0"/>
        <v>2012</v>
      </c>
      <c r="Q1" s="11">
        <f t="shared" si="0"/>
        <v>2013</v>
      </c>
      <c r="R1" s="11">
        <f t="shared" si="0"/>
        <v>2014</v>
      </c>
      <c r="S1" s="11">
        <f t="shared" si="0"/>
        <v>2015</v>
      </c>
      <c r="T1" s="11">
        <f t="shared" si="0"/>
        <v>2016</v>
      </c>
      <c r="U1" s="11">
        <f t="shared" si="0"/>
        <v>2017</v>
      </c>
    </row>
    <row r="2" spans="1:21" ht="12" x14ac:dyDescent="0.15">
      <c r="A2" s="8" t="s">
        <v>41</v>
      </c>
      <c r="B2" s="12" t="s">
        <v>42</v>
      </c>
      <c r="C2" s="12" t="s">
        <v>42</v>
      </c>
      <c r="D2" s="12" t="s">
        <v>42</v>
      </c>
      <c r="E2" s="12" t="s">
        <v>42</v>
      </c>
      <c r="F2" s="12" t="s">
        <v>42</v>
      </c>
      <c r="G2" s="12" t="s">
        <v>42</v>
      </c>
      <c r="H2" s="12" t="s">
        <v>42</v>
      </c>
      <c r="I2" s="12" t="s">
        <v>42</v>
      </c>
      <c r="J2" s="12" t="s">
        <v>42</v>
      </c>
      <c r="K2" s="12" t="s">
        <v>42</v>
      </c>
      <c r="L2" s="12" t="s">
        <v>42</v>
      </c>
      <c r="M2" s="12" t="s">
        <v>42</v>
      </c>
      <c r="N2" s="12" t="s">
        <v>42</v>
      </c>
      <c r="O2" s="12" t="s">
        <v>42</v>
      </c>
      <c r="P2" s="12" t="s">
        <v>42</v>
      </c>
      <c r="Q2" s="12" t="s">
        <v>42</v>
      </c>
      <c r="R2" s="12" t="s">
        <v>42</v>
      </c>
      <c r="S2" s="12" t="s">
        <v>42</v>
      </c>
      <c r="T2" s="12" t="s">
        <v>42</v>
      </c>
      <c r="U2" s="12" t="s">
        <v>42</v>
      </c>
    </row>
    <row r="3" spans="1:21" x14ac:dyDescent="0.15">
      <c r="A3" s="9" t="s">
        <v>43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x14ac:dyDescent="0.15">
      <c r="A4" s="4" t="s">
        <v>44</v>
      </c>
      <c r="B4" s="13">
        <v>0</v>
      </c>
      <c r="C4" s="13">
        <v>0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4824</v>
      </c>
      <c r="R4" s="13">
        <v>6399</v>
      </c>
      <c r="S4" s="13">
        <v>6273</v>
      </c>
      <c r="T4" s="13">
        <v>9033</v>
      </c>
      <c r="U4" s="13">
        <v>10280</v>
      </c>
    </row>
    <row r="5" spans="1:21" x14ac:dyDescent="0.15">
      <c r="A5" s="4" t="s">
        <v>46</v>
      </c>
      <c r="B5" s="13">
        <v>0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9433</v>
      </c>
      <c r="O5" s="13">
        <v>13608</v>
      </c>
      <c r="P5" s="13">
        <v>15241</v>
      </c>
      <c r="Q5" s="13">
        <v>17341</v>
      </c>
      <c r="R5" s="13">
        <v>19085</v>
      </c>
      <c r="S5" s="13">
        <v>16450</v>
      </c>
      <c r="T5" s="13">
        <v>12898</v>
      </c>
      <c r="U5" s="13">
        <v>17231</v>
      </c>
    </row>
    <row r="6" spans="1:21" x14ac:dyDescent="0.15">
      <c r="A6" s="4" t="s">
        <v>47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18728</v>
      </c>
      <c r="N6" s="13">
        <v>17619</v>
      </c>
      <c r="O6" s="13">
        <v>18859</v>
      </c>
      <c r="P6" s="13">
        <v>19994</v>
      </c>
      <c r="Q6" s="13">
        <v>21911</v>
      </c>
      <c r="R6" s="13">
        <v>23990</v>
      </c>
      <c r="S6" s="13">
        <v>24660</v>
      </c>
      <c r="T6" s="13">
        <v>26261</v>
      </c>
      <c r="U6" s="13">
        <v>27375</v>
      </c>
    </row>
    <row r="7" spans="1:21" x14ac:dyDescent="0.15">
      <c r="A7" s="4" t="s">
        <v>48</v>
      </c>
      <c r="B7" s="13">
        <v>0</v>
      </c>
      <c r="C7" s="13">
        <v>0</v>
      </c>
      <c r="D7" s="13">
        <v>0</v>
      </c>
      <c r="E7" s="13">
        <v>8409</v>
      </c>
      <c r="F7" s="13">
        <v>8955</v>
      </c>
      <c r="G7" s="13">
        <v>10198</v>
      </c>
      <c r="H7" s="13">
        <v>13456</v>
      </c>
      <c r="I7" s="13">
        <v>15016</v>
      </c>
      <c r="J7" s="13">
        <v>0</v>
      </c>
      <c r="K7" s="13">
        <v>0</v>
      </c>
      <c r="L7" s="13">
        <v>0</v>
      </c>
      <c r="M7" s="13">
        <v>16015</v>
      </c>
      <c r="N7" s="13">
        <v>16897</v>
      </c>
      <c r="O7" s="13">
        <v>18083</v>
      </c>
      <c r="P7" s="13">
        <v>18290</v>
      </c>
      <c r="Q7" s="13">
        <v>18200</v>
      </c>
      <c r="R7" s="13">
        <v>18299</v>
      </c>
      <c r="S7" s="13">
        <v>17639</v>
      </c>
      <c r="T7" s="13">
        <v>18291</v>
      </c>
      <c r="U7" s="13">
        <v>19116</v>
      </c>
    </row>
    <row r="8" spans="1:21" x14ac:dyDescent="0.15">
      <c r="A8" s="4" t="s">
        <v>49</v>
      </c>
      <c r="B8" s="13">
        <v>0</v>
      </c>
      <c r="C8" s="13">
        <v>0</v>
      </c>
      <c r="D8" s="13">
        <v>0</v>
      </c>
      <c r="E8" s="13">
        <v>2355</v>
      </c>
      <c r="F8" s="13">
        <v>13685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3827</v>
      </c>
      <c r="N8" s="13">
        <v>3370</v>
      </c>
      <c r="O8" s="13">
        <v>4885</v>
      </c>
      <c r="P8" s="13">
        <v>5608</v>
      </c>
      <c r="Q8" s="13">
        <v>5885</v>
      </c>
      <c r="R8" s="13">
        <v>5650</v>
      </c>
      <c r="S8" s="13">
        <v>5933</v>
      </c>
      <c r="T8" s="13">
        <v>4713</v>
      </c>
      <c r="U8" s="13">
        <v>4178</v>
      </c>
    </row>
    <row r="9" spans="1:21" x14ac:dyDescent="0.15">
      <c r="A9" s="4" t="s">
        <v>50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8751</v>
      </c>
      <c r="T9" s="13">
        <v>4823</v>
      </c>
      <c r="U9" s="13">
        <v>1987</v>
      </c>
    </row>
    <row r="10" spans="1:21" x14ac:dyDescent="0.15">
      <c r="A10" s="4" t="s">
        <v>51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56378</v>
      </c>
      <c r="K10" s="13">
        <v>66301</v>
      </c>
      <c r="L10" s="13">
        <v>67645</v>
      </c>
      <c r="M10" s="13">
        <v>48906</v>
      </c>
      <c r="N10" s="13">
        <v>49856</v>
      </c>
      <c r="O10" s="13">
        <v>48324</v>
      </c>
      <c r="P10" s="13">
        <v>26571</v>
      </c>
      <c r="Q10" s="13">
        <v>11267</v>
      </c>
      <c r="R10" s="13">
        <v>11320</v>
      </c>
      <c r="S10" s="13">
        <v>10801</v>
      </c>
      <c r="T10" s="13">
        <v>10905</v>
      </c>
      <c r="U10" s="13">
        <v>9070</v>
      </c>
    </row>
    <row r="11" spans="1:21" x14ac:dyDescent="0.15">
      <c r="A11" s="4" t="s">
        <v>52</v>
      </c>
      <c r="B11" s="13">
        <v>0</v>
      </c>
      <c r="C11" s="13">
        <v>0</v>
      </c>
      <c r="D11" s="13">
        <v>-2304</v>
      </c>
      <c r="E11" s="13">
        <v>-2819</v>
      </c>
      <c r="F11" s="13">
        <v>-1662</v>
      </c>
      <c r="G11" s="13">
        <v>5023</v>
      </c>
      <c r="H11" s="13">
        <v>4596</v>
      </c>
      <c r="I11" s="13">
        <v>3775</v>
      </c>
      <c r="J11" s="13">
        <v>2892</v>
      </c>
      <c r="K11" s="13">
        <v>4609</v>
      </c>
      <c r="L11" s="13">
        <v>2199</v>
      </c>
      <c r="M11" s="13">
        <v>17871</v>
      </c>
      <c r="N11" s="13">
        <v>14495</v>
      </c>
      <c r="O11" s="13">
        <v>2993</v>
      </c>
      <c r="P11" s="13">
        <v>-1491</v>
      </c>
      <c r="Q11" s="13">
        <v>-1405</v>
      </c>
      <c r="R11" s="13">
        <v>-3863</v>
      </c>
      <c r="S11" s="13">
        <v>-2024</v>
      </c>
      <c r="T11" s="13">
        <v>-26</v>
      </c>
      <c r="U11" s="13">
        <v>-3135</v>
      </c>
    </row>
    <row r="12" spans="1:21" x14ac:dyDescent="0.15">
      <c r="A12" s="4" t="s">
        <v>53</v>
      </c>
      <c r="B12" s="13">
        <v>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19315</v>
      </c>
      <c r="R12" s="13">
        <v>20580</v>
      </c>
      <c r="S12" s="13">
        <v>28903</v>
      </c>
      <c r="T12" s="13">
        <v>36795</v>
      </c>
      <c r="U12" s="13">
        <v>35990</v>
      </c>
    </row>
    <row r="13" spans="1:21" x14ac:dyDescent="0.15">
      <c r="A13" s="4" t="s">
        <v>54</v>
      </c>
      <c r="B13" s="13">
        <v>0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15724</v>
      </c>
      <c r="S13" s="13">
        <v>0</v>
      </c>
      <c r="T13" s="13">
        <v>0</v>
      </c>
      <c r="U13" s="13">
        <v>0</v>
      </c>
    </row>
    <row r="14" spans="1:21" x14ac:dyDescent="0.15">
      <c r="A14" s="4" t="s">
        <v>55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5161</v>
      </c>
      <c r="O14" s="13">
        <v>6422</v>
      </c>
      <c r="P14" s="13">
        <v>7412</v>
      </c>
      <c r="Q14" s="13">
        <v>7569</v>
      </c>
      <c r="R14" s="13">
        <v>0</v>
      </c>
      <c r="S14" s="13">
        <v>0</v>
      </c>
      <c r="T14" s="13">
        <v>0</v>
      </c>
      <c r="U14" s="13">
        <v>0</v>
      </c>
    </row>
    <row r="15" spans="1:21" x14ac:dyDescent="0.15">
      <c r="A15" s="4" t="s">
        <v>56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10117</v>
      </c>
      <c r="M15" s="13">
        <v>8443</v>
      </c>
      <c r="N15" s="13">
        <v>7957</v>
      </c>
      <c r="O15" s="13">
        <v>7693</v>
      </c>
      <c r="P15" s="13">
        <v>7967</v>
      </c>
      <c r="Q15" s="13">
        <v>8338</v>
      </c>
      <c r="R15" s="13">
        <v>0</v>
      </c>
      <c r="S15" s="13">
        <v>0</v>
      </c>
      <c r="T15" s="13">
        <v>0</v>
      </c>
      <c r="U15" s="13">
        <v>0</v>
      </c>
    </row>
    <row r="16" spans="1:21" x14ac:dyDescent="0.15">
      <c r="A16" s="4" t="s">
        <v>57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24779</v>
      </c>
      <c r="O16" s="13">
        <v>25675</v>
      </c>
      <c r="P16" s="13">
        <v>28299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</row>
    <row r="17" spans="1:21" x14ac:dyDescent="0.15">
      <c r="A17" s="4" t="s">
        <v>58</v>
      </c>
      <c r="B17" s="13">
        <v>8500</v>
      </c>
      <c r="C17" s="13">
        <v>10099</v>
      </c>
      <c r="D17" s="13">
        <v>14861</v>
      </c>
      <c r="E17" s="13">
        <v>20211</v>
      </c>
      <c r="F17" s="13">
        <v>23633</v>
      </c>
      <c r="G17" s="13">
        <v>0</v>
      </c>
      <c r="H17" s="13">
        <v>0</v>
      </c>
      <c r="I17" s="13">
        <v>0</v>
      </c>
      <c r="J17" s="13">
        <v>25221</v>
      </c>
      <c r="K17" s="13">
        <v>30698</v>
      </c>
      <c r="L17" s="13">
        <v>43046</v>
      </c>
      <c r="M17" s="13">
        <v>40648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</row>
    <row r="18" spans="1:21" x14ac:dyDescent="0.15">
      <c r="A18" s="4" t="s">
        <v>59</v>
      </c>
      <c r="B18" s="13">
        <v>5323</v>
      </c>
      <c r="C18" s="13">
        <v>6863</v>
      </c>
      <c r="D18" s="13">
        <v>7915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37687</v>
      </c>
      <c r="K18" s="13">
        <v>42801</v>
      </c>
      <c r="L18" s="13">
        <v>41605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</row>
    <row r="19" spans="1:21" x14ac:dyDescent="0.15">
      <c r="A19" s="4" t="s">
        <v>60</v>
      </c>
      <c r="B19" s="13">
        <v>5269</v>
      </c>
      <c r="C19" s="13">
        <v>5790</v>
      </c>
      <c r="D19" s="13">
        <v>6797</v>
      </c>
      <c r="E19" s="13">
        <v>5769</v>
      </c>
      <c r="F19" s="13">
        <v>7149</v>
      </c>
      <c r="G19" s="13">
        <v>6871</v>
      </c>
      <c r="H19" s="13">
        <v>12886</v>
      </c>
      <c r="I19" s="13">
        <v>14689</v>
      </c>
      <c r="J19" s="13">
        <v>16188</v>
      </c>
      <c r="K19" s="13">
        <v>15416</v>
      </c>
      <c r="L19" s="13">
        <v>16969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</row>
    <row r="20" spans="1:21" x14ac:dyDescent="0.15">
      <c r="A20" s="4" t="s">
        <v>61</v>
      </c>
      <c r="B20" s="13">
        <v>0</v>
      </c>
      <c r="C20" s="13">
        <v>0</v>
      </c>
      <c r="D20" s="13">
        <v>0</v>
      </c>
      <c r="E20" s="13">
        <v>0</v>
      </c>
      <c r="F20" s="13">
        <v>12887</v>
      </c>
      <c r="G20" s="13">
        <v>0</v>
      </c>
      <c r="H20" s="13">
        <v>0</v>
      </c>
      <c r="I20" s="13">
        <v>0</v>
      </c>
      <c r="J20" s="13">
        <v>13202</v>
      </c>
      <c r="K20" s="13">
        <v>12663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</row>
    <row r="21" spans="1:21" x14ac:dyDescent="0.15">
      <c r="A21" s="4" t="s">
        <v>62</v>
      </c>
      <c r="B21" s="13">
        <v>0</v>
      </c>
      <c r="C21" s="13">
        <v>0</v>
      </c>
      <c r="D21" s="13">
        <v>0</v>
      </c>
      <c r="E21" s="13">
        <v>0</v>
      </c>
      <c r="F21" s="13">
        <v>0</v>
      </c>
      <c r="G21" s="13">
        <v>36569</v>
      </c>
      <c r="H21" s="13">
        <v>37373</v>
      </c>
      <c r="I21" s="13">
        <v>41695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</row>
    <row r="22" spans="1:21" x14ac:dyDescent="0.15">
      <c r="A22" s="4" t="s">
        <v>63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16927</v>
      </c>
      <c r="H22" s="13">
        <v>19524</v>
      </c>
      <c r="I22" s="13">
        <v>27273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</row>
    <row r="23" spans="1:21" x14ac:dyDescent="0.15">
      <c r="A23" s="4" t="s">
        <v>64</v>
      </c>
      <c r="B23" s="13">
        <v>0</v>
      </c>
      <c r="C23" s="13">
        <v>0</v>
      </c>
      <c r="D23" s="13">
        <v>9320</v>
      </c>
      <c r="E23" s="13">
        <v>9508</v>
      </c>
      <c r="F23" s="13">
        <v>10266</v>
      </c>
      <c r="G23" s="13">
        <v>12845</v>
      </c>
      <c r="H23" s="13">
        <v>15734</v>
      </c>
      <c r="I23" s="13">
        <v>17072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</row>
    <row r="24" spans="1:21" ht="24" x14ac:dyDescent="0.15">
      <c r="A24" s="18" t="s">
        <v>65</v>
      </c>
      <c r="B24" s="13">
        <v>0</v>
      </c>
      <c r="C24" s="13">
        <v>0</v>
      </c>
      <c r="D24" s="13">
        <v>0</v>
      </c>
      <c r="E24" s="13">
        <v>0</v>
      </c>
      <c r="F24" s="13">
        <v>0</v>
      </c>
      <c r="G24" s="13">
        <v>24988</v>
      </c>
      <c r="H24" s="13">
        <v>30722</v>
      </c>
      <c r="I24" s="13">
        <v>17060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</row>
    <row r="25" spans="1:21" x14ac:dyDescent="0.15">
      <c r="A25" s="4" t="s">
        <v>66</v>
      </c>
      <c r="B25" s="13">
        <v>0</v>
      </c>
      <c r="C25" s="13">
        <v>0</v>
      </c>
      <c r="D25" s="13">
        <v>11982</v>
      </c>
      <c r="E25" s="13">
        <v>15759</v>
      </c>
      <c r="F25" s="13">
        <v>19592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</row>
    <row r="26" spans="1:21" x14ac:dyDescent="0.15">
      <c r="A26" s="4" t="s">
        <v>67</v>
      </c>
      <c r="B26" s="13">
        <v>6633</v>
      </c>
      <c r="C26" s="13">
        <v>7118</v>
      </c>
      <c r="D26" s="13">
        <v>8020</v>
      </c>
      <c r="E26" s="13">
        <v>5252</v>
      </c>
      <c r="F26" s="13">
        <v>6963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</row>
    <row r="27" spans="1:21" x14ac:dyDescent="0.15">
      <c r="A27" s="4" t="s">
        <v>68</v>
      </c>
      <c r="B27" s="13">
        <v>0</v>
      </c>
      <c r="C27" s="13">
        <v>0</v>
      </c>
      <c r="D27" s="13">
        <v>4969</v>
      </c>
      <c r="E27" s="13">
        <v>4904</v>
      </c>
      <c r="F27" s="13">
        <v>5561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</row>
    <row r="28" spans="1:21" x14ac:dyDescent="0.15">
      <c r="A28" s="4" t="s">
        <v>69</v>
      </c>
      <c r="B28" s="13">
        <v>0</v>
      </c>
      <c r="C28" s="13">
        <v>0</v>
      </c>
      <c r="D28" s="13">
        <v>0</v>
      </c>
      <c r="E28" s="13">
        <v>0</v>
      </c>
      <c r="F28" s="13">
        <v>1901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</row>
    <row r="29" spans="1:21" x14ac:dyDescent="0.15">
      <c r="A29" s="4" t="s">
        <v>70</v>
      </c>
      <c r="B29" s="13">
        <v>0</v>
      </c>
      <c r="C29" s="13">
        <v>0</v>
      </c>
      <c r="D29" s="13">
        <v>24766</v>
      </c>
      <c r="E29" s="13">
        <v>23890</v>
      </c>
      <c r="F29" s="13">
        <v>23296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</row>
    <row r="30" spans="1:21" x14ac:dyDescent="0.15">
      <c r="A30" s="4" t="s">
        <v>71</v>
      </c>
      <c r="B30" s="13">
        <v>10294</v>
      </c>
      <c r="C30" s="13">
        <v>10730</v>
      </c>
      <c r="D30" s="13">
        <v>10779</v>
      </c>
      <c r="E30" s="13">
        <v>11389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</row>
    <row r="31" spans="1:21" x14ac:dyDescent="0.15">
      <c r="A31" s="4" t="s">
        <v>72</v>
      </c>
      <c r="B31" s="13">
        <v>0</v>
      </c>
      <c r="C31" s="13">
        <v>0</v>
      </c>
      <c r="D31" s="13">
        <v>8717</v>
      </c>
      <c r="E31" s="13">
        <v>8435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</row>
    <row r="32" spans="1:21" x14ac:dyDescent="0.15">
      <c r="A32" s="4" t="s">
        <v>73</v>
      </c>
      <c r="B32" s="13">
        <v>11222</v>
      </c>
      <c r="C32" s="13">
        <v>11399</v>
      </c>
      <c r="D32" s="13">
        <v>8891</v>
      </c>
      <c r="E32" s="13">
        <v>6742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</row>
    <row r="33" spans="1:21" x14ac:dyDescent="0.15">
      <c r="A33" s="4" t="s">
        <v>74</v>
      </c>
      <c r="B33" s="13">
        <v>0</v>
      </c>
      <c r="C33" s="13">
        <v>0</v>
      </c>
      <c r="D33" s="13">
        <v>0</v>
      </c>
      <c r="E33" s="13">
        <v>1817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</row>
    <row r="34" spans="1:21" x14ac:dyDescent="0.15">
      <c r="A34" s="4" t="s">
        <v>75</v>
      </c>
      <c r="B34" s="13">
        <v>48694</v>
      </c>
      <c r="C34" s="13">
        <v>55749</v>
      </c>
      <c r="D34" s="13">
        <v>15140</v>
      </c>
      <c r="E34" s="13">
        <v>4795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</row>
    <row r="35" spans="1:21" x14ac:dyDescent="0.15">
      <c r="A35" s="4" t="s">
        <v>76</v>
      </c>
      <c r="B35" s="13">
        <v>5619</v>
      </c>
      <c r="C35" s="13">
        <v>5671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</row>
    <row r="36" spans="1:21" x14ac:dyDescent="0.15">
      <c r="A36" s="4" t="s">
        <v>77</v>
      </c>
      <c r="B36" s="13">
        <v>-5652</v>
      </c>
      <c r="C36" s="13">
        <v>-6851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</row>
    <row r="37" spans="1:21" x14ac:dyDescent="0.15">
      <c r="A37" s="4" t="s">
        <v>78</v>
      </c>
      <c r="B37" s="13">
        <v>771</v>
      </c>
      <c r="C37" s="13">
        <v>619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</row>
    <row r="38" spans="1:21" x14ac:dyDescent="0.15">
      <c r="A38" s="4" t="s">
        <v>79</v>
      </c>
      <c r="B38" s="13">
        <v>3796</v>
      </c>
      <c r="C38" s="13">
        <v>4443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</row>
    <row r="39" spans="1:21" x14ac:dyDescent="0.15">
      <c r="A39" s="9" t="s">
        <v>80</v>
      </c>
      <c r="B39" s="14">
        <v>100469</v>
      </c>
      <c r="C39" s="14">
        <v>111630</v>
      </c>
      <c r="D39" s="14">
        <v>129853</v>
      </c>
      <c r="E39" s="14">
        <v>126416</v>
      </c>
      <c r="F39" s="14">
        <v>132226</v>
      </c>
      <c r="G39" s="14">
        <v>113421</v>
      </c>
      <c r="H39" s="14">
        <v>134291</v>
      </c>
      <c r="I39" s="14">
        <v>136580</v>
      </c>
      <c r="J39" s="14">
        <v>151568</v>
      </c>
      <c r="K39" s="14">
        <v>172488</v>
      </c>
      <c r="L39" s="14">
        <v>181581</v>
      </c>
      <c r="M39" s="14">
        <v>154438</v>
      </c>
      <c r="N39" s="14">
        <v>149567</v>
      </c>
      <c r="O39" s="14">
        <v>146542</v>
      </c>
      <c r="P39" s="14">
        <v>127891</v>
      </c>
      <c r="Q39" s="14">
        <v>113245</v>
      </c>
      <c r="R39" s="14">
        <v>117184</v>
      </c>
      <c r="S39" s="14">
        <v>117386</v>
      </c>
      <c r="T39" s="14">
        <v>123693</v>
      </c>
      <c r="U39" s="14">
        <v>122092</v>
      </c>
    </row>
    <row r="42" spans="1:21" x14ac:dyDescent="0.15">
      <c r="B42">
        <f>B1</f>
        <v>1998</v>
      </c>
      <c r="C42">
        <f t="shared" ref="C42:U42" si="1">C1</f>
        <v>1999</v>
      </c>
      <c r="D42">
        <f t="shared" si="1"/>
        <v>2000</v>
      </c>
      <c r="E42">
        <f t="shared" si="1"/>
        <v>2001</v>
      </c>
      <c r="F42">
        <f t="shared" si="1"/>
        <v>2002</v>
      </c>
      <c r="G42">
        <f t="shared" si="1"/>
        <v>2003</v>
      </c>
      <c r="H42">
        <f t="shared" si="1"/>
        <v>2004</v>
      </c>
      <c r="I42">
        <f t="shared" si="1"/>
        <v>2005</v>
      </c>
      <c r="J42">
        <f t="shared" si="1"/>
        <v>2006</v>
      </c>
      <c r="K42">
        <f t="shared" si="1"/>
        <v>2007</v>
      </c>
      <c r="L42">
        <f t="shared" si="1"/>
        <v>2008</v>
      </c>
      <c r="M42">
        <f t="shared" si="1"/>
        <v>2009</v>
      </c>
      <c r="N42">
        <f t="shared" si="1"/>
        <v>2010</v>
      </c>
      <c r="O42">
        <f t="shared" si="1"/>
        <v>2011</v>
      </c>
      <c r="P42">
        <f t="shared" si="1"/>
        <v>2012</v>
      </c>
      <c r="Q42">
        <f t="shared" si="1"/>
        <v>2013</v>
      </c>
      <c r="R42">
        <f t="shared" si="1"/>
        <v>2014</v>
      </c>
      <c r="S42">
        <f t="shared" si="1"/>
        <v>2015</v>
      </c>
      <c r="T42">
        <f t="shared" si="1"/>
        <v>2016</v>
      </c>
      <c r="U42">
        <f t="shared" si="1"/>
        <v>2017</v>
      </c>
    </row>
    <row r="43" spans="1:21" x14ac:dyDescent="0.15">
      <c r="A43" t="s">
        <v>117</v>
      </c>
      <c r="B43" s="19">
        <f>B10+B22+B23+B25+B29+B34</f>
        <v>48694</v>
      </c>
      <c r="C43" s="19">
        <f t="shared" ref="C43:U43" si="2">C10+C22+C23+C25+C29+C34</f>
        <v>55749</v>
      </c>
      <c r="D43" s="19">
        <f t="shared" si="2"/>
        <v>61208</v>
      </c>
      <c r="E43" s="19">
        <f t="shared" si="2"/>
        <v>53952</v>
      </c>
      <c r="F43" s="19">
        <f t="shared" si="2"/>
        <v>53154</v>
      </c>
      <c r="G43" s="19">
        <f t="shared" si="2"/>
        <v>29772</v>
      </c>
      <c r="H43" s="19">
        <f t="shared" si="2"/>
        <v>35258</v>
      </c>
      <c r="I43" s="19">
        <f t="shared" si="2"/>
        <v>44345</v>
      </c>
      <c r="J43" s="19">
        <f t="shared" si="2"/>
        <v>56378</v>
      </c>
      <c r="K43" s="19">
        <f t="shared" si="2"/>
        <v>66301</v>
      </c>
      <c r="L43" s="19">
        <f t="shared" si="2"/>
        <v>67645</v>
      </c>
      <c r="M43" s="19">
        <f t="shared" si="2"/>
        <v>48906</v>
      </c>
      <c r="N43" s="19">
        <f t="shared" si="2"/>
        <v>49856</v>
      </c>
      <c r="O43" s="19">
        <f t="shared" si="2"/>
        <v>48324</v>
      </c>
      <c r="P43" s="19">
        <f t="shared" si="2"/>
        <v>26571</v>
      </c>
      <c r="Q43" s="19">
        <f t="shared" si="2"/>
        <v>11267</v>
      </c>
      <c r="R43" s="19">
        <f t="shared" si="2"/>
        <v>11320</v>
      </c>
      <c r="S43" s="19">
        <f t="shared" si="2"/>
        <v>10801</v>
      </c>
      <c r="T43" s="19">
        <f t="shared" si="2"/>
        <v>10905</v>
      </c>
      <c r="U43" s="19">
        <f t="shared" si="2"/>
        <v>9070</v>
      </c>
    </row>
    <row r="44" spans="1:21" x14ac:dyDescent="0.15">
      <c r="A44" t="s">
        <v>118</v>
      </c>
      <c r="B44" s="19">
        <f>B6+B8+B18+B24+B26+B27+B28+B30+B32+B7</f>
        <v>33472</v>
      </c>
      <c r="C44" s="19">
        <f t="shared" ref="C44:U44" si="3">C6+C8+C18+C24+C26+C27+C28+C30+C32+C7</f>
        <v>36110</v>
      </c>
      <c r="D44" s="19">
        <f t="shared" si="3"/>
        <v>40574</v>
      </c>
      <c r="E44" s="19">
        <f t="shared" si="3"/>
        <v>39051</v>
      </c>
      <c r="F44" s="19">
        <f t="shared" si="3"/>
        <v>37065</v>
      </c>
      <c r="G44" s="19">
        <f t="shared" si="3"/>
        <v>35186</v>
      </c>
      <c r="H44" s="19">
        <f t="shared" si="3"/>
        <v>44178</v>
      </c>
      <c r="I44" s="19">
        <f t="shared" si="3"/>
        <v>32076</v>
      </c>
      <c r="J44" s="19">
        <f t="shared" si="3"/>
        <v>37687</v>
      </c>
      <c r="K44" s="19">
        <f t="shared" si="3"/>
        <v>42801</v>
      </c>
      <c r="L44" s="19">
        <f t="shared" si="3"/>
        <v>41605</v>
      </c>
      <c r="M44" s="19">
        <f t="shared" si="3"/>
        <v>38570</v>
      </c>
      <c r="N44" s="19">
        <f t="shared" si="3"/>
        <v>37886</v>
      </c>
      <c r="O44" s="19">
        <f t="shared" si="3"/>
        <v>41827</v>
      </c>
      <c r="P44" s="19">
        <f t="shared" si="3"/>
        <v>43892</v>
      </c>
      <c r="Q44" s="19">
        <f t="shared" si="3"/>
        <v>45996</v>
      </c>
      <c r="R44" s="19">
        <f t="shared" si="3"/>
        <v>47939</v>
      </c>
      <c r="S44" s="19">
        <f t="shared" si="3"/>
        <v>48232</v>
      </c>
      <c r="T44" s="19">
        <f t="shared" si="3"/>
        <v>49265</v>
      </c>
      <c r="U44" s="19">
        <f t="shared" si="3"/>
        <v>50669</v>
      </c>
    </row>
    <row r="45" spans="1:21" x14ac:dyDescent="0.15">
      <c r="A45" t="s">
        <v>119</v>
      </c>
      <c r="B45" s="19">
        <f>B4+B5+B12+B13+B14+B16+B17+B21</f>
        <v>8500</v>
      </c>
      <c r="C45" s="19">
        <f t="shared" ref="C45:U45" si="4">C4+C5+C12+C13+C14+C16+C17+C21</f>
        <v>10099</v>
      </c>
      <c r="D45" s="19">
        <f t="shared" si="4"/>
        <v>14861</v>
      </c>
      <c r="E45" s="19">
        <f t="shared" si="4"/>
        <v>20211</v>
      </c>
      <c r="F45" s="19">
        <f t="shared" si="4"/>
        <v>23633</v>
      </c>
      <c r="G45" s="19">
        <f>G4+G5+G12+G13+G14+G16+G17+G21-G46</f>
        <v>23566</v>
      </c>
      <c r="H45" s="19">
        <f>H4+H5+H12+H13+H14+H16+H17+H21-H46</f>
        <v>23260</v>
      </c>
      <c r="I45" s="19">
        <f>I4+I5+I12+I13+I14+I16+I17+I21-I46</f>
        <v>27839</v>
      </c>
      <c r="J45" s="19">
        <f t="shared" si="4"/>
        <v>25221</v>
      </c>
      <c r="K45" s="19">
        <f t="shared" si="4"/>
        <v>30698</v>
      </c>
      <c r="L45" s="19">
        <f t="shared" si="4"/>
        <v>43046</v>
      </c>
      <c r="M45" s="19">
        <f t="shared" si="4"/>
        <v>40648</v>
      </c>
      <c r="N45" s="19">
        <f t="shared" si="4"/>
        <v>39373</v>
      </c>
      <c r="O45" s="19">
        <f t="shared" si="4"/>
        <v>45705</v>
      </c>
      <c r="P45" s="19">
        <f t="shared" si="4"/>
        <v>50952</v>
      </c>
      <c r="Q45" s="19">
        <f t="shared" si="4"/>
        <v>49049</v>
      </c>
      <c r="R45" s="19">
        <f t="shared" si="4"/>
        <v>61788</v>
      </c>
      <c r="S45" s="19">
        <f t="shared" si="4"/>
        <v>51626</v>
      </c>
      <c r="T45" s="19">
        <f t="shared" si="4"/>
        <v>58726</v>
      </c>
      <c r="U45" s="19">
        <f t="shared" si="4"/>
        <v>63501</v>
      </c>
    </row>
    <row r="46" spans="1:21" x14ac:dyDescent="0.15">
      <c r="A46" t="s">
        <v>120</v>
      </c>
      <c r="B46" s="19">
        <f>B35+B31+B15+B20</f>
        <v>5619</v>
      </c>
      <c r="C46" s="19">
        <f t="shared" ref="C46:U46" si="5">C35+C31+C15+C20</f>
        <v>5671</v>
      </c>
      <c r="D46" s="19">
        <f t="shared" si="5"/>
        <v>8717</v>
      </c>
      <c r="E46" s="19">
        <f t="shared" si="5"/>
        <v>8435</v>
      </c>
      <c r="F46" s="19">
        <f t="shared" si="5"/>
        <v>12887</v>
      </c>
      <c r="G46" s="19">
        <v>13003</v>
      </c>
      <c r="H46" s="19">
        <v>14113</v>
      </c>
      <c r="I46" s="19">
        <v>13856</v>
      </c>
      <c r="J46" s="19">
        <f t="shared" si="5"/>
        <v>13202</v>
      </c>
      <c r="K46" s="19">
        <f t="shared" si="5"/>
        <v>12663</v>
      </c>
      <c r="L46" s="19">
        <f t="shared" si="5"/>
        <v>10117</v>
      </c>
      <c r="M46" s="19">
        <f t="shared" si="5"/>
        <v>8443</v>
      </c>
      <c r="N46" s="19">
        <f t="shared" si="5"/>
        <v>7957</v>
      </c>
      <c r="O46" s="19">
        <f t="shared" si="5"/>
        <v>7693</v>
      </c>
      <c r="P46" s="19">
        <f t="shared" si="5"/>
        <v>7967</v>
      </c>
      <c r="Q46" s="19">
        <f t="shared" si="5"/>
        <v>8338</v>
      </c>
      <c r="R46" s="19">
        <f t="shared" si="5"/>
        <v>0</v>
      </c>
      <c r="S46" s="19">
        <f t="shared" si="5"/>
        <v>0</v>
      </c>
      <c r="T46" s="19">
        <f t="shared" si="5"/>
        <v>0</v>
      </c>
      <c r="U46" s="19">
        <f t="shared" si="5"/>
        <v>0</v>
      </c>
    </row>
    <row r="47" spans="1:21" x14ac:dyDescent="0.15">
      <c r="A47" t="s">
        <v>121</v>
      </c>
      <c r="B47" s="19">
        <f>B19</f>
        <v>5269</v>
      </c>
      <c r="C47" s="19">
        <f t="shared" ref="C47:U47" si="6">C19</f>
        <v>5790</v>
      </c>
      <c r="D47" s="19">
        <f t="shared" si="6"/>
        <v>6797</v>
      </c>
      <c r="E47" s="19">
        <f t="shared" si="6"/>
        <v>5769</v>
      </c>
      <c r="F47" s="19">
        <f t="shared" si="6"/>
        <v>7149</v>
      </c>
      <c r="G47" s="19">
        <f t="shared" si="6"/>
        <v>6871</v>
      </c>
      <c r="H47" s="19">
        <f t="shared" si="6"/>
        <v>12886</v>
      </c>
      <c r="I47" s="19">
        <f t="shared" si="6"/>
        <v>14689</v>
      </c>
      <c r="J47" s="19">
        <f t="shared" si="6"/>
        <v>16188</v>
      </c>
      <c r="K47" s="19">
        <f t="shared" si="6"/>
        <v>15416</v>
      </c>
      <c r="L47" s="19">
        <f t="shared" si="6"/>
        <v>16969</v>
      </c>
      <c r="M47" s="19">
        <f t="shared" si="6"/>
        <v>0</v>
      </c>
      <c r="N47" s="19">
        <f t="shared" si="6"/>
        <v>0</v>
      </c>
      <c r="O47" s="19">
        <f t="shared" si="6"/>
        <v>0</v>
      </c>
      <c r="P47" s="19">
        <f t="shared" si="6"/>
        <v>0</v>
      </c>
      <c r="Q47" s="19">
        <f t="shared" si="6"/>
        <v>0</v>
      </c>
      <c r="R47" s="19">
        <f t="shared" si="6"/>
        <v>0</v>
      </c>
      <c r="S47" s="19">
        <f t="shared" si="6"/>
        <v>0</v>
      </c>
      <c r="T47" s="19">
        <f t="shared" si="6"/>
        <v>0</v>
      </c>
      <c r="U47" s="19">
        <f t="shared" si="6"/>
        <v>0</v>
      </c>
    </row>
    <row r="48" spans="1:21" x14ac:dyDescent="0.15">
      <c r="A48" t="s">
        <v>122</v>
      </c>
      <c r="B48" s="20">
        <f>SUM(B43:B47)</f>
        <v>101554</v>
      </c>
      <c r="C48" s="20">
        <f t="shared" ref="C48:U48" si="7">SUM(C43:C47)</f>
        <v>113419</v>
      </c>
      <c r="D48" s="20">
        <f t="shared" si="7"/>
        <v>132157</v>
      </c>
      <c r="E48" s="20">
        <f t="shared" si="7"/>
        <v>127418</v>
      </c>
      <c r="F48" s="20">
        <f t="shared" si="7"/>
        <v>133888</v>
      </c>
      <c r="G48" s="20">
        <f t="shared" si="7"/>
        <v>108398</v>
      </c>
      <c r="H48" s="20">
        <f t="shared" si="7"/>
        <v>129695</v>
      </c>
      <c r="I48" s="20">
        <f t="shared" si="7"/>
        <v>132805</v>
      </c>
      <c r="J48" s="20">
        <f t="shared" si="7"/>
        <v>148676</v>
      </c>
      <c r="K48" s="20">
        <f t="shared" si="7"/>
        <v>167879</v>
      </c>
      <c r="L48" s="20">
        <f t="shared" si="7"/>
        <v>179382</v>
      </c>
      <c r="M48" s="20">
        <f t="shared" si="7"/>
        <v>136567</v>
      </c>
      <c r="N48" s="20">
        <f t="shared" si="7"/>
        <v>135072</v>
      </c>
      <c r="O48" s="20">
        <f t="shared" si="7"/>
        <v>143549</v>
      </c>
      <c r="P48" s="20">
        <f t="shared" si="7"/>
        <v>129382</v>
      </c>
      <c r="Q48" s="20">
        <f t="shared" si="7"/>
        <v>114650</v>
      </c>
      <c r="R48" s="20">
        <f t="shared" si="7"/>
        <v>121047</v>
      </c>
      <c r="S48" s="20">
        <f t="shared" si="7"/>
        <v>110659</v>
      </c>
      <c r="T48" s="20">
        <f t="shared" si="7"/>
        <v>118896</v>
      </c>
      <c r="U48" s="20">
        <f t="shared" si="7"/>
        <v>123240</v>
      </c>
    </row>
    <row r="50" spans="1:21" x14ac:dyDescent="0.15">
      <c r="B50">
        <f>B42</f>
        <v>1998</v>
      </c>
      <c r="C50">
        <f t="shared" ref="C50:U50" si="8">C42</f>
        <v>1999</v>
      </c>
      <c r="D50">
        <f t="shared" si="8"/>
        <v>2000</v>
      </c>
      <c r="E50">
        <f t="shared" si="8"/>
        <v>2001</v>
      </c>
      <c r="F50">
        <f t="shared" si="8"/>
        <v>2002</v>
      </c>
      <c r="G50">
        <f t="shared" si="8"/>
        <v>2003</v>
      </c>
      <c r="H50">
        <f t="shared" si="8"/>
        <v>2004</v>
      </c>
      <c r="I50">
        <f t="shared" si="8"/>
        <v>2005</v>
      </c>
      <c r="J50">
        <f t="shared" si="8"/>
        <v>2006</v>
      </c>
      <c r="K50">
        <f t="shared" si="8"/>
        <v>2007</v>
      </c>
      <c r="L50">
        <f t="shared" si="8"/>
        <v>2008</v>
      </c>
      <c r="M50">
        <f t="shared" si="8"/>
        <v>2009</v>
      </c>
      <c r="N50">
        <f t="shared" si="8"/>
        <v>2010</v>
      </c>
      <c r="O50">
        <f t="shared" si="8"/>
        <v>2011</v>
      </c>
      <c r="P50">
        <f t="shared" si="8"/>
        <v>2012</v>
      </c>
      <c r="Q50">
        <f t="shared" si="8"/>
        <v>2013</v>
      </c>
      <c r="R50">
        <f t="shared" si="8"/>
        <v>2014</v>
      </c>
      <c r="S50">
        <f t="shared" si="8"/>
        <v>2015</v>
      </c>
      <c r="T50">
        <f t="shared" si="8"/>
        <v>2016</v>
      </c>
      <c r="U50">
        <f t="shared" si="8"/>
        <v>2017</v>
      </c>
    </row>
    <row r="51" spans="1:21" x14ac:dyDescent="0.15">
      <c r="A51" t="str">
        <f>A43</f>
        <v>GE Capital</v>
      </c>
      <c r="B51" s="22">
        <f>B43/B$48</f>
        <v>0.47948874490418891</v>
      </c>
      <c r="C51" s="22">
        <f t="shared" ref="C51:U51" si="9">C43/C$48</f>
        <v>0.49153140126433842</v>
      </c>
      <c r="D51" s="22">
        <f t="shared" si="9"/>
        <v>0.46314610652481519</v>
      </c>
      <c r="E51" s="22">
        <f t="shared" si="9"/>
        <v>0.42342526173696027</v>
      </c>
      <c r="F51" s="22">
        <f t="shared" si="9"/>
        <v>0.39700346558317401</v>
      </c>
      <c r="G51" s="22">
        <f t="shared" si="9"/>
        <v>0.27465451392092105</v>
      </c>
      <c r="H51" s="22">
        <f t="shared" si="9"/>
        <v>0.27185319403215236</v>
      </c>
      <c r="I51" s="22">
        <f t="shared" si="9"/>
        <v>0.3339106208350589</v>
      </c>
      <c r="J51" s="22">
        <f t="shared" si="9"/>
        <v>0.37920040894293633</v>
      </c>
      <c r="K51" s="22">
        <f t="shared" si="9"/>
        <v>0.39493325549949665</v>
      </c>
      <c r="L51" s="22">
        <f t="shared" si="9"/>
        <v>0.37710026647043737</v>
      </c>
      <c r="M51" s="22">
        <f t="shared" si="9"/>
        <v>0.35810993871140173</v>
      </c>
      <c r="N51" s="22">
        <f t="shared" si="9"/>
        <v>0.36910684671878702</v>
      </c>
      <c r="O51" s="22">
        <f t="shared" si="9"/>
        <v>0.33663766379424448</v>
      </c>
      <c r="P51" s="22">
        <f t="shared" si="9"/>
        <v>0.20536859841399885</v>
      </c>
      <c r="Q51" s="22">
        <f t="shared" si="9"/>
        <v>9.8273004797208893E-2</v>
      </c>
      <c r="R51" s="22">
        <f t="shared" si="9"/>
        <v>9.3517394070071952E-2</v>
      </c>
      <c r="S51" s="22">
        <f t="shared" si="9"/>
        <v>9.760615946285435E-2</v>
      </c>
      <c r="T51" s="22">
        <f t="shared" si="9"/>
        <v>9.1718813080339121E-2</v>
      </c>
      <c r="U51" s="22">
        <f t="shared" si="9"/>
        <v>7.3596234988640055E-2</v>
      </c>
    </row>
    <row r="52" spans="1:21" x14ac:dyDescent="0.15">
      <c r="A52" t="str">
        <f>A44</f>
        <v>GE Industrial</v>
      </c>
      <c r="B52" s="22">
        <f t="shared" ref="B52:Q55" si="10">B44/B$48</f>
        <v>0.32959804635957224</v>
      </c>
      <c r="C52" s="22">
        <f t="shared" si="10"/>
        <v>0.31837699150935911</v>
      </c>
      <c r="D52" s="22">
        <f t="shared" si="10"/>
        <v>0.30701362773065372</v>
      </c>
      <c r="E52" s="22">
        <f t="shared" si="10"/>
        <v>0.30647946130060116</v>
      </c>
      <c r="F52" s="22">
        <f t="shared" si="10"/>
        <v>0.27683586281070743</v>
      </c>
      <c r="G52" s="22">
        <f t="shared" si="10"/>
        <v>0.3246000848724146</v>
      </c>
      <c r="H52" s="22">
        <f t="shared" si="10"/>
        <v>0.34062993947337983</v>
      </c>
      <c r="I52" s="22">
        <f t="shared" si="10"/>
        <v>0.24152705093934718</v>
      </c>
      <c r="J52" s="22">
        <f t="shared" si="10"/>
        <v>0.25348408620086632</v>
      </c>
      <c r="K52" s="22">
        <f t="shared" si="10"/>
        <v>0.25495148291328873</v>
      </c>
      <c r="L52" s="22">
        <f t="shared" si="10"/>
        <v>0.23193519974133414</v>
      </c>
      <c r="M52" s="22">
        <f t="shared" si="10"/>
        <v>0.2824254761399167</v>
      </c>
      <c r="N52" s="22">
        <f t="shared" si="10"/>
        <v>0.28048744373371237</v>
      </c>
      <c r="O52" s="22">
        <f t="shared" si="10"/>
        <v>0.29137785703836322</v>
      </c>
      <c r="P52" s="22">
        <f t="shared" si="10"/>
        <v>0.33924348054598014</v>
      </c>
      <c r="Q52" s="22">
        <f t="shared" si="10"/>
        <v>0.40118621892716966</v>
      </c>
      <c r="R52" s="22">
        <f t="shared" ref="R52:U55" si="11">R44/R$48</f>
        <v>0.39603625038208301</v>
      </c>
      <c r="S52" s="22">
        <f t="shared" si="11"/>
        <v>0.43586152052702448</v>
      </c>
      <c r="T52" s="22">
        <f t="shared" si="11"/>
        <v>0.41435372089893691</v>
      </c>
      <c r="U52" s="22">
        <f t="shared" si="11"/>
        <v>0.41114086335605321</v>
      </c>
    </row>
    <row r="53" spans="1:21" x14ac:dyDescent="0.15">
      <c r="A53" t="str">
        <f>A45</f>
        <v>GE Power/Energy</v>
      </c>
      <c r="B53" s="22">
        <f t="shared" si="10"/>
        <v>8.369931268093822E-2</v>
      </c>
      <c r="C53" s="22">
        <f t="shared" si="10"/>
        <v>8.9041518616810228E-2</v>
      </c>
      <c r="D53" s="22">
        <f t="shared" si="10"/>
        <v>0.11244958647669061</v>
      </c>
      <c r="E53" s="22">
        <f t="shared" si="10"/>
        <v>0.1586196612723477</v>
      </c>
      <c r="F53" s="22">
        <f t="shared" si="10"/>
        <v>0.17651320506692161</v>
      </c>
      <c r="G53" s="22">
        <f t="shared" si="10"/>
        <v>0.21740253510212365</v>
      </c>
      <c r="H53" s="22">
        <f t="shared" si="10"/>
        <v>0.17934384517521879</v>
      </c>
      <c r="I53" s="22">
        <f t="shared" si="10"/>
        <v>0.20962313165919957</v>
      </c>
      <c r="J53" s="22">
        <f t="shared" si="10"/>
        <v>0.16963733218542335</v>
      </c>
      <c r="K53" s="22">
        <f t="shared" si="10"/>
        <v>0.18285789169580471</v>
      </c>
      <c r="L53" s="22">
        <f t="shared" si="10"/>
        <v>0.23996833573045234</v>
      </c>
      <c r="M53" s="22">
        <f t="shared" si="10"/>
        <v>0.29764145071649811</v>
      </c>
      <c r="N53" s="22">
        <f t="shared" si="10"/>
        <v>0.29149638711205877</v>
      </c>
      <c r="O53" s="22">
        <f t="shared" si="10"/>
        <v>0.31839302259158891</v>
      </c>
      <c r="P53" s="22">
        <f t="shared" si="10"/>
        <v>0.3938105764325795</v>
      </c>
      <c r="Q53" s="22">
        <f t="shared" si="10"/>
        <v>0.42781508940252944</v>
      </c>
      <c r="R53" s="22">
        <f t="shared" si="11"/>
        <v>0.51044635554784501</v>
      </c>
      <c r="S53" s="22">
        <f t="shared" si="11"/>
        <v>0.46653232001012118</v>
      </c>
      <c r="T53" s="22">
        <f t="shared" si="11"/>
        <v>0.49392746602072402</v>
      </c>
      <c r="U53" s="22">
        <f t="shared" si="11"/>
        <v>0.51526290165530675</v>
      </c>
    </row>
    <row r="54" spans="1:21" x14ac:dyDescent="0.15">
      <c r="A54" t="str">
        <f>A46</f>
        <v>GE Appliances/ Consumer Products</v>
      </c>
      <c r="B54" s="22">
        <f t="shared" si="10"/>
        <v>5.5330169171081398E-2</v>
      </c>
      <c r="C54" s="22">
        <f t="shared" si="10"/>
        <v>5.000044084324496E-2</v>
      </c>
      <c r="D54" s="22">
        <f t="shared" si="10"/>
        <v>6.5959427045105448E-2</v>
      </c>
      <c r="E54" s="22">
        <f t="shared" si="10"/>
        <v>6.6199438069974414E-2</v>
      </c>
      <c r="F54" s="22">
        <f t="shared" si="10"/>
        <v>9.6252091300191203E-2</v>
      </c>
      <c r="G54" s="22">
        <f t="shared" si="10"/>
        <v>0.11995608775069651</v>
      </c>
      <c r="H54" s="22">
        <f t="shared" si="10"/>
        <v>0.10881683950807663</v>
      </c>
      <c r="I54" s="22">
        <f t="shared" si="10"/>
        <v>0.10433342118143142</v>
      </c>
      <c r="J54" s="22">
        <f t="shared" si="10"/>
        <v>8.8797115876133342E-2</v>
      </c>
      <c r="K54" s="22">
        <f t="shared" si="10"/>
        <v>7.5429327074857486E-2</v>
      </c>
      <c r="L54" s="22">
        <f t="shared" si="10"/>
        <v>5.6399192784114351E-2</v>
      </c>
      <c r="M54" s="22">
        <f t="shared" si="10"/>
        <v>6.1823134432183471E-2</v>
      </c>
      <c r="N54" s="22">
        <f t="shared" si="10"/>
        <v>5.8909322435441835E-2</v>
      </c>
      <c r="O54" s="22">
        <f t="shared" si="10"/>
        <v>5.3591456575803387E-2</v>
      </c>
      <c r="P54" s="22">
        <f t="shared" si="10"/>
        <v>6.1577344607441527E-2</v>
      </c>
      <c r="Q54" s="22">
        <f t="shared" si="10"/>
        <v>7.2725686873092013E-2</v>
      </c>
      <c r="R54" s="22">
        <f t="shared" si="11"/>
        <v>0</v>
      </c>
      <c r="S54" s="22">
        <f t="shared" si="11"/>
        <v>0</v>
      </c>
      <c r="T54" s="22">
        <f t="shared" si="11"/>
        <v>0</v>
      </c>
      <c r="U54" s="22">
        <f t="shared" si="11"/>
        <v>0</v>
      </c>
    </row>
    <row r="55" spans="1:21" x14ac:dyDescent="0.15">
      <c r="A55" t="str">
        <f>A47</f>
        <v>GE Entertainment</v>
      </c>
      <c r="B55" s="22">
        <f t="shared" si="10"/>
        <v>5.1883726884219231E-2</v>
      </c>
      <c r="C55" s="22">
        <f t="shared" si="10"/>
        <v>5.1049647766247278E-2</v>
      </c>
      <c r="D55" s="22">
        <f t="shared" si="10"/>
        <v>5.1431252222735077E-2</v>
      </c>
      <c r="E55" s="22">
        <f t="shared" si="10"/>
        <v>4.5276177620116466E-2</v>
      </c>
      <c r="F55" s="22">
        <f t="shared" si="10"/>
        <v>5.3395375239005734E-2</v>
      </c>
      <c r="G55" s="22">
        <f t="shared" si="10"/>
        <v>6.3386778353844167E-2</v>
      </c>
      <c r="H55" s="22">
        <f t="shared" si="10"/>
        <v>9.9356181811172367E-2</v>
      </c>
      <c r="I55" s="22">
        <f t="shared" si="10"/>
        <v>0.11060577538496291</v>
      </c>
      <c r="J55" s="22">
        <f t="shared" si="10"/>
        <v>0.10888105679464069</v>
      </c>
      <c r="K55" s="22">
        <f t="shared" si="10"/>
        <v>9.1828042816552394E-2</v>
      </c>
      <c r="L55" s="22">
        <f t="shared" si="10"/>
        <v>9.4597005273661799E-2</v>
      </c>
      <c r="M55" s="22">
        <f t="shared" si="10"/>
        <v>0</v>
      </c>
      <c r="N55" s="22">
        <f t="shared" si="10"/>
        <v>0</v>
      </c>
      <c r="O55" s="22">
        <f t="shared" si="10"/>
        <v>0</v>
      </c>
      <c r="P55" s="22">
        <f t="shared" si="10"/>
        <v>0</v>
      </c>
      <c r="Q55" s="22">
        <f t="shared" si="10"/>
        <v>0</v>
      </c>
      <c r="R55" s="22">
        <f t="shared" si="11"/>
        <v>0</v>
      </c>
      <c r="S55" s="22">
        <f t="shared" si="11"/>
        <v>0</v>
      </c>
      <c r="T55" s="22">
        <f t="shared" si="11"/>
        <v>0</v>
      </c>
      <c r="U55" s="22">
        <f t="shared" si="11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1"/>
  <sheetViews>
    <sheetView tabSelected="1" workbookViewId="0">
      <selection activeCell="E19" sqref="E19"/>
    </sheetView>
  </sheetViews>
  <sheetFormatPr baseColWidth="10" defaultRowHeight="19" x14ac:dyDescent="0.25"/>
  <cols>
    <col min="1" max="1" width="18.83203125" bestFit="1" customWidth="1"/>
    <col min="2" max="2" width="16.83203125" style="23" bestFit="1" customWidth="1"/>
    <col min="3" max="3" width="25.33203125" style="23" bestFit="1" customWidth="1"/>
    <col min="4" max="5" width="19" style="23" customWidth="1"/>
    <col min="6" max="6" width="14.33203125" style="23" bestFit="1" customWidth="1"/>
    <col min="7" max="7" width="15.83203125" bestFit="1" customWidth="1"/>
    <col min="8" max="9" width="11.83203125" customWidth="1"/>
    <col min="10" max="10" width="14.1640625" style="56" customWidth="1"/>
  </cols>
  <sheetData>
    <row r="1" spans="1:12" ht="40" x14ac:dyDescent="0.25">
      <c r="A1" s="31" t="s">
        <v>123</v>
      </c>
      <c r="B1" s="31" t="s">
        <v>124</v>
      </c>
      <c r="C1" s="31" t="s">
        <v>125</v>
      </c>
      <c r="D1" s="31" t="s">
        <v>136</v>
      </c>
      <c r="E1" s="31" t="s">
        <v>144</v>
      </c>
      <c r="F1" s="31" t="s">
        <v>137</v>
      </c>
      <c r="G1" s="31" t="s">
        <v>141</v>
      </c>
      <c r="H1" s="31" t="s">
        <v>156</v>
      </c>
      <c r="I1" s="64" t="s">
        <v>155</v>
      </c>
      <c r="J1" s="31" t="s">
        <v>145</v>
      </c>
      <c r="K1" t="s">
        <v>146</v>
      </c>
      <c r="L1" t="s">
        <v>147</v>
      </c>
    </row>
    <row r="2" spans="1:12" x14ac:dyDescent="0.25">
      <c r="A2" s="32" t="s">
        <v>53</v>
      </c>
      <c r="B2" s="33">
        <f>36</f>
        <v>36</v>
      </c>
      <c r="C2" s="34">
        <f>36/36.6-1</f>
        <v>-1.6393442622950838E-2</v>
      </c>
      <c r="D2" s="33">
        <v>2.8</v>
      </c>
      <c r="E2" s="33">
        <f>Sheet4!C2/1000</f>
        <v>1.6858882681564247</v>
      </c>
      <c r="F2" s="34">
        <f>E2/B2</f>
        <v>4.6830229671011796E-2</v>
      </c>
      <c r="G2" s="48">
        <f>Sheet4!F2/100</f>
        <v>328.33890973716211</v>
      </c>
      <c r="H2" s="49">
        <f>Sheet4!G2</f>
        <v>3.850948406113347E-2</v>
      </c>
      <c r="I2" s="49">
        <f>'SOTP Valuation'!H5</f>
        <v>9.2780734061829143E-2</v>
      </c>
      <c r="J2" s="57">
        <v>4.9099999999999998E-2</v>
      </c>
      <c r="K2">
        <v>3.51</v>
      </c>
      <c r="L2" s="35">
        <f t="shared" ref="L2:L9" si="0">B2*K2</f>
        <v>126.35999999999999</v>
      </c>
    </row>
    <row r="3" spans="1:12" x14ac:dyDescent="0.25">
      <c r="A3" s="32" t="s">
        <v>44</v>
      </c>
      <c r="B3" s="33">
        <v>10.3</v>
      </c>
      <c r="C3" s="34">
        <f>10.3/9-1</f>
        <v>0.1444444444444446</v>
      </c>
      <c r="D3" s="33">
        <v>0.7</v>
      </c>
      <c r="E3" s="33">
        <f>Sheet4!C3/1000</f>
        <v>0.41224581005586591</v>
      </c>
      <c r="F3" s="34">
        <f t="shared" ref="F3:F10" si="1">E3/B3</f>
        <v>4.0023865053967558E-2</v>
      </c>
      <c r="G3" s="48">
        <f>Sheet4!F3/100</f>
        <v>49.911133102609675</v>
      </c>
      <c r="H3" s="49">
        <f>Sheet4!G3</f>
        <v>6.1946972212845494E-2</v>
      </c>
      <c r="I3" s="49">
        <f>'SOTP Valuation'!H6</f>
        <v>8.0047493624431657E-2</v>
      </c>
      <c r="J3" s="57">
        <v>6.88E-2</v>
      </c>
      <c r="K3">
        <v>8.4</v>
      </c>
      <c r="L3" s="35">
        <f t="shared" si="0"/>
        <v>86.52000000000001</v>
      </c>
    </row>
    <row r="4" spans="1:12" x14ac:dyDescent="0.25">
      <c r="A4" s="32" t="s">
        <v>46</v>
      </c>
      <c r="B4" s="33">
        <v>17.2</v>
      </c>
      <c r="C4" s="34">
        <f>17.2/12.9-1</f>
        <v>0.33333333333333326</v>
      </c>
      <c r="D4" s="33">
        <v>0.2</v>
      </c>
      <c r="E4" s="33">
        <f>Sheet4!C4/1000</f>
        <v>-0.305608938547486</v>
      </c>
      <c r="F4" s="34">
        <f t="shared" si="1"/>
        <v>-1.7767961543458489E-2</v>
      </c>
      <c r="G4" s="48">
        <f>Sheet4!F4/100</f>
        <v>275.95368365915255</v>
      </c>
      <c r="H4" s="49">
        <f>Sheet4!G4</f>
        <v>-8.3059845721690697E-3</v>
      </c>
      <c r="I4" s="49">
        <f>'SOTP Valuation'!H7</f>
        <v>3.7103729262239649E-2</v>
      </c>
      <c r="J4" s="57">
        <v>8.8200000000000001E-2</v>
      </c>
      <c r="K4">
        <v>1.02</v>
      </c>
      <c r="L4" s="35">
        <f t="shared" si="0"/>
        <v>17.544</v>
      </c>
    </row>
    <row r="5" spans="1:12" x14ac:dyDescent="0.25">
      <c r="A5" s="39" t="s">
        <v>47</v>
      </c>
      <c r="B5" s="40">
        <v>27.4</v>
      </c>
      <c r="C5" s="41">
        <f>27.4/26.3-1</f>
        <v>4.1825095057034245E-2</v>
      </c>
      <c r="D5" s="40">
        <v>6.6</v>
      </c>
      <c r="E5" s="40">
        <f>Sheet4!C5/1000</f>
        <v>5.8046927374301678</v>
      </c>
      <c r="F5" s="41">
        <f t="shared" si="1"/>
        <v>0.21185009990621051</v>
      </c>
      <c r="G5" s="50">
        <f>Sheet4!F5/100</f>
        <v>192.72538060050508</v>
      </c>
      <c r="H5" s="51">
        <f>Sheet4!G5</f>
        <v>0.22589238321946353</v>
      </c>
      <c r="I5" s="51">
        <f>'SOTP Valuation'!H8</f>
        <v>0.20272150255769447</v>
      </c>
      <c r="J5" s="58">
        <v>8.5199999999999998E-2</v>
      </c>
      <c r="K5">
        <v>1.56</v>
      </c>
      <c r="L5" s="35">
        <f t="shared" si="0"/>
        <v>42.744</v>
      </c>
    </row>
    <row r="6" spans="1:12" x14ac:dyDescent="0.25">
      <c r="A6" s="39" t="s">
        <v>48</v>
      </c>
      <c r="B6" s="40">
        <v>19.100000000000001</v>
      </c>
      <c r="C6" s="41">
        <f>19.1/18.3-1</f>
        <v>4.3715846994535568E-2</v>
      </c>
      <c r="D6" s="40">
        <v>3.4</v>
      </c>
      <c r="E6" s="40">
        <f>Sheet4!C6/1000</f>
        <v>2.8643296089385477</v>
      </c>
      <c r="F6" s="41">
        <f t="shared" si="1"/>
        <v>0.149964900991547</v>
      </c>
      <c r="G6" s="50">
        <f>Sheet4!F6/100</f>
        <v>132.80709531381535</v>
      </c>
      <c r="H6" s="51">
        <f>Sheet4!G6</f>
        <v>0.1617569604717074</v>
      </c>
      <c r="I6" s="51">
        <f>'SOTP Valuation'!H9</f>
        <v>0.15068085665057926</v>
      </c>
      <c r="J6" s="58">
        <v>7.9699999999999993E-2</v>
      </c>
      <c r="K6">
        <v>4.79</v>
      </c>
      <c r="L6" s="35">
        <f t="shared" si="0"/>
        <v>91.489000000000004</v>
      </c>
    </row>
    <row r="7" spans="1:12" x14ac:dyDescent="0.25">
      <c r="A7" s="39" t="s">
        <v>49</v>
      </c>
      <c r="B7" s="40">
        <v>4.2</v>
      </c>
      <c r="C7" s="41">
        <f>4.2/4.7-1</f>
        <v>-0.1063829787234043</v>
      </c>
      <c r="D7" s="40">
        <v>0.8</v>
      </c>
      <c r="E7" s="40">
        <f>Sheet4!C7/1000</f>
        <v>0.6956536312849162</v>
      </c>
      <c r="F7" s="41">
        <f t="shared" si="1"/>
        <v>0.1656318169725991</v>
      </c>
      <c r="G7" s="50">
        <f>Sheet4!F7/100</f>
        <v>20.725144514077261</v>
      </c>
      <c r="H7" s="51">
        <f>Sheet4!G7</f>
        <v>0.2517426226433801</v>
      </c>
      <c r="I7" s="51">
        <f>'SOTP Valuation'!H10</f>
        <v>0.26672821979005396</v>
      </c>
      <c r="J7" s="58">
        <v>7.4899999999999994E-2</v>
      </c>
      <c r="K7">
        <v>1.54</v>
      </c>
      <c r="L7" s="35">
        <f t="shared" si="0"/>
        <v>6.4680000000000009</v>
      </c>
    </row>
    <row r="8" spans="1:12" x14ac:dyDescent="0.25">
      <c r="A8" s="42" t="s">
        <v>50</v>
      </c>
      <c r="B8" s="43">
        <v>2</v>
      </c>
      <c r="C8" s="44">
        <f>2/4.8-1</f>
        <v>-0.58333333333333326</v>
      </c>
      <c r="D8" s="43">
        <v>0.1</v>
      </c>
      <c r="E8" s="59">
        <f>Sheet4!C8/1000</f>
        <v>3.1882681564245813E-2</v>
      </c>
      <c r="F8" s="60">
        <f t="shared" si="1"/>
        <v>1.5941340782122906E-2</v>
      </c>
      <c r="G8" s="52">
        <f>Sheet4!F8/100</f>
        <v>3.3418718548311666</v>
      </c>
      <c r="H8" s="53">
        <f>Sheet4!G8</f>
        <v>7.1552747118702464E-2</v>
      </c>
      <c r="I8" s="53">
        <f>'SOTP Valuation'!H11</f>
        <v>9.6563328553822853E-2</v>
      </c>
      <c r="J8" s="61">
        <v>8.5000000000000006E-2</v>
      </c>
      <c r="K8">
        <v>1.78</v>
      </c>
      <c r="L8" s="35">
        <f t="shared" si="0"/>
        <v>3.56</v>
      </c>
    </row>
    <row r="9" spans="1:12" x14ac:dyDescent="0.25">
      <c r="A9" s="42" t="s">
        <v>51</v>
      </c>
      <c r="B9" s="43">
        <v>9.1</v>
      </c>
      <c r="C9" s="44">
        <f>9.1/10.9-1</f>
        <v>-0.16513761467889909</v>
      </c>
      <c r="D9" s="43">
        <v>-6.8</v>
      </c>
      <c r="E9" s="59">
        <f>Sheet4!C9/1000</f>
        <v>-7.043083798882682</v>
      </c>
      <c r="F9" s="60">
        <f t="shared" si="1"/>
        <v>-0.77396525262447058</v>
      </c>
      <c r="G9" s="52">
        <f>Sheet4!F9/100</f>
        <v>723.37678121784677</v>
      </c>
      <c r="H9" s="53">
        <f>Sheet4!G9</f>
        <v>-7.3022980365348905E-2</v>
      </c>
      <c r="I9" s="53">
        <v>-2.81E-2</v>
      </c>
      <c r="J9" s="61">
        <v>3.6400000000000002E-2</v>
      </c>
      <c r="K9">
        <v>2.2799999999999998</v>
      </c>
      <c r="L9" s="35">
        <f t="shared" si="0"/>
        <v>20.747999999999998</v>
      </c>
    </row>
    <row r="10" spans="1:12" x14ac:dyDescent="0.25">
      <c r="A10" s="46" t="s">
        <v>122</v>
      </c>
      <c r="B10" s="47">
        <f>SUM(B2:B9)</f>
        <v>125.3</v>
      </c>
      <c r="C10" s="45">
        <f>125.3/123.7-1</f>
        <v>1.2934518997574695E-2</v>
      </c>
      <c r="D10" s="47">
        <f>SUM(D2:D9)</f>
        <v>7.8000000000000016</v>
      </c>
      <c r="E10" s="62">
        <f>Sheet4!C10/1000</f>
        <v>4.1459999999999999</v>
      </c>
      <c r="F10" s="45">
        <f t="shared" si="1"/>
        <v>3.3088587390263366E-2</v>
      </c>
      <c r="G10" s="54">
        <f>Sheet4!F10/100</f>
        <v>1727.18</v>
      </c>
      <c r="H10" s="55">
        <f>Sheet4!G10</f>
        <v>1.8003334915874431E-2</v>
      </c>
      <c r="I10" s="55">
        <v>4.4999999999999998E-2</v>
      </c>
      <c r="J10" s="63">
        <f>(J2*L2+J3*L3+J4*M4*L4+J5*L5+J6*L6+J7*L7+J8*L8+J9*L9)/L10</f>
        <v>6.2292713304150135E-2</v>
      </c>
      <c r="L10" s="35">
        <f>SUM(L2:L9)</f>
        <v>395.43300000000005</v>
      </c>
    </row>
    <row r="11" spans="1:12" ht="21" customHeight="1" x14ac:dyDescent="0.25">
      <c r="A11" t="s">
        <v>142</v>
      </c>
      <c r="D11" s="23">
        <f>7871-4042</f>
        <v>3829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"/>
  <sheetViews>
    <sheetView workbookViewId="0">
      <selection activeCell="C3" sqref="C3"/>
    </sheetView>
  </sheetViews>
  <sheetFormatPr baseColWidth="10" defaultRowHeight="11" x14ac:dyDescent="0.15"/>
  <sheetData>
    <row r="1" spans="1:7" x14ac:dyDescent="0.15">
      <c r="A1" t="str">
        <f>'2017 Breakdown'!A1</f>
        <v>Business</v>
      </c>
      <c r="B1" t="s">
        <v>138</v>
      </c>
      <c r="C1" t="s">
        <v>139</v>
      </c>
      <c r="D1" t="s">
        <v>140</v>
      </c>
      <c r="E1" t="s">
        <v>94</v>
      </c>
      <c r="F1" t="s">
        <v>141</v>
      </c>
      <c r="G1" t="s">
        <v>143</v>
      </c>
    </row>
    <row r="2" spans="1:7" x14ac:dyDescent="0.15">
      <c r="A2" t="str">
        <f>'2017 Breakdown'!A2</f>
        <v>Power</v>
      </c>
      <c r="B2" s="36">
        <v>2786</v>
      </c>
      <c r="C2" s="36">
        <f>B2-'2017 Breakdown'!$D$11*('2017 Breakdown'!B2/'2017 Breakdown'!$B$10)</f>
        <v>1685.8882681564246</v>
      </c>
      <c r="D2" s="36">
        <f>C2*(1-0.25)</f>
        <v>1264.4162011173185</v>
      </c>
      <c r="E2" s="36">
        <v>71133</v>
      </c>
      <c r="F2" s="36">
        <f>$F$10*E2/$E$10</f>
        <v>32833.89097371621</v>
      </c>
      <c r="G2" s="21">
        <f>D2/F2</f>
        <v>3.850948406113347E-2</v>
      </c>
    </row>
    <row r="3" spans="1:7" x14ac:dyDescent="0.15">
      <c r="A3" t="str">
        <f>'2017 Breakdown'!A3</f>
        <v>Renewable Energy</v>
      </c>
      <c r="B3" s="36">
        <v>727</v>
      </c>
      <c r="C3" s="36">
        <f>B3-'2017 Breakdown'!$D$11*('2017 Breakdown'!B3/'2017 Breakdown'!$B$10)</f>
        <v>412.24581005586589</v>
      </c>
      <c r="D3" s="36">
        <f t="shared" ref="D3:D10" si="0">C3*(1-0.25)</f>
        <v>309.18435754189943</v>
      </c>
      <c r="E3" s="36">
        <v>10813</v>
      </c>
      <c r="F3" s="36">
        <f t="shared" ref="F3:F9" si="1">$F$10*E3/$E$10</f>
        <v>4991.1133102609674</v>
      </c>
      <c r="G3" s="21">
        <f t="shared" ref="G3:G10" si="2">D3/F3</f>
        <v>6.1946972212845494E-2</v>
      </c>
    </row>
    <row r="4" spans="1:7" x14ac:dyDescent="0.15">
      <c r="A4" t="str">
        <f>'2017 Breakdown'!A4</f>
        <v>Oil &amp; Gas</v>
      </c>
      <c r="B4" s="36">
        <v>220</v>
      </c>
      <c r="C4" s="36">
        <f>B4-'2017 Breakdown'!$D$11*('2017 Breakdown'!B4/'2017 Breakdown'!$B$10)</f>
        <v>-305.60893854748599</v>
      </c>
      <c r="D4" s="36">
        <f t="shared" si="0"/>
        <v>-229.20670391061449</v>
      </c>
      <c r="E4" s="36">
        <v>59784</v>
      </c>
      <c r="F4" s="36">
        <f t="shared" si="1"/>
        <v>27595.368365915256</v>
      </c>
      <c r="G4" s="21">
        <f t="shared" si="2"/>
        <v>-8.3059845721690697E-3</v>
      </c>
    </row>
    <row r="5" spans="1:7" x14ac:dyDescent="0.15">
      <c r="A5" t="str">
        <f>'2017 Breakdown'!A5</f>
        <v>Aviation</v>
      </c>
      <c r="B5" s="36">
        <v>6642</v>
      </c>
      <c r="C5" s="36">
        <f>B5-'2017 Breakdown'!$D$11*('2017 Breakdown'!B5/'2017 Breakdown'!$B$10)</f>
        <v>5804.6927374301677</v>
      </c>
      <c r="D5" s="36">
        <f t="shared" si="0"/>
        <v>4353.519553072626</v>
      </c>
      <c r="E5" s="36">
        <v>41753</v>
      </c>
      <c r="F5" s="36">
        <f t="shared" si="1"/>
        <v>19272.538060050509</v>
      </c>
      <c r="G5" s="21">
        <f t="shared" si="2"/>
        <v>0.22589238321946353</v>
      </c>
    </row>
    <row r="6" spans="1:7" x14ac:dyDescent="0.15">
      <c r="A6" t="str">
        <f>'2017 Breakdown'!A6</f>
        <v>Healthcare</v>
      </c>
      <c r="B6" s="36">
        <v>3448</v>
      </c>
      <c r="C6" s="36">
        <f>B6-'2017 Breakdown'!$D$11*('2017 Breakdown'!B6/'2017 Breakdown'!$B$10)</f>
        <v>2864.3296089385476</v>
      </c>
      <c r="D6" s="36">
        <f t="shared" si="0"/>
        <v>2148.2472067039107</v>
      </c>
      <c r="E6" s="36">
        <v>28772</v>
      </c>
      <c r="F6" s="36">
        <f t="shared" si="1"/>
        <v>13280.709531381535</v>
      </c>
      <c r="G6" s="21">
        <f t="shared" si="2"/>
        <v>0.1617569604717074</v>
      </c>
    </row>
    <row r="7" spans="1:7" x14ac:dyDescent="0.15">
      <c r="A7" t="str">
        <f>'2017 Breakdown'!A7</f>
        <v>Transportation</v>
      </c>
      <c r="B7" s="36">
        <v>824</v>
      </c>
      <c r="C7" s="36">
        <f>B7-'2017 Breakdown'!$D$11*('2017 Breakdown'!B7/'2017 Breakdown'!$B$10)</f>
        <v>695.65363128491617</v>
      </c>
      <c r="D7" s="36">
        <f t="shared" si="0"/>
        <v>521.74022346368713</v>
      </c>
      <c r="E7" s="36">
        <v>4490</v>
      </c>
      <c r="F7" s="36">
        <f t="shared" si="1"/>
        <v>2072.514451407726</v>
      </c>
      <c r="G7" s="21">
        <f t="shared" si="2"/>
        <v>0.2517426226433801</v>
      </c>
    </row>
    <row r="8" spans="1:7" x14ac:dyDescent="0.15">
      <c r="A8" t="str">
        <f>'2017 Breakdown'!A8</f>
        <v>Lighting</v>
      </c>
      <c r="B8" s="36">
        <v>93</v>
      </c>
      <c r="C8" s="36">
        <f>B8-'2017 Breakdown'!$D$11*('2017 Breakdown'!B8/'2017 Breakdown'!$B$10)</f>
        <v>31.882681564245814</v>
      </c>
      <c r="D8" s="36">
        <f t="shared" si="0"/>
        <v>23.912011173184361</v>
      </c>
      <c r="E8" s="36">
        <v>724</v>
      </c>
      <c r="F8" s="36">
        <f t="shared" si="1"/>
        <v>334.18718548311665</v>
      </c>
      <c r="G8" s="21">
        <f t="shared" si="2"/>
        <v>7.1552747118702464E-2</v>
      </c>
    </row>
    <row r="9" spans="1:7" x14ac:dyDescent="0.15">
      <c r="A9" t="str">
        <f>'2017 Breakdown'!A9</f>
        <v>Capital</v>
      </c>
      <c r="B9" s="36">
        <v>-6765</v>
      </c>
      <c r="C9" s="36">
        <f>B9-'2017 Breakdown'!$D$11*('2017 Breakdown'!B9/'2017 Breakdown'!$B$10)</f>
        <v>-7043.0837988826815</v>
      </c>
      <c r="D9" s="36">
        <f t="shared" si="0"/>
        <v>-5282.3128491620109</v>
      </c>
      <c r="E9" s="36">
        <v>156716</v>
      </c>
      <c r="F9" s="36">
        <f t="shared" si="1"/>
        <v>72337.678121784673</v>
      </c>
      <c r="G9" s="21">
        <f t="shared" si="2"/>
        <v>-7.3022980365348905E-2</v>
      </c>
    </row>
    <row r="10" spans="1:7" x14ac:dyDescent="0.15">
      <c r="A10" t="str">
        <f>'2017 Breakdown'!A10</f>
        <v>Total</v>
      </c>
      <c r="B10" s="36">
        <f>SUM(B2:B9)</f>
        <v>7975</v>
      </c>
      <c r="C10" s="36">
        <f>B10-'2017 Breakdown'!D11</f>
        <v>4146</v>
      </c>
      <c r="D10" s="36">
        <f t="shared" si="0"/>
        <v>3109.5</v>
      </c>
      <c r="E10" s="36">
        <f>SUM(E2:E9)</f>
        <v>374185</v>
      </c>
      <c r="F10" s="36">
        <f>81986+24036+1980+108575+38136-43299-38696</f>
        <v>172718</v>
      </c>
      <c r="G10" s="21">
        <f t="shared" si="2"/>
        <v>1.8003334915874431E-2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8"/>
  <sheetViews>
    <sheetView workbookViewId="0">
      <selection activeCell="G38" sqref="G38"/>
    </sheetView>
  </sheetViews>
  <sheetFormatPr baseColWidth="10" defaultRowHeight="13" x14ac:dyDescent="0.15"/>
  <cols>
    <col min="1" max="1" width="24.6640625" style="26" customWidth="1"/>
    <col min="2" max="6" width="12.1640625" style="27" bestFit="1" customWidth="1"/>
  </cols>
  <sheetData>
    <row r="1" spans="1:7" x14ac:dyDescent="0.15">
      <c r="A1" s="24"/>
      <c r="B1" s="25">
        <v>2017</v>
      </c>
      <c r="C1" s="25">
        <v>2016</v>
      </c>
      <c r="D1" s="25">
        <v>2015</v>
      </c>
      <c r="E1" s="25">
        <v>2014</v>
      </c>
      <c r="F1" s="25">
        <v>2013</v>
      </c>
    </row>
    <row r="2" spans="1:7" ht="16" x14ac:dyDescent="0.2">
      <c r="A2" s="77" t="s">
        <v>133</v>
      </c>
      <c r="B2" s="77"/>
      <c r="C2" s="77"/>
      <c r="D2" s="77"/>
      <c r="E2" s="77"/>
      <c r="F2" s="77"/>
    </row>
    <row r="3" spans="1:7" x14ac:dyDescent="0.15">
      <c r="A3" s="24" t="s">
        <v>53</v>
      </c>
      <c r="B3" s="29">
        <v>35990</v>
      </c>
      <c r="C3" s="29">
        <v>36795</v>
      </c>
      <c r="D3" s="29">
        <v>28903</v>
      </c>
      <c r="E3" s="29">
        <v>27746</v>
      </c>
      <c r="F3" s="29">
        <v>26770</v>
      </c>
      <c r="G3" s="21">
        <f>(B3/F3)^(1/5)-1</f>
        <v>6.0978773082303928E-2</v>
      </c>
    </row>
    <row r="4" spans="1:7" x14ac:dyDescent="0.15">
      <c r="A4" s="24" t="s">
        <v>44</v>
      </c>
      <c r="B4" s="29">
        <v>10280</v>
      </c>
      <c r="C4" s="29">
        <v>9033</v>
      </c>
      <c r="D4" s="29">
        <v>6273</v>
      </c>
      <c r="E4" s="29">
        <v>6399</v>
      </c>
      <c r="F4" s="29">
        <v>4824</v>
      </c>
      <c r="G4" s="21">
        <f t="shared" ref="G4:G14" si="0">(B4/F4)^(1/5)-1</f>
        <v>0.16336813214844548</v>
      </c>
    </row>
    <row r="5" spans="1:7" x14ac:dyDescent="0.15">
      <c r="A5" s="24" t="s">
        <v>46</v>
      </c>
      <c r="B5" s="29">
        <v>17231</v>
      </c>
      <c r="C5" s="29">
        <v>12898</v>
      </c>
      <c r="D5" s="29">
        <v>16450</v>
      </c>
      <c r="E5" s="29">
        <v>19085</v>
      </c>
      <c r="F5" s="29">
        <v>17341</v>
      </c>
      <c r="G5" s="21">
        <f t="shared" si="0"/>
        <v>-1.2719009785204793E-3</v>
      </c>
    </row>
    <row r="6" spans="1:7" x14ac:dyDescent="0.15">
      <c r="A6" s="24" t="s">
        <v>47</v>
      </c>
      <c r="B6" s="29">
        <v>27375</v>
      </c>
      <c r="C6" s="29">
        <v>26261</v>
      </c>
      <c r="D6" s="29">
        <v>24660</v>
      </c>
      <c r="E6" s="29">
        <v>23990</v>
      </c>
      <c r="F6" s="29">
        <v>21911</v>
      </c>
      <c r="G6" s="21">
        <f t="shared" si="0"/>
        <v>4.5534542819692714E-2</v>
      </c>
    </row>
    <row r="7" spans="1:7" x14ac:dyDescent="0.15">
      <c r="A7" s="24" t="s">
        <v>48</v>
      </c>
      <c r="B7" s="29">
        <v>19116</v>
      </c>
      <c r="C7" s="29">
        <v>18291</v>
      </c>
      <c r="D7" s="29">
        <v>17639</v>
      </c>
      <c r="E7" s="29">
        <v>18299</v>
      </c>
      <c r="F7" s="29">
        <v>18200</v>
      </c>
      <c r="G7" s="21">
        <f t="shared" si="0"/>
        <v>9.8691998085789212E-3</v>
      </c>
    </row>
    <row r="8" spans="1:7" x14ac:dyDescent="0.15">
      <c r="A8" s="24" t="s">
        <v>49</v>
      </c>
      <c r="B8" s="29">
        <v>4178</v>
      </c>
      <c r="C8" s="29">
        <v>4713</v>
      </c>
      <c r="D8" s="29">
        <v>5933</v>
      </c>
      <c r="E8" s="29">
        <v>5650</v>
      </c>
      <c r="F8" s="29">
        <v>5885</v>
      </c>
      <c r="G8" s="21">
        <f t="shared" si="0"/>
        <v>-6.6220374425544404E-2</v>
      </c>
    </row>
    <row r="9" spans="1:7" x14ac:dyDescent="0.15">
      <c r="A9" s="24" t="s">
        <v>126</v>
      </c>
      <c r="B9" s="29">
        <v>1987</v>
      </c>
      <c r="C9" s="29">
        <v>4823</v>
      </c>
      <c r="D9" s="29">
        <v>8751</v>
      </c>
      <c r="E9" s="29">
        <v>8404</v>
      </c>
      <c r="F9" s="29">
        <v>8338</v>
      </c>
      <c r="G9" s="21">
        <f t="shared" si="0"/>
        <v>-0.24936779173595547</v>
      </c>
    </row>
    <row r="10" spans="1:7" x14ac:dyDescent="0.15">
      <c r="A10" s="24" t="s">
        <v>127</v>
      </c>
      <c r="B10" s="29">
        <v>116157</v>
      </c>
      <c r="C10" s="29">
        <v>112814</v>
      </c>
      <c r="D10" s="29">
        <v>108609</v>
      </c>
      <c r="E10" s="29">
        <v>109574</v>
      </c>
      <c r="F10" s="29">
        <v>103269</v>
      </c>
      <c r="G10" s="21">
        <f t="shared" si="0"/>
        <v>2.3799900652060835E-2</v>
      </c>
    </row>
    <row r="11" spans="1:7" x14ac:dyDescent="0.15">
      <c r="A11" s="24" t="s">
        <v>51</v>
      </c>
      <c r="B11" s="29">
        <v>9070</v>
      </c>
      <c r="C11" s="29">
        <v>10905</v>
      </c>
      <c r="D11" s="29">
        <v>10801</v>
      </c>
      <c r="E11" s="29">
        <v>11320</v>
      </c>
      <c r="F11" s="29">
        <v>11267</v>
      </c>
      <c r="G11" s="21">
        <f t="shared" si="0"/>
        <v>-4.2453664576507344E-2</v>
      </c>
    </row>
    <row r="12" spans="1:7" x14ac:dyDescent="0.15">
      <c r="A12" s="24" t="s">
        <v>122</v>
      </c>
      <c r="B12" s="29">
        <v>125227</v>
      </c>
      <c r="C12" s="29">
        <v>123719</v>
      </c>
      <c r="D12" s="29">
        <v>119410</v>
      </c>
      <c r="E12" s="29">
        <v>120894</v>
      </c>
      <c r="F12" s="29">
        <v>114536</v>
      </c>
      <c r="G12" s="21">
        <f t="shared" si="0"/>
        <v>1.8008004701517866E-2</v>
      </c>
    </row>
    <row r="13" spans="1:7" x14ac:dyDescent="0.15">
      <c r="A13" s="24" t="s">
        <v>128</v>
      </c>
      <c r="B13" s="29">
        <v>-3135</v>
      </c>
      <c r="C13" s="29">
        <v>-26</v>
      </c>
      <c r="D13" s="29">
        <v>-2024</v>
      </c>
      <c r="E13" s="29">
        <v>-3709</v>
      </c>
      <c r="F13" s="29">
        <v>-1292</v>
      </c>
      <c r="G13" s="21">
        <f t="shared" si="0"/>
        <v>0.19397437557170116</v>
      </c>
    </row>
    <row r="14" spans="1:7" x14ac:dyDescent="0.15">
      <c r="A14" s="24" t="s">
        <v>129</v>
      </c>
      <c r="B14" s="29">
        <v>122092</v>
      </c>
      <c r="C14" s="29">
        <v>123693</v>
      </c>
      <c r="D14" s="29">
        <v>117386</v>
      </c>
      <c r="E14" s="29">
        <v>117184</v>
      </c>
      <c r="F14" s="29">
        <v>113245</v>
      </c>
      <c r="G14" s="21">
        <f t="shared" si="0"/>
        <v>1.5157983474707981E-2</v>
      </c>
    </row>
    <row r="15" spans="1:7" x14ac:dyDescent="0.15">
      <c r="A15" s="78" t="s">
        <v>134</v>
      </c>
      <c r="B15" s="78"/>
      <c r="C15" s="78"/>
      <c r="D15" s="78"/>
      <c r="E15" s="78"/>
      <c r="F15" s="78"/>
    </row>
    <row r="16" spans="1:7" x14ac:dyDescent="0.15">
      <c r="A16" s="24" t="s">
        <v>53</v>
      </c>
      <c r="B16" s="30">
        <v>2786</v>
      </c>
      <c r="C16" s="30">
        <v>5091</v>
      </c>
      <c r="D16" s="30">
        <v>4772</v>
      </c>
      <c r="E16" s="30">
        <v>4731</v>
      </c>
      <c r="F16" s="30">
        <v>4437</v>
      </c>
    </row>
    <row r="17" spans="1:7" x14ac:dyDescent="0.15">
      <c r="A17" s="24" t="s">
        <v>44</v>
      </c>
      <c r="B17" s="30">
        <v>727</v>
      </c>
      <c r="C17" s="30">
        <v>576</v>
      </c>
      <c r="D17" s="30">
        <v>431</v>
      </c>
      <c r="E17" s="30">
        <v>694</v>
      </c>
      <c r="F17" s="30">
        <v>485</v>
      </c>
    </row>
    <row r="18" spans="1:7" x14ac:dyDescent="0.15">
      <c r="A18" s="24" t="s">
        <v>46</v>
      </c>
      <c r="B18" s="30">
        <v>220</v>
      </c>
      <c r="C18" s="30">
        <v>1392</v>
      </c>
      <c r="D18" s="30">
        <v>2427</v>
      </c>
      <c r="E18" s="30">
        <v>2758</v>
      </c>
      <c r="F18" s="30">
        <v>2357</v>
      </c>
    </row>
    <row r="19" spans="1:7" x14ac:dyDescent="0.15">
      <c r="A19" s="24" t="s">
        <v>47</v>
      </c>
      <c r="B19" s="30">
        <v>6642</v>
      </c>
      <c r="C19" s="30">
        <v>6115</v>
      </c>
      <c r="D19" s="30">
        <v>5507</v>
      </c>
      <c r="E19" s="30">
        <v>4973</v>
      </c>
      <c r="F19" s="30">
        <v>4345</v>
      </c>
    </row>
    <row r="20" spans="1:7" x14ac:dyDescent="0.15">
      <c r="A20" s="24" t="s">
        <v>48</v>
      </c>
      <c r="B20" s="30">
        <v>3448</v>
      </c>
      <c r="C20" s="30">
        <v>3161</v>
      </c>
      <c r="D20" s="30">
        <v>2882</v>
      </c>
      <c r="E20" s="30">
        <v>3047</v>
      </c>
      <c r="F20" s="30">
        <v>3048</v>
      </c>
    </row>
    <row r="21" spans="1:7" x14ac:dyDescent="0.15">
      <c r="A21" s="24" t="s">
        <v>49</v>
      </c>
      <c r="B21" s="30">
        <v>824</v>
      </c>
      <c r="C21" s="30">
        <v>1064</v>
      </c>
      <c r="D21" s="30">
        <v>1273</v>
      </c>
      <c r="E21" s="30">
        <v>1130</v>
      </c>
      <c r="F21" s="30">
        <v>1166</v>
      </c>
    </row>
    <row r="22" spans="1:7" x14ac:dyDescent="0.15">
      <c r="A22" s="24" t="s">
        <v>126</v>
      </c>
      <c r="B22" s="30">
        <v>93</v>
      </c>
      <c r="C22" s="30">
        <v>199</v>
      </c>
      <c r="D22" s="30">
        <v>674</v>
      </c>
      <c r="E22" s="30">
        <v>431</v>
      </c>
      <c r="F22" s="30">
        <v>381</v>
      </c>
    </row>
    <row r="23" spans="1:7" x14ac:dyDescent="0.15">
      <c r="A23" s="24" t="s">
        <v>130</v>
      </c>
      <c r="B23" s="30">
        <f>SUM(B16:B22)</f>
        <v>14740</v>
      </c>
      <c r="C23" s="30">
        <f>SUM(C16:C22)</f>
        <v>17598</v>
      </c>
      <c r="D23" s="30">
        <f>SUM(D16:D22)</f>
        <v>17966</v>
      </c>
      <c r="E23" s="30">
        <f>SUM(E16:E22)</f>
        <v>17764</v>
      </c>
      <c r="F23" s="30">
        <f>SUM(F16:F22)</f>
        <v>16219</v>
      </c>
    </row>
    <row r="24" spans="1:7" x14ac:dyDescent="0.15">
      <c r="A24" s="24" t="s">
        <v>51</v>
      </c>
      <c r="B24" s="30">
        <v>-6765</v>
      </c>
      <c r="C24" s="30">
        <v>-1251</v>
      </c>
      <c r="D24" s="30">
        <v>-7963</v>
      </c>
      <c r="E24" s="30">
        <v>1209</v>
      </c>
      <c r="F24" s="30">
        <v>401</v>
      </c>
    </row>
    <row r="25" spans="1:7" x14ac:dyDescent="0.15">
      <c r="A25" s="24" t="s">
        <v>131</v>
      </c>
      <c r="B25" s="30">
        <f>B23+B24</f>
        <v>7975</v>
      </c>
      <c r="C25" s="30">
        <f>C23+C24</f>
        <v>16347</v>
      </c>
      <c r="D25" s="30">
        <f>D23+D24</f>
        <v>10003</v>
      </c>
      <c r="E25" s="30">
        <f>E23+E24</f>
        <v>18973</v>
      </c>
      <c r="F25" s="30">
        <f>F23+F24</f>
        <v>16620</v>
      </c>
    </row>
    <row r="26" spans="1:7" x14ac:dyDescent="0.15">
      <c r="A26" s="24" t="s">
        <v>128</v>
      </c>
      <c r="B26" s="30">
        <v>-7871</v>
      </c>
      <c r="C26" s="30">
        <v>-4226</v>
      </c>
      <c r="D26" s="30">
        <v>-5108</v>
      </c>
      <c r="E26" s="30">
        <v>-6225</v>
      </c>
      <c r="F26" s="30">
        <v>-6002</v>
      </c>
    </row>
    <row r="27" spans="1:7" x14ac:dyDescent="0.15">
      <c r="A27" s="24" t="s">
        <v>132</v>
      </c>
      <c r="B27" s="30">
        <f>B25+B26</f>
        <v>104</v>
      </c>
      <c r="C27" s="30">
        <f>C25+C26</f>
        <v>12121</v>
      </c>
      <c r="D27" s="30">
        <f>D25+D26</f>
        <v>4895</v>
      </c>
      <c r="E27" s="30">
        <f>E25+E26</f>
        <v>12748</v>
      </c>
      <c r="F27" s="30">
        <f>F25+F26</f>
        <v>10618</v>
      </c>
    </row>
    <row r="28" spans="1:7" x14ac:dyDescent="0.15">
      <c r="A28" s="78" t="s">
        <v>135</v>
      </c>
      <c r="B28" s="78"/>
      <c r="C28" s="78"/>
      <c r="D28" s="78"/>
      <c r="E28" s="78"/>
      <c r="F28" s="78"/>
    </row>
    <row r="29" spans="1:7" x14ac:dyDescent="0.15">
      <c r="A29" s="24" t="s">
        <v>53</v>
      </c>
      <c r="B29" s="28">
        <f t="shared" ref="B29:F38" si="1">B16/B3</f>
        <v>7.7410391775493193E-2</v>
      </c>
      <c r="C29" s="28">
        <f t="shared" si="1"/>
        <v>0.13836119037912759</v>
      </c>
      <c r="D29" s="28">
        <f t="shared" si="1"/>
        <v>0.16510396844618205</v>
      </c>
      <c r="E29" s="28">
        <f t="shared" si="1"/>
        <v>0.17051106465796873</v>
      </c>
      <c r="F29" s="28">
        <f t="shared" si="1"/>
        <v>0.16574523720582743</v>
      </c>
      <c r="G29" s="38">
        <f>AVERAGE(B29:F29)</f>
        <v>0.14342637049291979</v>
      </c>
    </row>
    <row r="30" spans="1:7" x14ac:dyDescent="0.15">
      <c r="A30" s="24" t="s">
        <v>44</v>
      </c>
      <c r="B30" s="28">
        <f t="shared" si="1"/>
        <v>7.0719844357976652E-2</v>
      </c>
      <c r="C30" s="28">
        <f t="shared" si="1"/>
        <v>6.3766190634340747E-2</v>
      </c>
      <c r="D30" s="28">
        <f t="shared" si="1"/>
        <v>6.870715765981189E-2</v>
      </c>
      <c r="E30" s="28">
        <f t="shared" si="1"/>
        <v>0.10845444600718862</v>
      </c>
      <c r="F30" s="28">
        <f t="shared" si="1"/>
        <v>0.10053897180762852</v>
      </c>
      <c r="G30" s="38">
        <f t="shared" ref="G30:G38" si="2">AVERAGE(B30:F30)</f>
        <v>8.2437322093389276E-2</v>
      </c>
    </row>
    <row r="31" spans="1:7" x14ac:dyDescent="0.15">
      <c r="A31" s="24" t="s">
        <v>46</v>
      </c>
      <c r="B31" s="28">
        <f t="shared" si="1"/>
        <v>1.2767686147060531E-2</v>
      </c>
      <c r="C31" s="28">
        <f t="shared" si="1"/>
        <v>0.10792370910218639</v>
      </c>
      <c r="D31" s="28">
        <f t="shared" si="1"/>
        <v>0.14753799392097264</v>
      </c>
      <c r="E31" s="28">
        <f t="shared" si="1"/>
        <v>0.14451139638459523</v>
      </c>
      <c r="F31" s="28">
        <f t="shared" si="1"/>
        <v>0.1359206504815178</v>
      </c>
      <c r="G31" s="38">
        <f t="shared" si="2"/>
        <v>0.10973228720726651</v>
      </c>
    </row>
    <row r="32" spans="1:7" x14ac:dyDescent="0.15">
      <c r="A32" s="24" t="s">
        <v>47</v>
      </c>
      <c r="B32" s="28">
        <f t="shared" si="1"/>
        <v>0.24263013698630137</v>
      </c>
      <c r="C32" s="28">
        <f t="shared" si="1"/>
        <v>0.23285480370130612</v>
      </c>
      <c r="D32" s="28">
        <f t="shared" si="1"/>
        <v>0.22331711273317112</v>
      </c>
      <c r="E32" s="28">
        <f t="shared" si="1"/>
        <v>0.20729470612755316</v>
      </c>
      <c r="F32" s="28">
        <f t="shared" si="1"/>
        <v>0.19830222262790378</v>
      </c>
      <c r="G32" s="38">
        <f t="shared" si="2"/>
        <v>0.22087979643524713</v>
      </c>
    </row>
    <row r="33" spans="1:7" x14ac:dyDescent="0.15">
      <c r="A33" s="24" t="s">
        <v>48</v>
      </c>
      <c r="B33" s="28">
        <f t="shared" si="1"/>
        <v>0.18037246285833858</v>
      </c>
      <c r="C33" s="28">
        <f t="shared" si="1"/>
        <v>0.17281723251872505</v>
      </c>
      <c r="D33" s="28">
        <f t="shared" si="1"/>
        <v>0.16338794716253757</v>
      </c>
      <c r="E33" s="28">
        <f t="shared" si="1"/>
        <v>0.16651183124760915</v>
      </c>
      <c r="F33" s="28">
        <f t="shared" si="1"/>
        <v>0.16747252747252747</v>
      </c>
      <c r="G33" s="38">
        <f t="shared" si="2"/>
        <v>0.17011240025194757</v>
      </c>
    </row>
    <row r="34" spans="1:7" x14ac:dyDescent="0.15">
      <c r="A34" s="24" t="s">
        <v>49</v>
      </c>
      <c r="B34" s="28">
        <f t="shared" si="1"/>
        <v>0.19722355193872668</v>
      </c>
      <c r="C34" s="28">
        <f t="shared" si="1"/>
        <v>0.22575854020793551</v>
      </c>
      <c r="D34" s="28">
        <f t="shared" si="1"/>
        <v>0.21456261587729647</v>
      </c>
      <c r="E34" s="28">
        <f t="shared" si="1"/>
        <v>0.2</v>
      </c>
      <c r="F34" s="28">
        <f t="shared" si="1"/>
        <v>0.19813084112149532</v>
      </c>
      <c r="G34" s="38">
        <f t="shared" si="2"/>
        <v>0.20713510982909078</v>
      </c>
    </row>
    <row r="35" spans="1:7" x14ac:dyDescent="0.15">
      <c r="A35" s="24" t="s">
        <v>126</v>
      </c>
      <c r="B35" s="28">
        <f t="shared" si="1"/>
        <v>4.6804227478610974E-2</v>
      </c>
      <c r="C35" s="28">
        <f t="shared" si="1"/>
        <v>4.1260626166286542E-2</v>
      </c>
      <c r="D35" s="28">
        <f t="shared" si="1"/>
        <v>7.7019769169237806E-2</v>
      </c>
      <c r="E35" s="28">
        <f t="shared" si="1"/>
        <v>5.1285102332222748E-2</v>
      </c>
      <c r="F35" s="28">
        <f t="shared" si="1"/>
        <v>4.5694411129767333E-2</v>
      </c>
      <c r="G35" s="38">
        <f t="shared" si="2"/>
        <v>5.2412827255225079E-2</v>
      </c>
    </row>
    <row r="36" spans="1:7" x14ac:dyDescent="0.15">
      <c r="A36" s="24" t="s">
        <v>130</v>
      </c>
      <c r="B36" s="28">
        <f t="shared" si="1"/>
        <v>0.12689721669808965</v>
      </c>
      <c r="C36" s="28">
        <f t="shared" si="1"/>
        <v>0.15599127767830234</v>
      </c>
      <c r="D36" s="28">
        <f t="shared" si="1"/>
        <v>0.16541907208426557</v>
      </c>
      <c r="E36" s="28">
        <f t="shared" si="1"/>
        <v>0.1621187507985471</v>
      </c>
      <c r="F36" s="28">
        <f t="shared" si="1"/>
        <v>0.15705584444509002</v>
      </c>
      <c r="G36" s="38">
        <f t="shared" si="2"/>
        <v>0.15349643234085891</v>
      </c>
    </row>
    <row r="37" spans="1:7" x14ac:dyDescent="0.15">
      <c r="A37" s="24" t="s">
        <v>51</v>
      </c>
      <c r="B37" s="28">
        <f t="shared" si="1"/>
        <v>-0.74586549062844543</v>
      </c>
      <c r="C37" s="28">
        <f t="shared" si="1"/>
        <v>-0.11471801925722146</v>
      </c>
      <c r="D37" s="28">
        <f t="shared" si="1"/>
        <v>-0.73724655124525507</v>
      </c>
      <c r="E37" s="28">
        <f t="shared" si="1"/>
        <v>0.10680212014134276</v>
      </c>
      <c r="F37" s="28">
        <f t="shared" si="1"/>
        <v>3.5590662998136152E-2</v>
      </c>
      <c r="G37" s="38">
        <f t="shared" si="2"/>
        <v>-0.29108745559828864</v>
      </c>
    </row>
    <row r="38" spans="1:7" x14ac:dyDescent="0.15">
      <c r="A38" s="24" t="s">
        <v>131</v>
      </c>
      <c r="B38" s="28">
        <f t="shared" si="1"/>
        <v>6.3684349221813194E-2</v>
      </c>
      <c r="C38" s="28">
        <f t="shared" si="1"/>
        <v>0.1321300689465644</v>
      </c>
      <c r="D38" s="28">
        <f t="shared" si="1"/>
        <v>8.3770203500544344E-2</v>
      </c>
      <c r="E38" s="28">
        <f t="shared" si="1"/>
        <v>0.15693913676443827</v>
      </c>
      <c r="F38" s="28">
        <f t="shared" si="1"/>
        <v>0.14510721519871481</v>
      </c>
      <c r="G38" s="38">
        <f t="shared" si="2"/>
        <v>0.11632619472641501</v>
      </c>
    </row>
  </sheetData>
  <mergeCells count="3">
    <mergeCell ref="A2:F2"/>
    <mergeCell ref="A15:F15"/>
    <mergeCell ref="A28:F2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J24"/>
  <sheetViews>
    <sheetView workbookViewId="0">
      <selection activeCell="A4" sqref="A4:J22"/>
    </sheetView>
  </sheetViews>
  <sheetFormatPr baseColWidth="10" defaultRowHeight="11" x14ac:dyDescent="0.15"/>
  <cols>
    <col min="1" max="1" width="18.83203125" bestFit="1" customWidth="1"/>
    <col min="2" max="2" width="14.5" bestFit="1" customWidth="1"/>
    <col min="3" max="3" width="20" customWidth="1"/>
    <col min="4" max="4" width="18.6640625" customWidth="1"/>
    <col min="5" max="5" width="15.1640625" customWidth="1"/>
    <col min="6" max="6" width="17.33203125" customWidth="1"/>
    <col min="7" max="7" width="11.1640625" customWidth="1"/>
    <col min="8" max="8" width="10.5" customWidth="1"/>
    <col min="9" max="9" width="19.83203125" customWidth="1"/>
    <col min="10" max="10" width="17.5" bestFit="1" customWidth="1"/>
  </cols>
  <sheetData>
    <row r="2" spans="1:10" x14ac:dyDescent="0.15">
      <c r="A2" t="s">
        <v>154</v>
      </c>
      <c r="B2" s="38">
        <v>3.2000000000000001E-2</v>
      </c>
    </row>
    <row r="4" spans="1:10" ht="38" x14ac:dyDescent="0.2">
      <c r="A4" s="65" t="str">
        <f>'2017 Breakdown'!A1</f>
        <v>Business</v>
      </c>
      <c r="B4" s="66" t="s">
        <v>43</v>
      </c>
      <c r="C4" s="67" t="s">
        <v>148</v>
      </c>
      <c r="D4" s="67" t="s">
        <v>149</v>
      </c>
      <c r="E4" s="67" t="s">
        <v>167</v>
      </c>
      <c r="F4" s="67" t="s">
        <v>150</v>
      </c>
      <c r="G4" s="67" t="s">
        <v>151</v>
      </c>
      <c r="H4" s="66" t="s">
        <v>143</v>
      </c>
      <c r="I4" s="67" t="s">
        <v>152</v>
      </c>
      <c r="J4" s="68" t="s">
        <v>153</v>
      </c>
    </row>
    <row r="5" spans="1:10" ht="18" x14ac:dyDescent="0.2">
      <c r="A5" s="69" t="str">
        <f>'2017 Breakdown'!A2</f>
        <v>Power</v>
      </c>
      <c r="B5" s="70">
        <f>'More Segment Breakdown (history'!B3</f>
        <v>35990</v>
      </c>
      <c r="C5" s="71">
        <f>'More Segment Breakdown (history'!G29</f>
        <v>0.14342637049291979</v>
      </c>
      <c r="D5" s="72">
        <f>B5*C5</f>
        <v>5161.9150740401828</v>
      </c>
      <c r="E5" s="70">
        <f>D5-('2017 Breakdown'!$D$11*('2017 Breakdown'!B2/'2017 Breakdown'!$B$10))</f>
        <v>4061.8033421966074</v>
      </c>
      <c r="F5" s="72">
        <f>E5*(1-0.25)</f>
        <v>3046.3525066474558</v>
      </c>
      <c r="G5" s="71">
        <f>'2017 Breakdown'!J2</f>
        <v>4.9099999999999998E-2</v>
      </c>
      <c r="H5" s="73">
        <f>F5/('2017 Breakdown'!G2*100)</f>
        <v>9.2780734061829143E-2</v>
      </c>
      <c r="I5" s="71">
        <f>'More Segment Breakdown (history'!G3</f>
        <v>6.0978773082303928E-2</v>
      </c>
      <c r="J5" s="74">
        <f>F5*(1+I5)*(1-I5/H5)*(1-(1+I5)^5/(1+G5)^5)/(G5-I5)+((F5*(1+I5)^5*(1+$B$2)*(1-$B$2/G5))/(G5-$B$2))/(1+G5)^5</f>
        <v>73138.182281350601</v>
      </c>
    </row>
    <row r="6" spans="1:10" ht="18" x14ac:dyDescent="0.2">
      <c r="A6" s="69" t="str">
        <f>'2017 Breakdown'!A3</f>
        <v>Renewable Energy</v>
      </c>
      <c r="B6" s="70">
        <f>'More Segment Breakdown (history'!B4</f>
        <v>10280</v>
      </c>
      <c r="C6" s="71">
        <f>'More Segment Breakdown (history'!G30</f>
        <v>8.2437322093389276E-2</v>
      </c>
      <c r="D6" s="72">
        <f t="shared" ref="D6:D13" si="0">B6*C6</f>
        <v>847.45567112004176</v>
      </c>
      <c r="E6" s="70">
        <f>D6-('2017 Breakdown'!$D$11*('2017 Breakdown'!B3/'2017 Breakdown'!$B$10))</f>
        <v>532.7014811759077</v>
      </c>
      <c r="F6" s="72">
        <f t="shared" ref="F6:F13" si="1">E6*(1-0.25)</f>
        <v>399.52611088193078</v>
      </c>
      <c r="G6" s="71">
        <f>'2017 Breakdown'!J3</f>
        <v>6.88E-2</v>
      </c>
      <c r="H6" s="73">
        <f>F6/('2017 Breakdown'!G3*100)</f>
        <v>8.0047493624431657E-2</v>
      </c>
      <c r="I6" s="71">
        <f>'More Segment Breakdown (history'!G4</f>
        <v>0.16336813214844548</v>
      </c>
      <c r="J6" s="74">
        <f t="shared" ref="J6:J11" si="2">F6*(1+I6)*(1-I6/H6)*(1-(1+I6)^5/(1+G6)^5)/(G6-I6)+((F6*(1+I6)^5*(1+$B$2)*(1-$B$2/G6))/(G6-$B$2))/(1+G6)^5</f>
        <v>6455.8802629359707</v>
      </c>
    </row>
    <row r="7" spans="1:10" ht="18" x14ac:dyDescent="0.2">
      <c r="A7" s="69" t="str">
        <f>'2017 Breakdown'!A4</f>
        <v>Oil &amp; Gas</v>
      </c>
      <c r="B7" s="70">
        <f>'More Segment Breakdown (history'!B5</f>
        <v>17231</v>
      </c>
      <c r="C7" s="71">
        <f>'More Segment Breakdown (history'!G31</f>
        <v>0.10973228720726651</v>
      </c>
      <c r="D7" s="72">
        <f t="shared" si="0"/>
        <v>1890.7970408684091</v>
      </c>
      <c r="E7" s="70">
        <f>D7-('2017 Breakdown'!$D$11*('2017 Breakdown'!B4/'2017 Breakdown'!$B$10))</f>
        <v>1365.188102320923</v>
      </c>
      <c r="F7" s="72">
        <f t="shared" si="1"/>
        <v>1023.8910767406923</v>
      </c>
      <c r="G7" s="71">
        <f>'2017 Breakdown'!J4</f>
        <v>8.8200000000000001E-2</v>
      </c>
      <c r="H7" s="73">
        <f>F7/('2017 Breakdown'!G4*100)</f>
        <v>3.7103729262239649E-2</v>
      </c>
      <c r="I7" s="71">
        <f>'More Segment Breakdown (history'!G5</f>
        <v>-1.2719009785204793E-3</v>
      </c>
      <c r="J7" s="74">
        <f t="shared" si="2"/>
        <v>11924.662268840682</v>
      </c>
    </row>
    <row r="8" spans="1:10" ht="18" x14ac:dyDescent="0.2">
      <c r="A8" s="69" t="str">
        <f>'2017 Breakdown'!A5</f>
        <v>Aviation</v>
      </c>
      <c r="B8" s="70">
        <f>'More Segment Breakdown (history'!B6</f>
        <v>27375</v>
      </c>
      <c r="C8" s="71">
        <f>'More Segment Breakdown (history'!G32</f>
        <v>0.22087979643524713</v>
      </c>
      <c r="D8" s="72">
        <f t="shared" si="0"/>
        <v>6046.5844274148903</v>
      </c>
      <c r="E8" s="70">
        <f>D8-('2017 Breakdown'!$D$11*('2017 Breakdown'!B5/'2017 Breakdown'!$B$10))</f>
        <v>5209.277164845058</v>
      </c>
      <c r="F8" s="72">
        <f t="shared" si="1"/>
        <v>3906.9578736337935</v>
      </c>
      <c r="G8" s="71">
        <f>'2017 Breakdown'!J5</f>
        <v>8.5199999999999998E-2</v>
      </c>
      <c r="H8" s="73">
        <f>F8/('2017 Breakdown'!G5*100)</f>
        <v>0.20272150255769447</v>
      </c>
      <c r="I8" s="71">
        <f>'More Segment Breakdown (history'!G6</f>
        <v>4.5534542819692714E-2</v>
      </c>
      <c r="J8" s="74">
        <f t="shared" si="2"/>
        <v>52849.348926475839</v>
      </c>
    </row>
    <row r="9" spans="1:10" ht="18" x14ac:dyDescent="0.2">
      <c r="A9" s="69" t="str">
        <f>'2017 Breakdown'!A6</f>
        <v>Healthcare</v>
      </c>
      <c r="B9" s="70">
        <f>'More Segment Breakdown (history'!B7</f>
        <v>19116</v>
      </c>
      <c r="C9" s="71">
        <f>'More Segment Breakdown (history'!G33</f>
        <v>0.17011240025194757</v>
      </c>
      <c r="D9" s="72">
        <f t="shared" si="0"/>
        <v>3251.8686432162299</v>
      </c>
      <c r="E9" s="70">
        <f>D9-('2017 Breakdown'!$D$11*('2017 Breakdown'!B6/'2017 Breakdown'!$B$10))</f>
        <v>2668.198252154777</v>
      </c>
      <c r="F9" s="72">
        <f t="shared" si="1"/>
        <v>2001.1486891160828</v>
      </c>
      <c r="G9" s="71">
        <f>'2017 Breakdown'!J6</f>
        <v>7.9699999999999993E-2</v>
      </c>
      <c r="H9" s="73">
        <f>F9/('2017 Breakdown'!G6*100)</f>
        <v>0.15068085665057926</v>
      </c>
      <c r="I9" s="71">
        <f>'More Segment Breakdown (history'!G7</f>
        <v>9.8691998085789212E-3</v>
      </c>
      <c r="J9" s="74">
        <f t="shared" si="2"/>
        <v>26233.796516018097</v>
      </c>
    </row>
    <row r="10" spans="1:10" ht="18" x14ac:dyDescent="0.2">
      <c r="A10" s="69" t="str">
        <f>'2017 Breakdown'!A7</f>
        <v>Transportation</v>
      </c>
      <c r="B10" s="70">
        <f>'More Segment Breakdown (history'!B8</f>
        <v>4178</v>
      </c>
      <c r="C10" s="71">
        <f>'More Segment Breakdown (history'!G34</f>
        <v>0.20713510982909078</v>
      </c>
      <c r="D10" s="72">
        <f t="shared" si="0"/>
        <v>865.41048886594126</v>
      </c>
      <c r="E10" s="70">
        <f>D10-('2017 Breakdown'!$D$11*('2017 Breakdown'!B7/'2017 Breakdown'!$B$10))</f>
        <v>737.06412015085743</v>
      </c>
      <c r="F10" s="72">
        <f t="shared" si="1"/>
        <v>552.79809011314308</v>
      </c>
      <c r="G10" s="71">
        <f>'2017 Breakdown'!J7</f>
        <v>7.4899999999999994E-2</v>
      </c>
      <c r="H10" s="73">
        <f>F10/('2017 Breakdown'!G7*100)</f>
        <v>0.26672821979005396</v>
      </c>
      <c r="I10" s="71">
        <f>'More Segment Breakdown (history'!G8</f>
        <v>-6.6220374425544404E-2</v>
      </c>
      <c r="J10" s="74">
        <f t="shared" si="2"/>
        <v>6075.2638380337912</v>
      </c>
    </row>
    <row r="11" spans="1:10" ht="18" x14ac:dyDescent="0.2">
      <c r="A11" s="69" t="str">
        <f>'2017 Breakdown'!A8</f>
        <v>Lighting</v>
      </c>
      <c r="B11" s="70">
        <f>'More Segment Breakdown (history'!B9</f>
        <v>1987</v>
      </c>
      <c r="C11" s="71">
        <f>'More Segment Breakdown (history'!G35</f>
        <v>5.2412827255225079E-2</v>
      </c>
      <c r="D11" s="72">
        <f t="shared" si="0"/>
        <v>104.14428775613223</v>
      </c>
      <c r="E11" s="70">
        <f>D11-('2017 Breakdown'!$D$11*('2017 Breakdown'!B8/'2017 Breakdown'!$B$10))</f>
        <v>43.026969320378043</v>
      </c>
      <c r="F11" s="72">
        <f t="shared" si="1"/>
        <v>32.270226990283533</v>
      </c>
      <c r="G11" s="71">
        <f>'2017 Breakdown'!J8</f>
        <v>8.5000000000000006E-2</v>
      </c>
      <c r="H11" s="73">
        <f>F11/('2017 Breakdown'!G8*100)</f>
        <v>9.6563328553822853E-2</v>
      </c>
      <c r="I11" s="71">
        <f>'More Segment Breakdown (history'!G9</f>
        <v>-0.24936779173595547</v>
      </c>
      <c r="J11" s="74">
        <f t="shared" si="2"/>
        <v>280.48982736452086</v>
      </c>
    </row>
    <row r="12" spans="1:10" ht="18" x14ac:dyDescent="0.2">
      <c r="A12" s="69" t="s">
        <v>157</v>
      </c>
      <c r="B12" s="70">
        <f>SUM(B5:B11)</f>
        <v>116157</v>
      </c>
      <c r="C12" s="71">
        <f>'More Segment Breakdown (history'!G36</f>
        <v>0.15349643234085891</v>
      </c>
      <c r="D12" s="72">
        <f>B12*C12</f>
        <v>17829.685091417148</v>
      </c>
      <c r="E12" s="70">
        <f>D12-('2017 Breakdown'!$D$11*('2017 Breakdown'!B9/'2017 Breakdown'!$B$10))</f>
        <v>17551.601292534466</v>
      </c>
      <c r="F12" s="72">
        <f t="shared" si="1"/>
        <v>13163.700969400848</v>
      </c>
      <c r="G12" s="71"/>
      <c r="H12" s="73"/>
      <c r="I12" s="71"/>
      <c r="J12" s="74">
        <f>SUM(J5:J11)</f>
        <v>176957.62392101952</v>
      </c>
    </row>
    <row r="13" spans="1:10" ht="18" x14ac:dyDescent="0.2">
      <c r="A13" s="69" t="s">
        <v>117</v>
      </c>
      <c r="B13" s="70">
        <f>'More Segment Breakdown (history'!B11</f>
        <v>9070</v>
      </c>
      <c r="C13" s="71">
        <v>0.03</v>
      </c>
      <c r="D13" s="72">
        <f t="shared" si="0"/>
        <v>272.09999999999997</v>
      </c>
      <c r="E13" s="70">
        <f>D13-('2017 Breakdown'!$D$11*('2017 Breakdown'!B9/'2017 Breakdown'!$B$10))</f>
        <v>-5.9837988826815831</v>
      </c>
      <c r="F13" s="72">
        <f t="shared" si="1"/>
        <v>-4.4878491620111873</v>
      </c>
      <c r="G13" s="71">
        <f>'2017 Breakdown'!J10</f>
        <v>6.2292713304150135E-2</v>
      </c>
      <c r="H13" s="73">
        <f>F13/('2017 Breakdown'!G10*100)</f>
        <v>-2.5983679535492463E-5</v>
      </c>
      <c r="I13" s="71">
        <f>'More Segment Breakdown (history'!G11</f>
        <v>-4.2453664576507344E-2</v>
      </c>
      <c r="J13" s="74">
        <f>F13*(1+I13)*(1-I13/H13)*(1-(1+I13)^5/(1+G13)^5)/(G13-I13)+((F13*(1+I13)^5*(1+$B$2)*(1-$B$2/G13))/(G13-$B$2))/(1+G13)^5</f>
        <v>27080.961725570251</v>
      </c>
    </row>
    <row r="14" spans="1:10" ht="18" x14ac:dyDescent="0.2">
      <c r="A14" s="79" t="s">
        <v>158</v>
      </c>
      <c r="B14" s="79"/>
      <c r="C14" s="79"/>
      <c r="D14" s="79"/>
      <c r="E14" s="79"/>
      <c r="F14" s="79"/>
      <c r="G14" s="79"/>
      <c r="H14" s="79"/>
      <c r="I14" s="79"/>
      <c r="J14" s="75">
        <f>J12+J13</f>
        <v>204038.58564658978</v>
      </c>
    </row>
    <row r="15" spans="1:10" ht="18" x14ac:dyDescent="0.2">
      <c r="A15" s="79" t="s">
        <v>159</v>
      </c>
      <c r="B15" s="79"/>
      <c r="C15" s="79"/>
      <c r="D15" s="79"/>
      <c r="E15" s="79"/>
      <c r="F15" s="79"/>
      <c r="G15" s="79"/>
      <c r="H15" s="79"/>
      <c r="I15" s="79"/>
      <c r="J15" s="74">
        <f>14548+67040+1980</f>
        <v>83568</v>
      </c>
    </row>
    <row r="16" spans="1:10" ht="18" x14ac:dyDescent="0.2">
      <c r="A16" s="79" t="s">
        <v>164</v>
      </c>
      <c r="B16" s="79"/>
      <c r="C16" s="79"/>
      <c r="D16" s="79"/>
      <c r="E16" s="79"/>
      <c r="F16" s="79"/>
      <c r="G16" s="79"/>
      <c r="H16" s="79"/>
      <c r="I16" s="79"/>
      <c r="J16" s="74">
        <f>9488+41535</f>
        <v>51023</v>
      </c>
    </row>
    <row r="17" spans="1:10" ht="18" x14ac:dyDescent="0.2">
      <c r="A17" s="79" t="s">
        <v>165</v>
      </c>
      <c r="B17" s="79"/>
      <c r="C17" s="79"/>
      <c r="D17" s="79"/>
      <c r="E17" s="79"/>
      <c r="F17" s="79"/>
      <c r="G17" s="79"/>
      <c r="H17" s="79"/>
      <c r="I17" s="79"/>
      <c r="J17" s="74">
        <v>17723</v>
      </c>
    </row>
    <row r="18" spans="1:10" ht="18" x14ac:dyDescent="0.2">
      <c r="A18" s="79" t="s">
        <v>160</v>
      </c>
      <c r="B18" s="79"/>
      <c r="C18" s="79"/>
      <c r="D18" s="79"/>
      <c r="E18" s="79"/>
      <c r="F18" s="79"/>
      <c r="G18" s="79"/>
      <c r="H18" s="79"/>
      <c r="I18" s="79"/>
      <c r="J18" s="74">
        <v>43299</v>
      </c>
    </row>
    <row r="19" spans="1:10" ht="18" x14ac:dyDescent="0.2">
      <c r="A19" s="79" t="s">
        <v>161</v>
      </c>
      <c r="B19" s="79"/>
      <c r="C19" s="79"/>
      <c r="D19" s="79"/>
      <c r="E19" s="79"/>
      <c r="F19" s="79"/>
      <c r="G19" s="79"/>
      <c r="H19" s="79"/>
      <c r="I19" s="79"/>
      <c r="J19" s="74">
        <f>J14-J15-J16-J17+J18</f>
        <v>95023.585646589781</v>
      </c>
    </row>
    <row r="20" spans="1:10" ht="18" x14ac:dyDescent="0.2">
      <c r="A20" s="79" t="s">
        <v>166</v>
      </c>
      <c r="B20" s="79"/>
      <c r="C20" s="79"/>
      <c r="D20" s="79"/>
      <c r="E20" s="79"/>
      <c r="F20" s="79"/>
      <c r="G20" s="79"/>
      <c r="H20" s="79"/>
      <c r="I20" s="79"/>
      <c r="J20" s="76">
        <v>218.94</v>
      </c>
    </row>
    <row r="21" spans="1:10" ht="18" x14ac:dyDescent="0.2">
      <c r="A21" s="79" t="s">
        <v>162</v>
      </c>
      <c r="B21" s="79"/>
      <c r="C21" s="79"/>
      <c r="D21" s="79"/>
      <c r="E21" s="79"/>
      <c r="F21" s="79"/>
      <c r="G21" s="79"/>
      <c r="H21" s="79"/>
      <c r="I21" s="79"/>
      <c r="J21" s="76">
        <f>J19-J20</f>
        <v>94804.645646589779</v>
      </c>
    </row>
    <row r="22" spans="1:10" ht="18" x14ac:dyDescent="0.2">
      <c r="A22" s="79" t="s">
        <v>163</v>
      </c>
      <c r="B22" s="79"/>
      <c r="C22" s="79"/>
      <c r="D22" s="79"/>
      <c r="E22" s="79"/>
      <c r="F22" s="79"/>
      <c r="G22" s="79"/>
      <c r="H22" s="79"/>
      <c r="I22" s="79"/>
      <c r="J22" s="76">
        <f>J21/8680</f>
        <v>10.922194198915873</v>
      </c>
    </row>
    <row r="23" spans="1:10" x14ac:dyDescent="0.15">
      <c r="B23" s="36"/>
      <c r="C23" s="38"/>
      <c r="D23" s="37"/>
      <c r="E23" s="36"/>
      <c r="G23" s="38"/>
      <c r="H23" s="21"/>
      <c r="I23" s="38"/>
    </row>
    <row r="24" spans="1:10" x14ac:dyDescent="0.15">
      <c r="B24" s="36"/>
      <c r="C24" s="38"/>
    </row>
  </sheetData>
  <mergeCells count="9">
    <mergeCell ref="A20:I20"/>
    <mergeCell ref="A21:I21"/>
    <mergeCell ref="A22:I22"/>
    <mergeCell ref="A14:I14"/>
    <mergeCell ref="A15:I15"/>
    <mergeCell ref="A16:I16"/>
    <mergeCell ref="A17:I17"/>
    <mergeCell ref="A18:I18"/>
    <mergeCell ref="A19:I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6" baseType="variant">
      <vt:variant>
        <vt:lpstr>Worksheets</vt:lpstr>
      </vt:variant>
      <vt:variant>
        <vt:i4>6</vt:i4>
      </vt:variant>
      <vt:variant>
        <vt:lpstr>Charts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Segments</vt:lpstr>
      <vt:lpstr>Sheet1</vt:lpstr>
      <vt:lpstr>2017 Breakdown</vt:lpstr>
      <vt:lpstr>Sheet4</vt:lpstr>
      <vt:lpstr>More Segment Breakdown (history</vt:lpstr>
      <vt:lpstr>SOTP Valuation</vt:lpstr>
      <vt:lpstr>BusinessmixGE</vt:lpstr>
      <vt:lpstr>GEBusinessMix2</vt:lpstr>
      <vt:lpstr>GEBusinessMix</vt:lpstr>
      <vt:lpstr>GEin2017</vt:lpstr>
      <vt:lpstr>Segments!Print_Titles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2004-07-20T21:40:42Z</dcterms:created>
  <dcterms:modified xsi:type="dcterms:W3CDTF">2025-01-25T01:59:03Z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 By">
    <vt:lpwstr>SoftArtisans OfficeWriter for Excel 8.6.2.281 (http://officewriter.softartisans.com)</vt:lpwstr>
  </property>
</Properties>
</file>