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Home Page 2002/pdfiles/eqexams/"/>
    </mc:Choice>
  </mc:AlternateContent>
  <xr:revisionPtr revIDLastSave="0" documentId="8_{43790B6F-8CEC-9742-BB78-7DF79F9E3F5B}" xr6:coauthVersionLast="47" xr6:coauthVersionMax="47" xr10:uidLastSave="{00000000-0000-0000-0000-000000000000}"/>
  <bookViews>
    <workbookView xWindow="4080" yWindow="2800" windowWidth="30240" windowHeight="18880" xr2:uid="{73BF2A42-9301-564A-BD3B-85ECBB05F78E}"/>
  </bookViews>
  <sheets>
    <sheet name="Sheet1" sheetId="1" r:id="rId1"/>
  </sheets>
  <calcPr calcId="191029" iterate="1" iterateDelta="9.999999999999445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4" i="1" l="1"/>
  <c r="C42" i="1"/>
  <c r="C48" i="1" s="1"/>
  <c r="C41" i="1"/>
  <c r="C10" i="1"/>
  <c r="C9" i="1"/>
  <c r="C11" i="1" s="1"/>
  <c r="B63" i="1"/>
  <c r="B62" i="1"/>
  <c r="B61" i="1"/>
  <c r="B67" i="1"/>
  <c r="B50" i="1"/>
  <c r="B48" i="1"/>
  <c r="B47" i="1"/>
  <c r="A48" i="1"/>
  <c r="A47" i="1"/>
  <c r="C47" i="1"/>
  <c r="C28" i="1"/>
  <c r="C29" i="1" s="1"/>
  <c r="C30" i="1" s="1"/>
  <c r="B28" i="1"/>
  <c r="B33" i="1" s="1"/>
  <c r="C27" i="1"/>
  <c r="B27" i="1"/>
  <c r="C49" i="1" l="1"/>
  <c r="B64" i="1"/>
  <c r="B65" i="1" s="1"/>
  <c r="B66" i="1" s="1"/>
  <c r="B68" i="1" s="1"/>
  <c r="B51" i="1"/>
  <c r="B29" i="1"/>
  <c r="B35" i="1" l="1"/>
  <c r="B30" i="1"/>
</calcChain>
</file>

<file path=xl/sharedStrings.xml><?xml version="1.0" encoding="utf-8"?>
<sst xmlns="http://schemas.openxmlformats.org/spreadsheetml/2006/main" count="82" uniqueCount="77">
  <si>
    <t>Problem 1</t>
  </si>
  <si>
    <t>Cost of equity =</t>
  </si>
  <si>
    <t>Operating income</t>
  </si>
  <si>
    <t>Problem 2</t>
  </si>
  <si>
    <t>Revenues</t>
  </si>
  <si>
    <t>Currency</t>
  </si>
  <si>
    <t>Problem 3</t>
  </si>
  <si>
    <t>Problem 4</t>
  </si>
  <si>
    <t>Next year</t>
  </si>
  <si>
    <t>Most recent year</t>
  </si>
  <si>
    <t>FCFF</t>
  </si>
  <si>
    <t>Software</t>
  </si>
  <si>
    <t xml:space="preserve"> AI</t>
  </si>
  <si>
    <t>Cost of equity</t>
  </si>
  <si>
    <t>Cost of capital</t>
  </si>
  <si>
    <t xml:space="preserve">Operating margin </t>
  </si>
  <si>
    <t>Riskfree rate</t>
  </si>
  <si>
    <t>Turkey</t>
  </si>
  <si>
    <t>Russia</t>
  </si>
  <si>
    <t>Revenues (in $ millions)</t>
  </si>
  <si>
    <t>Lira</t>
  </si>
  <si>
    <t>Rubles</t>
  </si>
  <si>
    <t>10-year government bond rate (in local currency)</t>
  </si>
  <si>
    <t xml:space="preserve">Relative equity volatilty </t>
  </si>
  <si>
    <t>10-year government bond rate (Euros)</t>
  </si>
  <si>
    <t>German Euro Bond rate</t>
  </si>
  <si>
    <t>German ERP =</t>
  </si>
  <si>
    <t>Company has no debt</t>
  </si>
  <si>
    <t>Country risk premium</t>
  </si>
  <si>
    <t>Riskfree rate in lira =</t>
  </si>
  <si>
    <t>ERP based on operating exposure =</t>
  </si>
  <si>
    <t>Equity risk premium</t>
  </si>
  <si>
    <t>Beta =</t>
  </si>
  <si>
    <t>Steel</t>
  </si>
  <si>
    <t>Shipping</t>
  </si>
  <si>
    <t>Regression Beta</t>
  </si>
  <si>
    <t>Marginal tax rate =</t>
  </si>
  <si>
    <t>Debt/Equity</t>
  </si>
  <si>
    <t>Industry average</t>
  </si>
  <si>
    <t>Estimated value</t>
  </si>
  <si>
    <t>Business</t>
  </si>
  <si>
    <t>Weight</t>
  </si>
  <si>
    <t>Unlevrered Beta</t>
  </si>
  <si>
    <t>Company</t>
  </si>
  <si>
    <t xml:space="preserve">Debt </t>
  </si>
  <si>
    <t>Debt to equity ratio =</t>
  </si>
  <si>
    <t>Levered beta =</t>
  </si>
  <si>
    <t>Tax rate =</t>
  </si>
  <si>
    <t xml:space="preserve"> - NOL from current year</t>
  </si>
  <si>
    <t>Taxes</t>
  </si>
  <si>
    <t>Operarting income after NOL</t>
  </si>
  <si>
    <t>After-tax Operating income</t>
  </si>
  <si>
    <t xml:space="preserve"> - Reinvestment </t>
  </si>
  <si>
    <t>Government</t>
  </si>
  <si>
    <t>Business customers</t>
  </si>
  <si>
    <t>Proportion</t>
  </si>
  <si>
    <t>Cost of capital for FCFF</t>
  </si>
  <si>
    <t>Product is an AI product, but it is being sold to two different segments and you have cash flows before debt payments.</t>
  </si>
  <si>
    <t>Invested Capital at start of year ($ millions)</t>
  </si>
  <si>
    <t>Default spread</t>
  </si>
  <si>
    <t>Grading Template</t>
  </si>
  <si>
    <t>1. Did not use riskfree rate for government: -1 point</t>
  </si>
  <si>
    <t>3. Weights incorrect: -1/2 point</t>
  </si>
  <si>
    <t>4. Math errors: -1/2 point each</t>
  </si>
  <si>
    <t>1. Riskfree rate incorrect: -1 point</t>
  </si>
  <si>
    <t>2. ERP incorrect: -1/2 point each</t>
  </si>
  <si>
    <t>2. Weights wrong: -1/2 point</t>
  </si>
  <si>
    <t>3. Operating income incorrect: -1/2 point</t>
  </si>
  <si>
    <t>2. Used cost of equity as discount rate: -1/2 point</t>
  </si>
  <si>
    <t>3. Used wrong company's cost: -1/2 point</t>
  </si>
  <si>
    <t>1. Did not unlever industry averages: -1/2 point</t>
  </si>
  <si>
    <t>3. Debt to equity incorrect: -1/2 point</t>
  </si>
  <si>
    <t>Gave full credit if you used debt of 160 and equity of 800 to get a debt to equity ratio of 0.20, even though it is inconsistent with weighting unlevered betas by those values.</t>
  </si>
  <si>
    <t>1. Did not factor in NOL: -1/2 point</t>
  </si>
  <si>
    <t>2. Reinvestment incorrect: -1 point</t>
  </si>
  <si>
    <t>4. Sundry add ons (for non-existent items); -1/2 point each</t>
  </si>
  <si>
    <t>5. Math errors: -1/2 point each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</si>
</sst>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&quot;$&quot;#,##0.00"/>
    <numFmt numFmtId="165" formatCode="_ [$¥-804]* #,##0.00_ ;_ [$¥-804]* \-#,##0.00_ ;_ [$¥-804]* &quot;-&quot;??_ ;_ @_ "/>
    <numFmt numFmtId="166" formatCode="&quot;$&quot;#,##0"/>
    <numFmt numFmtId="167" formatCode="0.000%"/>
  </numFmts>
  <fonts count="5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8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4">
    <xf numFmtId="0" fontId="0" fillId="0" borderId="0" xfId="0"/>
    <xf numFmtId="0" fontId="2" fillId="0" borderId="0" xfId="0" applyFont="1"/>
    <xf numFmtId="9" fontId="0" fillId="0" borderId="0" xfId="0" applyNumberFormat="1"/>
    <xf numFmtId="10" fontId="0" fillId="0" borderId="0" xfId="0" applyNumberFormat="1"/>
    <xf numFmtId="164" fontId="0" fillId="0" borderId="0" xfId="0" applyNumberFormat="1"/>
    <xf numFmtId="10" fontId="0" fillId="0" borderId="0" xfId="1" applyNumberFormat="1" applyFont="1"/>
    <xf numFmtId="0" fontId="0" fillId="0" borderId="0" xfId="0" applyAlignment="1">
      <alignment horizontal="center"/>
    </xf>
    <xf numFmtId="2" fontId="0" fillId="0" borderId="0" xfId="0" applyNumberFormat="1"/>
    <xf numFmtId="164" fontId="0" fillId="0" borderId="1" xfId="0" applyNumberFormat="1" applyBorder="1"/>
    <xf numFmtId="165" fontId="0" fillId="0" borderId="0" xfId="0" applyNumberFormat="1"/>
    <xf numFmtId="2" fontId="0" fillId="0" borderId="0" xfId="0" applyNumberFormat="1" applyAlignment="1">
      <alignment horizontal="center"/>
    </xf>
    <xf numFmtId="9" fontId="0" fillId="0" borderId="0" xfId="1" applyFont="1" applyAlignment="1">
      <alignment horizontal="center"/>
    </xf>
    <xf numFmtId="0" fontId="0" fillId="0" borderId="1" xfId="0" applyBorder="1"/>
    <xf numFmtId="166" fontId="0" fillId="0" borderId="0" xfId="0" applyNumberFormat="1"/>
    <xf numFmtId="10" fontId="0" fillId="0" borderId="1" xfId="1" applyNumberFormat="1" applyFont="1" applyBorder="1"/>
    <xf numFmtId="0" fontId="0" fillId="0" borderId="2" xfId="0" applyBorder="1"/>
    <xf numFmtId="0" fontId="0" fillId="0" borderId="2" xfId="0" applyBorder="1" applyAlignment="1">
      <alignment horizontal="center"/>
    </xf>
    <xf numFmtId="10" fontId="0" fillId="0" borderId="2" xfId="1" applyNumberFormat="1" applyFont="1" applyBorder="1" applyAlignment="1">
      <alignment horizontal="center"/>
    </xf>
    <xf numFmtId="9" fontId="0" fillId="0" borderId="0" xfId="0" applyNumberFormat="1" applyAlignment="1">
      <alignment horizontal="center"/>
    </xf>
    <xf numFmtId="167" fontId="0" fillId="0" borderId="1" xfId="0" applyNumberFormat="1" applyBorder="1"/>
    <xf numFmtId="0" fontId="3" fillId="2" borderId="0" xfId="0" applyFont="1" applyFill="1"/>
    <xf numFmtId="0" fontId="4" fillId="2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0" fillId="3" borderId="2" xfId="0" applyFill="1" applyBorder="1" applyAlignment="1">
      <alignment horizontal="left" vertical="top"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7C3088-DD93-F64D-95DE-8AEF6BE2E85B}">
  <dimension ref="A1:G68"/>
  <sheetViews>
    <sheetView tabSelected="1" topLeftCell="A33" zoomScale="120" zoomScaleNormal="120" workbookViewId="0">
      <selection activeCell="E54" sqref="E54"/>
    </sheetView>
  </sheetViews>
  <sheetFormatPr baseColWidth="10" defaultRowHeight="16" x14ac:dyDescent="0.2"/>
  <cols>
    <col min="1" max="1" width="30.6640625" customWidth="1"/>
    <col min="2" max="2" width="18.6640625" customWidth="1"/>
    <col min="3" max="3" width="14" customWidth="1"/>
    <col min="4" max="4" width="13" customWidth="1"/>
    <col min="7" max="7" width="68" customWidth="1"/>
  </cols>
  <sheetData>
    <row r="1" spans="1:7" ht="24" x14ac:dyDescent="0.3">
      <c r="A1" s="1" t="s">
        <v>0</v>
      </c>
      <c r="G1" s="21" t="s">
        <v>60</v>
      </c>
    </row>
    <row r="2" spans="1:7" x14ac:dyDescent="0.2">
      <c r="A2" s="15"/>
      <c r="B2" s="16" t="s">
        <v>11</v>
      </c>
      <c r="C2" s="16" t="s">
        <v>12</v>
      </c>
      <c r="G2" s="20" t="s">
        <v>61</v>
      </c>
    </row>
    <row r="3" spans="1:7" x14ac:dyDescent="0.2">
      <c r="A3" s="15" t="s">
        <v>16</v>
      </c>
      <c r="B3" s="17">
        <v>0.05</v>
      </c>
      <c r="C3" s="17">
        <v>0.05</v>
      </c>
      <c r="G3" s="20" t="s">
        <v>68</v>
      </c>
    </row>
    <row r="4" spans="1:7" x14ac:dyDescent="0.2">
      <c r="A4" s="15" t="s">
        <v>13</v>
      </c>
      <c r="B4" s="17">
        <v>0.12</v>
      </c>
      <c r="C4" s="17">
        <v>0.15</v>
      </c>
      <c r="G4" s="20" t="s">
        <v>69</v>
      </c>
    </row>
    <row r="5" spans="1:7" x14ac:dyDescent="0.2">
      <c r="A5" s="15" t="s">
        <v>14</v>
      </c>
      <c r="B5" s="17">
        <v>0.1</v>
      </c>
      <c r="C5" s="17">
        <v>0.125</v>
      </c>
      <c r="G5" s="20" t="s">
        <v>63</v>
      </c>
    </row>
    <row r="6" spans="1:7" x14ac:dyDescent="0.2">
      <c r="G6" s="20"/>
    </row>
    <row r="7" spans="1:7" x14ac:dyDescent="0.2">
      <c r="A7" t="s">
        <v>57</v>
      </c>
      <c r="G7" s="20"/>
    </row>
    <row r="8" spans="1:7" x14ac:dyDescent="0.2">
      <c r="B8" s="6" t="s">
        <v>55</v>
      </c>
      <c r="C8" t="s">
        <v>14</v>
      </c>
      <c r="G8" s="20"/>
    </row>
    <row r="9" spans="1:7" x14ac:dyDescent="0.2">
      <c r="A9" t="s">
        <v>53</v>
      </c>
      <c r="B9" s="18">
        <v>0.4</v>
      </c>
      <c r="C9" s="3">
        <f>C3</f>
        <v>0.05</v>
      </c>
      <c r="G9" s="20"/>
    </row>
    <row r="10" spans="1:7" ht="17" thickBot="1" x14ac:dyDescent="0.25">
      <c r="A10" t="s">
        <v>54</v>
      </c>
      <c r="B10" s="18">
        <v>0.6</v>
      </c>
      <c r="C10" s="3">
        <f>C5</f>
        <v>0.125</v>
      </c>
      <c r="G10" s="20"/>
    </row>
    <row r="11" spans="1:7" ht="17" thickBot="1" x14ac:dyDescent="0.25">
      <c r="A11" t="s">
        <v>56</v>
      </c>
      <c r="C11" s="19">
        <f>B9*C9+B10*C10</f>
        <v>9.5000000000000001E-2</v>
      </c>
      <c r="G11" s="20"/>
    </row>
    <row r="12" spans="1:7" x14ac:dyDescent="0.2">
      <c r="G12" s="20"/>
    </row>
    <row r="13" spans="1:7" x14ac:dyDescent="0.2">
      <c r="G13" s="20"/>
    </row>
    <row r="14" spans="1:7" x14ac:dyDescent="0.2">
      <c r="A14" s="1" t="s">
        <v>3</v>
      </c>
      <c r="G14" s="20"/>
    </row>
    <row r="15" spans="1:7" x14ac:dyDescent="0.2">
      <c r="A15" t="s">
        <v>32</v>
      </c>
      <c r="B15" s="7">
        <v>1.1000000000000001</v>
      </c>
      <c r="G15" s="20" t="s">
        <v>64</v>
      </c>
    </row>
    <row r="16" spans="1:7" x14ac:dyDescent="0.2">
      <c r="B16" t="s">
        <v>17</v>
      </c>
      <c r="C16" t="s">
        <v>18</v>
      </c>
      <c r="G16" s="20" t="s">
        <v>65</v>
      </c>
    </row>
    <row r="17" spans="1:7" x14ac:dyDescent="0.2">
      <c r="A17" t="s">
        <v>19</v>
      </c>
      <c r="B17" s="4">
        <v>750</v>
      </c>
      <c r="C17" s="4">
        <v>250</v>
      </c>
      <c r="G17" s="20" t="s">
        <v>62</v>
      </c>
    </row>
    <row r="18" spans="1:7" x14ac:dyDescent="0.2">
      <c r="G18" s="20" t="s">
        <v>63</v>
      </c>
    </row>
    <row r="19" spans="1:7" x14ac:dyDescent="0.2">
      <c r="A19" t="s">
        <v>5</v>
      </c>
      <c r="B19" t="s">
        <v>20</v>
      </c>
      <c r="C19" t="s">
        <v>21</v>
      </c>
      <c r="G19" s="20"/>
    </row>
    <row r="20" spans="1:7" x14ac:dyDescent="0.2">
      <c r="A20" t="s">
        <v>22</v>
      </c>
      <c r="B20" s="2">
        <v>0.2</v>
      </c>
      <c r="C20" s="2">
        <v>0.15</v>
      </c>
      <c r="G20" s="20"/>
    </row>
    <row r="21" spans="1:7" x14ac:dyDescent="0.2">
      <c r="A21" t="s">
        <v>24</v>
      </c>
      <c r="B21" s="3">
        <v>0.11</v>
      </c>
      <c r="C21" s="3">
        <v>0.08</v>
      </c>
      <c r="G21" s="20"/>
    </row>
    <row r="22" spans="1:7" x14ac:dyDescent="0.2">
      <c r="A22" t="s">
        <v>23</v>
      </c>
      <c r="B22">
        <v>1.25</v>
      </c>
      <c r="C22">
        <v>1.25</v>
      </c>
      <c r="G22" s="20"/>
    </row>
    <row r="23" spans="1:7" x14ac:dyDescent="0.2">
      <c r="G23" s="20"/>
    </row>
    <row r="24" spans="1:7" x14ac:dyDescent="0.2">
      <c r="A24" t="s">
        <v>25</v>
      </c>
      <c r="B24" s="3">
        <v>0.03</v>
      </c>
      <c r="G24" s="20"/>
    </row>
    <row r="25" spans="1:7" x14ac:dyDescent="0.2">
      <c r="A25" t="s">
        <v>26</v>
      </c>
      <c r="B25" s="3">
        <v>0.05</v>
      </c>
      <c r="G25" s="20"/>
    </row>
    <row r="26" spans="1:7" x14ac:dyDescent="0.2">
      <c r="A26" t="s">
        <v>27</v>
      </c>
      <c r="G26" s="20"/>
    </row>
    <row r="27" spans="1:7" x14ac:dyDescent="0.2">
      <c r="B27" t="str">
        <f>B16</f>
        <v>Turkey</v>
      </c>
      <c r="C27" t="str">
        <f>C16</f>
        <v>Russia</v>
      </c>
      <c r="G27" s="20"/>
    </row>
    <row r="28" spans="1:7" x14ac:dyDescent="0.2">
      <c r="A28" t="s">
        <v>59</v>
      </c>
      <c r="B28" s="3">
        <f>B21-B24</f>
        <v>0.08</v>
      </c>
      <c r="C28" s="3">
        <f>C21-B24</f>
        <v>0.05</v>
      </c>
      <c r="G28" s="20"/>
    </row>
    <row r="29" spans="1:7" x14ac:dyDescent="0.2">
      <c r="A29" t="s">
        <v>28</v>
      </c>
      <c r="B29" s="5">
        <f>B28*B22</f>
        <v>0.1</v>
      </c>
      <c r="C29" s="5">
        <f>C28*C22</f>
        <v>6.25E-2</v>
      </c>
      <c r="G29" s="20"/>
    </row>
    <row r="30" spans="1:7" x14ac:dyDescent="0.2">
      <c r="A30" t="s">
        <v>31</v>
      </c>
      <c r="B30" s="3">
        <f>B29+B25</f>
        <v>0.15000000000000002</v>
      </c>
      <c r="C30" s="3">
        <f>C29+B25</f>
        <v>0.1125</v>
      </c>
      <c r="G30" s="20"/>
    </row>
    <row r="31" spans="1:7" x14ac:dyDescent="0.2">
      <c r="B31" s="3"/>
      <c r="C31" s="3"/>
      <c r="G31" s="20"/>
    </row>
    <row r="32" spans="1:7" x14ac:dyDescent="0.2">
      <c r="B32" s="3"/>
      <c r="G32" s="20"/>
    </row>
    <row r="33" spans="1:7" x14ac:dyDescent="0.2">
      <c r="A33" t="s">
        <v>29</v>
      </c>
      <c r="B33" s="3">
        <f>B20-B28</f>
        <v>0.12000000000000001</v>
      </c>
      <c r="G33" s="20"/>
    </row>
    <row r="34" spans="1:7" ht="17" thickBot="1" x14ac:dyDescent="0.25">
      <c r="A34" t="s">
        <v>30</v>
      </c>
      <c r="B34" s="5">
        <f>B30*(B17/(B17+C17))+C30*C17/(B17+C17)</f>
        <v>0.14062500000000003</v>
      </c>
      <c r="G34" s="20"/>
    </row>
    <row r="35" spans="1:7" ht="17" thickBot="1" x14ac:dyDescent="0.25">
      <c r="A35" t="s">
        <v>1</v>
      </c>
      <c r="B35" s="14">
        <f>B33+B15*B34</f>
        <v>0.27468750000000003</v>
      </c>
      <c r="G35" s="20"/>
    </row>
    <row r="36" spans="1:7" x14ac:dyDescent="0.2">
      <c r="G36" s="20"/>
    </row>
    <row r="37" spans="1:7" x14ac:dyDescent="0.2">
      <c r="A37" s="1" t="s">
        <v>6</v>
      </c>
      <c r="G37" s="20"/>
    </row>
    <row r="38" spans="1:7" x14ac:dyDescent="0.2">
      <c r="A38" t="s">
        <v>36</v>
      </c>
      <c r="B38" s="2">
        <v>0.25</v>
      </c>
      <c r="G38" s="20"/>
    </row>
    <row r="39" spans="1:7" x14ac:dyDescent="0.2">
      <c r="B39" s="2"/>
      <c r="C39" s="22" t="s">
        <v>38</v>
      </c>
      <c r="D39" s="22"/>
      <c r="G39" s="20" t="s">
        <v>70</v>
      </c>
    </row>
    <row r="40" spans="1:7" x14ac:dyDescent="0.2">
      <c r="B40" t="s">
        <v>39</v>
      </c>
      <c r="C40" s="6" t="s">
        <v>35</v>
      </c>
      <c r="D40" s="6" t="s">
        <v>37</v>
      </c>
      <c r="G40" s="20" t="s">
        <v>66</v>
      </c>
    </row>
    <row r="41" spans="1:7" x14ac:dyDescent="0.2">
      <c r="A41" t="s">
        <v>33</v>
      </c>
      <c r="B41" s="9">
        <v>600</v>
      </c>
      <c r="C41" s="10">
        <f>0.9*(1+0.75*D41)</f>
        <v>1.1700000000000002</v>
      </c>
      <c r="D41" s="2">
        <v>0.4</v>
      </c>
      <c r="G41" s="20" t="s">
        <v>71</v>
      </c>
    </row>
    <row r="42" spans="1:7" x14ac:dyDescent="0.2">
      <c r="A42" t="s">
        <v>34</v>
      </c>
      <c r="B42" s="9">
        <v>200</v>
      </c>
      <c r="C42" s="10">
        <f>1.2*(1+0.75*D42)</f>
        <v>1.74</v>
      </c>
      <c r="D42" s="2">
        <v>0.6</v>
      </c>
      <c r="G42" s="20" t="s">
        <v>63</v>
      </c>
    </row>
    <row r="43" spans="1:7" x14ac:dyDescent="0.2">
      <c r="B43" s="9"/>
      <c r="C43" s="10"/>
      <c r="D43" s="2"/>
      <c r="G43" s="20"/>
    </row>
    <row r="44" spans="1:7" x14ac:dyDescent="0.2">
      <c r="A44" t="s">
        <v>44</v>
      </c>
      <c r="B44" s="9">
        <v>160</v>
      </c>
      <c r="G44" s="20"/>
    </row>
    <row r="45" spans="1:7" x14ac:dyDescent="0.2">
      <c r="G45" s="20"/>
    </row>
    <row r="46" spans="1:7" x14ac:dyDescent="0.2">
      <c r="A46" t="s">
        <v>40</v>
      </c>
      <c r="B46" s="6" t="s">
        <v>41</v>
      </c>
      <c r="C46" t="s">
        <v>42</v>
      </c>
      <c r="D46" s="23" t="s">
        <v>72</v>
      </c>
      <c r="E46" s="23"/>
      <c r="F46" s="23"/>
      <c r="G46" s="20"/>
    </row>
    <row r="47" spans="1:7" x14ac:dyDescent="0.2">
      <c r="A47" t="str">
        <f>A41</f>
        <v>Steel</v>
      </c>
      <c r="B47" s="11">
        <f>B41/SUM(B41:B42)</f>
        <v>0.75</v>
      </c>
      <c r="C47" s="10">
        <f>C41/(1+(1-$B$38)*D41)</f>
        <v>0.90000000000000013</v>
      </c>
      <c r="D47" s="23"/>
      <c r="E47" s="23"/>
      <c r="F47" s="23"/>
      <c r="G47" s="20"/>
    </row>
    <row r="48" spans="1:7" x14ac:dyDescent="0.2">
      <c r="A48" t="str">
        <f>A42</f>
        <v>Shipping</v>
      </c>
      <c r="B48" s="11">
        <f>B42/SUM(B41:B42)</f>
        <v>0.25</v>
      </c>
      <c r="C48" s="10">
        <f>C42/(1+(1-$B$38)*D42)</f>
        <v>1.2</v>
      </c>
      <c r="D48" s="23"/>
      <c r="E48" s="23"/>
      <c r="F48" s="23"/>
      <c r="G48" s="20"/>
    </row>
    <row r="49" spans="1:7" x14ac:dyDescent="0.2">
      <c r="A49" t="s">
        <v>43</v>
      </c>
      <c r="C49">
        <f>B47*C47+B48*C48</f>
        <v>0.97500000000000009</v>
      </c>
      <c r="D49" s="23"/>
      <c r="E49" s="23"/>
      <c r="F49" s="23"/>
      <c r="G49" s="20"/>
    </row>
    <row r="50" spans="1:7" ht="17" thickBot="1" x14ac:dyDescent="0.25">
      <c r="A50" t="s">
        <v>45</v>
      </c>
      <c r="B50" s="5">
        <f>B44/(SUM(B41:B42)-B44)</f>
        <v>0.25</v>
      </c>
      <c r="G50" s="20"/>
    </row>
    <row r="51" spans="1:7" ht="17" thickBot="1" x14ac:dyDescent="0.25">
      <c r="A51" t="s">
        <v>46</v>
      </c>
      <c r="B51" s="12">
        <f>C49*(1+(1-B38)*B50)</f>
        <v>1.1578125000000001</v>
      </c>
      <c r="G51" s="20"/>
    </row>
    <row r="52" spans="1:7" x14ac:dyDescent="0.2">
      <c r="G52" s="20"/>
    </row>
    <row r="53" spans="1:7" x14ac:dyDescent="0.2">
      <c r="A53" s="1" t="s">
        <v>7</v>
      </c>
      <c r="G53" s="20"/>
    </row>
    <row r="54" spans="1:7" x14ac:dyDescent="0.2">
      <c r="B54" t="s">
        <v>9</v>
      </c>
      <c r="C54" t="s">
        <v>8</v>
      </c>
      <c r="G54" s="20"/>
    </row>
    <row r="55" spans="1:7" x14ac:dyDescent="0.2">
      <c r="A55" t="s">
        <v>19</v>
      </c>
      <c r="B55" s="13">
        <v>500</v>
      </c>
      <c r="C55" s="13">
        <v>1000</v>
      </c>
      <c r="G55" s="20" t="s">
        <v>73</v>
      </c>
    </row>
    <row r="56" spans="1:7" x14ac:dyDescent="0.2">
      <c r="A56" t="s">
        <v>15</v>
      </c>
      <c r="B56" s="2">
        <v>-0.1</v>
      </c>
      <c r="C56" s="2">
        <v>0.15</v>
      </c>
      <c r="G56" s="20" t="s">
        <v>74</v>
      </c>
    </row>
    <row r="57" spans="1:7" x14ac:dyDescent="0.2">
      <c r="A57" t="s">
        <v>58</v>
      </c>
      <c r="B57" s="4">
        <v>300</v>
      </c>
      <c r="C57" s="4">
        <v>450</v>
      </c>
      <c r="G57" s="20" t="s">
        <v>67</v>
      </c>
    </row>
    <row r="58" spans="1:7" x14ac:dyDescent="0.2">
      <c r="A58" t="s">
        <v>47</v>
      </c>
      <c r="B58" s="2">
        <v>0.25</v>
      </c>
      <c r="G58" s="20" t="s">
        <v>75</v>
      </c>
    </row>
    <row r="59" spans="1:7" x14ac:dyDescent="0.2">
      <c r="G59" s="20" t="s">
        <v>76</v>
      </c>
    </row>
    <row r="60" spans="1:7" x14ac:dyDescent="0.2">
      <c r="B60" t="s">
        <v>8</v>
      </c>
      <c r="G60" s="20"/>
    </row>
    <row r="61" spans="1:7" x14ac:dyDescent="0.2">
      <c r="A61" t="s">
        <v>4</v>
      </c>
      <c r="B61" s="4">
        <f>C55</f>
        <v>1000</v>
      </c>
      <c r="G61" s="20"/>
    </row>
    <row r="62" spans="1:7" x14ac:dyDescent="0.2">
      <c r="A62" t="s">
        <v>2</v>
      </c>
      <c r="B62" s="4">
        <f>C56*C55</f>
        <v>150</v>
      </c>
      <c r="G62" s="20"/>
    </row>
    <row r="63" spans="1:7" x14ac:dyDescent="0.2">
      <c r="A63" t="s">
        <v>48</v>
      </c>
      <c r="B63" s="4">
        <f>B55*B56</f>
        <v>-50</v>
      </c>
      <c r="G63" s="20"/>
    </row>
    <row r="64" spans="1:7" x14ac:dyDescent="0.2">
      <c r="A64" t="s">
        <v>50</v>
      </c>
      <c r="B64" s="4">
        <f>B62+B63</f>
        <v>100</v>
      </c>
      <c r="G64" s="20"/>
    </row>
    <row r="65" spans="1:7" x14ac:dyDescent="0.2">
      <c r="A65" t="s">
        <v>49</v>
      </c>
      <c r="B65" s="4">
        <f>B58*B64</f>
        <v>25</v>
      </c>
      <c r="G65" s="20"/>
    </row>
    <row r="66" spans="1:7" x14ac:dyDescent="0.2">
      <c r="A66" t="s">
        <v>51</v>
      </c>
      <c r="B66" s="4">
        <f>B62-B65</f>
        <v>125</v>
      </c>
      <c r="G66" s="20"/>
    </row>
    <row r="67" spans="1:7" ht="17" thickBot="1" x14ac:dyDescent="0.25">
      <c r="A67" t="s">
        <v>52</v>
      </c>
      <c r="B67" s="4">
        <f>C57-B57</f>
        <v>150</v>
      </c>
      <c r="G67" s="20"/>
    </row>
    <row r="68" spans="1:7" ht="17" thickBot="1" x14ac:dyDescent="0.25">
      <c r="A68" t="s">
        <v>10</v>
      </c>
      <c r="B68" s="8">
        <f>B66-B67</f>
        <v>-25</v>
      </c>
      <c r="G68" s="20"/>
    </row>
  </sheetData>
  <mergeCells count="2">
    <mergeCell ref="C39:D39"/>
    <mergeCell ref="D46:F49"/>
  </mergeCells>
  <pageMargins left="0.7" right="0.7" top="0.75" bottom="0.75" header="0.3" footer="0.3"/>
  <pageSetup scale="60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2025-03-03T22:50:26Z</cp:lastPrinted>
  <dcterms:created xsi:type="dcterms:W3CDTF">2025-02-08T19:48:52Z</dcterms:created>
  <dcterms:modified xsi:type="dcterms:W3CDTF">2025-03-04T16:38:22Z</dcterms:modified>
</cp:coreProperties>
</file>