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0210"/>
  <workbookPr defaultThemeVersion="166925"/>
  <mc:AlternateContent xmlns:mc="http://schemas.openxmlformats.org/markup-compatibility/2006">
    <mc:Choice Requires="x15">
      <x15ac:absPath xmlns:x15ac="http://schemas.microsoft.com/office/spreadsheetml/2010/11/ac" url="/All My Stuff/Home Page 2002/pptfiles/acf4E/In Practice/"/>
    </mc:Choice>
  </mc:AlternateContent>
  <bookViews>
    <workbookView xWindow="3980" yWindow="3060" windowWidth="26840" windowHeight="15940" xr2:uid="{C1D3AD43-80A5-BE47-84C8-ACF5F64C67A6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0" i="1" l="1"/>
  <c r="Q21" i="1"/>
  <c r="Q20" i="1"/>
  <c r="Q19" i="1"/>
  <c r="Q18" i="1"/>
  <c r="Q17" i="1"/>
  <c r="Q16" i="1"/>
  <c r="Q15" i="1"/>
  <c r="Q14" i="1"/>
  <c r="Q13" i="1"/>
  <c r="Q12" i="1"/>
  <c r="Q11" i="1"/>
  <c r="Q10" i="1"/>
  <c r="Q9" i="1"/>
  <c r="Q8" i="1"/>
  <c r="Q7" i="1"/>
  <c r="Q6" i="1"/>
  <c r="Q5" i="1"/>
  <c r="Q4" i="1"/>
  <c r="Q3" i="1"/>
  <c r="Q2" i="1"/>
  <c r="F21" i="1"/>
  <c r="E21" i="1"/>
  <c r="D21" i="1"/>
  <c r="C21" i="1"/>
  <c r="B21" i="1"/>
  <c r="F20" i="1"/>
  <c r="E20" i="1"/>
  <c r="D20" i="1"/>
  <c r="C20" i="1"/>
  <c r="B20" i="1"/>
  <c r="F19" i="1"/>
  <c r="E19" i="1"/>
  <c r="D19" i="1"/>
  <c r="C19" i="1"/>
  <c r="B19" i="1"/>
  <c r="F18" i="1"/>
  <c r="E18" i="1"/>
  <c r="D18" i="1"/>
  <c r="C18" i="1"/>
  <c r="B18" i="1"/>
  <c r="F17" i="1"/>
  <c r="E17" i="1"/>
  <c r="D17" i="1"/>
  <c r="C17" i="1"/>
  <c r="B17" i="1"/>
  <c r="F16" i="1"/>
  <c r="E16" i="1"/>
  <c r="D16" i="1"/>
  <c r="C16" i="1"/>
  <c r="B16" i="1"/>
  <c r="F15" i="1"/>
  <c r="E15" i="1"/>
  <c r="D15" i="1"/>
  <c r="C15" i="1"/>
  <c r="B15" i="1"/>
  <c r="F14" i="1"/>
  <c r="E14" i="1"/>
  <c r="D14" i="1"/>
  <c r="C14" i="1"/>
  <c r="B14" i="1"/>
  <c r="F13" i="1"/>
  <c r="E13" i="1"/>
  <c r="D13" i="1"/>
  <c r="C13" i="1"/>
  <c r="B13" i="1"/>
  <c r="F12" i="1"/>
  <c r="E12" i="1"/>
  <c r="D12" i="1"/>
  <c r="C12" i="1"/>
  <c r="B12" i="1"/>
  <c r="F11" i="1"/>
  <c r="E11" i="1"/>
  <c r="D11" i="1"/>
  <c r="C11" i="1"/>
  <c r="B11" i="1"/>
  <c r="F10" i="1"/>
  <c r="E10" i="1"/>
  <c r="D10" i="1"/>
  <c r="C10" i="1"/>
  <c r="B10" i="1"/>
  <c r="F9" i="1"/>
  <c r="E9" i="1"/>
  <c r="D9" i="1"/>
  <c r="C9" i="1"/>
  <c r="B9" i="1"/>
  <c r="F8" i="1"/>
  <c r="E8" i="1"/>
  <c r="D8" i="1"/>
  <c r="C8" i="1"/>
  <c r="B8" i="1"/>
  <c r="F7" i="1"/>
  <c r="E7" i="1"/>
  <c r="D7" i="1"/>
  <c r="C7" i="1"/>
  <c r="B7" i="1"/>
  <c r="F6" i="1"/>
  <c r="E6" i="1"/>
  <c r="D6" i="1"/>
  <c r="C6" i="1"/>
  <c r="B6" i="1"/>
  <c r="F5" i="1"/>
  <c r="E5" i="1"/>
  <c r="D5" i="1"/>
  <c r="C5" i="1"/>
  <c r="B5" i="1"/>
  <c r="F4" i="1"/>
  <c r="E4" i="1"/>
  <c r="D4" i="1"/>
  <c r="C4" i="1"/>
  <c r="B4" i="1"/>
  <c r="F3" i="1"/>
  <c r="E3" i="1"/>
  <c r="D3" i="1"/>
  <c r="C3" i="1"/>
  <c r="B3" i="1"/>
  <c r="F2" i="1"/>
  <c r="E2" i="1"/>
  <c r="D2" i="1"/>
  <c r="C2" i="1"/>
  <c r="B2" i="1"/>
</calcChain>
</file>

<file path=xl/sharedStrings.xml><?xml version="1.0" encoding="utf-8"?>
<sst xmlns="http://schemas.openxmlformats.org/spreadsheetml/2006/main" count="64" uniqueCount="58">
  <si>
    <t>Company Name</t>
  </si>
  <si>
    <t>Debt/Equity</t>
  </si>
  <si>
    <t>Debt/Capital</t>
  </si>
  <si>
    <t>Debt/EBITDA</t>
  </si>
  <si>
    <t>Exchange:Ticker</t>
  </si>
  <si>
    <t>Market Capitalization [Latest] ($USDmm, Historical rate)</t>
  </si>
  <si>
    <t>Total Debt [Latest Quarter] ($USDmm, Historical rate)</t>
  </si>
  <si>
    <t>Total Common Equity [Latest Quarter] ($USDmm, Historical rate)</t>
  </si>
  <si>
    <t>EBITDA [LTM] ($USDmm, Historical rate)</t>
  </si>
  <si>
    <t>Effective Tax Rate [LTM] (%)</t>
  </si>
  <si>
    <t>Individuals/Insiders - % Owned [Latest] (%)</t>
  </si>
  <si>
    <t>Total Assets [Latest Quarter] ($USDmm, Historical rate)</t>
  </si>
  <si>
    <t>Net Property, Plant &amp; Equipment [Latest Quarter] ($USDmm, Historical rate)</t>
  </si>
  <si>
    <t>EPS - Std Dev - Capital IQ [FY+1] ($USD, Historical rate)</t>
  </si>
  <si>
    <t>2 Year Beta [Latest]</t>
  </si>
  <si>
    <t>2 Year Beta R-Squared [Latest]</t>
  </si>
  <si>
    <t>Johnson &amp; Johnson (NYSE:JNJ)</t>
  </si>
  <si>
    <t>NYSE:JNJ</t>
  </si>
  <si>
    <t>Pfizer Inc. (NYSE:PFE)</t>
  </si>
  <si>
    <t>NYSE:PFE</t>
  </si>
  <si>
    <t>AbbVie Inc. (NYSE:ABBV)</t>
  </si>
  <si>
    <t>NYSE:ABBV</t>
  </si>
  <si>
    <t>Merck &amp; Co., Inc. (NYSE:MRK)</t>
  </si>
  <si>
    <t>NYSE:MRK</t>
  </si>
  <si>
    <t>Amgen Inc. (NasdaqGS:AMGN)</t>
  </si>
  <si>
    <t>NasdaqGS:AMGN</t>
  </si>
  <si>
    <t>Gilead Sciences, Inc. (NasdaqGS:GILD)</t>
  </si>
  <si>
    <t>NasdaqGS:GILD</t>
  </si>
  <si>
    <t>Bristol-Myers Squibb Company (NYSE:BMY)</t>
  </si>
  <si>
    <t>NYSE:BMY</t>
  </si>
  <si>
    <t>Eli Lilly and Company (NYSE:LLY)</t>
  </si>
  <si>
    <t>NYSE:LLY</t>
  </si>
  <si>
    <t>Celgene Corporation (NasdaqGS:CELG)</t>
  </si>
  <si>
    <t>NasdaqGS:CELG</t>
  </si>
  <si>
    <t>Biogen Inc. (NasdaqGS:BIIB)</t>
  </si>
  <si>
    <t>NasdaqGS:BIIB</t>
  </si>
  <si>
    <t>Vertex Pharmaceuticals Incorporated (NasdaqGS:VRTX)</t>
  </si>
  <si>
    <t>NasdaqGS:VRTX</t>
  </si>
  <si>
    <t>NM</t>
  </si>
  <si>
    <t>Zoetis Inc. (NYSE:ZTS)</t>
  </si>
  <si>
    <t>NYSE:ZTS</t>
  </si>
  <si>
    <t>Regeneron Pharmaceuticals, Inc. (NasdaqGS:REGN)</t>
  </si>
  <si>
    <t>NasdaqGS:REGN</t>
  </si>
  <si>
    <t>Alexion Pharmaceuticals, Inc. (NasdaqGS:ALXN)</t>
  </si>
  <si>
    <t>NasdaqGS:ALXN</t>
  </si>
  <si>
    <t>Incyte Corporation (NasdaqGS:INCY)</t>
  </si>
  <si>
    <t>NasdaqGS:INCY</t>
  </si>
  <si>
    <t>BioMarin Pharmaceutical Inc. (NasdaqGS:BMRN)</t>
  </si>
  <si>
    <t>NasdaqGS:BMRN</t>
  </si>
  <si>
    <t>Nektar Therapeutics (NasdaqGS:NKTR)</t>
  </si>
  <si>
    <t>NasdaqGS:NKTR</t>
  </si>
  <si>
    <t>Alnylam Pharmaceuticals, Inc. (NasdaqGS:ALNY)</t>
  </si>
  <si>
    <t>NasdaqGS:ALNY</t>
  </si>
  <si>
    <t>Bioverativ Inc. (NasdaqGS:BIVV)</t>
  </si>
  <si>
    <t>NasdaqGS:BIVV</t>
  </si>
  <si>
    <t>bluebird bio, Inc. (NasdaqGS:BLUE)</t>
  </si>
  <si>
    <t>NasdaqGS:BLUE</t>
  </si>
  <si>
    <t>EBITDA/EV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</si>
</sst>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_);_(* \(#,##0.0\)_)\ ;_(* 0_)"/>
    <numFmt numFmtId="165" formatCode="_(* #,##0.0##_);_(* \(#,##0.0##\)_)\ ;_(* 0_)"/>
    <numFmt numFmtId="166" formatCode="_(* #,##0.0#_);_(* \(#,##0.0#\)_)\ ;_(* 0_)"/>
    <numFmt numFmtId="167" formatCode="_(* #,##0_);_(* \(#,##0\)_)\ ;_(* 0_)"/>
  </numFmts>
  <fonts count="8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 val="singleAccounting"/>
      <sz val="8"/>
      <color indexed="8"/>
      <name val="Arial"/>
      <family val="2"/>
    </font>
    <font>
      <b/>
      <u val="singleAccounting"/>
      <sz val="12"/>
      <color indexed="8"/>
      <name val="Calibri"/>
      <family val="2"/>
      <scheme val="minor"/>
    </font>
    <font>
      <sz val="8"/>
      <color indexed="8"/>
      <name val="Arial"/>
      <family val="2"/>
    </font>
    <font>
      <sz val="12"/>
      <color indexed="8"/>
      <name val="Calibri"/>
      <family val="2"/>
      <scheme val="minor"/>
    </font>
    <font>
      <sz val="8"/>
      <name val="Arial"/>
      <family val="2"/>
    </font>
    <font>
      <sz val="2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6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2" borderId="0" applyAlignment="0"/>
    <xf numFmtId="0" fontId="4" fillId="0" borderId="0" applyAlignment="0"/>
  </cellStyleXfs>
  <cellXfs count="20">
    <xf numFmtId="0" fontId="0" fillId="0" borderId="0" xfId="0"/>
    <xf numFmtId="0" fontId="3" fillId="0" borderId="1" xfId="2" applyFont="1" applyFill="1" applyBorder="1" applyAlignment="1">
      <alignment horizontal="left" wrapText="1"/>
    </xf>
    <xf numFmtId="0" fontId="3" fillId="0" borderId="1" xfId="2" applyFont="1" applyFill="1" applyBorder="1" applyAlignment="1">
      <alignment horizontal="center" wrapText="1"/>
    </xf>
    <xf numFmtId="10" fontId="3" fillId="0" borderId="1" xfId="1" applyNumberFormat="1" applyFont="1" applyFill="1" applyBorder="1" applyAlignment="1">
      <alignment horizontal="center" wrapText="1"/>
    </xf>
    <xf numFmtId="0" fontId="2" fillId="0" borderId="0" xfId="2" applyFont="1" applyFill="1" applyAlignment="1">
      <alignment horizontal="left" wrapText="1"/>
    </xf>
    <xf numFmtId="0" fontId="2" fillId="0" borderId="0" xfId="2" applyFont="1" applyFill="1" applyAlignment="1">
      <alignment horizontal="right" wrapText="1"/>
    </xf>
    <xf numFmtId="0" fontId="5" fillId="0" borderId="1" xfId="3" applyFont="1" applyBorder="1" applyAlignment="1">
      <alignment horizontal="left" vertical="top" wrapText="1"/>
    </xf>
    <xf numFmtId="10" fontId="5" fillId="0" borderId="1" xfId="1" applyNumberFormat="1" applyFont="1" applyBorder="1" applyAlignment="1">
      <alignment horizontal="center" vertical="top" wrapText="1"/>
    </xf>
    <xf numFmtId="2" fontId="5" fillId="0" borderId="1" xfId="3" applyNumberFormat="1" applyFont="1" applyBorder="1" applyAlignment="1">
      <alignment horizontal="center" vertical="top" wrapText="1"/>
    </xf>
    <xf numFmtId="0" fontId="4" fillId="0" borderId="0" xfId="3" applyAlignment="1">
      <alignment horizontal="left" vertical="top" wrapText="1"/>
    </xf>
    <xf numFmtId="164" fontId="6" fillId="0" borderId="0" xfId="0" applyNumberFormat="1" applyFont="1" applyAlignment="1">
      <alignment horizontal="right" vertical="top" wrapText="1"/>
    </xf>
    <xf numFmtId="165" fontId="6" fillId="0" borderId="0" xfId="0" applyNumberFormat="1" applyFont="1" applyAlignment="1">
      <alignment horizontal="right" vertical="top" wrapText="1"/>
    </xf>
    <xf numFmtId="1" fontId="6" fillId="0" borderId="0" xfId="0" applyNumberFormat="1" applyFont="1" applyAlignment="1">
      <alignment horizontal="right" vertical="top" wrapText="1"/>
    </xf>
    <xf numFmtId="166" fontId="6" fillId="0" borderId="0" xfId="0" applyNumberFormat="1" applyFont="1" applyAlignment="1">
      <alignment horizontal="right" vertical="top" wrapText="1"/>
    </xf>
    <xf numFmtId="0" fontId="5" fillId="3" borderId="1" xfId="3" applyFont="1" applyFill="1" applyBorder="1" applyAlignment="1">
      <alignment horizontal="left" vertical="top" wrapText="1"/>
    </xf>
    <xf numFmtId="10" fontId="5" fillId="3" borderId="1" xfId="1" applyNumberFormat="1" applyFont="1" applyFill="1" applyBorder="1" applyAlignment="1">
      <alignment horizontal="center" vertical="top" wrapText="1"/>
    </xf>
    <xf numFmtId="2" fontId="5" fillId="3" borderId="1" xfId="3" applyNumberFormat="1" applyFont="1" applyFill="1" applyBorder="1" applyAlignment="1">
      <alignment horizontal="center" vertical="top" wrapText="1"/>
    </xf>
    <xf numFmtId="167" fontId="6" fillId="0" borderId="0" xfId="0" applyNumberFormat="1" applyFont="1" applyAlignment="1">
      <alignment horizontal="right" vertical="top" wrapText="1"/>
    </xf>
    <xf numFmtId="10" fontId="6" fillId="0" borderId="0" xfId="1" applyNumberFormat="1" applyFont="1" applyAlignment="1">
      <alignment horizontal="right" vertical="top" wrapText="1"/>
    </xf>
    <xf numFmtId="10" fontId="7" fillId="0" borderId="0" xfId="1" applyNumberFormat="1" applyFont="1"/>
  </cellXfs>
  <cellStyles count="4">
    <cellStyle name="ColumnHeaderNormal" xfId="2" xr:uid="{D4212177-2C9E-1B4C-93F8-BC3A92E0B64E}"/>
    <cellStyle name="Normal" xfId="0" builtinId="0"/>
    <cellStyle name="Percent" xfId="1" builtinId="5"/>
    <cellStyle name="TextNormal" xfId="3" xr:uid="{92687ECF-69DF-0244-ADD8-E7B0F44638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890B8-6646-2D4B-9A0D-9C6974A5236B}">
  <dimension ref="A1:S30"/>
  <sheetViews>
    <sheetView tabSelected="1" workbookViewId="0">
      <selection activeCell="F30" sqref="F30"/>
    </sheetView>
  </sheetViews>
  <sheetFormatPr baseColWidth="10" defaultRowHeight="16"/>
  <cols>
    <col min="6" max="6" width="19.6640625" bestFit="1" customWidth="1"/>
  </cols>
  <sheetData>
    <row r="1" spans="1:19" ht="85">
      <c r="A1" s="1" t="s">
        <v>0</v>
      </c>
      <c r="B1" s="2" t="s">
        <v>1</v>
      </c>
      <c r="C1" s="1" t="s">
        <v>2</v>
      </c>
      <c r="D1" s="3" t="s">
        <v>1</v>
      </c>
      <c r="E1" s="3" t="s">
        <v>2</v>
      </c>
      <c r="F1" s="2" t="s">
        <v>3</v>
      </c>
      <c r="G1" s="4" t="s">
        <v>4</v>
      </c>
      <c r="H1" s="5" t="s">
        <v>5</v>
      </c>
      <c r="I1" s="5" t="s">
        <v>6</v>
      </c>
      <c r="J1" s="5" t="s">
        <v>7</v>
      </c>
      <c r="K1" s="5" t="s">
        <v>8</v>
      </c>
      <c r="L1" s="5" t="s">
        <v>9</v>
      </c>
      <c r="M1" s="5" t="s">
        <v>10</v>
      </c>
      <c r="N1" s="5" t="s">
        <v>11</v>
      </c>
      <c r="O1" s="5" t="s">
        <v>12</v>
      </c>
      <c r="P1" s="5" t="s">
        <v>13</v>
      </c>
      <c r="Q1" s="5" t="s">
        <v>57</v>
      </c>
      <c r="R1" s="5" t="s">
        <v>14</v>
      </c>
      <c r="S1" s="5" t="s">
        <v>15</v>
      </c>
    </row>
    <row r="2" spans="1:19" ht="48">
      <c r="A2" s="6" t="s">
        <v>16</v>
      </c>
      <c r="B2" s="7">
        <f>I2/J2</f>
        <v>0.47818975655253521</v>
      </c>
      <c r="C2" s="7">
        <f>I2/(I2+J2)</f>
        <v>0.32349686799871974</v>
      </c>
      <c r="D2" s="7">
        <f>I2/H2</f>
        <v>0.10154979990590224</v>
      </c>
      <c r="E2" s="7">
        <f>I2/(I2+H2)</f>
        <v>9.218811524869501E-2</v>
      </c>
      <c r="F2" s="8">
        <f>IF(K2&gt;0,I2/K2,"NA")</f>
        <v>1.4593637972500795</v>
      </c>
      <c r="G2" s="9" t="s">
        <v>17</v>
      </c>
      <c r="H2" s="10">
        <v>348361.1</v>
      </c>
      <c r="I2" s="10">
        <v>35376</v>
      </c>
      <c r="J2" s="10">
        <v>73979</v>
      </c>
      <c r="K2" s="10">
        <v>24240.7</v>
      </c>
      <c r="L2" s="10">
        <v>92.6</v>
      </c>
      <c r="M2" s="11">
        <v>4.1000000000000002E-2</v>
      </c>
      <c r="N2" s="12"/>
      <c r="O2" s="12"/>
      <c r="P2" s="11">
        <v>0.122</v>
      </c>
      <c r="Q2" s="18">
        <f>K2/(H2+I2)</f>
        <v>6.3170071384810081E-2</v>
      </c>
      <c r="R2" s="11">
        <v>0.70299999999999996</v>
      </c>
      <c r="S2" s="11">
        <v>0.26100000000000001</v>
      </c>
    </row>
    <row r="3" spans="1:19" ht="32">
      <c r="A3" s="6" t="s">
        <v>18</v>
      </c>
      <c r="B3" s="7">
        <f t="shared" ref="B3:B21" si="0">I3/J3</f>
        <v>0.72603213274511091</v>
      </c>
      <c r="C3" s="7">
        <f t="shared" ref="C3:C21" si="1">I3/(I3+J3)</f>
        <v>0.42063651016184561</v>
      </c>
      <c r="D3" s="7">
        <f t="shared" ref="D3:D21" si="2">I3/H3</f>
        <v>0.2102668178890556</v>
      </c>
      <c r="E3" s="7">
        <f t="shared" ref="E3:E21" si="3">I3/(I3+H3)</f>
        <v>0.17373591903957383</v>
      </c>
      <c r="F3" s="8">
        <f t="shared" ref="F3:F21" si="4">IF(K3&gt;0,I3/K3,"NA")</f>
        <v>2.0995082661741393</v>
      </c>
      <c r="G3" s="9" t="s">
        <v>19</v>
      </c>
      <c r="H3" s="10">
        <v>209757.3</v>
      </c>
      <c r="I3" s="10">
        <v>44105</v>
      </c>
      <c r="J3" s="10">
        <v>60748</v>
      </c>
      <c r="K3" s="10">
        <v>21007.3</v>
      </c>
      <c r="L3" s="12"/>
      <c r="M3" s="11">
        <v>4.1000000000000002E-2</v>
      </c>
      <c r="N3" s="12"/>
      <c r="O3" s="12"/>
      <c r="P3" s="11">
        <v>2.3E-2</v>
      </c>
      <c r="Q3" s="18">
        <f t="shared" ref="Q3:Q21" si="5">K3/(H3+I3)</f>
        <v>8.2750766852738675E-2</v>
      </c>
      <c r="R3" s="11">
        <v>0.99399999999999999</v>
      </c>
      <c r="S3" s="11">
        <v>0.28399999999999997</v>
      </c>
    </row>
    <row r="4" spans="1:19" ht="48">
      <c r="A4" s="6" t="s">
        <v>20</v>
      </c>
      <c r="B4" s="7">
        <f t="shared" si="0"/>
        <v>5.6961268132196796</v>
      </c>
      <c r="C4" s="7">
        <f t="shared" si="1"/>
        <v>0.85065993702123854</v>
      </c>
      <c r="D4" s="7">
        <f t="shared" si="2"/>
        <v>0.21099652512154873</v>
      </c>
      <c r="E4" s="7">
        <f t="shared" si="3"/>
        <v>0.1742337989783834</v>
      </c>
      <c r="F4" s="8">
        <f t="shared" si="4"/>
        <v>3.1161797550579631</v>
      </c>
      <c r="G4" s="9" t="s">
        <v>21</v>
      </c>
      <c r="H4" s="10">
        <v>180524.3</v>
      </c>
      <c r="I4" s="10">
        <v>38090</v>
      </c>
      <c r="J4" s="10">
        <v>6687</v>
      </c>
      <c r="K4" s="10">
        <v>12223.3</v>
      </c>
      <c r="L4" s="10">
        <v>31.3</v>
      </c>
      <c r="M4" s="11">
        <v>7.3999999999999996E-2</v>
      </c>
      <c r="N4" s="12"/>
      <c r="O4" s="12"/>
      <c r="P4" s="11">
        <v>0.1</v>
      </c>
      <c r="Q4" s="18">
        <f t="shared" si="5"/>
        <v>5.5912627856457696E-2</v>
      </c>
      <c r="R4" s="13">
        <v>1.33</v>
      </c>
      <c r="S4" s="11">
        <v>0.245</v>
      </c>
    </row>
    <row r="5" spans="1:19" ht="64">
      <c r="A5" s="6" t="s">
        <v>22</v>
      </c>
      <c r="B5" s="7">
        <f t="shared" si="0"/>
        <v>0.70646831206860494</v>
      </c>
      <c r="C5" s="7">
        <f t="shared" si="1"/>
        <v>0.41399439243745118</v>
      </c>
      <c r="D5" s="7">
        <f t="shared" si="2"/>
        <v>0.18065595340291873</v>
      </c>
      <c r="E5" s="7">
        <f t="shared" si="3"/>
        <v>0.15301320666890911</v>
      </c>
      <c r="F5" s="8">
        <f t="shared" si="4"/>
        <v>2.1200756357245418</v>
      </c>
      <c r="G5" s="9" t="s">
        <v>23</v>
      </c>
      <c r="H5" s="10">
        <v>149571.6</v>
      </c>
      <c r="I5" s="10">
        <v>27021</v>
      </c>
      <c r="J5" s="10">
        <v>38248</v>
      </c>
      <c r="K5" s="10">
        <v>12745.3</v>
      </c>
      <c r="L5" s="10">
        <v>61.6</v>
      </c>
      <c r="M5" s="11">
        <v>4.4999999999999998E-2</v>
      </c>
      <c r="N5" s="12"/>
      <c r="O5" s="12"/>
      <c r="P5" s="11">
        <v>0.05</v>
      </c>
      <c r="Q5" s="18">
        <f t="shared" si="5"/>
        <v>7.217346593232106E-2</v>
      </c>
      <c r="R5" s="13">
        <v>1</v>
      </c>
      <c r="S5" s="11">
        <v>0.26700000000000002</v>
      </c>
    </row>
    <row r="6" spans="1:19" ht="48">
      <c r="A6" s="14" t="s">
        <v>24</v>
      </c>
      <c r="B6" s="15">
        <f t="shared" si="0"/>
        <v>1.4001822431757853</v>
      </c>
      <c r="C6" s="15">
        <f t="shared" si="1"/>
        <v>0.58336497037122625</v>
      </c>
      <c r="D6" s="15">
        <f t="shared" si="2"/>
        <v>0.27321648204596177</v>
      </c>
      <c r="E6" s="15">
        <f t="shared" si="3"/>
        <v>0.21458761011868441</v>
      </c>
      <c r="F6" s="16">
        <f t="shared" si="4"/>
        <v>2.8591537901464283</v>
      </c>
      <c r="G6" s="9" t="s">
        <v>25</v>
      </c>
      <c r="H6" s="10">
        <v>129355.3</v>
      </c>
      <c r="I6" s="10">
        <v>35342</v>
      </c>
      <c r="J6" s="10">
        <v>25241</v>
      </c>
      <c r="K6" s="10">
        <v>12361</v>
      </c>
      <c r="L6" s="10">
        <v>79.400000000000006</v>
      </c>
      <c r="M6" s="11">
        <v>0.126</v>
      </c>
      <c r="N6" s="10">
        <v>79954</v>
      </c>
      <c r="O6" s="10">
        <v>4989</v>
      </c>
      <c r="P6" s="11">
        <v>0.39200000000000002</v>
      </c>
      <c r="Q6" s="18">
        <f t="shared" si="5"/>
        <v>7.5052839360450971E-2</v>
      </c>
      <c r="R6" s="13">
        <v>1.42</v>
      </c>
      <c r="S6" s="11">
        <v>0.36899999999999999</v>
      </c>
    </row>
    <row r="7" spans="1:19" ht="80">
      <c r="A7" s="6" t="s">
        <v>26</v>
      </c>
      <c r="B7" s="7">
        <f t="shared" si="0"/>
        <v>1.8607385005609482</v>
      </c>
      <c r="C7" s="7">
        <f t="shared" si="1"/>
        <v>0.6504399126994953</v>
      </c>
      <c r="D7" s="7">
        <f t="shared" si="2"/>
        <v>0.35691796977700935</v>
      </c>
      <c r="E7" s="7">
        <f t="shared" si="3"/>
        <v>0.26303577498915715</v>
      </c>
      <c r="F7" s="8">
        <f t="shared" si="4"/>
        <v>2.4717332002876895</v>
      </c>
      <c r="G7" s="9" t="s">
        <v>27</v>
      </c>
      <c r="H7" s="10">
        <v>106878.9</v>
      </c>
      <c r="I7" s="10">
        <v>38147</v>
      </c>
      <c r="J7" s="10">
        <v>20501</v>
      </c>
      <c r="K7" s="10">
        <v>15433.3</v>
      </c>
      <c r="L7" s="10">
        <v>65.7</v>
      </c>
      <c r="M7" s="11">
        <v>0.624</v>
      </c>
      <c r="N7" s="10">
        <v>70283</v>
      </c>
      <c r="O7" s="10">
        <v>3295</v>
      </c>
      <c r="P7" s="11">
        <v>0.219</v>
      </c>
      <c r="Q7" s="18">
        <f t="shared" si="5"/>
        <v>0.1064175433491535</v>
      </c>
      <c r="R7" s="13">
        <v>1.24</v>
      </c>
      <c r="S7" s="11">
        <v>0.20499999999999999</v>
      </c>
    </row>
    <row r="8" spans="1:19" ht="96">
      <c r="A8" s="6" t="s">
        <v>28</v>
      </c>
      <c r="B8" s="7">
        <f t="shared" si="0"/>
        <v>0.67813644493654712</v>
      </c>
      <c r="C8" s="7">
        <f t="shared" si="1"/>
        <v>0.40410089834035429</v>
      </c>
      <c r="D8" s="7">
        <f t="shared" si="2"/>
        <v>7.4627914889309421E-2</v>
      </c>
      <c r="E8" s="7">
        <f t="shared" si="3"/>
        <v>6.9445352996433535E-2</v>
      </c>
      <c r="F8" s="8">
        <f t="shared" si="4"/>
        <v>1.3995429776762172</v>
      </c>
      <c r="G8" s="9" t="s">
        <v>29</v>
      </c>
      <c r="H8" s="10">
        <v>106689.3</v>
      </c>
      <c r="I8" s="10">
        <v>7962</v>
      </c>
      <c r="J8" s="10">
        <v>11741</v>
      </c>
      <c r="K8" s="10">
        <v>5689</v>
      </c>
      <c r="L8" s="10">
        <v>81</v>
      </c>
      <c r="M8" s="11">
        <v>0.17100000000000001</v>
      </c>
      <c r="N8" s="10">
        <v>33551</v>
      </c>
      <c r="O8" s="10">
        <v>5001</v>
      </c>
      <c r="P8" s="11">
        <v>9.0999999999999998E-2</v>
      </c>
      <c r="Q8" s="18">
        <f t="shared" si="5"/>
        <v>4.962002175291514E-2</v>
      </c>
      <c r="R8" s="11">
        <v>0.89</v>
      </c>
      <c r="S8" s="11">
        <v>0.11</v>
      </c>
    </row>
    <row r="9" spans="1:19" ht="48">
      <c r="A9" s="6" t="s">
        <v>30</v>
      </c>
      <c r="B9" s="7">
        <f t="shared" si="0"/>
        <v>0.90869895166652115</v>
      </c>
      <c r="C9" s="7">
        <f t="shared" si="1"/>
        <v>0.47608291023218663</v>
      </c>
      <c r="D9" s="7">
        <f t="shared" si="2"/>
        <v>0.16774086374618949</v>
      </c>
      <c r="E9" s="7">
        <f t="shared" si="3"/>
        <v>0.14364562288936755</v>
      </c>
      <c r="F9" s="8">
        <f t="shared" si="4"/>
        <v>2.0770600515780426</v>
      </c>
      <c r="G9" s="9" t="s">
        <v>31</v>
      </c>
      <c r="H9" s="10">
        <v>80664.899999999994</v>
      </c>
      <c r="I9" s="10">
        <v>13530.8</v>
      </c>
      <c r="J9" s="10">
        <v>14890.3</v>
      </c>
      <c r="K9" s="10">
        <v>6514.4</v>
      </c>
      <c r="L9" s="10">
        <v>109.3</v>
      </c>
      <c r="M9" s="11">
        <v>0.29499999999999998</v>
      </c>
      <c r="N9" s="12"/>
      <c r="O9" s="12"/>
      <c r="P9" s="11">
        <v>0.08</v>
      </c>
      <c r="Q9" s="18">
        <f t="shared" si="5"/>
        <v>6.915814628480918E-2</v>
      </c>
      <c r="R9" s="11">
        <v>0.85499999999999998</v>
      </c>
      <c r="S9" s="11">
        <v>0.17699999999999999</v>
      </c>
    </row>
    <row r="10" spans="1:19" ht="64">
      <c r="A10" s="6" t="s">
        <v>32</v>
      </c>
      <c r="B10" s="7">
        <f t="shared" si="0"/>
        <v>2.2883976304002314</v>
      </c>
      <c r="C10" s="7">
        <f t="shared" si="1"/>
        <v>0.69590052287007342</v>
      </c>
      <c r="D10" s="7">
        <f t="shared" si="2"/>
        <v>0.22307702058793291</v>
      </c>
      <c r="E10" s="7">
        <f t="shared" si="3"/>
        <v>0.18239000229167893</v>
      </c>
      <c r="F10" s="8">
        <f t="shared" si="4"/>
        <v>2.6614014451352714</v>
      </c>
      <c r="G10" s="9" t="s">
        <v>33</v>
      </c>
      <c r="H10" s="10">
        <v>70997.899999999994</v>
      </c>
      <c r="I10" s="10">
        <v>15838</v>
      </c>
      <c r="J10" s="10">
        <v>6921</v>
      </c>
      <c r="K10" s="10">
        <v>5951</v>
      </c>
      <c r="L10" s="10">
        <v>31.9</v>
      </c>
      <c r="M10" s="11">
        <v>0.246</v>
      </c>
      <c r="N10" s="10">
        <v>30141</v>
      </c>
      <c r="O10" s="10">
        <v>1070</v>
      </c>
      <c r="P10" s="11">
        <v>0.28299999999999997</v>
      </c>
      <c r="Q10" s="18">
        <f t="shared" si="5"/>
        <v>6.8531563558390018E-2</v>
      </c>
      <c r="R10" s="13">
        <v>1.1399999999999999</v>
      </c>
      <c r="S10" s="11">
        <v>0.13700000000000001</v>
      </c>
    </row>
    <row r="11" spans="1:19" ht="48">
      <c r="A11" s="6" t="s">
        <v>34</v>
      </c>
      <c r="B11" s="7">
        <f t="shared" si="0"/>
        <v>0.47080743371812761</v>
      </c>
      <c r="C11" s="7">
        <f t="shared" si="1"/>
        <v>0.32010134224570103</v>
      </c>
      <c r="D11" s="7">
        <f t="shared" si="2"/>
        <v>9.4799607276558714E-2</v>
      </c>
      <c r="E11" s="7">
        <f t="shared" si="3"/>
        <v>8.6590830546956224E-2</v>
      </c>
      <c r="F11" s="8">
        <f t="shared" si="4"/>
        <v>0.88109086592676111</v>
      </c>
      <c r="G11" s="9" t="s">
        <v>35</v>
      </c>
      <c r="H11" s="10">
        <v>62639.5</v>
      </c>
      <c r="I11" s="10">
        <v>5938.2</v>
      </c>
      <c r="J11" s="10">
        <v>12612.8</v>
      </c>
      <c r="K11" s="10">
        <v>6739.6</v>
      </c>
      <c r="L11" s="10">
        <v>47.9</v>
      </c>
      <c r="M11" s="11">
        <v>0.14599999999999999</v>
      </c>
      <c r="N11" s="10">
        <v>23652.6</v>
      </c>
      <c r="O11" s="10">
        <v>3182.4</v>
      </c>
      <c r="P11" s="11">
        <v>0.70899999999999996</v>
      </c>
      <c r="Q11" s="18">
        <f t="shared" si="5"/>
        <v>9.8276845096875523E-2</v>
      </c>
      <c r="R11" s="13">
        <v>1.72</v>
      </c>
      <c r="S11" s="11">
        <v>0.26700000000000002</v>
      </c>
    </row>
    <row r="12" spans="1:19" ht="112">
      <c r="A12" s="6" t="s">
        <v>36</v>
      </c>
      <c r="B12" s="7">
        <f t="shared" si="0"/>
        <v>0.27611026783528375</v>
      </c>
      <c r="C12" s="7">
        <f t="shared" si="1"/>
        <v>0.21636865935077892</v>
      </c>
      <c r="D12" s="7">
        <f t="shared" si="2"/>
        <v>1.4158878739335017E-2</v>
      </c>
      <c r="E12" s="7">
        <f t="shared" si="3"/>
        <v>1.3961203748406184E-2</v>
      </c>
      <c r="F12" s="8">
        <f t="shared" si="4"/>
        <v>1.2453621908127208</v>
      </c>
      <c r="G12" s="9" t="s">
        <v>37</v>
      </c>
      <c r="H12" s="10">
        <v>39826.6</v>
      </c>
      <c r="I12" s="10">
        <v>563.9</v>
      </c>
      <c r="J12" s="10">
        <v>2042.3</v>
      </c>
      <c r="K12" s="10">
        <v>452.8</v>
      </c>
      <c r="L12" s="12" t="s">
        <v>38</v>
      </c>
      <c r="M12" s="11">
        <v>0.221</v>
      </c>
      <c r="N12" s="10">
        <v>3546</v>
      </c>
      <c r="O12" s="10">
        <v>789.4</v>
      </c>
      <c r="P12" s="11">
        <v>0.29699999999999999</v>
      </c>
      <c r="Q12" s="18">
        <f t="shared" si="5"/>
        <v>1.1210556937893811E-2</v>
      </c>
      <c r="R12" s="13">
        <v>1.58</v>
      </c>
      <c r="S12" s="11">
        <v>0.153</v>
      </c>
    </row>
    <row r="13" spans="1:19" ht="32">
      <c r="A13" s="6" t="s">
        <v>39</v>
      </c>
      <c r="B13" s="7">
        <f t="shared" si="0"/>
        <v>2.8667672197083962</v>
      </c>
      <c r="C13" s="7">
        <f t="shared" si="1"/>
        <v>0.74138603562605643</v>
      </c>
      <c r="D13" s="7">
        <f t="shared" si="2"/>
        <v>0.15715132222635633</v>
      </c>
      <c r="E13" s="7">
        <f t="shared" si="3"/>
        <v>0.13580879113027117</v>
      </c>
      <c r="F13" s="8">
        <f t="shared" si="4"/>
        <v>2.9077001529831716</v>
      </c>
      <c r="G13" s="9" t="s">
        <v>40</v>
      </c>
      <c r="H13" s="10">
        <v>36283.5</v>
      </c>
      <c r="I13" s="10">
        <v>5702</v>
      </c>
      <c r="J13" s="10">
        <v>1989</v>
      </c>
      <c r="K13" s="10">
        <v>1961</v>
      </c>
      <c r="L13" s="10">
        <v>43.5</v>
      </c>
      <c r="M13" s="11">
        <v>6.2E-2</v>
      </c>
      <c r="N13" s="12"/>
      <c r="O13" s="12"/>
      <c r="P13" s="11">
        <v>3.6999999999999998E-2</v>
      </c>
      <c r="Q13" s="18">
        <f t="shared" si="5"/>
        <v>4.6706601088471023E-2</v>
      </c>
      <c r="R13" s="11">
        <v>0.76700000000000002</v>
      </c>
      <c r="S13" s="11">
        <v>0.185</v>
      </c>
    </row>
    <row r="14" spans="1:19" ht="80">
      <c r="A14" s="6" t="s">
        <v>41</v>
      </c>
      <c r="B14" s="7">
        <f t="shared" si="0"/>
        <v>0.11450008951677218</v>
      </c>
      <c r="C14" s="7">
        <f t="shared" si="1"/>
        <v>0.10273672527600911</v>
      </c>
      <c r="D14" s="7">
        <f t="shared" si="2"/>
        <v>1.9772010590040641E-2</v>
      </c>
      <c r="E14" s="7">
        <f t="shared" si="3"/>
        <v>1.938865784186462E-2</v>
      </c>
      <c r="F14" s="8">
        <f t="shared" si="4"/>
        <v>0.31616556559255765</v>
      </c>
      <c r="G14" s="9" t="s">
        <v>42</v>
      </c>
      <c r="H14" s="10">
        <v>35580.6</v>
      </c>
      <c r="I14" s="10">
        <v>703.5</v>
      </c>
      <c r="J14" s="10">
        <v>6144.1</v>
      </c>
      <c r="K14" s="10">
        <v>2225.1</v>
      </c>
      <c r="L14" s="10">
        <v>42.3</v>
      </c>
      <c r="M14" s="13">
        <v>3.85</v>
      </c>
      <c r="N14" s="10">
        <v>8764.2999999999993</v>
      </c>
      <c r="O14" s="10">
        <v>2358.6</v>
      </c>
      <c r="P14" s="13">
        <v>2.0699999999999998</v>
      </c>
      <c r="Q14" s="18">
        <f t="shared" si="5"/>
        <v>6.1324381753991415E-2</v>
      </c>
      <c r="R14" s="13">
        <v>1.52</v>
      </c>
      <c r="S14" s="11">
        <v>0.187</v>
      </c>
    </row>
    <row r="15" spans="1:19" ht="80">
      <c r="A15" s="6" t="s">
        <v>43</v>
      </c>
      <c r="B15" s="7">
        <f t="shared" si="0"/>
        <v>0.36331537933903812</v>
      </c>
      <c r="C15" s="7">
        <f t="shared" si="1"/>
        <v>0.26649400780264099</v>
      </c>
      <c r="D15" s="7">
        <f t="shared" si="2"/>
        <v>0.11830311374088286</v>
      </c>
      <c r="E15" s="7">
        <f t="shared" si="3"/>
        <v>0.1057880571799019</v>
      </c>
      <c r="F15" s="8">
        <f t="shared" si="4"/>
        <v>2.1967636660320915</v>
      </c>
      <c r="G15" s="9" t="s">
        <v>44</v>
      </c>
      <c r="H15" s="10">
        <v>27311.200000000001</v>
      </c>
      <c r="I15" s="10">
        <v>3231</v>
      </c>
      <c r="J15" s="10">
        <v>8893.1</v>
      </c>
      <c r="K15" s="10">
        <v>1470.8</v>
      </c>
      <c r="L15" s="10">
        <v>19.100000000000001</v>
      </c>
      <c r="M15" s="11">
        <v>0.50800000000000001</v>
      </c>
      <c r="N15" s="10">
        <v>13583.3</v>
      </c>
      <c r="O15" s="10">
        <v>1325.4</v>
      </c>
      <c r="P15" s="11">
        <v>0.29199999999999998</v>
      </c>
      <c r="Q15" s="18">
        <f t="shared" si="5"/>
        <v>4.8156321417579612E-2</v>
      </c>
      <c r="R15" s="13">
        <v>1.31</v>
      </c>
      <c r="S15" s="11">
        <v>0.1</v>
      </c>
    </row>
    <row r="16" spans="1:19" ht="64">
      <c r="A16" s="6" t="s">
        <v>45</v>
      </c>
      <c r="B16" s="7">
        <f t="shared" si="0"/>
        <v>1.4718508524469522E-2</v>
      </c>
      <c r="C16" s="7">
        <f t="shared" si="1"/>
        <v>1.4505016318143358E-2</v>
      </c>
      <c r="D16" s="7">
        <f t="shared" si="2"/>
        <v>1.2898232942086933E-3</v>
      </c>
      <c r="E16" s="7">
        <f t="shared" si="3"/>
        <v>1.288161793121216E-3</v>
      </c>
      <c r="F16" s="8" t="str">
        <f t="shared" si="4"/>
        <v>NA</v>
      </c>
      <c r="G16" s="9" t="s">
        <v>46</v>
      </c>
      <c r="H16" s="10">
        <v>18607.2</v>
      </c>
      <c r="I16" s="10">
        <v>24</v>
      </c>
      <c r="J16" s="10">
        <v>1630.6</v>
      </c>
      <c r="K16" s="10">
        <v>-191.3</v>
      </c>
      <c r="L16" s="12" t="s">
        <v>38</v>
      </c>
      <c r="M16" s="11">
        <v>0.35199999999999998</v>
      </c>
      <c r="N16" s="10">
        <v>2302.6</v>
      </c>
      <c r="O16" s="10">
        <v>259.8</v>
      </c>
      <c r="P16" s="11">
        <v>0.28899999999999998</v>
      </c>
      <c r="Q16" s="18">
        <f t="shared" si="5"/>
        <v>-1.0267722959337026E-2</v>
      </c>
      <c r="R16" s="13">
        <v>1.34</v>
      </c>
      <c r="S16" s="11">
        <v>9.2999999999999999E-2</v>
      </c>
    </row>
    <row r="17" spans="1:19" ht="80">
      <c r="A17" s="6" t="s">
        <v>47</v>
      </c>
      <c r="B17" s="7">
        <f t="shared" si="0"/>
        <v>0.41441569519476829</v>
      </c>
      <c r="C17" s="7">
        <f t="shared" si="1"/>
        <v>0.292994270780983</v>
      </c>
      <c r="D17" s="7">
        <f t="shared" si="2"/>
        <v>7.8534384050649969E-2</v>
      </c>
      <c r="E17" s="7">
        <f t="shared" si="3"/>
        <v>7.2815837132329989E-2</v>
      </c>
      <c r="F17" s="8" t="str">
        <f t="shared" si="4"/>
        <v>NA</v>
      </c>
      <c r="G17" s="9" t="s">
        <v>48</v>
      </c>
      <c r="H17" s="10">
        <v>14847</v>
      </c>
      <c r="I17" s="10">
        <v>1166</v>
      </c>
      <c r="J17" s="10">
        <v>2813.6</v>
      </c>
      <c r="K17" s="10">
        <v>-75</v>
      </c>
      <c r="L17" s="12" t="s">
        <v>38</v>
      </c>
      <c r="M17" s="11">
        <v>0.58199999999999996</v>
      </c>
      <c r="N17" s="10">
        <v>4580.7</v>
      </c>
      <c r="O17" s="10">
        <v>878.6</v>
      </c>
      <c r="P17" s="11">
        <v>7.8E-2</v>
      </c>
      <c r="Q17" s="18">
        <f t="shared" si="5"/>
        <v>-4.6836944982201964E-3</v>
      </c>
      <c r="R17" s="13">
        <v>1.86</v>
      </c>
      <c r="S17" s="11">
        <v>0.26</v>
      </c>
    </row>
    <row r="18" spans="1:19" ht="80">
      <c r="A18" s="6" t="s">
        <v>49</v>
      </c>
      <c r="B18" s="7">
        <f t="shared" si="0"/>
        <v>2.9370546318289787</v>
      </c>
      <c r="C18" s="7">
        <f t="shared" si="1"/>
        <v>0.7460030165912519</v>
      </c>
      <c r="D18" s="7">
        <f t="shared" si="2"/>
        <v>1.8696181382443888E-2</v>
      </c>
      <c r="E18" s="7">
        <f t="shared" si="3"/>
        <v>1.8353049441170798E-2</v>
      </c>
      <c r="F18" s="8" t="str">
        <f t="shared" si="4"/>
        <v>NA</v>
      </c>
      <c r="G18" s="9" t="s">
        <v>50</v>
      </c>
      <c r="H18" s="10">
        <v>13227.3</v>
      </c>
      <c r="I18" s="10">
        <v>247.3</v>
      </c>
      <c r="J18" s="10">
        <v>84.2</v>
      </c>
      <c r="K18" s="10">
        <v>-48.5</v>
      </c>
      <c r="L18" s="12" t="s">
        <v>38</v>
      </c>
      <c r="M18" s="11">
        <v>0.878</v>
      </c>
      <c r="N18" s="10">
        <v>582.1</v>
      </c>
      <c r="O18" s="10">
        <v>62.4</v>
      </c>
      <c r="P18" s="11">
        <v>4.2000000000000003E-2</v>
      </c>
      <c r="Q18" s="18">
        <f t="shared" si="5"/>
        <v>-3.599364730678462E-3</v>
      </c>
      <c r="R18" s="13">
        <v>1.38</v>
      </c>
      <c r="S18" s="11">
        <v>3.5000000000000003E-2</v>
      </c>
    </row>
    <row r="19" spans="1:19" ht="80">
      <c r="A19" s="6" t="s">
        <v>51</v>
      </c>
      <c r="B19" s="7">
        <f t="shared" si="0"/>
        <v>1.6983695652173912E-2</v>
      </c>
      <c r="C19" s="7">
        <f t="shared" si="1"/>
        <v>1.6700066800267199E-2</v>
      </c>
      <c r="D19" s="7">
        <f t="shared" si="2"/>
        <v>2.5079418157498744E-3</v>
      </c>
      <c r="E19" s="7">
        <f t="shared" si="3"/>
        <v>2.5016677785190127E-3</v>
      </c>
      <c r="F19" s="8" t="str">
        <f t="shared" si="4"/>
        <v>NA</v>
      </c>
      <c r="G19" s="9" t="s">
        <v>52</v>
      </c>
      <c r="H19" s="10">
        <v>11962</v>
      </c>
      <c r="I19" s="10">
        <v>30</v>
      </c>
      <c r="J19" s="10">
        <v>1766.4</v>
      </c>
      <c r="K19" s="10">
        <v>-487.2</v>
      </c>
      <c r="L19" s="12"/>
      <c r="M19" s="11">
        <v>0.90700000000000003</v>
      </c>
      <c r="N19" s="10">
        <v>1994.7</v>
      </c>
      <c r="O19" s="10">
        <v>181.9</v>
      </c>
      <c r="P19" s="11">
        <v>0.54500000000000004</v>
      </c>
      <c r="Q19" s="18">
        <f t="shared" si="5"/>
        <v>-4.0627084723148764E-2</v>
      </c>
      <c r="R19" s="13">
        <v>2.88</v>
      </c>
      <c r="S19" s="11">
        <v>0.125</v>
      </c>
    </row>
    <row r="20" spans="1:19" ht="64">
      <c r="A20" s="6" t="s">
        <v>53</v>
      </c>
      <c r="B20" s="7">
        <f t="shared" si="0"/>
        <v>0</v>
      </c>
      <c r="C20" s="7">
        <f t="shared" si="1"/>
        <v>0</v>
      </c>
      <c r="D20" s="7">
        <f t="shared" si="2"/>
        <v>0</v>
      </c>
      <c r="E20" s="7">
        <f t="shared" si="3"/>
        <v>0</v>
      </c>
      <c r="F20" s="8">
        <f t="shared" si="4"/>
        <v>0</v>
      </c>
      <c r="G20" s="9" t="s">
        <v>54</v>
      </c>
      <c r="H20" s="10">
        <v>11203.3</v>
      </c>
      <c r="I20" s="17">
        <v>0</v>
      </c>
      <c r="J20" s="10">
        <v>897.6</v>
      </c>
      <c r="K20" s="10">
        <v>498.1</v>
      </c>
      <c r="L20" s="10">
        <v>21.3</v>
      </c>
      <c r="M20" s="11">
        <v>0.26200000000000001</v>
      </c>
      <c r="N20" s="10">
        <v>1618.3</v>
      </c>
      <c r="O20" s="10">
        <v>24</v>
      </c>
      <c r="P20" s="11">
        <v>8.1000000000000003E-2</v>
      </c>
      <c r="Q20" s="18">
        <f t="shared" si="5"/>
        <v>4.4460114430569568E-2</v>
      </c>
      <c r="R20" s="13">
        <v>2.11</v>
      </c>
      <c r="S20" s="11">
        <v>0.08</v>
      </c>
    </row>
    <row r="21" spans="1:19" ht="64">
      <c r="A21" s="6" t="s">
        <v>55</v>
      </c>
      <c r="B21" s="7">
        <f t="shared" si="0"/>
        <v>0.13589766056251643</v>
      </c>
      <c r="C21" s="7">
        <f t="shared" si="1"/>
        <v>0.11963900030854675</v>
      </c>
      <c r="D21" s="7">
        <f t="shared" si="2"/>
        <v>1.5149147311050768E-2</v>
      </c>
      <c r="E21" s="7">
        <f t="shared" si="3"/>
        <v>1.4923075442833361E-2</v>
      </c>
      <c r="F21" s="8" t="str">
        <f t="shared" si="4"/>
        <v>NA</v>
      </c>
      <c r="G21" s="9" t="s">
        <v>56</v>
      </c>
      <c r="H21" s="10">
        <v>10238.200000000001</v>
      </c>
      <c r="I21" s="10">
        <v>155.1</v>
      </c>
      <c r="J21" s="10">
        <v>1141.3</v>
      </c>
      <c r="K21" s="10">
        <v>-274.5</v>
      </c>
      <c r="L21" s="12" t="s">
        <v>38</v>
      </c>
      <c r="M21" s="11">
        <v>0.39600000000000002</v>
      </c>
      <c r="N21" s="10">
        <v>1405.8</v>
      </c>
      <c r="O21" s="10">
        <v>182.4</v>
      </c>
      <c r="P21" s="11">
        <v>0.27800000000000002</v>
      </c>
      <c r="Q21" s="18">
        <f t="shared" si="5"/>
        <v>-2.6411245706368523E-2</v>
      </c>
      <c r="R21" s="13">
        <v>2.36</v>
      </c>
      <c r="S21" s="11">
        <v>0.109</v>
      </c>
    </row>
    <row r="30" spans="1:19" ht="37">
      <c r="F30" s="19">
        <f>0.0499 + 1.48* (0.0751) - 0.0559* (0.392)</f>
        <v>0.13913519999999999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Aswath Damodaran</cp:lastModifiedBy>
  <dcterms:created xsi:type="dcterms:W3CDTF">2018-02-15T23:29:34Z</dcterms:created>
  <dcterms:modified xsi:type="dcterms:W3CDTF">2018-02-15T23:40:38Z</dcterms:modified>
</cp:coreProperties>
</file>