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3300" yWindow="525" windowWidth="10620" windowHeight="7620" tabRatio="900" firstSheet="4" activeTab="4"/>
  </bookViews>
  <sheets>
    <sheet name="Equity Raises" sheetId="3" state="hidden" r:id="rId1"/>
    <sheet name="Asset Quality" sheetId="4" state="hidden" r:id="rId2"/>
    <sheet name="Brand Equity" sheetId="9" state="hidden" r:id="rId3"/>
    <sheet name="all companies" sheetId="19" state="hidden" r:id="rId4"/>
    <sheet name="all companies model" sheetId="18" r:id="rId5"/>
    <sheet name="JP Morgan" sheetId="14" r:id="rId6"/>
    <sheet name="Goldman" sheetId="16" r:id="rId7"/>
    <sheet name="AIG" sheetId="15" r:id="rId8"/>
    <sheet name="Merrill" sheetId="6" r:id="rId9"/>
    <sheet name="Citi" sheetId="7" r:id="rId10"/>
    <sheet name="Lehman Brothers" sheetId="8" r:id="rId11"/>
    <sheet name="Bear Stearns" sheetId="12" r:id="rId12"/>
    <sheet name="UBS" sheetId="10" r:id="rId13"/>
    <sheet name="Morgan Stanley" sheetId="11" r:id="rId14"/>
    <sheet name="boa" sheetId="22" r:id="rId15"/>
    <sheet name="wamu" sheetId="21" r:id="rId16"/>
    <sheet name="wachovia" sheetId="20" r:id="rId17"/>
    <sheet name="credit suisse" sheetId="17" r:id="rId18"/>
    <sheet name="barclays" sheetId="23" r:id="rId19"/>
    <sheet name="Summary" sheetId="13" r:id="rId20"/>
  </sheets>
  <definedNames>
    <definedName name="companies">'all companies'!$A:$A</definedName>
    <definedName name="solver_adj" localSheetId="4" hidden="1">'all companies model'!$C$6:$D$14</definedName>
    <definedName name="solver_cir1" localSheetId="4" hidden="1">1</definedName>
    <definedName name="solver_cir10" localSheetId="4" hidden="1">1</definedName>
    <definedName name="solver_cir11" localSheetId="4" hidden="1">1</definedName>
    <definedName name="solver_cir12" localSheetId="4" hidden="1">1</definedName>
    <definedName name="solver_cir13" localSheetId="4" hidden="1">1</definedName>
    <definedName name="solver_cir14" localSheetId="4" hidden="1">1</definedName>
    <definedName name="solver_cir2" localSheetId="4" hidden="1">1</definedName>
    <definedName name="solver_cir3" localSheetId="4" hidden="1">1</definedName>
    <definedName name="solver_cir4" localSheetId="4" hidden="1">1</definedName>
    <definedName name="solver_cir5" localSheetId="4" hidden="1">1</definedName>
    <definedName name="solver_cir6" localSheetId="4" hidden="1">1</definedName>
    <definedName name="solver_cir7" localSheetId="4" hidden="1">1</definedName>
    <definedName name="solver_cir8" localSheetId="4" hidden="1">1</definedName>
    <definedName name="solver_cir9" localSheetId="4" hidden="1">1</definedName>
    <definedName name="solver_con1" localSheetId="4" hidden="1">" "</definedName>
    <definedName name="solver_con10" localSheetId="4" hidden="1">" "</definedName>
    <definedName name="solver_con11" localSheetId="4" hidden="1">" "</definedName>
    <definedName name="solver_con12" localSheetId="4" hidden="1">" "</definedName>
    <definedName name="solver_con13" localSheetId="4" hidden="1">" "</definedName>
    <definedName name="solver_con14" localSheetId="4" hidden="1">" "</definedName>
    <definedName name="solver_con2" localSheetId="4" hidden="1">" "</definedName>
    <definedName name="solver_con3" localSheetId="4" hidden="1">" "</definedName>
    <definedName name="solver_con4" localSheetId="4" hidden="1">" "</definedName>
    <definedName name="solver_con5" localSheetId="4" hidden="1">" "</definedName>
    <definedName name="solver_con6" localSheetId="4" hidden="1">" "</definedName>
    <definedName name="solver_con7" localSheetId="4" hidden="1">" "</definedName>
    <definedName name="solver_con8" localSheetId="4" hidden="1">" "</definedName>
    <definedName name="solver_con9" localSheetId="4" hidden="1">" "</definedName>
    <definedName name="solver_cvg" localSheetId="4" hidden="1">0.0001</definedName>
    <definedName name="solver_dia" localSheetId="4" hidden="1">1</definedName>
    <definedName name="solver_drv" localSheetId="4" hidden="1">1</definedName>
    <definedName name="solver_eng" localSheetId="4" hidden="1">3</definedName>
    <definedName name="solver_est" localSheetId="4" hidden="1">1</definedName>
    <definedName name="solver_fns" localSheetId="4" hidden="1">0</definedName>
    <definedName name="solver_itr" localSheetId="4" hidden="1">100</definedName>
    <definedName name="solver_lhs1" localSheetId="4" hidden="1">'all companies model'!$F$16</definedName>
    <definedName name="solver_lhs10" localSheetId="4" hidden="1">'all companies model'!$D$8</definedName>
    <definedName name="solver_lhs11" localSheetId="4" hidden="1">'all companies model'!$D$9</definedName>
    <definedName name="solver_lhs12" localSheetId="4" hidden="1">'all companies model'!$D$13</definedName>
    <definedName name="solver_lhs13" localSheetId="4" hidden="1">'all companies model'!$C$6:$C$14</definedName>
    <definedName name="solver_lhs14" localSheetId="4" hidden="1">'all companies model'!$D$6:$D$14</definedName>
    <definedName name="solver_lhs2" localSheetId="4" hidden="1">'all companies model'!$C$6:$C$14</definedName>
    <definedName name="solver_lhs3" localSheetId="4" hidden="1">'all companies model'!$C$6:$C$14</definedName>
    <definedName name="solver_lhs4" localSheetId="4" hidden="1">'all companies model'!$C$7</definedName>
    <definedName name="solver_lhs5" localSheetId="4" hidden="1">'all companies model'!$C$8</definedName>
    <definedName name="solver_lhs6" localSheetId="4" hidden="1">'all companies model'!$C$9</definedName>
    <definedName name="solver_lhs7" localSheetId="4" hidden="1">'all companies model'!$G$16</definedName>
    <definedName name="solver_lhs8" localSheetId="4" hidden="1">'all companies model'!$C$13</definedName>
    <definedName name="solver_lhs9" localSheetId="4" hidden="1">'all companies model'!$D$7</definedName>
    <definedName name="solver_lin" localSheetId="4" hidden="1">2</definedName>
    <definedName name="solver_loc" localSheetId="4" hidden="1">4</definedName>
    <definedName name="solver_mip" localSheetId="4" hidden="1">5000</definedName>
    <definedName name="solver_mni" localSheetId="4" hidden="1">30</definedName>
    <definedName name="solver_mrt" localSheetId="4" hidden="1">0.075</definedName>
    <definedName name="solver_neg" localSheetId="4" hidden="1">0</definedName>
    <definedName name="solver_nod" localSheetId="4" hidden="1">5000</definedName>
    <definedName name="solver_num" localSheetId="4" hidden="1">14</definedName>
    <definedName name="solver_nwt" localSheetId="4" hidden="1">1</definedName>
    <definedName name="solver_opt" localSheetId="4" hidden="1">'all companies model'!$E$18</definedName>
    <definedName name="solver_pre" localSheetId="4" hidden="1">0.000001</definedName>
    <definedName name="solver_psi" localSheetId="4" hidden="1">0</definedName>
    <definedName name="solver_rbv" localSheetId="4" hidden="1">1</definedName>
    <definedName name="solver_rel1" localSheetId="4" hidden="1">3</definedName>
    <definedName name="solver_rel10" localSheetId="4" hidden="1">2</definedName>
    <definedName name="solver_rel11" localSheetId="4" hidden="1">2</definedName>
    <definedName name="solver_rel12" localSheetId="4" hidden="1">2</definedName>
    <definedName name="solver_rel13" localSheetId="4" hidden="1">3</definedName>
    <definedName name="solver_rel14" localSheetId="4" hidden="1">5</definedName>
    <definedName name="solver_rel2" localSheetId="4" hidden="1">1</definedName>
    <definedName name="solver_rel3" localSheetId="4" hidden="1">4</definedName>
    <definedName name="solver_rel4" localSheetId="4" hidden="1">2</definedName>
    <definedName name="solver_rel5" localSheetId="4" hidden="1">2</definedName>
    <definedName name="solver_rel6" localSheetId="4" hidden="1">2</definedName>
    <definedName name="solver_rel7" localSheetId="4" hidden="1">1</definedName>
    <definedName name="solver_rel8" localSheetId="4" hidden="1">2</definedName>
    <definedName name="solver_rel9" localSheetId="4" hidden="1">2</definedName>
    <definedName name="solver_rep" localSheetId="4" hidden="1">0</definedName>
    <definedName name="solver_rhs1" localSheetId="4" hidden="1">'all companies model'!$F$18</definedName>
    <definedName name="solver_rhs10" localSheetId="4" hidden="1">1</definedName>
    <definedName name="solver_rhs11" localSheetId="4" hidden="1">1</definedName>
    <definedName name="solver_rhs12" localSheetId="4" hidden="1">1</definedName>
    <definedName name="solver_rhs13" localSheetId="4" hidden="1">1</definedName>
    <definedName name="solver_rhs14" localSheetId="4" hidden="1">"="</definedName>
    <definedName name="solver_rhs2" localSheetId="4" hidden="1">5</definedName>
    <definedName name="solver_rhs3" localSheetId="4" hidden="1">"="</definedName>
    <definedName name="solver_rhs4" localSheetId="4" hidden="1">'all companies model'!$B$7</definedName>
    <definedName name="solver_rhs5" localSheetId="4" hidden="1">'all companies model'!$B$8</definedName>
    <definedName name="solver_rhs6" localSheetId="4" hidden="1">'all companies model'!$B$9</definedName>
    <definedName name="solver_rhs7" localSheetId="4" hidden="1">'all companies model'!$G$18</definedName>
    <definedName name="solver_rhs8" localSheetId="4" hidden="1">'all companies model'!$B$13</definedName>
    <definedName name="solver_rhs9" localSheetId="4" hidden="1">1</definedName>
    <definedName name="solver_rlx" localSheetId="4" hidden="1">0</definedName>
    <definedName name="solver_scl" localSheetId="4" hidden="1">0</definedName>
    <definedName name="solver_sho" localSheetId="4" hidden="1">0</definedName>
    <definedName name="solver_ssz" localSheetId="4" hidden="1">0</definedName>
    <definedName name="solver_tim" localSheetId="4" hidden="1">100</definedName>
    <definedName name="solver_tol" localSheetId="4" hidden="1">0.05</definedName>
    <definedName name="solver_typ" localSheetId="4" hidden="1">2</definedName>
    <definedName name="solver_val" localSheetId="4" hidden="1">0</definedName>
    <definedName name="solver_var" localSheetId="4" hidden="1">" "</definedName>
    <definedName name="solver_ver" localSheetId="4" hidden="1">7</definedName>
    <definedName name="solver_vir" localSheetId="4" hidden="1">1</definedName>
    <definedName name="solver_vol" localSheetId="4" hidden="1">0</definedName>
  </definedNames>
  <calcPr calcId="125725"/>
</workbook>
</file>

<file path=xl/calcChain.xml><?xml version="1.0" encoding="utf-8"?>
<calcChain xmlns="http://schemas.openxmlformats.org/spreadsheetml/2006/main">
  <c r="K5" i="13"/>
  <c r="K6"/>
  <c r="K7"/>
  <c r="K8"/>
  <c r="K9"/>
  <c r="K10"/>
  <c r="K11"/>
  <c r="K12"/>
  <c r="K13"/>
  <c r="J5"/>
  <c r="J6"/>
  <c r="J7"/>
  <c r="J8"/>
  <c r="J9"/>
  <c r="J10"/>
  <c r="J11"/>
  <c r="J12"/>
  <c r="J13"/>
  <c r="I5"/>
  <c r="I6"/>
  <c r="I7"/>
  <c r="I8"/>
  <c r="I9"/>
  <c r="I10"/>
  <c r="I11"/>
  <c r="I12"/>
  <c r="I13"/>
  <c r="H5"/>
  <c r="H6"/>
  <c r="H7"/>
  <c r="H8"/>
  <c r="H9"/>
  <c r="H10"/>
  <c r="H11"/>
  <c r="H12"/>
  <c r="H13"/>
  <c r="G5"/>
  <c r="G6"/>
  <c r="G7"/>
  <c r="G8"/>
  <c r="G9"/>
  <c r="G10"/>
  <c r="G11"/>
  <c r="G12"/>
  <c r="G13"/>
  <c r="F5"/>
  <c r="F6"/>
  <c r="F7"/>
  <c r="F8"/>
  <c r="F9"/>
  <c r="F10"/>
  <c r="F11"/>
  <c r="F12"/>
  <c r="F13"/>
  <c r="E5"/>
  <c r="E6"/>
  <c r="E7"/>
  <c r="E8"/>
  <c r="E9"/>
  <c r="E10"/>
  <c r="E11"/>
  <c r="E12"/>
  <c r="E13"/>
  <c r="D5"/>
  <c r="D6"/>
  <c r="D7"/>
  <c r="D8"/>
  <c r="D9"/>
  <c r="D10"/>
  <c r="D11"/>
  <c r="D12"/>
  <c r="D13"/>
  <c r="P5"/>
  <c r="P6"/>
  <c r="P7"/>
  <c r="P8"/>
  <c r="P9"/>
  <c r="P10"/>
  <c r="P11"/>
  <c r="P12"/>
  <c r="P13"/>
  <c r="P4"/>
  <c r="O5"/>
  <c r="O6"/>
  <c r="O7"/>
  <c r="O8"/>
  <c r="O9"/>
  <c r="O10"/>
  <c r="O11"/>
  <c r="O12"/>
  <c r="O13"/>
  <c r="O4"/>
  <c r="N5"/>
  <c r="N6"/>
  <c r="N7"/>
  <c r="N8"/>
  <c r="N9"/>
  <c r="N10"/>
  <c r="N11"/>
  <c r="N12"/>
  <c r="N13"/>
  <c r="N4"/>
  <c r="M5"/>
  <c r="M6"/>
  <c r="M7"/>
  <c r="M8"/>
  <c r="M9"/>
  <c r="M10"/>
  <c r="M11"/>
  <c r="M12"/>
  <c r="M13"/>
  <c r="M4"/>
  <c r="L5"/>
  <c r="L6"/>
  <c r="L7"/>
  <c r="L8"/>
  <c r="L9"/>
  <c r="L10"/>
  <c r="L11"/>
  <c r="L12"/>
  <c r="L13"/>
  <c r="L4"/>
  <c r="K4"/>
  <c r="J4"/>
  <c r="I4"/>
  <c r="H4"/>
  <c r="G4"/>
  <c r="F4"/>
  <c r="E4"/>
  <c r="D4"/>
  <c r="C5"/>
  <c r="C6"/>
  <c r="C7"/>
  <c r="C8"/>
  <c r="C9"/>
  <c r="C10"/>
  <c r="C11"/>
  <c r="C12"/>
  <c r="C13"/>
  <c r="C4"/>
  <c r="B13" i="18"/>
  <c r="B9"/>
  <c r="B8"/>
  <c r="B7"/>
  <c r="D32" l="1"/>
  <c r="D31"/>
  <c r="D30"/>
  <c r="D29"/>
  <c r="D28"/>
  <c r="D27"/>
  <c r="D26"/>
  <c r="D25"/>
  <c r="D24"/>
  <c r="G14"/>
  <c r="F14"/>
  <c r="E14"/>
  <c r="G13"/>
  <c r="F13"/>
  <c r="E13"/>
  <c r="G12"/>
  <c r="F12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E16" l="1"/>
  <c r="E18" s="1"/>
  <c r="G16"/>
  <c r="F16"/>
  <c r="K23" i="3"/>
  <c r="K22"/>
  <c r="K21"/>
  <c r="K20"/>
  <c r="K19"/>
  <c r="K18"/>
  <c r="K17"/>
  <c r="K16"/>
  <c r="K15"/>
  <c r="K14"/>
  <c r="N13"/>
  <c r="K13"/>
  <c r="K12"/>
  <c r="K11"/>
  <c r="K10"/>
  <c r="K9"/>
  <c r="K8"/>
  <c r="K7"/>
  <c r="K6"/>
  <c r="K5"/>
  <c r="K4"/>
  <c r="N3"/>
  <c r="K3"/>
  <c r="K2"/>
</calcChain>
</file>

<file path=xl/sharedStrings.xml><?xml version="1.0" encoding="utf-8"?>
<sst xmlns="http://schemas.openxmlformats.org/spreadsheetml/2006/main" count="447" uniqueCount="154">
  <si>
    <t>Firms typically have to work with the asset quality issues they are dealt; if they have</t>
    <phoneticPr fontId="8" type="noConversion"/>
  </si>
  <si>
    <t>poor</t>
    <phoneticPr fontId="8" type="noConversion"/>
  </si>
  <si>
    <t>few issues, they can raise some capital and be fine; if their quality is medium, they will struggle but survive;</t>
    <phoneticPr fontId="8" type="noConversion"/>
  </si>
  <si>
    <t>less than 15% capital raise is good for the firm and reduces bankruptcy risk a little, but sometimes shareholders don't like it because it's dilutive</t>
    <phoneticPr fontId="6" type="noConversion"/>
  </si>
  <si>
    <t>if bankruptcy risk reduction greater than dilution penalty, shareholders like it; otherwise they don't</t>
    <phoneticPr fontId="6" type="noConversion"/>
  </si>
  <si>
    <t>after loss of $393m</t>
    <phoneticPr fontId="6" type="noConversion"/>
  </si>
  <si>
    <t>from middle-east after losing 1.12B from write-downs</t>
    <phoneticPr fontId="6" type="noConversion"/>
  </si>
  <si>
    <t>from middle-east to shore up reserves</t>
    <phoneticPr fontId="6" type="noConversion"/>
  </si>
  <si>
    <t>solid</t>
    <phoneticPr fontId="8" type="noConversion"/>
  </si>
  <si>
    <t>solid</t>
    <phoneticPr fontId="8" type="noConversion"/>
  </si>
  <si>
    <t>medium</t>
    <phoneticPr fontId="8" type="noConversion"/>
  </si>
  <si>
    <t>medium</t>
    <phoneticPr fontId="8" type="noConversion"/>
  </si>
  <si>
    <t>poor</t>
    <phoneticPr fontId="8" type="noConversion"/>
  </si>
  <si>
    <t>poor</t>
    <phoneticPr fontId="8" type="noConversion"/>
  </si>
  <si>
    <t>medium</t>
    <phoneticPr fontId="8" type="noConversion"/>
  </si>
  <si>
    <t>poor</t>
    <phoneticPr fontId="8" type="noConversion"/>
  </si>
  <si>
    <t>medium</t>
    <phoneticPr fontId="8" type="noConversion"/>
  </si>
  <si>
    <t>Asset quality evaluations are based on Matthew Formica's knowledge of the banking industry.</t>
    <phoneticPr fontId="8" type="noConversion"/>
  </si>
  <si>
    <t>along with other actions (like layoffs)</t>
    <phoneticPr fontId="6" type="noConversion"/>
  </si>
  <si>
    <t>big loss in quarter and mortgages going bad</t>
    <phoneticPr fontId="6" type="noConversion"/>
  </si>
  <si>
    <t>Bond Rating</t>
  </si>
  <si>
    <t>AA1-AA3</t>
  </si>
  <si>
    <t>A1-A3</t>
  </si>
  <si>
    <t>B1-B3</t>
  </si>
  <si>
    <t>C</t>
  </si>
  <si>
    <t>D</t>
  </si>
  <si>
    <t>Complexity (Pages in 10K)</t>
  </si>
  <si>
    <t>Most Complex</t>
  </si>
  <si>
    <t>Very Simple</t>
  </si>
  <si>
    <t>Simple</t>
  </si>
  <si>
    <t>Complex</t>
  </si>
  <si>
    <t>Rev/Employee</t>
  </si>
  <si>
    <t>Least Efficient</t>
  </si>
  <si>
    <t>Less Efficient</t>
  </si>
  <si>
    <t>Efficient</t>
  </si>
  <si>
    <t>More Efficient</t>
  </si>
  <si>
    <t>Most Efficient</t>
  </si>
  <si>
    <t>Complexity</t>
  </si>
  <si>
    <t>Leverage</t>
  </si>
  <si>
    <t>JP Morgan</t>
  </si>
  <si>
    <t>Goldman</t>
  </si>
  <si>
    <t>AIG</t>
  </si>
  <si>
    <t>Merrill Lynch</t>
  </si>
  <si>
    <t>Lehman</t>
  </si>
  <si>
    <t>Bear Sterns</t>
  </si>
  <si>
    <t>UBS</t>
  </si>
  <si>
    <t>Morgan Stanley</t>
  </si>
  <si>
    <t>Bank of America</t>
  </si>
  <si>
    <t>Wamu</t>
  </si>
  <si>
    <t>Wachovia</t>
  </si>
  <si>
    <t>Citi</t>
  </si>
  <si>
    <t>Credit Suisse</t>
  </si>
  <si>
    <t>Barclays</t>
  </si>
  <si>
    <t>Equity raises</t>
    <phoneticPr fontId="6" type="noConversion"/>
  </si>
  <si>
    <t>Asset Quality</t>
    <phoneticPr fontId="6" type="noConversion"/>
  </si>
  <si>
    <t>in conjunction with WaMu acquisition</t>
    <phoneticPr fontId="6" type="noConversion"/>
  </si>
  <si>
    <t>if the quality is poor, they are likely to go out of business (UBS is the exception).</t>
    <phoneticPr fontId="8" type="noConversion"/>
  </si>
  <si>
    <t>also: Thain at Merrill was criticized for raising capital a week after saying the firm didn't need more capital.</t>
    <phoneticPr fontId="6" type="noConversion"/>
  </si>
  <si>
    <t>Any firm with a consumer deposits arm at the time of the crisis gets at least a medium.</t>
    <phoneticPr fontId="8" type="noConversion"/>
  </si>
  <si>
    <t>While all firms have had some mortgage exposure, some have more than others.</t>
    <phoneticPr fontId="8" type="noConversion"/>
  </si>
  <si>
    <t>Detailed evaluations and news stories are challenging to come by, but here's an example story:</t>
    <phoneticPr fontId="8" type="noConversion"/>
  </si>
  <si>
    <t>http://uk.biz.yahoo.com/30092008/323/citi-s-aa-negative-watch-wachovia-cut-bb-fitch.html</t>
  </si>
  <si>
    <t>Wachovia was rated lower than Citi in the article.</t>
    <phoneticPr fontId="8" type="noConversion"/>
  </si>
  <si>
    <t>http://news.yahoo.com/s/nm/20081031/bs_nm/us_aig_cds_jpmorgan</t>
  </si>
  <si>
    <t>http://www.123jump.com/market-update/Thain-Merrill-Lynch-Credibility-Gap/28736/</t>
  </si>
  <si>
    <t>Conclusions:</t>
    <phoneticPr fontId="8" type="noConversion"/>
  </si>
  <si>
    <t>after poor earnings report</t>
    <phoneticPr fontId="6" type="noConversion"/>
  </si>
  <si>
    <t>in conjunction with Buffet investment</t>
    <phoneticPr fontId="6" type="noConversion"/>
  </si>
  <si>
    <t>with another $6.5B of debt</t>
    <phoneticPr fontId="6" type="noConversion"/>
  </si>
  <si>
    <t>Amt Raised (B)</t>
    <phoneticPr fontId="6" type="noConversion"/>
  </si>
  <si>
    <t>price before</t>
  </si>
  <si>
    <t>price after</t>
  </si>
  <si>
    <t>incr/decr %</t>
  </si>
  <si>
    <t>Activity</t>
  </si>
  <si>
    <t>Level</t>
  </si>
  <si>
    <t>Bankruptcy Risk</t>
  </si>
  <si>
    <t>Shareholder happiness</t>
  </si>
  <si>
    <t>Equity Raise</t>
  </si>
  <si>
    <t>Small</t>
  </si>
  <si>
    <t>Medium</t>
  </si>
  <si>
    <t>Large</t>
  </si>
  <si>
    <t>Asset Quality</t>
  </si>
  <si>
    <t>Poor</t>
  </si>
  <si>
    <t>High</t>
  </si>
  <si>
    <t>Cost</t>
  </si>
  <si>
    <t>On/Off</t>
  </si>
  <si>
    <t>Sh. Hap</t>
  </si>
  <si>
    <t>Output:</t>
  </si>
  <si>
    <t>very large</t>
  </si>
  <si>
    <t>huge</t>
  </si>
  <si>
    <t>very high</t>
  </si>
  <si>
    <t>Fort Knox</t>
  </si>
  <si>
    <t>Conclusions: &gt;15% capital raise only when in big trouble; shareholders generally like capital raises when their big because they reduce bankruptcy risk</t>
    <phoneticPr fontId="6" type="noConversion"/>
  </si>
  <si>
    <t>past a certain point with bankruptcy risk, it is very hard to raise capital!</t>
    <phoneticPr fontId="6" type="noConversion"/>
  </si>
  <si>
    <t>% raised</t>
    <phoneticPr fontId="6" type="noConversion"/>
  </si>
  <si>
    <t>private placement</t>
    <phoneticPr fontId="6" type="noConversion"/>
  </si>
  <si>
    <t>private placement (overseas investors)</t>
    <phoneticPr fontId="6" type="noConversion"/>
  </si>
  <si>
    <t>Total Book Equity</t>
    <phoneticPr fontId="6" type="noConversion"/>
  </si>
  <si>
    <t>after fresh large losses</t>
    <phoneticPr fontId="6" type="noConversion"/>
  </si>
  <si>
    <t>after 18.1B in pre-tax writedowns</t>
    <phoneticPr fontId="6" type="noConversion"/>
  </si>
  <si>
    <t>private middle-east placement after big losses</t>
    <phoneticPr fontId="6" type="noConversion"/>
  </si>
  <si>
    <t>hybrid bonds after $16B in writedowns</t>
    <phoneticPr fontId="6" type="noConversion"/>
  </si>
  <si>
    <t>after biggest loss in firm ever</t>
    <phoneticPr fontId="6" type="noConversion"/>
  </si>
  <si>
    <t>after big losses</t>
    <phoneticPr fontId="6" type="noConversion"/>
  </si>
  <si>
    <t>after $12B quarterly loss</t>
    <phoneticPr fontId="6" type="noConversion"/>
  </si>
  <si>
    <t>from asian investors after large losses</t>
    <phoneticPr fontId="6" type="noConversion"/>
  </si>
  <si>
    <t>from Mitsubishi; saved the bank (extern inv)</t>
    <phoneticPr fontId="6" type="noConversion"/>
  </si>
  <si>
    <t>wider than expected profit drop</t>
    <phoneticPr fontId="6" type="noConversion"/>
  </si>
  <si>
    <t>Quality</t>
  </si>
  <si>
    <t>External Investment</t>
  </si>
  <si>
    <t>Brand Equity</t>
  </si>
  <si>
    <t>Very Weak</t>
  </si>
  <si>
    <t>Weak</t>
  </si>
  <si>
    <t>Strong</t>
  </si>
  <si>
    <t>Very Strong</t>
  </si>
  <si>
    <t>Premium</t>
  </si>
  <si>
    <t>Firing Management</t>
  </si>
  <si>
    <t>Low Probability</t>
  </si>
  <si>
    <t>Very Low Probability</t>
  </si>
  <si>
    <t>Status Quo</t>
  </si>
  <si>
    <t>High Probability</t>
  </si>
  <si>
    <t>Very High Probability</t>
  </si>
  <si>
    <t>Fixed constraint</t>
  </si>
  <si>
    <t>Level:</t>
  </si>
  <si>
    <t>Fixed Constraint?</t>
  </si>
  <si>
    <t>Here are the brand equity rankings for the model:</t>
  </si>
  <si>
    <t>Citi: 5</t>
  </si>
  <si>
    <t>Merrill: 4</t>
  </si>
  <si>
    <t>JP Morgan: 4</t>
  </si>
  <si>
    <t>Goldman:  4</t>
  </si>
  <si>
    <t>UBS: 3</t>
  </si>
  <si>
    <t>Morgan Stanley: 3</t>
  </si>
  <si>
    <t>AIG: 2</t>
  </si>
  <si>
    <t>Lehman: 1</t>
  </si>
  <si>
    <t>Bear Sterns: 1</t>
  </si>
  <si>
    <t>Bank of America: 1</t>
  </si>
  <si>
    <t>Wamu: 1</t>
  </si>
  <si>
    <t>Wachovia: 1</t>
  </si>
  <si>
    <t>Credit Suisse: 1</t>
  </si>
  <si>
    <t>Barclays: 1</t>
  </si>
  <si>
    <t xml:space="preserve">Output: </t>
  </si>
  <si>
    <t>Bear Stearns</t>
  </si>
  <si>
    <t>=&gt;</t>
  </si>
  <si>
    <t>&lt;=</t>
  </si>
  <si>
    <t>Minimize BR:</t>
  </si>
  <si>
    <t>Very large</t>
  </si>
  <si>
    <t>Huge</t>
  </si>
  <si>
    <t>Summary Output</t>
  </si>
  <si>
    <t>Merrill</t>
  </si>
  <si>
    <t>Final Output</t>
  </si>
  <si>
    <t>Company:</t>
  </si>
  <si>
    <t>output</t>
  </si>
  <si>
    <t>ADD IF THING TO SUMMARY!!!</t>
  </si>
  <si>
    <t>Output</t>
  </si>
</sst>
</file>

<file path=xl/styles.xml><?xml version="1.0" encoding="utf-8"?>
<styleSheet xmlns="http://schemas.openxmlformats.org/spreadsheetml/2006/main">
  <numFmts count="1">
    <numFmt numFmtId="165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sz val="10"/>
      <color indexed="8"/>
      <name val="Arial"/>
      <family val="2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1"/>
      </left>
      <right/>
      <top style="thick">
        <color indexed="11"/>
      </top>
      <bottom/>
      <diagonal/>
    </border>
    <border>
      <left/>
      <right/>
      <top style="thick">
        <color indexed="11"/>
      </top>
      <bottom/>
      <diagonal/>
    </border>
    <border>
      <left/>
      <right style="thick">
        <color indexed="11"/>
      </right>
      <top style="thick">
        <color indexed="11"/>
      </top>
      <bottom/>
      <diagonal/>
    </border>
    <border>
      <left style="thick">
        <color indexed="11"/>
      </left>
      <right/>
      <top/>
      <bottom/>
      <diagonal/>
    </border>
    <border>
      <left/>
      <right style="thick">
        <color indexed="11"/>
      </right>
      <top/>
      <bottom/>
      <diagonal/>
    </border>
    <border>
      <left style="thick">
        <color indexed="11"/>
      </left>
      <right/>
      <top/>
      <bottom style="thick">
        <color indexed="11"/>
      </bottom>
      <diagonal/>
    </border>
    <border>
      <left/>
      <right/>
      <top/>
      <bottom style="thick">
        <color indexed="11"/>
      </bottom>
      <diagonal/>
    </border>
    <border>
      <left/>
      <right style="thick">
        <color indexed="11"/>
      </right>
      <top/>
      <bottom style="thick">
        <color indexed="1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/>
    <xf numFmtId="0" fontId="7" fillId="0" borderId="0" xfId="0" applyFont="1"/>
    <xf numFmtId="14" fontId="0" fillId="0" borderId="0" xfId="0" applyNumberFormat="1"/>
    <xf numFmtId="9" fontId="0" fillId="0" borderId="0" xfId="2" applyFont="1"/>
    <xf numFmtId="17" fontId="0" fillId="0" borderId="0" xfId="0" applyNumberFormat="1"/>
    <xf numFmtId="165" fontId="0" fillId="0" borderId="0" xfId="2" applyNumberFormat="1" applyFont="1"/>
    <xf numFmtId="0" fontId="9" fillId="0" borderId="0" xfId="1" applyFont="1"/>
    <xf numFmtId="0" fontId="3" fillId="0" borderId="0" xfId="1" applyFont="1" applyFill="1"/>
    <xf numFmtId="0" fontId="3" fillId="0" borderId="0" xfId="1" applyFont="1"/>
    <xf numFmtId="0" fontId="3" fillId="0" borderId="0" xfId="1" applyFont="1" applyBorder="1"/>
    <xf numFmtId="0" fontId="10" fillId="0" borderId="0" xfId="0" applyFont="1"/>
    <xf numFmtId="0" fontId="10" fillId="0" borderId="1" xfId="0" applyFont="1" applyBorder="1"/>
    <xf numFmtId="0" fontId="11" fillId="0" borderId="0" xfId="1" applyBorder="1"/>
    <xf numFmtId="0" fontId="0" fillId="0" borderId="0" xfId="0" applyBorder="1"/>
    <xf numFmtId="0" fontId="2" fillId="0" borderId="0" xfId="1" applyFont="1" applyBorder="1"/>
    <xf numFmtId="0" fontId="3" fillId="0" borderId="5" xfId="1" applyFont="1" applyBorder="1"/>
    <xf numFmtId="0" fontId="3" fillId="0" borderId="6" xfId="1" applyFont="1" applyFill="1" applyBorder="1"/>
    <xf numFmtId="0" fontId="0" fillId="0" borderId="5" xfId="0" applyBorder="1"/>
    <xf numFmtId="0" fontId="11" fillId="0" borderId="6" xfId="1" applyFill="1" applyBorder="1"/>
    <xf numFmtId="0" fontId="10" fillId="0" borderId="0" xfId="0" applyFont="1" applyFill="1" applyBorder="1"/>
    <xf numFmtId="0" fontId="10" fillId="0" borderId="0" xfId="0" applyFont="1" applyBorder="1"/>
    <xf numFmtId="0" fontId="11" fillId="0" borderId="0" xfId="1" applyFill="1" applyBorder="1"/>
    <xf numFmtId="0" fontId="2" fillId="0" borderId="0" xfId="1" applyFont="1" applyFill="1" applyBorder="1"/>
    <xf numFmtId="0" fontId="3" fillId="0" borderId="0" xfId="1" applyFont="1" applyFill="1" applyBorder="1"/>
    <xf numFmtId="0" fontId="10" fillId="0" borderId="6" xfId="0" applyFont="1" applyBorder="1"/>
    <xf numFmtId="0" fontId="10" fillId="0" borderId="5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3" fillId="0" borderId="14" xfId="1" applyFont="1" applyFill="1" applyBorder="1"/>
    <xf numFmtId="0" fontId="10" fillId="0" borderId="15" xfId="0" applyFont="1" applyBorder="1"/>
    <xf numFmtId="0" fontId="10" fillId="0" borderId="16" xfId="0" applyFont="1" applyBorder="1"/>
    <xf numFmtId="0" fontId="10" fillId="0" borderId="17" xfId="0" applyFont="1" applyBorder="1"/>
    <xf numFmtId="0" fontId="10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24" xfId="0" applyFont="1" applyBorder="1"/>
    <xf numFmtId="0" fontId="10" fillId="3" borderId="0" xfId="0" applyFont="1" applyFill="1"/>
    <xf numFmtId="0" fontId="10" fillId="3" borderId="22" xfId="0" applyFont="1" applyFill="1" applyBorder="1"/>
    <xf numFmtId="0" fontId="10" fillId="3" borderId="23" xfId="0" applyFont="1" applyFill="1" applyBorder="1"/>
    <xf numFmtId="0" fontId="10" fillId="3" borderId="0" xfId="0" applyFont="1" applyFill="1" applyBorder="1"/>
    <xf numFmtId="0" fontId="4" fillId="0" borderId="0" xfId="0" applyFont="1"/>
    <xf numFmtId="0" fontId="0" fillId="0" borderId="24" xfId="0" applyBorder="1"/>
    <xf numFmtId="0" fontId="10" fillId="0" borderId="25" xfId="0" applyFont="1" applyBorder="1"/>
    <xf numFmtId="0" fontId="4" fillId="0" borderId="26" xfId="0" applyFont="1" applyBorder="1"/>
    <xf numFmtId="0" fontId="0" fillId="0" borderId="27" xfId="0" applyBorder="1"/>
    <xf numFmtId="0" fontId="10" fillId="0" borderId="0" xfId="0" quotePrefix="1" applyFont="1"/>
    <xf numFmtId="0" fontId="1" fillId="0" borderId="0" xfId="1" applyFont="1" applyFill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1" applyFont="1"/>
    <xf numFmtId="0" fontId="15" fillId="0" borderId="0" xfId="1" applyFont="1"/>
    <xf numFmtId="0" fontId="9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Fill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24" xfId="1" applyFont="1" applyFill="1" applyBorder="1"/>
    <xf numFmtId="0" fontId="4" fillId="0" borderId="0" xfId="0" applyFont="1" applyFill="1" applyBorder="1"/>
    <xf numFmtId="0" fontId="16" fillId="0" borderId="0" xfId="1" applyFont="1" applyFill="1" applyBorder="1"/>
    <xf numFmtId="0" fontId="11" fillId="0" borderId="8" xfId="1" applyFill="1" applyBorder="1"/>
    <xf numFmtId="0" fontId="2" fillId="0" borderId="8" xfId="1" applyFont="1" applyFill="1" applyBorder="1"/>
    <xf numFmtId="0" fontId="12" fillId="4" borderId="0" xfId="0" applyFont="1" applyFill="1"/>
    <xf numFmtId="0" fontId="15" fillId="0" borderId="0" xfId="1" applyFont="1" applyAlignment="1">
      <alignment horizontal="center"/>
    </xf>
    <xf numFmtId="0" fontId="17" fillId="2" borderId="0" xfId="0" applyFont="1" applyFill="1"/>
    <xf numFmtId="0" fontId="10" fillId="0" borderId="0" xfId="0" quotePrefix="1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28" xfId="0" applyFont="1" applyBorder="1"/>
    <xf numFmtId="0" fontId="0" fillId="0" borderId="28" xfId="0" applyBorder="1"/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Summary!$B$4</c:f>
              <c:strCache>
                <c:ptCount val="1"/>
                <c:pt idx="0">
                  <c:v>Equity Raise</c:v>
                </c:pt>
              </c:strCache>
            </c:strRef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Summary!$C$4:$P$4</c:f>
              <c:numCache>
                <c:formatCode>General</c:formatCode>
                <c:ptCount val="1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0</c:v>
                </c:pt>
                <c:pt idx="8">
                  <c:v>4</c:v>
                </c:pt>
                <c:pt idx="9">
                  <c:v>5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dLbls>
          <c:showVal val="1"/>
        </c:dLbls>
        <c:overlap val="-25"/>
        <c:axId val="98152448"/>
        <c:axId val="98153984"/>
      </c:barChart>
      <c:catAx>
        <c:axId val="98152448"/>
        <c:scaling>
          <c:orientation val="minMax"/>
        </c:scaling>
        <c:axPos val="b"/>
        <c:majorTickMark val="none"/>
        <c:tickLblPos val="nextTo"/>
        <c:crossAx val="98153984"/>
        <c:crosses val="autoZero"/>
        <c:auto val="1"/>
        <c:lblAlgn val="ctr"/>
        <c:lblOffset val="100"/>
      </c:catAx>
      <c:valAx>
        <c:axId val="98153984"/>
        <c:scaling>
          <c:orientation val="minMax"/>
        </c:scaling>
        <c:delete val="1"/>
        <c:axPos val="l"/>
        <c:numFmt formatCode="General" sourceLinked="1"/>
        <c:tickLblPos val="nextTo"/>
        <c:crossAx val="98152448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Bankruptcy Risk</c:v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Summary!$C$13:$P$13</c:f>
              <c:numCache>
                <c:formatCode>General</c:formatCode>
                <c:ptCount val="14"/>
                <c:pt idx="0">
                  <c:v>-7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-9</c:v>
                </c:pt>
                <c:pt idx="5">
                  <c:v>9</c:v>
                </c:pt>
                <c:pt idx="6">
                  <c:v>-11</c:v>
                </c:pt>
                <c:pt idx="7">
                  <c:v>8</c:v>
                </c:pt>
                <c:pt idx="8">
                  <c:v>-9</c:v>
                </c:pt>
                <c:pt idx="9">
                  <c:v>-9</c:v>
                </c:pt>
                <c:pt idx="10">
                  <c:v>8</c:v>
                </c:pt>
                <c:pt idx="11">
                  <c:v>1</c:v>
                </c:pt>
                <c:pt idx="12">
                  <c:v>-1</c:v>
                </c:pt>
                <c:pt idx="13">
                  <c:v>-4</c:v>
                </c:pt>
              </c:numCache>
            </c:numRef>
          </c:val>
        </c:ser>
        <c:dLbls>
          <c:showVal val="1"/>
        </c:dLbls>
        <c:overlap val="-25"/>
        <c:axId val="98470144"/>
        <c:axId val="98480128"/>
      </c:barChart>
      <c:catAx>
        <c:axId val="98470144"/>
        <c:scaling>
          <c:orientation val="minMax"/>
        </c:scaling>
        <c:axPos val="b"/>
        <c:majorTickMark val="none"/>
        <c:tickLblPos val="nextTo"/>
        <c:crossAx val="98480128"/>
        <c:crosses val="autoZero"/>
        <c:auto val="1"/>
        <c:lblAlgn val="ctr"/>
        <c:lblOffset val="100"/>
      </c:catAx>
      <c:valAx>
        <c:axId val="98480128"/>
        <c:scaling>
          <c:orientation val="minMax"/>
        </c:scaling>
        <c:delete val="1"/>
        <c:axPos val="l"/>
        <c:numFmt formatCode="General" sourceLinked="1"/>
        <c:tickLblPos val="nextTo"/>
        <c:crossAx val="98470144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Summary!$B$5</c:f>
              <c:strCache>
                <c:ptCount val="1"/>
                <c:pt idx="0">
                  <c:v>Rev/Employee</c:v>
                </c:pt>
              </c:strCache>
            </c:strRef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Summary!$C$5:$P$5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val>
        </c:ser>
        <c:dLbls>
          <c:showVal val="1"/>
        </c:dLbls>
        <c:overlap val="-25"/>
        <c:axId val="98182656"/>
        <c:axId val="98184192"/>
      </c:barChart>
      <c:catAx>
        <c:axId val="98182656"/>
        <c:scaling>
          <c:orientation val="minMax"/>
        </c:scaling>
        <c:axPos val="b"/>
        <c:majorTickMark val="none"/>
        <c:tickLblPos val="nextTo"/>
        <c:crossAx val="98184192"/>
        <c:crosses val="autoZero"/>
        <c:auto val="1"/>
        <c:lblAlgn val="ctr"/>
        <c:lblOffset val="100"/>
      </c:catAx>
      <c:valAx>
        <c:axId val="98184192"/>
        <c:scaling>
          <c:orientation val="minMax"/>
        </c:scaling>
        <c:delete val="1"/>
        <c:axPos val="l"/>
        <c:numFmt formatCode="General" sourceLinked="1"/>
        <c:tickLblPos val="nextTo"/>
        <c:crossAx val="98182656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Summary!$B$6</c:f>
              <c:strCache>
                <c:ptCount val="1"/>
                <c:pt idx="0">
                  <c:v>Leverage</c:v>
                </c:pt>
              </c:strCache>
            </c:strRef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Summary!$C$6:$P$6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</c:ser>
        <c:dLbls>
          <c:showVal val="1"/>
        </c:dLbls>
        <c:overlap val="-25"/>
        <c:axId val="98216960"/>
        <c:axId val="98231040"/>
      </c:barChart>
      <c:catAx>
        <c:axId val="98216960"/>
        <c:scaling>
          <c:orientation val="minMax"/>
        </c:scaling>
        <c:axPos val="b"/>
        <c:majorTickMark val="none"/>
        <c:tickLblPos val="nextTo"/>
        <c:crossAx val="98231040"/>
        <c:crosses val="autoZero"/>
        <c:auto val="1"/>
        <c:lblAlgn val="ctr"/>
        <c:lblOffset val="100"/>
      </c:catAx>
      <c:valAx>
        <c:axId val="98231040"/>
        <c:scaling>
          <c:orientation val="minMax"/>
        </c:scaling>
        <c:delete val="1"/>
        <c:axPos val="l"/>
        <c:numFmt formatCode="General" sourceLinked="1"/>
        <c:tickLblPos val="nextTo"/>
        <c:crossAx val="98216960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Summary!$B$7</c:f>
              <c:strCache>
                <c:ptCount val="1"/>
                <c:pt idx="0">
                  <c:v>External Investment</c:v>
                </c:pt>
              </c:strCache>
            </c:strRef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Summary!$C$7:$P$7</c:f>
              <c:numCache>
                <c:formatCode>General</c:formatCode>
                <c:ptCount val="14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0</c:v>
                </c:pt>
                <c:pt idx="6">
                  <c:v>4</c:v>
                </c:pt>
                <c:pt idx="7">
                  <c:v>0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</c:ser>
        <c:dLbls>
          <c:showVal val="1"/>
        </c:dLbls>
        <c:overlap val="-25"/>
        <c:axId val="98251520"/>
        <c:axId val="98253056"/>
      </c:barChart>
      <c:catAx>
        <c:axId val="98251520"/>
        <c:scaling>
          <c:orientation val="minMax"/>
        </c:scaling>
        <c:axPos val="b"/>
        <c:majorTickMark val="none"/>
        <c:tickLblPos val="nextTo"/>
        <c:crossAx val="98253056"/>
        <c:crosses val="autoZero"/>
        <c:auto val="1"/>
        <c:lblAlgn val="ctr"/>
        <c:lblOffset val="100"/>
      </c:catAx>
      <c:valAx>
        <c:axId val="98253056"/>
        <c:scaling>
          <c:orientation val="minMax"/>
        </c:scaling>
        <c:delete val="1"/>
        <c:axPos val="l"/>
        <c:numFmt formatCode="General" sourceLinked="1"/>
        <c:tickLblPos val="nextTo"/>
        <c:crossAx val="98251520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Summary!$B$8</c:f>
              <c:strCache>
                <c:ptCount val="1"/>
                <c:pt idx="0">
                  <c:v>Firing Management</c:v>
                </c:pt>
              </c:strCache>
            </c:strRef>
          </c:tx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Summary!$C$8:$P$8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</c:numCache>
            </c:numRef>
          </c:val>
        </c:ser>
        <c:dLbls>
          <c:showVal val="1"/>
        </c:dLbls>
        <c:overlap val="-25"/>
        <c:axId val="98285824"/>
        <c:axId val="98291712"/>
      </c:barChart>
      <c:catAx>
        <c:axId val="98285824"/>
        <c:scaling>
          <c:orientation val="minMax"/>
        </c:scaling>
        <c:axPos val="b"/>
        <c:majorTickMark val="none"/>
        <c:tickLblPos val="nextTo"/>
        <c:crossAx val="98291712"/>
        <c:crosses val="autoZero"/>
        <c:auto val="1"/>
        <c:lblAlgn val="ctr"/>
        <c:lblOffset val="100"/>
      </c:catAx>
      <c:valAx>
        <c:axId val="98291712"/>
        <c:scaling>
          <c:orientation val="minMax"/>
        </c:scaling>
        <c:delete val="1"/>
        <c:axPos val="l"/>
        <c:numFmt formatCode="General" sourceLinked="1"/>
        <c:tickLblPos val="nextTo"/>
        <c:crossAx val="98285824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Summary!$B$9</c:f>
              <c:strCache>
                <c:ptCount val="1"/>
                <c:pt idx="0">
                  <c:v>Asset Quality</c:v>
                </c:pt>
              </c:strCache>
            </c:strRef>
          </c:tx>
          <c:spPr>
            <a:solidFill>
              <a:srgbClr val="92D050"/>
            </a:solidFill>
          </c:spPr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Summary!$C$9:$P$9</c:f>
              <c:numCache>
                <c:formatCode>General</c:formatCode>
                <c:ptCount val="14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</c:numCache>
            </c:numRef>
          </c:val>
        </c:ser>
        <c:dLbls>
          <c:showVal val="1"/>
        </c:dLbls>
        <c:overlap val="-25"/>
        <c:axId val="98324480"/>
        <c:axId val="98326016"/>
      </c:barChart>
      <c:catAx>
        <c:axId val="98324480"/>
        <c:scaling>
          <c:orientation val="minMax"/>
        </c:scaling>
        <c:axPos val="b"/>
        <c:majorTickMark val="none"/>
        <c:tickLblPos val="nextTo"/>
        <c:crossAx val="98326016"/>
        <c:crosses val="autoZero"/>
        <c:auto val="1"/>
        <c:lblAlgn val="ctr"/>
        <c:lblOffset val="100"/>
      </c:catAx>
      <c:valAx>
        <c:axId val="98326016"/>
        <c:scaling>
          <c:orientation val="minMax"/>
        </c:scaling>
        <c:delete val="1"/>
        <c:axPos val="l"/>
        <c:numFmt formatCode="General" sourceLinked="1"/>
        <c:tickLblPos val="nextTo"/>
        <c:crossAx val="98324480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Bond Rating</c:v>
          </c:tx>
          <c:spPr>
            <a:solidFill>
              <a:srgbClr val="92D050"/>
            </a:solidFill>
          </c:spPr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Summary!$C$10:$P$10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</c:numCache>
            </c:numRef>
          </c:val>
        </c:ser>
        <c:dLbls>
          <c:showVal val="1"/>
        </c:dLbls>
        <c:overlap val="-25"/>
        <c:axId val="98354688"/>
        <c:axId val="98356224"/>
      </c:barChart>
      <c:catAx>
        <c:axId val="98354688"/>
        <c:scaling>
          <c:orientation val="minMax"/>
        </c:scaling>
        <c:axPos val="b"/>
        <c:majorTickMark val="none"/>
        <c:tickLblPos val="nextTo"/>
        <c:crossAx val="98356224"/>
        <c:crosses val="autoZero"/>
        <c:auto val="1"/>
        <c:lblAlgn val="ctr"/>
        <c:lblOffset val="100"/>
      </c:catAx>
      <c:valAx>
        <c:axId val="98356224"/>
        <c:scaling>
          <c:orientation val="minMax"/>
        </c:scaling>
        <c:delete val="1"/>
        <c:axPos val="l"/>
        <c:numFmt formatCode="General" sourceLinked="1"/>
        <c:tickLblPos val="nextTo"/>
        <c:crossAx val="98354688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Complexity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Complexity</c:v>
          </c:tx>
          <c:spPr>
            <a:solidFill>
              <a:srgbClr val="92D050"/>
            </a:solidFill>
          </c:spPr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Summary!$C$11:$P$11</c:f>
              <c:numCache>
                <c:formatCode>General</c:formatCode>
                <c:ptCount val="14"/>
                <c:pt idx="0">
                  <c:v>4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</c:ser>
        <c:dLbls>
          <c:showVal val="1"/>
        </c:dLbls>
        <c:overlap val="-25"/>
        <c:axId val="98401280"/>
        <c:axId val="98403072"/>
      </c:barChart>
      <c:catAx>
        <c:axId val="98401280"/>
        <c:scaling>
          <c:orientation val="minMax"/>
        </c:scaling>
        <c:axPos val="b"/>
        <c:majorTickMark val="none"/>
        <c:tickLblPos val="nextTo"/>
        <c:crossAx val="98403072"/>
        <c:crosses val="autoZero"/>
        <c:auto val="1"/>
        <c:lblAlgn val="ctr"/>
        <c:lblOffset val="100"/>
      </c:catAx>
      <c:valAx>
        <c:axId val="98403072"/>
        <c:scaling>
          <c:orientation val="minMax"/>
        </c:scaling>
        <c:delete val="1"/>
        <c:axPos val="l"/>
        <c:numFmt formatCode="General" sourceLinked="1"/>
        <c:tickLblPos val="nextTo"/>
        <c:crossAx val="98401280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Brand Equity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Brand Equity</c:v>
          </c:tx>
          <c:spPr>
            <a:solidFill>
              <a:srgbClr val="92D050"/>
            </a:solidFill>
          </c:spPr>
          <c:dLbls>
            <c:showVal val="1"/>
          </c:dLbls>
          <c:cat>
            <c:strRef>
              <c:f>Summary!$C$3:$P$3</c:f>
              <c:strCache>
                <c:ptCount val="14"/>
                <c:pt idx="0">
                  <c:v>Citi</c:v>
                </c:pt>
                <c:pt idx="1">
                  <c:v>Merrill</c:v>
                </c:pt>
                <c:pt idx="2">
                  <c:v>Lehman</c:v>
                </c:pt>
                <c:pt idx="3">
                  <c:v>UBS</c:v>
                </c:pt>
                <c:pt idx="4">
                  <c:v>Morgan Stanley</c:v>
                </c:pt>
                <c:pt idx="5">
                  <c:v>Bear Stearns</c:v>
                </c:pt>
                <c:pt idx="6">
                  <c:v>JP Morgan</c:v>
                </c:pt>
                <c:pt idx="7">
                  <c:v>AIG</c:v>
                </c:pt>
                <c:pt idx="8">
                  <c:v>Goldman</c:v>
                </c:pt>
                <c:pt idx="9">
                  <c:v>Bank of America</c:v>
                </c:pt>
                <c:pt idx="10">
                  <c:v>Wamu</c:v>
                </c:pt>
                <c:pt idx="11">
                  <c:v>Wachovia</c:v>
                </c:pt>
                <c:pt idx="12">
                  <c:v>Credit Suisse</c:v>
                </c:pt>
                <c:pt idx="13">
                  <c:v>Barclays</c:v>
                </c:pt>
              </c:strCache>
            </c:strRef>
          </c:cat>
          <c:val>
            <c:numRef>
              <c:f>Summary!$C$12:$P$12</c:f>
              <c:numCache>
                <c:formatCode>General</c:formatCode>
                <c:ptCount val="14"/>
                <c:pt idx="0">
                  <c:v>5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</c:numCache>
            </c:numRef>
          </c:val>
        </c:ser>
        <c:dLbls>
          <c:showVal val="1"/>
        </c:dLbls>
        <c:overlap val="-25"/>
        <c:axId val="98419456"/>
        <c:axId val="98420992"/>
      </c:barChart>
      <c:catAx>
        <c:axId val="98419456"/>
        <c:scaling>
          <c:orientation val="minMax"/>
        </c:scaling>
        <c:axPos val="b"/>
        <c:majorTickMark val="none"/>
        <c:tickLblPos val="nextTo"/>
        <c:crossAx val="98420992"/>
        <c:crosses val="autoZero"/>
        <c:auto val="1"/>
        <c:lblAlgn val="ctr"/>
        <c:lblOffset val="100"/>
      </c:catAx>
      <c:valAx>
        <c:axId val="98420992"/>
        <c:scaling>
          <c:orientation val="minMax"/>
        </c:scaling>
        <c:delete val="1"/>
        <c:axPos val="l"/>
        <c:numFmt formatCode="General" sourceLinked="1"/>
        <c:tickLblPos val="nextTo"/>
        <c:crossAx val="98419456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13</xdr:row>
      <xdr:rowOff>152400</xdr:rowOff>
    </xdr:from>
    <xdr:to>
      <xdr:col>7</xdr:col>
      <xdr:colOff>190500</xdr:colOff>
      <xdr:row>23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13</xdr:row>
      <xdr:rowOff>152400</xdr:rowOff>
    </xdr:from>
    <xdr:to>
      <xdr:col>14</xdr:col>
      <xdr:colOff>409575</xdr:colOff>
      <xdr:row>23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47625</xdr:colOff>
      <xdr:row>23</xdr:row>
      <xdr:rowOff>104775</xdr:rowOff>
    </xdr:from>
    <xdr:to>
      <xdr:col>7</xdr:col>
      <xdr:colOff>190500</xdr:colOff>
      <xdr:row>32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276225</xdr:colOff>
      <xdr:row>23</xdr:row>
      <xdr:rowOff>142875</xdr:rowOff>
    </xdr:from>
    <xdr:to>
      <xdr:col>14</xdr:col>
      <xdr:colOff>466725</xdr:colOff>
      <xdr:row>33</xdr:row>
      <xdr:rowOff>9525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</xdr:colOff>
      <xdr:row>33</xdr:row>
      <xdr:rowOff>57150</xdr:rowOff>
    </xdr:from>
    <xdr:to>
      <xdr:col>7</xdr:col>
      <xdr:colOff>190500</xdr:colOff>
      <xdr:row>42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276225</xdr:colOff>
      <xdr:row>33</xdr:row>
      <xdr:rowOff>66675</xdr:rowOff>
    </xdr:from>
    <xdr:to>
      <xdr:col>14</xdr:col>
      <xdr:colOff>466725</xdr:colOff>
      <xdr:row>42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43</xdr:row>
      <xdr:rowOff>104775</xdr:rowOff>
    </xdr:from>
    <xdr:to>
      <xdr:col>7</xdr:col>
      <xdr:colOff>152400</xdr:colOff>
      <xdr:row>53</xdr:row>
      <xdr:rowOff>9525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266700</xdr:colOff>
      <xdr:row>43</xdr:row>
      <xdr:rowOff>114300</xdr:rowOff>
    </xdr:from>
    <xdr:to>
      <xdr:col>14</xdr:col>
      <xdr:colOff>457200</xdr:colOff>
      <xdr:row>53</xdr:row>
      <xdr:rowOff>19050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7</xdr:col>
      <xdr:colOff>142875</xdr:colOff>
      <xdr:row>63</xdr:row>
      <xdr:rowOff>66675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0</xdr:row>
      <xdr:rowOff>47625</xdr:rowOff>
    </xdr:from>
    <xdr:to>
      <xdr:col>24</xdr:col>
      <xdr:colOff>304800</xdr:colOff>
      <xdr:row>12</xdr:row>
      <xdr:rowOff>57150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N31"/>
  <sheetViews>
    <sheetView workbookViewId="0">
      <selection activeCell="B33" sqref="B33"/>
    </sheetView>
  </sheetViews>
  <sheetFormatPr defaultColWidth="8.85546875" defaultRowHeight="12.75"/>
  <cols>
    <col min="3" max="3" width="10.140625" bestFit="1" customWidth="1"/>
  </cols>
  <sheetData>
    <row r="1" spans="1:14">
      <c r="A1" s="2" t="s">
        <v>53</v>
      </c>
      <c r="D1" t="s">
        <v>69</v>
      </c>
      <c r="I1" t="s">
        <v>97</v>
      </c>
      <c r="K1" t="s">
        <v>94</v>
      </c>
      <c r="L1" t="s">
        <v>70</v>
      </c>
      <c r="M1" t="s">
        <v>71</v>
      </c>
      <c r="N1" t="s">
        <v>72</v>
      </c>
    </row>
    <row r="2" spans="1:14" ht="15.75">
      <c r="A2" s="1" t="s">
        <v>39</v>
      </c>
      <c r="C2" s="3">
        <v>39717</v>
      </c>
      <c r="D2">
        <v>10</v>
      </c>
      <c r="E2" t="s">
        <v>55</v>
      </c>
      <c r="I2">
        <v>133</v>
      </c>
      <c r="K2" s="4">
        <f>D2/I2</f>
        <v>7.5187969924812026E-2</v>
      </c>
    </row>
    <row r="3" spans="1:14">
      <c r="C3" s="3">
        <v>39554</v>
      </c>
      <c r="D3">
        <v>6</v>
      </c>
      <c r="E3" t="s">
        <v>66</v>
      </c>
      <c r="I3">
        <v>125</v>
      </c>
      <c r="K3" s="4">
        <f>D3/I3</f>
        <v>4.8000000000000001E-2</v>
      </c>
      <c r="L3">
        <v>42.12</v>
      </c>
      <c r="M3">
        <v>44.96</v>
      </c>
      <c r="N3" s="6">
        <f>(M3-L3)/L3</f>
        <v>6.7426400759734176E-2</v>
      </c>
    </row>
    <row r="4" spans="1:14" ht="15.75">
      <c r="A4" s="1" t="s">
        <v>40</v>
      </c>
      <c r="C4" s="3">
        <v>39716</v>
      </c>
      <c r="D4">
        <v>5</v>
      </c>
      <c r="E4" t="s">
        <v>67</v>
      </c>
      <c r="I4">
        <v>46</v>
      </c>
      <c r="K4" s="4">
        <f>D4/I4</f>
        <v>0.10869565217391304</v>
      </c>
    </row>
    <row r="5" spans="1:14" ht="15.75">
      <c r="A5" s="1" t="s">
        <v>41</v>
      </c>
      <c r="C5" s="3">
        <v>39588</v>
      </c>
      <c r="D5">
        <v>13.4</v>
      </c>
      <c r="E5" t="s">
        <v>68</v>
      </c>
      <c r="I5">
        <v>80</v>
      </c>
      <c r="K5" s="4">
        <f>D5/I5</f>
        <v>0.16750000000000001</v>
      </c>
    </row>
    <row r="6" spans="1:14" ht="15.75">
      <c r="A6" s="1" t="s">
        <v>42</v>
      </c>
      <c r="C6" s="3">
        <v>39440</v>
      </c>
      <c r="D6">
        <v>6.2</v>
      </c>
      <c r="E6" t="s">
        <v>95</v>
      </c>
      <c r="I6">
        <v>32</v>
      </c>
      <c r="K6" s="4">
        <f t="shared" ref="K6:K23" si="0">D6/I6</f>
        <v>0.19375000000000001</v>
      </c>
    </row>
    <row r="7" spans="1:14">
      <c r="C7" s="3">
        <v>39462</v>
      </c>
      <c r="D7">
        <v>6.6</v>
      </c>
      <c r="E7" t="s">
        <v>96</v>
      </c>
      <c r="I7">
        <v>32</v>
      </c>
      <c r="K7" s="4">
        <f t="shared" si="0"/>
        <v>0.20624999999999999</v>
      </c>
    </row>
    <row r="8" spans="1:14">
      <c r="C8" s="3">
        <v>39657</v>
      </c>
      <c r="D8">
        <v>8.5</v>
      </c>
      <c r="E8" t="s">
        <v>98</v>
      </c>
      <c r="I8">
        <v>21</v>
      </c>
      <c r="K8" s="4">
        <f t="shared" si="0"/>
        <v>0.40476190476190477</v>
      </c>
    </row>
    <row r="9" spans="1:14" ht="15.75">
      <c r="A9" s="1" t="s">
        <v>50</v>
      </c>
      <c r="C9" s="3">
        <v>39462</v>
      </c>
      <c r="D9">
        <v>14.5</v>
      </c>
      <c r="E9" t="s">
        <v>99</v>
      </c>
      <c r="I9">
        <v>114</v>
      </c>
      <c r="K9" s="4">
        <f t="shared" si="0"/>
        <v>0.12719298245614036</v>
      </c>
    </row>
    <row r="10" spans="1:14">
      <c r="C10" s="3">
        <v>39393</v>
      </c>
      <c r="D10">
        <v>7.5</v>
      </c>
      <c r="E10" t="s">
        <v>100</v>
      </c>
      <c r="I10">
        <v>127</v>
      </c>
      <c r="K10" s="4">
        <f t="shared" si="0"/>
        <v>5.905511811023622E-2</v>
      </c>
    </row>
    <row r="11" spans="1:14">
      <c r="C11" s="3">
        <v>39559</v>
      </c>
      <c r="D11">
        <v>6</v>
      </c>
      <c r="E11" t="s">
        <v>101</v>
      </c>
      <c r="I11">
        <v>128</v>
      </c>
      <c r="K11" s="4">
        <f t="shared" si="0"/>
        <v>4.6875E-2</v>
      </c>
    </row>
    <row r="12" spans="1:14" ht="15.75">
      <c r="A12" s="1" t="s">
        <v>43</v>
      </c>
      <c r="C12" s="3">
        <v>39539</v>
      </c>
      <c r="D12">
        <v>4</v>
      </c>
      <c r="E12" t="s">
        <v>103</v>
      </c>
      <c r="I12">
        <v>25</v>
      </c>
      <c r="K12" s="4">
        <f t="shared" si="0"/>
        <v>0.16</v>
      </c>
    </row>
    <row r="13" spans="1:14">
      <c r="C13" s="3">
        <v>39608</v>
      </c>
      <c r="D13">
        <v>6</v>
      </c>
      <c r="E13" t="s">
        <v>102</v>
      </c>
      <c r="I13">
        <v>26</v>
      </c>
      <c r="K13" s="4">
        <f t="shared" si="0"/>
        <v>0.23076923076923078</v>
      </c>
      <c r="L13">
        <v>32.29</v>
      </c>
      <c r="M13">
        <v>29.48</v>
      </c>
      <c r="N13" s="6">
        <f>(M13-L13)/L13</f>
        <v>-8.7023846392071807E-2</v>
      </c>
    </row>
    <row r="14" spans="1:14" ht="15.75">
      <c r="A14" s="1" t="s">
        <v>44</v>
      </c>
      <c r="K14" s="4" t="e">
        <f t="shared" si="0"/>
        <v>#DIV/0!</v>
      </c>
    </row>
    <row r="15" spans="1:14" ht="15.75">
      <c r="A15" s="1" t="s">
        <v>45</v>
      </c>
      <c r="C15" s="3">
        <v>39539</v>
      </c>
      <c r="D15">
        <v>15</v>
      </c>
      <c r="E15" t="s">
        <v>104</v>
      </c>
      <c r="I15">
        <v>30</v>
      </c>
      <c r="K15" s="4">
        <f t="shared" si="0"/>
        <v>0.5</v>
      </c>
    </row>
    <row r="16" spans="1:14">
      <c r="C16" s="3">
        <v>39486</v>
      </c>
      <c r="D16">
        <v>12.6</v>
      </c>
      <c r="E16" t="s">
        <v>105</v>
      </c>
      <c r="I16">
        <v>17</v>
      </c>
      <c r="K16" s="4">
        <f t="shared" si="0"/>
        <v>0.74117647058823533</v>
      </c>
    </row>
    <row r="17" spans="1:11" ht="15.75">
      <c r="A17" s="1" t="s">
        <v>46</v>
      </c>
      <c r="C17" s="3">
        <v>39728</v>
      </c>
      <c r="D17">
        <v>9</v>
      </c>
      <c r="E17" t="s">
        <v>106</v>
      </c>
      <c r="I17">
        <v>36</v>
      </c>
      <c r="K17" s="4">
        <f t="shared" si="0"/>
        <v>0.25</v>
      </c>
    </row>
    <row r="18" spans="1:11" ht="15.75">
      <c r="A18" s="1" t="s">
        <v>47</v>
      </c>
      <c r="C18" s="3">
        <v>39727</v>
      </c>
      <c r="D18">
        <v>10</v>
      </c>
      <c r="E18" t="s">
        <v>107</v>
      </c>
      <c r="I18">
        <v>163</v>
      </c>
      <c r="K18" s="4">
        <f t="shared" si="0"/>
        <v>6.1349693251533742E-2</v>
      </c>
    </row>
    <row r="19" spans="1:11" ht="15.75">
      <c r="A19" s="1" t="s">
        <v>48</v>
      </c>
      <c r="C19" s="3">
        <v>39547</v>
      </c>
      <c r="D19">
        <v>7</v>
      </c>
      <c r="E19" t="s">
        <v>19</v>
      </c>
      <c r="I19">
        <v>26</v>
      </c>
      <c r="K19" s="4">
        <f t="shared" si="0"/>
        <v>0.26923076923076922</v>
      </c>
    </row>
    <row r="20" spans="1:11">
      <c r="C20" s="5">
        <v>39417</v>
      </c>
      <c r="D20">
        <v>2.5</v>
      </c>
      <c r="E20" t="s">
        <v>18</v>
      </c>
      <c r="I20">
        <v>27</v>
      </c>
      <c r="K20" s="4">
        <f t="shared" si="0"/>
        <v>9.2592592592592587E-2</v>
      </c>
    </row>
    <row r="21" spans="1:11" ht="15.75">
      <c r="A21" s="1" t="s">
        <v>49</v>
      </c>
      <c r="C21" s="3">
        <v>39552</v>
      </c>
      <c r="D21">
        <v>7</v>
      </c>
      <c r="E21" t="s">
        <v>5</v>
      </c>
      <c r="I21">
        <v>78</v>
      </c>
      <c r="K21" s="4">
        <f t="shared" si="0"/>
        <v>8.9743589743589744E-2</v>
      </c>
    </row>
    <row r="22" spans="1:11" ht="15.75">
      <c r="A22" s="1" t="s">
        <v>51</v>
      </c>
      <c r="C22" s="3">
        <v>39738</v>
      </c>
      <c r="D22">
        <v>8.75</v>
      </c>
      <c r="E22" t="s">
        <v>6</v>
      </c>
      <c r="I22">
        <v>35</v>
      </c>
      <c r="K22" s="4">
        <f t="shared" si="0"/>
        <v>0.25</v>
      </c>
    </row>
    <row r="23" spans="1:11" ht="15.75">
      <c r="A23" s="1" t="s">
        <v>52</v>
      </c>
      <c r="C23" s="3">
        <v>39752</v>
      </c>
      <c r="D23">
        <v>11.8</v>
      </c>
      <c r="E23" t="s">
        <v>7</v>
      </c>
      <c r="I23">
        <v>60</v>
      </c>
      <c r="K23" s="4">
        <f t="shared" si="0"/>
        <v>0.19666666666666668</v>
      </c>
    </row>
    <row r="24" spans="1:11">
      <c r="K24" s="4"/>
    </row>
    <row r="25" spans="1:11" ht="15.75">
      <c r="A25" s="1" t="s">
        <v>92</v>
      </c>
      <c r="K25" s="4"/>
    </row>
    <row r="26" spans="1:11">
      <c r="B26" t="s">
        <v>3</v>
      </c>
      <c r="K26" s="4"/>
    </row>
    <row r="27" spans="1:11">
      <c r="B27" t="s">
        <v>4</v>
      </c>
    </row>
    <row r="29" spans="1:11">
      <c r="B29" t="s">
        <v>93</v>
      </c>
    </row>
    <row r="31" spans="1:11">
      <c r="B31" t="s">
        <v>57</v>
      </c>
    </row>
  </sheetData>
  <phoneticPr fontId="6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published="0"/>
  <dimension ref="A2:C20"/>
  <sheetViews>
    <sheetView zoomScaleNormal="100" workbookViewId="0">
      <selection activeCell="A14" sqref="A14:XFD14"/>
    </sheetView>
  </sheetViews>
  <sheetFormatPr defaultRowHeight="12.75"/>
  <sheetData>
    <row r="2" spans="1:3">
      <c r="A2" s="48"/>
      <c r="B2" s="48"/>
      <c r="C2" s="48" t="s">
        <v>123</v>
      </c>
    </row>
    <row r="3" spans="1:3">
      <c r="B3" t="s">
        <v>77</v>
      </c>
      <c r="C3">
        <v>3</v>
      </c>
    </row>
    <row r="4" spans="1:3">
      <c r="B4" t="s">
        <v>31</v>
      </c>
      <c r="C4">
        <v>5</v>
      </c>
    </row>
    <row r="5" spans="1:3">
      <c r="B5" t="s">
        <v>38</v>
      </c>
      <c r="C5">
        <v>2</v>
      </c>
    </row>
    <row r="6" spans="1:3">
      <c r="B6" t="s">
        <v>109</v>
      </c>
      <c r="C6">
        <v>5</v>
      </c>
    </row>
    <row r="7" spans="1:3">
      <c r="B7" t="s">
        <v>116</v>
      </c>
      <c r="C7">
        <v>3</v>
      </c>
    </row>
    <row r="8" spans="1:3">
      <c r="B8" t="s">
        <v>81</v>
      </c>
      <c r="C8">
        <v>3</v>
      </c>
    </row>
    <row r="9" spans="1:3">
      <c r="B9" t="s">
        <v>20</v>
      </c>
      <c r="C9">
        <v>1</v>
      </c>
    </row>
    <row r="10" spans="1:3">
      <c r="B10" t="s">
        <v>37</v>
      </c>
      <c r="C10">
        <v>4</v>
      </c>
    </row>
    <row r="11" spans="1:3">
      <c r="B11" t="s">
        <v>110</v>
      </c>
      <c r="C11">
        <v>5</v>
      </c>
    </row>
    <row r="12" spans="1:3">
      <c r="B12" s="47" t="s">
        <v>87</v>
      </c>
      <c r="C12">
        <v>-7</v>
      </c>
    </row>
    <row r="13" spans="1:3">
      <c r="B13" s="47"/>
    </row>
    <row r="14" spans="1:3">
      <c r="B14" s="47"/>
    </row>
    <row r="17" spans="2:3">
      <c r="B17" t="s">
        <v>81</v>
      </c>
      <c r="C17">
        <v>3</v>
      </c>
    </row>
    <row r="18" spans="2:3">
      <c r="B18" t="s">
        <v>20</v>
      </c>
      <c r="C18">
        <v>1</v>
      </c>
    </row>
    <row r="19" spans="2:3">
      <c r="B19" t="s">
        <v>37</v>
      </c>
      <c r="C19">
        <v>4</v>
      </c>
    </row>
    <row r="20" spans="2:3">
      <c r="B20" t="s">
        <v>110</v>
      </c>
      <c r="C20">
        <v>5</v>
      </c>
    </row>
  </sheetData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published="0"/>
  <dimension ref="A2:C20"/>
  <sheetViews>
    <sheetView workbookViewId="0">
      <selection activeCell="A13" sqref="A13:XFD13"/>
    </sheetView>
  </sheetViews>
  <sheetFormatPr defaultRowHeight="12.75"/>
  <sheetData>
    <row r="2" spans="1:3">
      <c r="A2" s="48"/>
      <c r="B2" s="48"/>
      <c r="C2" s="48" t="s">
        <v>123</v>
      </c>
    </row>
    <row r="3" spans="1:3">
      <c r="A3">
        <v>0</v>
      </c>
      <c r="B3" t="s">
        <v>77</v>
      </c>
      <c r="C3">
        <v>0</v>
      </c>
    </row>
    <row r="4" spans="1:3">
      <c r="A4">
        <v>0</v>
      </c>
      <c r="B4" t="s">
        <v>31</v>
      </c>
      <c r="C4">
        <v>5</v>
      </c>
    </row>
    <row r="5" spans="1:3">
      <c r="A5">
        <v>0</v>
      </c>
      <c r="B5" t="s">
        <v>38</v>
      </c>
      <c r="C5">
        <v>3</v>
      </c>
    </row>
    <row r="6" spans="1:3">
      <c r="A6">
        <v>0</v>
      </c>
      <c r="B6" t="s">
        <v>109</v>
      </c>
      <c r="C6">
        <v>4</v>
      </c>
    </row>
    <row r="7" spans="1:3">
      <c r="A7">
        <v>0</v>
      </c>
      <c r="B7" t="s">
        <v>116</v>
      </c>
      <c r="C7">
        <v>3</v>
      </c>
    </row>
    <row r="8" spans="1:3">
      <c r="A8">
        <v>1</v>
      </c>
      <c r="B8" t="s">
        <v>81</v>
      </c>
      <c r="C8">
        <v>1</v>
      </c>
    </row>
    <row r="9" spans="1:3">
      <c r="A9">
        <v>1</v>
      </c>
      <c r="B9" t="s">
        <v>20</v>
      </c>
      <c r="C9">
        <v>3</v>
      </c>
    </row>
    <row r="10" spans="1:3">
      <c r="A10">
        <v>1</v>
      </c>
      <c r="B10" t="s">
        <v>37</v>
      </c>
      <c r="C10">
        <v>1</v>
      </c>
    </row>
    <row r="11" spans="1:3">
      <c r="A11">
        <v>1</v>
      </c>
      <c r="B11" t="s">
        <v>110</v>
      </c>
      <c r="C11">
        <v>1</v>
      </c>
    </row>
    <row r="12" spans="1:3">
      <c r="B12" s="47" t="s">
        <v>140</v>
      </c>
      <c r="C12">
        <v>2</v>
      </c>
    </row>
    <row r="13" spans="1:3">
      <c r="B13" s="47"/>
    </row>
    <row r="14" spans="1:3">
      <c r="B14" s="47"/>
    </row>
    <row r="17" spans="2:3">
      <c r="B17" t="s">
        <v>81</v>
      </c>
      <c r="C17">
        <v>1</v>
      </c>
    </row>
    <row r="18" spans="2:3">
      <c r="B18" t="s">
        <v>20</v>
      </c>
      <c r="C18">
        <v>3</v>
      </c>
    </row>
    <row r="19" spans="2:3">
      <c r="B19" t="s">
        <v>37</v>
      </c>
      <c r="C19">
        <v>1</v>
      </c>
    </row>
    <row r="20" spans="2:3">
      <c r="B20" t="s">
        <v>110</v>
      </c>
      <c r="C20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A14" sqref="A14:XFD14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0</v>
      </c>
    </row>
    <row r="4" spans="2:3">
      <c r="B4" t="s">
        <v>31</v>
      </c>
      <c r="C4">
        <v>5</v>
      </c>
    </row>
    <row r="5" spans="2:3">
      <c r="B5" t="s">
        <v>38</v>
      </c>
      <c r="C5">
        <v>1</v>
      </c>
    </row>
    <row r="6" spans="2:3">
      <c r="B6" t="s">
        <v>109</v>
      </c>
      <c r="C6">
        <v>0</v>
      </c>
    </row>
    <row r="7" spans="2:3">
      <c r="B7" t="s">
        <v>116</v>
      </c>
      <c r="C7">
        <v>0</v>
      </c>
    </row>
    <row r="8" spans="2:3">
      <c r="B8" t="s">
        <v>81</v>
      </c>
      <c r="C8">
        <v>1</v>
      </c>
    </row>
    <row r="9" spans="2:3">
      <c r="B9" t="s">
        <v>20</v>
      </c>
      <c r="C9">
        <v>5</v>
      </c>
    </row>
    <row r="10" spans="2:3">
      <c r="B10" t="s">
        <v>37</v>
      </c>
      <c r="C10">
        <v>2</v>
      </c>
    </row>
    <row r="11" spans="2:3" ht="13.5" thickBot="1">
      <c r="B11" t="s">
        <v>110</v>
      </c>
      <c r="C11">
        <v>1</v>
      </c>
    </row>
    <row r="12" spans="2:3" ht="13.5" thickBot="1">
      <c r="B12" s="50" t="s">
        <v>140</v>
      </c>
      <c r="C12" s="51">
        <v>9</v>
      </c>
    </row>
    <row r="17" spans="2:3">
      <c r="B17" t="s">
        <v>81</v>
      </c>
      <c r="C17">
        <v>1</v>
      </c>
    </row>
    <row r="18" spans="2:3">
      <c r="B18" t="s">
        <v>20</v>
      </c>
      <c r="C18">
        <v>5</v>
      </c>
    </row>
    <row r="19" spans="2:3">
      <c r="B19" t="s">
        <v>37</v>
      </c>
      <c r="C19">
        <v>2</v>
      </c>
    </row>
    <row r="20" spans="2:3">
      <c r="B20" t="s">
        <v>110</v>
      </c>
      <c r="C20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A14" sqref="A14:XFD14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2</v>
      </c>
    </row>
    <row r="4" spans="2:3">
      <c r="B4" t="s">
        <v>31</v>
      </c>
      <c r="C4">
        <v>5</v>
      </c>
    </row>
    <row r="5" spans="2:3">
      <c r="B5" t="s">
        <v>38</v>
      </c>
      <c r="C5">
        <v>3</v>
      </c>
    </row>
    <row r="6" spans="2:3">
      <c r="B6" t="s">
        <v>109</v>
      </c>
      <c r="C6">
        <v>4</v>
      </c>
    </row>
    <row r="7" spans="2:3">
      <c r="B7" t="s">
        <v>116</v>
      </c>
      <c r="C7">
        <v>3</v>
      </c>
    </row>
    <row r="8" spans="2:3">
      <c r="B8" t="s">
        <v>81</v>
      </c>
      <c r="C8">
        <v>3</v>
      </c>
    </row>
    <row r="9" spans="2:3">
      <c r="B9" t="s">
        <v>20</v>
      </c>
      <c r="C9">
        <v>1</v>
      </c>
    </row>
    <row r="10" spans="2:3">
      <c r="B10" t="s">
        <v>37</v>
      </c>
      <c r="C10">
        <v>5</v>
      </c>
    </row>
    <row r="11" spans="2:3" ht="13.5" thickBot="1">
      <c r="B11" t="s">
        <v>110</v>
      </c>
      <c r="C11">
        <v>3</v>
      </c>
    </row>
    <row r="12" spans="2:3" ht="13.5" thickBot="1">
      <c r="B12" s="50" t="s">
        <v>140</v>
      </c>
      <c r="C12" s="51">
        <v>3</v>
      </c>
    </row>
    <row r="17" spans="2:3">
      <c r="B17" t="s">
        <v>81</v>
      </c>
      <c r="C17">
        <v>3</v>
      </c>
    </row>
    <row r="18" spans="2:3">
      <c r="B18" t="s">
        <v>20</v>
      </c>
      <c r="C18">
        <v>1</v>
      </c>
    </row>
    <row r="19" spans="2:3">
      <c r="B19" t="s">
        <v>37</v>
      </c>
      <c r="C19">
        <v>5</v>
      </c>
    </row>
    <row r="20" spans="2:3">
      <c r="B20" t="s">
        <v>110</v>
      </c>
      <c r="C20"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A14" sqref="A14:XFD14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4</v>
      </c>
    </row>
    <row r="4" spans="2:3">
      <c r="B4" t="s">
        <v>31</v>
      </c>
      <c r="C4">
        <v>5</v>
      </c>
    </row>
    <row r="5" spans="2:3">
      <c r="B5" t="s">
        <v>38</v>
      </c>
      <c r="C5">
        <v>3</v>
      </c>
    </row>
    <row r="6" spans="2:3">
      <c r="B6" t="s">
        <v>109</v>
      </c>
      <c r="C6">
        <v>5</v>
      </c>
    </row>
    <row r="7" spans="2:3">
      <c r="B7" t="s">
        <v>116</v>
      </c>
      <c r="C7">
        <v>3</v>
      </c>
    </row>
    <row r="8" spans="2:3">
      <c r="B8" t="s">
        <v>81</v>
      </c>
      <c r="C8">
        <v>3</v>
      </c>
    </row>
    <row r="9" spans="2:3">
      <c r="B9" t="s">
        <v>20</v>
      </c>
      <c r="C9">
        <v>2</v>
      </c>
    </row>
    <row r="10" spans="2:3">
      <c r="B10" t="s">
        <v>37</v>
      </c>
      <c r="C10">
        <v>2</v>
      </c>
    </row>
    <row r="11" spans="2:3" ht="13.5" thickBot="1">
      <c r="B11" t="s">
        <v>110</v>
      </c>
      <c r="C11">
        <v>3</v>
      </c>
    </row>
    <row r="12" spans="2:3" ht="13.5" thickBot="1">
      <c r="B12" s="50" t="s">
        <v>140</v>
      </c>
      <c r="C12" s="51">
        <v>-9</v>
      </c>
    </row>
    <row r="17" spans="2:3">
      <c r="B17" t="s">
        <v>81</v>
      </c>
      <c r="C17">
        <v>3</v>
      </c>
    </row>
    <row r="18" spans="2:3">
      <c r="B18" t="s">
        <v>20</v>
      </c>
      <c r="C18">
        <v>2</v>
      </c>
    </row>
    <row r="19" spans="2:3">
      <c r="B19" t="s">
        <v>37</v>
      </c>
      <c r="C19">
        <v>2</v>
      </c>
    </row>
    <row r="20" spans="2:3">
      <c r="B20" t="s">
        <v>110</v>
      </c>
      <c r="C20">
        <v>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published="0"/>
  <dimension ref="B2:C21"/>
  <sheetViews>
    <sheetView workbookViewId="0">
      <selection activeCell="C9" sqref="C9"/>
    </sheetView>
  </sheetViews>
  <sheetFormatPr defaultRowHeight="12.75"/>
  <sheetData>
    <row r="2" spans="2:3">
      <c r="B2" s="64"/>
      <c r="C2" s="65" t="s">
        <v>74</v>
      </c>
    </row>
    <row r="3" spans="2:3">
      <c r="B3" t="s">
        <v>77</v>
      </c>
      <c r="C3">
        <v>5</v>
      </c>
    </row>
    <row r="4" spans="2:3">
      <c r="B4" t="s">
        <v>31</v>
      </c>
      <c r="C4">
        <v>5</v>
      </c>
    </row>
    <row r="5" spans="2:3">
      <c r="B5" t="s">
        <v>38</v>
      </c>
      <c r="C5">
        <v>5</v>
      </c>
    </row>
    <row r="6" spans="2:3">
      <c r="B6" t="s">
        <v>109</v>
      </c>
      <c r="C6">
        <v>3</v>
      </c>
    </row>
    <row r="7" spans="2:3">
      <c r="B7" t="s">
        <v>116</v>
      </c>
      <c r="C7">
        <v>4</v>
      </c>
    </row>
    <row r="8" spans="2:3">
      <c r="B8" t="s">
        <v>81</v>
      </c>
      <c r="C8">
        <v>3</v>
      </c>
    </row>
    <row r="9" spans="2:3">
      <c r="B9" t="s">
        <v>20</v>
      </c>
      <c r="C9">
        <v>2</v>
      </c>
    </row>
    <row r="10" spans="2:3">
      <c r="B10" t="s">
        <v>37</v>
      </c>
      <c r="C10">
        <v>2</v>
      </c>
    </row>
    <row r="11" spans="2:3" ht="13.5" thickBot="1">
      <c r="B11" t="s">
        <v>110</v>
      </c>
      <c r="C11">
        <v>3</v>
      </c>
    </row>
    <row r="12" spans="2:3" ht="13.5" thickBot="1">
      <c r="B12" s="50" t="s">
        <v>140</v>
      </c>
      <c r="C12" s="64">
        <v>-9</v>
      </c>
    </row>
    <row r="16" spans="2:3">
      <c r="B16" s="64"/>
      <c r="C16" s="64"/>
    </row>
    <row r="17" spans="2:3">
      <c r="B17" s="65" t="s">
        <v>81</v>
      </c>
      <c r="C17" s="64">
        <v>3</v>
      </c>
    </row>
    <row r="18" spans="2:3">
      <c r="B18" s="64" t="s">
        <v>20</v>
      </c>
      <c r="C18" s="64">
        <v>2</v>
      </c>
    </row>
    <row r="19" spans="2:3">
      <c r="B19" s="64" t="s">
        <v>37</v>
      </c>
      <c r="C19" s="64">
        <v>2</v>
      </c>
    </row>
    <row r="20" spans="2:3">
      <c r="B20" s="64" t="s">
        <v>110</v>
      </c>
      <c r="C20" s="64">
        <v>3</v>
      </c>
    </row>
    <row r="21" spans="2:3">
      <c r="B21" s="64"/>
      <c r="C21" s="6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published="0"/>
  <dimension ref="A1:C20"/>
  <sheetViews>
    <sheetView workbookViewId="0">
      <selection activeCell="C13" sqref="C13"/>
    </sheetView>
  </sheetViews>
  <sheetFormatPr defaultRowHeight="12.75"/>
  <sheetData>
    <row r="1" spans="1:3">
      <c r="A1" s="64"/>
      <c r="B1" s="64"/>
      <c r="C1" s="64"/>
    </row>
    <row r="2" spans="1:3">
      <c r="A2" s="64"/>
      <c r="B2" s="64"/>
      <c r="C2" s="64" t="s">
        <v>123</v>
      </c>
    </row>
    <row r="3" spans="1:3">
      <c r="B3" t="s">
        <v>77</v>
      </c>
      <c r="C3">
        <v>0</v>
      </c>
    </row>
    <row r="4" spans="1:3">
      <c r="B4" t="s">
        <v>31</v>
      </c>
      <c r="C4">
        <v>5</v>
      </c>
    </row>
    <row r="5" spans="1:3">
      <c r="B5" t="s">
        <v>38</v>
      </c>
      <c r="C5">
        <v>3</v>
      </c>
    </row>
    <row r="6" spans="1:3">
      <c r="B6" t="s">
        <v>109</v>
      </c>
      <c r="C6">
        <v>3</v>
      </c>
    </row>
    <row r="7" spans="1:3">
      <c r="B7" t="s">
        <v>116</v>
      </c>
      <c r="C7">
        <v>0</v>
      </c>
    </row>
    <row r="8" spans="1:3">
      <c r="B8" t="s">
        <v>81</v>
      </c>
      <c r="C8">
        <v>2</v>
      </c>
    </row>
    <row r="9" spans="1:3">
      <c r="B9" t="s">
        <v>20</v>
      </c>
      <c r="C9">
        <v>5</v>
      </c>
    </row>
    <row r="10" spans="1:3">
      <c r="B10" t="s">
        <v>37</v>
      </c>
      <c r="C10">
        <v>2</v>
      </c>
    </row>
    <row r="11" spans="1:3" ht="13.5" thickBot="1">
      <c r="B11" t="s">
        <v>110</v>
      </c>
      <c r="C11">
        <v>1</v>
      </c>
    </row>
    <row r="12" spans="1:3" ht="13.5" thickBot="1">
      <c r="B12" s="50" t="s">
        <v>140</v>
      </c>
      <c r="C12" s="64">
        <v>8</v>
      </c>
    </row>
    <row r="13" spans="1:3">
      <c r="A13" s="64"/>
    </row>
    <row r="14" spans="1:3">
      <c r="A14" s="64"/>
    </row>
    <row r="15" spans="1:3">
      <c r="A15" s="64"/>
      <c r="B15" s="64"/>
      <c r="C15" s="64"/>
    </row>
    <row r="16" spans="1:3">
      <c r="A16" s="64"/>
      <c r="B16" s="64"/>
      <c r="C16" s="64"/>
    </row>
    <row r="17" spans="1:3">
      <c r="A17" s="64"/>
      <c r="B17" s="64" t="s">
        <v>81</v>
      </c>
      <c r="C17" s="64">
        <v>2</v>
      </c>
    </row>
    <row r="18" spans="1:3">
      <c r="A18" s="64"/>
      <c r="B18" s="64" t="s">
        <v>20</v>
      </c>
      <c r="C18" s="64">
        <v>5</v>
      </c>
    </row>
    <row r="19" spans="1:3">
      <c r="A19" s="64"/>
      <c r="B19" s="64" t="s">
        <v>37</v>
      </c>
      <c r="C19" s="64">
        <v>2</v>
      </c>
    </row>
    <row r="20" spans="1:3">
      <c r="A20" s="64"/>
      <c r="B20" s="64" t="s">
        <v>110</v>
      </c>
      <c r="C20" s="64"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published="0"/>
  <dimension ref="A1:C20"/>
  <sheetViews>
    <sheetView workbookViewId="0">
      <selection activeCell="C10" sqref="C10"/>
    </sheetView>
  </sheetViews>
  <sheetFormatPr defaultRowHeight="12.75"/>
  <sheetData>
    <row r="1" spans="1:3">
      <c r="A1" s="64"/>
      <c r="B1" s="64"/>
      <c r="C1" s="64"/>
    </row>
    <row r="2" spans="1:3">
      <c r="A2" s="64"/>
      <c r="B2" s="64"/>
      <c r="C2" s="64" t="s">
        <v>123</v>
      </c>
    </row>
    <row r="3" spans="1:3">
      <c r="B3" t="s">
        <v>77</v>
      </c>
      <c r="C3">
        <v>1</v>
      </c>
    </row>
    <row r="4" spans="1:3">
      <c r="B4" t="s">
        <v>31</v>
      </c>
      <c r="C4">
        <v>5</v>
      </c>
    </row>
    <row r="5" spans="1:3">
      <c r="B5" t="s">
        <v>38</v>
      </c>
      <c r="C5">
        <v>3</v>
      </c>
    </row>
    <row r="6" spans="1:3">
      <c r="B6" t="s">
        <v>109</v>
      </c>
      <c r="C6">
        <v>3</v>
      </c>
    </row>
    <row r="7" spans="1:3">
      <c r="B7" t="s">
        <v>116</v>
      </c>
      <c r="C7">
        <v>4</v>
      </c>
    </row>
    <row r="8" spans="1:3">
      <c r="B8" t="s">
        <v>81</v>
      </c>
      <c r="C8">
        <v>2</v>
      </c>
    </row>
    <row r="9" spans="1:3">
      <c r="B9" t="s">
        <v>20</v>
      </c>
      <c r="C9">
        <v>2</v>
      </c>
    </row>
    <row r="10" spans="1:3">
      <c r="B10" t="s">
        <v>37</v>
      </c>
      <c r="C10">
        <v>3</v>
      </c>
    </row>
    <row r="11" spans="1:3" ht="13.5" thickBot="1">
      <c r="B11" t="s">
        <v>110</v>
      </c>
      <c r="C11">
        <v>1</v>
      </c>
    </row>
    <row r="12" spans="1:3" ht="13.5" thickBot="1">
      <c r="B12" s="50" t="s">
        <v>140</v>
      </c>
      <c r="C12" s="64">
        <v>1</v>
      </c>
    </row>
    <row r="13" spans="1:3">
      <c r="A13" s="64"/>
    </row>
    <row r="14" spans="1:3">
      <c r="A14" s="64"/>
    </row>
    <row r="15" spans="1:3">
      <c r="A15" s="64"/>
      <c r="B15" s="64"/>
      <c r="C15" s="64"/>
    </row>
    <row r="16" spans="1:3">
      <c r="A16" s="64"/>
      <c r="B16" s="64"/>
      <c r="C16" s="64"/>
    </row>
    <row r="17" spans="1:3">
      <c r="A17" s="64"/>
      <c r="B17" s="64" t="s">
        <v>81</v>
      </c>
      <c r="C17" s="64">
        <v>2</v>
      </c>
    </row>
    <row r="18" spans="1:3">
      <c r="A18" s="64"/>
      <c r="B18" s="64" t="s">
        <v>20</v>
      </c>
      <c r="C18" s="64">
        <v>2</v>
      </c>
    </row>
    <row r="19" spans="1:3">
      <c r="A19" s="64"/>
      <c r="B19" s="64" t="s">
        <v>37</v>
      </c>
      <c r="C19" s="64">
        <v>3</v>
      </c>
    </row>
    <row r="20" spans="1:3">
      <c r="A20" s="64"/>
      <c r="B20" s="64" t="s">
        <v>110</v>
      </c>
      <c r="C20" s="64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published="0"/>
  <dimension ref="A1:C20"/>
  <sheetViews>
    <sheetView workbookViewId="0">
      <selection activeCell="C8" sqref="C8"/>
    </sheetView>
  </sheetViews>
  <sheetFormatPr defaultRowHeight="12.75"/>
  <sheetData>
    <row r="1" spans="1:3">
      <c r="A1" s="64"/>
      <c r="B1" s="64"/>
      <c r="C1" s="64"/>
    </row>
    <row r="2" spans="1:3">
      <c r="A2" s="64"/>
      <c r="B2" s="64"/>
      <c r="C2" s="64" t="s">
        <v>123</v>
      </c>
    </row>
    <row r="3" spans="1:3">
      <c r="B3" t="s">
        <v>77</v>
      </c>
      <c r="C3">
        <v>1</v>
      </c>
    </row>
    <row r="4" spans="1:3">
      <c r="B4" t="s">
        <v>31</v>
      </c>
      <c r="C4">
        <v>5</v>
      </c>
    </row>
    <row r="5" spans="1:3">
      <c r="B5" t="s">
        <v>38</v>
      </c>
      <c r="C5">
        <v>3</v>
      </c>
    </row>
    <row r="6" spans="1:3">
      <c r="B6" t="s">
        <v>109</v>
      </c>
      <c r="C6">
        <v>3</v>
      </c>
    </row>
    <row r="7" spans="1:3">
      <c r="B7" t="s">
        <v>116</v>
      </c>
      <c r="C7">
        <v>4</v>
      </c>
    </row>
    <row r="8" spans="1:3">
      <c r="B8" t="s">
        <v>81</v>
      </c>
      <c r="C8">
        <v>2</v>
      </c>
    </row>
    <row r="9" spans="1:3">
      <c r="B9" t="s">
        <v>20</v>
      </c>
      <c r="C9">
        <v>2</v>
      </c>
    </row>
    <row r="10" spans="1:3">
      <c r="B10" t="s">
        <v>37</v>
      </c>
      <c r="C10">
        <v>2</v>
      </c>
    </row>
    <row r="11" spans="1:3" ht="13.5" thickBot="1">
      <c r="B11" t="s">
        <v>110</v>
      </c>
      <c r="C11">
        <v>2</v>
      </c>
    </row>
    <row r="12" spans="1:3" ht="13.5" thickBot="1">
      <c r="B12" s="50" t="s">
        <v>140</v>
      </c>
      <c r="C12" s="64">
        <v>-1</v>
      </c>
    </row>
    <row r="13" spans="1:3">
      <c r="A13" s="64"/>
      <c r="B13" s="64"/>
      <c r="C13" s="64"/>
    </row>
    <row r="14" spans="1:3">
      <c r="A14" s="64"/>
    </row>
    <row r="15" spans="1:3">
      <c r="A15" s="64"/>
      <c r="B15" s="64"/>
      <c r="C15" s="64"/>
    </row>
    <row r="16" spans="1:3">
      <c r="A16" s="64"/>
      <c r="B16" s="64"/>
      <c r="C16" s="64"/>
    </row>
    <row r="17" spans="1:3">
      <c r="A17" s="64"/>
      <c r="B17" s="64" t="s">
        <v>81</v>
      </c>
      <c r="C17" s="64">
        <v>2</v>
      </c>
    </row>
    <row r="18" spans="1:3">
      <c r="A18" s="64"/>
      <c r="B18" s="64" t="s">
        <v>20</v>
      </c>
      <c r="C18" s="64">
        <v>2</v>
      </c>
    </row>
    <row r="19" spans="1:3">
      <c r="A19" s="64"/>
      <c r="B19" s="64" t="s">
        <v>37</v>
      </c>
      <c r="C19" s="64">
        <v>2</v>
      </c>
    </row>
    <row r="20" spans="1:3">
      <c r="A20" s="64"/>
      <c r="B20" s="64" t="s">
        <v>110</v>
      </c>
      <c r="C20" s="64">
        <v>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published="0"/>
  <dimension ref="A1:C20"/>
  <sheetViews>
    <sheetView workbookViewId="0">
      <selection activeCell="C8" sqref="C8"/>
    </sheetView>
  </sheetViews>
  <sheetFormatPr defaultRowHeight="12.75"/>
  <sheetData>
    <row r="1" spans="1:3">
      <c r="A1" s="64"/>
      <c r="B1" s="64"/>
      <c r="C1" s="64"/>
    </row>
    <row r="2" spans="1:3">
      <c r="A2" s="64"/>
      <c r="B2" s="64"/>
      <c r="C2" s="64" t="s">
        <v>123</v>
      </c>
    </row>
    <row r="3" spans="1:3">
      <c r="B3" t="s">
        <v>77</v>
      </c>
      <c r="C3">
        <v>1</v>
      </c>
    </row>
    <row r="4" spans="1:3">
      <c r="B4" t="s">
        <v>31</v>
      </c>
      <c r="C4">
        <v>5</v>
      </c>
    </row>
    <row r="5" spans="1:3">
      <c r="B5" t="s">
        <v>38</v>
      </c>
      <c r="C5">
        <v>3</v>
      </c>
    </row>
    <row r="6" spans="1:3">
      <c r="B6" t="s">
        <v>109</v>
      </c>
      <c r="C6">
        <v>3</v>
      </c>
    </row>
    <row r="7" spans="1:3">
      <c r="B7" t="s">
        <v>116</v>
      </c>
      <c r="C7">
        <v>5</v>
      </c>
    </row>
    <row r="8" spans="1:3">
      <c r="B8" t="s">
        <v>81</v>
      </c>
      <c r="C8">
        <v>2</v>
      </c>
    </row>
    <row r="9" spans="1:3">
      <c r="B9" t="s">
        <v>20</v>
      </c>
      <c r="C9">
        <v>2</v>
      </c>
    </row>
    <row r="10" spans="1:3">
      <c r="B10" t="s">
        <v>37</v>
      </c>
      <c r="C10">
        <v>3</v>
      </c>
    </row>
    <row r="11" spans="1:3" ht="13.5" thickBot="1">
      <c r="B11" t="s">
        <v>110</v>
      </c>
      <c r="C11">
        <v>2</v>
      </c>
    </row>
    <row r="12" spans="1:3" ht="13.5" thickBot="1">
      <c r="B12" s="50" t="s">
        <v>140</v>
      </c>
      <c r="C12" s="64">
        <v>-4</v>
      </c>
    </row>
    <row r="13" spans="1:3">
      <c r="A13" s="64"/>
      <c r="B13" s="64"/>
      <c r="C13" s="64"/>
    </row>
    <row r="14" spans="1:3">
      <c r="A14" s="64"/>
      <c r="B14" s="64"/>
      <c r="C14" s="64"/>
    </row>
    <row r="15" spans="1:3">
      <c r="A15" s="64"/>
      <c r="B15" s="64"/>
      <c r="C15" s="64"/>
    </row>
    <row r="16" spans="1:3">
      <c r="A16" s="64"/>
      <c r="B16" s="64"/>
      <c r="C16" s="64"/>
    </row>
    <row r="17" spans="1:3">
      <c r="A17" s="64"/>
      <c r="B17" s="64" t="s">
        <v>81</v>
      </c>
      <c r="C17" s="64">
        <v>3</v>
      </c>
    </row>
    <row r="18" spans="1:3">
      <c r="A18" s="64"/>
      <c r="B18" s="64" t="s">
        <v>20</v>
      </c>
      <c r="C18" s="64">
        <v>2</v>
      </c>
    </row>
    <row r="19" spans="1:3">
      <c r="A19" s="64"/>
      <c r="B19" s="64" t="s">
        <v>37</v>
      </c>
      <c r="C19" s="64">
        <v>3</v>
      </c>
    </row>
    <row r="20" spans="1:3">
      <c r="A20" s="64"/>
      <c r="B20" s="64" t="s">
        <v>110</v>
      </c>
      <c r="C20" s="64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D29"/>
  <sheetViews>
    <sheetView workbookViewId="0">
      <selection activeCell="B29" sqref="B29"/>
    </sheetView>
  </sheetViews>
  <sheetFormatPr defaultColWidth="11.42578125" defaultRowHeight="12.75"/>
  <sheetData>
    <row r="1" spans="1:4">
      <c r="A1" s="2" t="s">
        <v>54</v>
      </c>
    </row>
    <row r="3" spans="1:4" ht="15.75">
      <c r="A3" s="1" t="s">
        <v>39</v>
      </c>
      <c r="C3" t="s">
        <v>8</v>
      </c>
    </row>
    <row r="4" spans="1:4" ht="15.75">
      <c r="A4" s="1" t="s">
        <v>40</v>
      </c>
      <c r="C4" t="s">
        <v>9</v>
      </c>
    </row>
    <row r="5" spans="1:4" ht="15.75">
      <c r="A5" s="1" t="s">
        <v>41</v>
      </c>
      <c r="C5" t="s">
        <v>15</v>
      </c>
      <c r="D5" t="s">
        <v>63</v>
      </c>
    </row>
    <row r="6" spans="1:4" ht="15.75">
      <c r="A6" s="1" t="s">
        <v>42</v>
      </c>
      <c r="C6" t="s">
        <v>15</v>
      </c>
      <c r="D6" t="s">
        <v>64</v>
      </c>
    </row>
    <row r="7" spans="1:4" ht="15.75">
      <c r="A7" s="1" t="s">
        <v>50</v>
      </c>
      <c r="C7" t="s">
        <v>16</v>
      </c>
      <c r="D7" t="s">
        <v>61</v>
      </c>
    </row>
    <row r="8" spans="1:4" ht="15.75">
      <c r="A8" s="1" t="s">
        <v>43</v>
      </c>
      <c r="C8" t="s">
        <v>15</v>
      </c>
    </row>
    <row r="9" spans="1:4" ht="15.75">
      <c r="A9" s="1" t="s">
        <v>44</v>
      </c>
      <c r="C9" t="s">
        <v>1</v>
      </c>
    </row>
    <row r="10" spans="1:4" ht="15.75">
      <c r="A10" s="1" t="s">
        <v>45</v>
      </c>
      <c r="C10" t="s">
        <v>15</v>
      </c>
    </row>
    <row r="11" spans="1:4" ht="15.75">
      <c r="A11" s="1" t="s">
        <v>46</v>
      </c>
      <c r="C11" t="s">
        <v>10</v>
      </c>
    </row>
    <row r="12" spans="1:4" ht="15.75">
      <c r="A12" s="1" t="s">
        <v>47</v>
      </c>
      <c r="C12" t="s">
        <v>11</v>
      </c>
    </row>
    <row r="13" spans="1:4" ht="15.75">
      <c r="A13" s="1" t="s">
        <v>48</v>
      </c>
      <c r="C13" t="s">
        <v>12</v>
      </c>
    </row>
    <row r="14" spans="1:4" ht="15.75">
      <c r="A14" s="1" t="s">
        <v>49</v>
      </c>
      <c r="C14" t="s">
        <v>13</v>
      </c>
      <c r="D14" t="s">
        <v>61</v>
      </c>
    </row>
    <row r="15" spans="1:4" ht="15.75">
      <c r="A15" s="1" t="s">
        <v>51</v>
      </c>
      <c r="C15" t="s">
        <v>14</v>
      </c>
    </row>
    <row r="16" spans="1:4" ht="15.75">
      <c r="A16" s="1" t="s">
        <v>52</v>
      </c>
      <c r="C16" t="s">
        <v>9</v>
      </c>
    </row>
    <row r="18" spans="1:2" ht="15.75">
      <c r="A18" s="1" t="s">
        <v>17</v>
      </c>
    </row>
    <row r="19" spans="1:2" ht="15.75">
      <c r="A19" s="1" t="s">
        <v>58</v>
      </c>
    </row>
    <row r="20" spans="1:2" ht="15.75">
      <c r="A20" s="1" t="s">
        <v>59</v>
      </c>
    </row>
    <row r="21" spans="1:2" ht="15.75">
      <c r="A21" s="1" t="s">
        <v>60</v>
      </c>
    </row>
    <row r="23" spans="1:2">
      <c r="A23" t="s">
        <v>61</v>
      </c>
    </row>
    <row r="25" spans="1:2">
      <c r="A25" t="s">
        <v>62</v>
      </c>
    </row>
    <row r="27" spans="1:2">
      <c r="A27" t="s">
        <v>65</v>
      </c>
      <c r="B27" t="s">
        <v>0</v>
      </c>
    </row>
    <row r="28" spans="1:2">
      <c r="B28" t="s">
        <v>2</v>
      </c>
    </row>
    <row r="29" spans="1:2">
      <c r="B29" t="s">
        <v>56</v>
      </c>
    </row>
  </sheetData>
  <phoneticPr fontId="8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published="0"/>
  <dimension ref="B2:S29"/>
  <sheetViews>
    <sheetView zoomScale="80" zoomScaleNormal="80" workbookViewId="0">
      <selection activeCell="U24" sqref="U24"/>
    </sheetView>
  </sheetViews>
  <sheetFormatPr defaultRowHeight="12.75"/>
  <cols>
    <col min="1" max="1" width="9.140625" style="54"/>
    <col min="2" max="2" width="16.5703125" style="54" bestFit="1" customWidth="1"/>
    <col min="3" max="6" width="9.140625" style="54"/>
    <col min="7" max="7" width="13.28515625" style="54" bestFit="1" customWidth="1"/>
    <col min="8" max="8" width="10.85546875" style="54" bestFit="1" customWidth="1"/>
    <col min="9" max="16384" width="9.140625" style="54"/>
  </cols>
  <sheetData>
    <row r="2" spans="2:16">
      <c r="B2" s="54" t="s">
        <v>147</v>
      </c>
    </row>
    <row r="3" spans="2:16">
      <c r="C3" s="56" t="s">
        <v>50</v>
      </c>
      <c r="D3" s="56" t="s">
        <v>148</v>
      </c>
      <c r="E3" s="56" t="s">
        <v>43</v>
      </c>
      <c r="F3" s="56" t="s">
        <v>45</v>
      </c>
      <c r="G3" s="56" t="s">
        <v>46</v>
      </c>
      <c r="H3" s="56" t="s">
        <v>141</v>
      </c>
      <c r="I3" s="56" t="s">
        <v>39</v>
      </c>
      <c r="J3" s="56" t="s">
        <v>41</v>
      </c>
      <c r="K3" s="56" t="s">
        <v>40</v>
      </c>
      <c r="L3" s="56" t="s">
        <v>47</v>
      </c>
      <c r="M3" s="56" t="s">
        <v>48</v>
      </c>
      <c r="N3" s="56" t="s">
        <v>49</v>
      </c>
      <c r="O3" s="56" t="s">
        <v>51</v>
      </c>
      <c r="P3" s="56" t="s">
        <v>52</v>
      </c>
    </row>
    <row r="4" spans="2:16">
      <c r="B4" s="55" t="s">
        <v>77</v>
      </c>
      <c r="C4" s="54">
        <f>Citi!C3</f>
        <v>3</v>
      </c>
      <c r="D4" s="54">
        <f>Merrill!C3</f>
        <v>0</v>
      </c>
      <c r="E4" s="54">
        <f>'Lehman Brothers'!C3</f>
        <v>0</v>
      </c>
      <c r="F4" s="54">
        <f>UBS!C3</f>
        <v>2</v>
      </c>
      <c r="G4" s="54">
        <f>'Morgan Stanley'!C3</f>
        <v>4</v>
      </c>
      <c r="H4" s="54">
        <f>'Bear Stearns'!C3</f>
        <v>0</v>
      </c>
      <c r="I4" s="54">
        <f>'JP Morgan'!C3</f>
        <v>4</v>
      </c>
      <c r="J4" s="54">
        <f>AIG!C3</f>
        <v>0</v>
      </c>
      <c r="K4" s="54">
        <f>Goldman!C3</f>
        <v>4</v>
      </c>
      <c r="L4" s="54">
        <f>boa!C3</f>
        <v>5</v>
      </c>
      <c r="M4" s="54">
        <f>wamu!C3</f>
        <v>0</v>
      </c>
      <c r="N4" s="54">
        <f>wachovia!C3</f>
        <v>1</v>
      </c>
      <c r="O4" s="54">
        <f>'credit suisse'!C3</f>
        <v>1</v>
      </c>
      <c r="P4" s="54">
        <f>barclays!C3</f>
        <v>1</v>
      </c>
    </row>
    <row r="5" spans="2:16">
      <c r="B5" s="55" t="s">
        <v>31</v>
      </c>
      <c r="C5" s="54">
        <f>Citi!C4</f>
        <v>5</v>
      </c>
      <c r="D5" s="54">
        <f>Merrill!C4</f>
        <v>5</v>
      </c>
      <c r="E5" s="54">
        <f>'Lehman Brothers'!C4</f>
        <v>5</v>
      </c>
      <c r="F5" s="54">
        <f>UBS!C4</f>
        <v>5</v>
      </c>
      <c r="G5" s="54">
        <f>'Morgan Stanley'!C4</f>
        <v>5</v>
      </c>
      <c r="H5" s="54">
        <f>'Bear Stearns'!C4</f>
        <v>5</v>
      </c>
      <c r="I5" s="54">
        <f>'JP Morgan'!C4</f>
        <v>5</v>
      </c>
      <c r="J5" s="54">
        <f>AIG!C4</f>
        <v>5</v>
      </c>
      <c r="K5" s="54">
        <f>Goldman!C4</f>
        <v>5</v>
      </c>
      <c r="L5" s="54">
        <f>boa!C4</f>
        <v>5</v>
      </c>
      <c r="M5" s="54">
        <f>wamu!C4</f>
        <v>5</v>
      </c>
      <c r="N5" s="54">
        <f>wachovia!C4</f>
        <v>5</v>
      </c>
      <c r="O5" s="54">
        <f>'credit suisse'!C4</f>
        <v>5</v>
      </c>
      <c r="P5" s="54">
        <f>barclays!C4</f>
        <v>5</v>
      </c>
    </row>
    <row r="6" spans="2:16">
      <c r="B6" s="55" t="s">
        <v>38</v>
      </c>
      <c r="C6" s="54">
        <f>Citi!C5</f>
        <v>2</v>
      </c>
      <c r="D6" s="54">
        <f>Merrill!C5</f>
        <v>3</v>
      </c>
      <c r="E6" s="54">
        <f>'Lehman Brothers'!C5</f>
        <v>3</v>
      </c>
      <c r="F6" s="54">
        <f>UBS!C5</f>
        <v>3</v>
      </c>
      <c r="G6" s="54">
        <f>'Morgan Stanley'!C5</f>
        <v>3</v>
      </c>
      <c r="H6" s="54">
        <f>'Bear Stearns'!C5</f>
        <v>1</v>
      </c>
      <c r="I6" s="54">
        <f>'JP Morgan'!C5</f>
        <v>2</v>
      </c>
      <c r="J6" s="54">
        <f>AIG!C5</f>
        <v>3</v>
      </c>
      <c r="K6" s="54">
        <f>Goldman!C5</f>
        <v>3</v>
      </c>
      <c r="L6" s="54">
        <f>boa!C5</f>
        <v>5</v>
      </c>
      <c r="M6" s="54">
        <f>wamu!C5</f>
        <v>3</v>
      </c>
      <c r="N6" s="54">
        <f>wachovia!C5</f>
        <v>3</v>
      </c>
      <c r="O6" s="54">
        <f>'credit suisse'!C5</f>
        <v>3</v>
      </c>
      <c r="P6" s="54">
        <f>barclays!C5</f>
        <v>3</v>
      </c>
    </row>
    <row r="7" spans="2:16">
      <c r="B7" s="55" t="s">
        <v>109</v>
      </c>
      <c r="C7" s="54">
        <f>Citi!C6</f>
        <v>5</v>
      </c>
      <c r="D7" s="54">
        <f>Merrill!C6</f>
        <v>3</v>
      </c>
      <c r="E7" s="54">
        <f>'Lehman Brothers'!C6</f>
        <v>4</v>
      </c>
      <c r="F7" s="54">
        <f>UBS!C6</f>
        <v>4</v>
      </c>
      <c r="G7" s="54">
        <f>'Morgan Stanley'!C6</f>
        <v>5</v>
      </c>
      <c r="H7" s="54">
        <f>'Bear Stearns'!C6</f>
        <v>0</v>
      </c>
      <c r="I7" s="54">
        <f>'JP Morgan'!C6</f>
        <v>4</v>
      </c>
      <c r="J7" s="54">
        <f>AIG!C6</f>
        <v>0</v>
      </c>
      <c r="K7" s="54">
        <f>Goldman!C6</f>
        <v>5</v>
      </c>
      <c r="L7" s="54">
        <f>boa!C6</f>
        <v>3</v>
      </c>
      <c r="M7" s="54">
        <f>wamu!C6</f>
        <v>3</v>
      </c>
      <c r="N7" s="54">
        <f>wachovia!C6</f>
        <v>3</v>
      </c>
      <c r="O7" s="54">
        <f>'credit suisse'!C6</f>
        <v>3</v>
      </c>
      <c r="P7" s="54">
        <f>barclays!C6</f>
        <v>3</v>
      </c>
    </row>
    <row r="8" spans="2:16">
      <c r="B8" s="55" t="s">
        <v>116</v>
      </c>
      <c r="C8" s="54">
        <f>Citi!C7</f>
        <v>3</v>
      </c>
      <c r="D8" s="54">
        <f>Merrill!C7</f>
        <v>3</v>
      </c>
      <c r="E8" s="54">
        <f>'Lehman Brothers'!C7</f>
        <v>3</v>
      </c>
      <c r="F8" s="54">
        <f>UBS!C7</f>
        <v>3</v>
      </c>
      <c r="G8" s="54">
        <f>'Morgan Stanley'!C7</f>
        <v>3</v>
      </c>
      <c r="H8" s="54">
        <f>'Bear Stearns'!C7</f>
        <v>0</v>
      </c>
      <c r="I8" s="54">
        <f>'JP Morgan'!C7</f>
        <v>3</v>
      </c>
      <c r="J8" s="54">
        <f>AIG!C7</f>
        <v>3</v>
      </c>
      <c r="K8" s="54">
        <f>Goldman!C7</f>
        <v>3</v>
      </c>
      <c r="L8" s="54">
        <f>boa!C7</f>
        <v>4</v>
      </c>
      <c r="M8" s="54">
        <f>wamu!C7</f>
        <v>0</v>
      </c>
      <c r="N8" s="54">
        <f>wachovia!C7</f>
        <v>4</v>
      </c>
      <c r="O8" s="54">
        <f>'credit suisse'!C7</f>
        <v>4</v>
      </c>
      <c r="P8" s="54">
        <f>barclays!C7</f>
        <v>5</v>
      </c>
    </row>
    <row r="9" spans="2:16">
      <c r="B9" s="55" t="s">
        <v>81</v>
      </c>
      <c r="C9" s="54">
        <f>Citi!C8</f>
        <v>3</v>
      </c>
      <c r="D9" s="54">
        <f>Merrill!C8</f>
        <v>1</v>
      </c>
      <c r="E9" s="54">
        <f>'Lehman Brothers'!C8</f>
        <v>1</v>
      </c>
      <c r="F9" s="54">
        <f>UBS!C8</f>
        <v>3</v>
      </c>
      <c r="G9" s="54">
        <f>'Morgan Stanley'!C8</f>
        <v>3</v>
      </c>
      <c r="H9" s="54">
        <f>'Bear Stearns'!C8</f>
        <v>1</v>
      </c>
      <c r="I9" s="54">
        <f>'JP Morgan'!C8</f>
        <v>3</v>
      </c>
      <c r="J9" s="54">
        <f>AIG!C8</f>
        <v>1</v>
      </c>
      <c r="K9" s="54">
        <f>Goldman!C8</f>
        <v>3</v>
      </c>
      <c r="L9" s="54">
        <f>boa!C8</f>
        <v>3</v>
      </c>
      <c r="M9" s="54">
        <f>wamu!C8</f>
        <v>2</v>
      </c>
      <c r="N9" s="54">
        <f>wachovia!C8</f>
        <v>2</v>
      </c>
      <c r="O9" s="54">
        <f>'credit suisse'!C8</f>
        <v>2</v>
      </c>
      <c r="P9" s="54">
        <f>barclays!C8</f>
        <v>2</v>
      </c>
    </row>
    <row r="10" spans="2:16">
      <c r="B10" s="55" t="s">
        <v>20</v>
      </c>
      <c r="C10" s="54">
        <f>Citi!C9</f>
        <v>1</v>
      </c>
      <c r="D10" s="54">
        <f>Merrill!C9</f>
        <v>2</v>
      </c>
      <c r="E10" s="54">
        <f>'Lehman Brothers'!C9</f>
        <v>3</v>
      </c>
      <c r="F10" s="54">
        <f>UBS!C9</f>
        <v>1</v>
      </c>
      <c r="G10" s="54">
        <f>'Morgan Stanley'!C9</f>
        <v>2</v>
      </c>
      <c r="H10" s="54">
        <f>'Bear Stearns'!C9</f>
        <v>5</v>
      </c>
      <c r="I10" s="54">
        <f>'JP Morgan'!C9</f>
        <v>2</v>
      </c>
      <c r="J10" s="54">
        <f>AIG!C9</f>
        <v>4</v>
      </c>
      <c r="K10" s="54">
        <f>Goldman!C9</f>
        <v>2</v>
      </c>
      <c r="L10" s="54">
        <f>boa!C9</f>
        <v>2</v>
      </c>
      <c r="M10" s="54">
        <f>wamu!C9</f>
        <v>5</v>
      </c>
      <c r="N10" s="54">
        <f>wachovia!C9</f>
        <v>2</v>
      </c>
      <c r="O10" s="54">
        <f>'credit suisse'!C9</f>
        <v>2</v>
      </c>
      <c r="P10" s="54">
        <f>barclays!C9</f>
        <v>2</v>
      </c>
    </row>
    <row r="11" spans="2:16">
      <c r="B11" s="55" t="s">
        <v>37</v>
      </c>
      <c r="C11" s="54">
        <f>Citi!C10</f>
        <v>4</v>
      </c>
      <c r="D11" s="54">
        <f>Merrill!C10</f>
        <v>5</v>
      </c>
      <c r="E11" s="54">
        <f>'Lehman Brothers'!C10</f>
        <v>1</v>
      </c>
      <c r="F11" s="54">
        <f>UBS!C10</f>
        <v>5</v>
      </c>
      <c r="G11" s="54">
        <f>'Morgan Stanley'!C10</f>
        <v>2</v>
      </c>
      <c r="H11" s="54">
        <f>'Bear Stearns'!C10</f>
        <v>2</v>
      </c>
      <c r="I11" s="54">
        <f>'JP Morgan'!C10</f>
        <v>2</v>
      </c>
      <c r="J11" s="54">
        <f>AIG!C10</f>
        <v>3</v>
      </c>
      <c r="K11" s="54">
        <f>Goldman!C10</f>
        <v>3</v>
      </c>
      <c r="L11" s="54">
        <f>boa!C10</f>
        <v>2</v>
      </c>
      <c r="M11" s="54">
        <f>wamu!C10</f>
        <v>2</v>
      </c>
      <c r="N11" s="54">
        <f>wachovia!C10</f>
        <v>3</v>
      </c>
      <c r="O11" s="54">
        <f>'credit suisse'!C10</f>
        <v>2</v>
      </c>
      <c r="P11" s="54">
        <f>barclays!C10</f>
        <v>3</v>
      </c>
    </row>
    <row r="12" spans="2:16">
      <c r="B12" s="55" t="s">
        <v>110</v>
      </c>
      <c r="C12" s="54">
        <f>Citi!C11</f>
        <v>5</v>
      </c>
      <c r="D12" s="54">
        <f>Merrill!C11</f>
        <v>4</v>
      </c>
      <c r="E12" s="54">
        <f>'Lehman Brothers'!C11</f>
        <v>1</v>
      </c>
      <c r="F12" s="54">
        <f>UBS!C11</f>
        <v>3</v>
      </c>
      <c r="G12" s="54">
        <f>'Morgan Stanley'!C11</f>
        <v>3</v>
      </c>
      <c r="H12" s="54">
        <f>'Bear Stearns'!C11</f>
        <v>1</v>
      </c>
      <c r="I12" s="54">
        <f>'JP Morgan'!C11</f>
        <v>4</v>
      </c>
      <c r="J12" s="54">
        <f>AIG!C11</f>
        <v>2</v>
      </c>
      <c r="K12" s="54">
        <f>Goldman!C11</f>
        <v>4</v>
      </c>
      <c r="L12" s="54">
        <f>boa!C11</f>
        <v>3</v>
      </c>
      <c r="M12" s="54">
        <f>wamu!C11</f>
        <v>1</v>
      </c>
      <c r="N12" s="54">
        <f>wachovia!C11</f>
        <v>1</v>
      </c>
      <c r="O12" s="54">
        <f>'credit suisse'!C11</f>
        <v>2</v>
      </c>
      <c r="P12" s="54">
        <f>barclays!C11</f>
        <v>2</v>
      </c>
    </row>
    <row r="13" spans="2:16">
      <c r="B13" s="55" t="s">
        <v>149</v>
      </c>
      <c r="C13" s="54">
        <f>Citi!C12</f>
        <v>-7</v>
      </c>
      <c r="D13" s="54">
        <f>Merrill!C12</f>
        <v>3</v>
      </c>
      <c r="E13" s="54">
        <f>'Lehman Brothers'!C12</f>
        <v>2</v>
      </c>
      <c r="F13" s="54">
        <f>UBS!C12</f>
        <v>3</v>
      </c>
      <c r="G13" s="54">
        <f>'Morgan Stanley'!C12</f>
        <v>-9</v>
      </c>
      <c r="H13" s="54">
        <f>'Bear Stearns'!C12</f>
        <v>9</v>
      </c>
      <c r="I13" s="54">
        <f>'JP Morgan'!C12</f>
        <v>-11</v>
      </c>
      <c r="J13" s="54">
        <f>AIG!C12</f>
        <v>8</v>
      </c>
      <c r="K13" s="54">
        <f>Goldman!C12</f>
        <v>-9</v>
      </c>
      <c r="L13" s="54">
        <f>boa!C12</f>
        <v>-9</v>
      </c>
      <c r="M13" s="54">
        <f>wamu!C12</f>
        <v>8</v>
      </c>
      <c r="N13" s="54">
        <f>wachovia!C12</f>
        <v>1</v>
      </c>
      <c r="O13" s="54">
        <f>'credit suisse'!C12</f>
        <v>-1</v>
      </c>
      <c r="P13" s="54">
        <f>barclays!C12</f>
        <v>-4</v>
      </c>
    </row>
    <row r="23" spans="16:19">
      <c r="P23" s="68"/>
      <c r="Q23" s="68"/>
      <c r="R23" s="68"/>
      <c r="S23" s="68"/>
    </row>
    <row r="24" spans="16:19">
      <c r="P24" s="68"/>
      <c r="Q24" s="68"/>
      <c r="R24" s="68"/>
      <c r="S24" s="68"/>
    </row>
    <row r="25" spans="16:19">
      <c r="P25" s="68"/>
      <c r="Q25" s="68" t="s">
        <v>152</v>
      </c>
      <c r="R25" s="68"/>
      <c r="S25" s="68"/>
    </row>
    <row r="26" spans="16:19">
      <c r="P26" s="68"/>
      <c r="Q26" s="68"/>
      <c r="R26" s="68"/>
      <c r="S26" s="68"/>
    </row>
    <row r="27" spans="16:19">
      <c r="P27" s="68"/>
      <c r="Q27" s="68"/>
      <c r="R27" s="68"/>
      <c r="S27" s="68"/>
    </row>
    <row r="28" spans="16:19">
      <c r="P28" s="68"/>
      <c r="Q28" s="68"/>
      <c r="R28" s="68"/>
      <c r="S28" s="68"/>
    </row>
    <row r="29" spans="16:19">
      <c r="P29" s="68"/>
      <c r="Q29" s="68"/>
      <c r="R29" s="68"/>
      <c r="S29" s="6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/>
  <dimension ref="A1:A15"/>
  <sheetViews>
    <sheetView workbookViewId="0">
      <selection activeCell="B6" sqref="B6"/>
    </sheetView>
  </sheetViews>
  <sheetFormatPr defaultRowHeight="12.75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published="0"/>
  <dimension ref="A1:A14"/>
  <sheetViews>
    <sheetView workbookViewId="0">
      <selection activeCell="A8" sqref="A8"/>
    </sheetView>
  </sheetViews>
  <sheetFormatPr defaultRowHeight="12.75"/>
  <sheetData>
    <row r="1" spans="1:1" ht="15.75">
      <c r="A1" s="1" t="s">
        <v>39</v>
      </c>
    </row>
    <row r="2" spans="1:1" ht="15.75">
      <c r="A2" s="1" t="s">
        <v>40</v>
      </c>
    </row>
    <row r="3" spans="1:1" ht="15.75">
      <c r="A3" s="1" t="s">
        <v>41</v>
      </c>
    </row>
    <row r="4" spans="1:1" ht="15.75">
      <c r="A4" s="1" t="s">
        <v>42</v>
      </c>
    </row>
    <row r="5" spans="1:1" ht="15.75">
      <c r="A5" s="1" t="s">
        <v>50</v>
      </c>
    </row>
    <row r="6" spans="1:1" ht="15.75">
      <c r="A6" s="1" t="s">
        <v>43</v>
      </c>
    </row>
    <row r="7" spans="1:1" ht="15.75">
      <c r="A7" s="1" t="s">
        <v>141</v>
      </c>
    </row>
    <row r="8" spans="1:1" ht="15.75">
      <c r="A8" s="1" t="s">
        <v>45</v>
      </c>
    </row>
    <row r="9" spans="1:1" ht="15.75">
      <c r="A9" s="1" t="s">
        <v>46</v>
      </c>
    </row>
    <row r="10" spans="1:1" ht="15.75">
      <c r="A10" s="1" t="s">
        <v>47</v>
      </c>
    </row>
    <row r="11" spans="1:1" ht="15.75">
      <c r="A11" s="1" t="s">
        <v>48</v>
      </c>
    </row>
    <row r="12" spans="1:1" ht="15.75">
      <c r="A12" s="1" t="s">
        <v>49</v>
      </c>
    </row>
    <row r="13" spans="1:1" ht="15.75">
      <c r="A13" s="1" t="s">
        <v>51</v>
      </c>
    </row>
    <row r="14" spans="1:1" ht="15.75">
      <c r="A14" s="1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published="0"/>
  <dimension ref="A1:N59"/>
  <sheetViews>
    <sheetView tabSelected="1" workbookViewId="0">
      <selection activeCell="F21" sqref="F21"/>
    </sheetView>
  </sheetViews>
  <sheetFormatPr defaultRowHeight="12.75"/>
  <cols>
    <col min="1" max="1" width="20.5703125" customWidth="1"/>
    <col min="8" max="8" width="4.85546875" customWidth="1"/>
    <col min="12" max="12" width="11.140625" customWidth="1"/>
    <col min="13" max="13" width="11.85546875" customWidth="1"/>
  </cols>
  <sheetData>
    <row r="1" spans="1:14" ht="13.5" thickBot="1"/>
    <row r="2" spans="1:14" ht="32.25" thickTop="1">
      <c r="A2" s="57" t="s">
        <v>150</v>
      </c>
      <c r="B2" s="58"/>
      <c r="C2" s="69" t="s">
        <v>48</v>
      </c>
      <c r="D2" s="69"/>
      <c r="E2" s="69"/>
      <c r="F2" s="9"/>
      <c r="G2" s="9"/>
      <c r="H2" s="9"/>
      <c r="I2" s="59" t="s">
        <v>73</v>
      </c>
      <c r="J2" s="60" t="s">
        <v>74</v>
      </c>
      <c r="K2" s="60"/>
      <c r="L2" s="60" t="s">
        <v>75</v>
      </c>
      <c r="M2" s="62" t="s">
        <v>76</v>
      </c>
      <c r="N2" s="61" t="s">
        <v>84</v>
      </c>
    </row>
    <row r="3" spans="1:14" ht="15">
      <c r="A3" s="9"/>
      <c r="B3" s="9"/>
      <c r="C3" s="9"/>
      <c r="D3" s="9"/>
      <c r="E3" s="9"/>
      <c r="F3" s="9"/>
      <c r="G3" s="9"/>
      <c r="H3" s="9"/>
      <c r="I3" s="16" t="s">
        <v>77</v>
      </c>
      <c r="J3" s="10"/>
      <c r="K3" s="10"/>
      <c r="L3" s="10"/>
      <c r="M3" s="10"/>
      <c r="N3" s="25"/>
    </row>
    <row r="4" spans="1:14" ht="15">
      <c r="A4" s="9"/>
      <c r="B4" s="9"/>
      <c r="C4" s="9"/>
      <c r="D4" s="9"/>
      <c r="E4" s="9"/>
      <c r="F4" s="9"/>
      <c r="G4" s="9"/>
      <c r="H4" s="11"/>
      <c r="I4" s="16"/>
      <c r="J4" s="10">
        <v>1</v>
      </c>
      <c r="K4" s="10" t="s">
        <v>78</v>
      </c>
      <c r="L4" s="10">
        <v>-1</v>
      </c>
      <c r="M4" s="10">
        <v>-1</v>
      </c>
      <c r="N4" s="17">
        <v>0</v>
      </c>
    </row>
    <row r="5" spans="1:14" ht="15.75" thickBot="1">
      <c r="A5" s="7" t="s">
        <v>108</v>
      </c>
      <c r="B5" s="7" t="s">
        <v>122</v>
      </c>
      <c r="C5" s="7" t="s">
        <v>74</v>
      </c>
      <c r="D5" s="7" t="s">
        <v>85</v>
      </c>
      <c r="E5" s="7" t="s">
        <v>75</v>
      </c>
      <c r="F5" s="7" t="s">
        <v>86</v>
      </c>
      <c r="G5" s="7" t="s">
        <v>84</v>
      </c>
      <c r="H5" s="9"/>
      <c r="I5" s="16"/>
      <c r="J5" s="10">
        <v>2</v>
      </c>
      <c r="K5" s="10" t="s">
        <v>79</v>
      </c>
      <c r="L5" s="10">
        <v>-2</v>
      </c>
      <c r="M5" s="10">
        <v>-1</v>
      </c>
      <c r="N5" s="17">
        <v>2</v>
      </c>
    </row>
    <row r="6" spans="1:14" ht="15.75" thickTop="1">
      <c r="A6" s="11" t="s">
        <v>77</v>
      </c>
      <c r="B6" s="70">
        <v>1</v>
      </c>
      <c r="C6" s="38">
        <v>1</v>
      </c>
      <c r="D6" s="39">
        <v>0</v>
      </c>
      <c r="E6" s="20">
        <f>VLOOKUP($C6,$J$4:$N$8,3)*$D6</f>
        <v>0</v>
      </c>
      <c r="F6" s="20">
        <f>VLOOKUP($C6,$J$4:$N$8,4)*$D6</f>
        <v>0</v>
      </c>
      <c r="G6" s="20">
        <f>VLOOKUP($C6,$J$4:$N$8,5)*$D6</f>
        <v>0</v>
      </c>
      <c r="H6" s="9"/>
      <c r="I6" s="16"/>
      <c r="J6" s="10">
        <v>3</v>
      </c>
      <c r="K6" s="10" t="s">
        <v>80</v>
      </c>
      <c r="L6" s="10">
        <v>-3</v>
      </c>
      <c r="M6" s="10">
        <v>-1</v>
      </c>
      <c r="N6" s="17">
        <v>3</v>
      </c>
    </row>
    <row r="7" spans="1:14" ht="15">
      <c r="A7" s="8" t="s">
        <v>81</v>
      </c>
      <c r="B7" s="11">
        <f>IF(C2="JP Morgan",'JP Morgan'!C17,IF(C2="Goldman",Goldman!C17,IF(C2="AIG",AIG!C17,IF(C2="Merrill Lynch",Merrill!C17,IF(C2="Citi",Citi!C17,IF(C2="Lehman",'Lehman Brothers'!C17,IF(C2="Bear Stearns",'Bear Stearns'!C17,IF(C2="UBS",UBS!C17,IF(C2="Morgan Stanley",'Morgan Stanley'!C17,IF(C2="Bank of America",boa!C17,IF(C2="Wamu",wamu!C17,IF(C2="Wachovia",wachovia!C17,IF(C2="Credit Suisse",'credit suisse'!C17,IF(C2="Barclays",barclays!C17))))))))))))))</f>
        <v>2</v>
      </c>
      <c r="C7" s="40">
        <v>2</v>
      </c>
      <c r="D7" s="41">
        <v>1</v>
      </c>
      <c r="E7" s="20">
        <f>VLOOKUP($C7,$J$10:$N$14,3)*$D7</f>
        <v>1</v>
      </c>
      <c r="F7" s="20">
        <f>VLOOKUP($C7,$J$10:$N$14,4)*$D7</f>
        <v>-1</v>
      </c>
      <c r="G7" s="20">
        <f>VLOOKUP($C7,$J$10:$N$14,5)*$D7</f>
        <v>1</v>
      </c>
      <c r="H7" s="11"/>
      <c r="I7" s="26"/>
      <c r="J7" s="24">
        <v>4</v>
      </c>
      <c r="K7" s="24" t="s">
        <v>88</v>
      </c>
      <c r="L7" s="24">
        <v>-4</v>
      </c>
      <c r="M7" s="24">
        <v>-2</v>
      </c>
      <c r="N7" s="17">
        <v>4</v>
      </c>
    </row>
    <row r="8" spans="1:14" ht="15">
      <c r="A8" s="11" t="s">
        <v>20</v>
      </c>
      <c r="B8" s="11">
        <f>IF(C2="JP Morgan",'JP Morgan'!C18,IF(C2="Goldman",Goldman!C18,IF(C2="AIG",AIG!C18,IF(C2="Merrill Lynch",Merrill!C18,IF(C2="Citi",Citi!C18,IF(C2="Lehman",'Lehman Brothers'!C18,IF(C2="Bear Stearns",'Bear Stearns'!C18,IF(C2="UBS",UBS!C18,IF(C2="Morgan Stanley",'Morgan Stanley'!C18,IF(C2="Bank of America",boa!C18,IF(C2="Wamu",wamu!C18,IF(C2="Wachovia",wachovia!C18,IF(C2="Credit Suisse",'credit suisse'!C18,IF(C2="Barclays",barclays!C18))))))))))))))</f>
        <v>5</v>
      </c>
      <c r="C8" s="40">
        <v>5</v>
      </c>
      <c r="D8" s="41">
        <v>1</v>
      </c>
      <c r="E8" s="20">
        <f>VLOOKUP($C8,$J$16:$N$20,3)*$D8</f>
        <v>3</v>
      </c>
      <c r="F8" s="20">
        <f>VLOOKUP($C8,$J$16:$N$20,4)*$D8</f>
        <v>-1</v>
      </c>
      <c r="G8" s="20">
        <f>VLOOKUP($C8,$J$16:$N$20,5)*$D8</f>
        <v>3</v>
      </c>
      <c r="H8" s="9"/>
      <c r="I8" s="26"/>
      <c r="J8" s="24">
        <v>5</v>
      </c>
      <c r="K8" s="24" t="s">
        <v>89</v>
      </c>
      <c r="L8" s="24">
        <v>-5</v>
      </c>
      <c r="M8" s="24">
        <v>-3</v>
      </c>
      <c r="N8" s="17">
        <v>4</v>
      </c>
    </row>
    <row r="9" spans="1:14" ht="15">
      <c r="A9" s="11" t="s">
        <v>37</v>
      </c>
      <c r="B9" s="11">
        <f>IF(C2="JP Morgan",'JP Morgan'!C19,IF(C2="Goldman",Goldman!C19,IF(C2="AIG",AIG!C19,IF(C2="Merrill Lynch",Merrill!C19,IF(C2="Citi",Citi!C19,IF(C2="Lehman",'Lehman Brothers'!C19,IF(C2="Bear Stearns",'Bear Stearns'!C19,IF(C2="UBS",UBS!C19,IF(C2="Morgan Stanley",'Morgan Stanley'!C19,IF(C2="Bank of America",boa!C19,IF(C2="Wamu",wamu!C19,IF(C2="Wachovia",wachovia!C19,IF(C2="Credit Suisse",'credit suisse'!C19,IF(C2="Barclays",barclays!C19))))))))))))))</f>
        <v>2</v>
      </c>
      <c r="C9" s="40">
        <v>2</v>
      </c>
      <c r="D9" s="41">
        <v>1</v>
      </c>
      <c r="E9" s="20">
        <f>VLOOKUP($C9,$J$22:$N$26,3)*$D9</f>
        <v>0</v>
      </c>
      <c r="F9" s="20">
        <f>VLOOKUP($C9,$J$22:$N$26,4)*$D9</f>
        <v>2</v>
      </c>
      <c r="G9" s="20">
        <f>VLOOKUP($C9,$J$22:$N$26,5)*$D9</f>
        <v>0</v>
      </c>
      <c r="H9" s="9"/>
      <c r="I9" s="16" t="s">
        <v>81</v>
      </c>
      <c r="J9" s="10"/>
      <c r="K9" s="10"/>
      <c r="L9" s="10"/>
      <c r="M9" s="10"/>
      <c r="N9" s="25"/>
    </row>
    <row r="10" spans="1:14" ht="15">
      <c r="A10" s="11" t="s">
        <v>31</v>
      </c>
      <c r="B10" s="70">
        <v>1</v>
      </c>
      <c r="C10" s="40">
        <v>4</v>
      </c>
      <c r="D10" s="41">
        <v>1</v>
      </c>
      <c r="E10" s="20">
        <f>VLOOKUP($C10,$J$28:$N$32,3)*$D10</f>
        <v>0</v>
      </c>
      <c r="F10" s="20">
        <f>VLOOKUP($C10,$J$28:$N$32,4)*$D10</f>
        <v>2</v>
      </c>
      <c r="G10" s="20">
        <f>VLOOKUP($C10,$J$28:$N$32,5)*$D10</f>
        <v>2</v>
      </c>
      <c r="H10" s="11"/>
      <c r="I10" s="26"/>
      <c r="J10" s="10">
        <v>1</v>
      </c>
      <c r="K10" s="10" t="s">
        <v>82</v>
      </c>
      <c r="L10" s="10">
        <v>3</v>
      </c>
      <c r="M10" s="10">
        <v>-2</v>
      </c>
      <c r="N10" s="17">
        <v>2</v>
      </c>
    </row>
    <row r="11" spans="1:14" ht="15">
      <c r="A11" s="11" t="s">
        <v>38</v>
      </c>
      <c r="B11" s="70">
        <v>1</v>
      </c>
      <c r="C11" s="40">
        <v>3</v>
      </c>
      <c r="D11" s="41">
        <v>1</v>
      </c>
      <c r="E11" s="20">
        <f>VLOOKUP($C11,$J$34:$N$38,3)*$D11</f>
        <v>0</v>
      </c>
      <c r="F11" s="20">
        <f>VLOOKUP($C11,$J$34:$N$38,4)*$D11</f>
        <v>2</v>
      </c>
      <c r="G11" s="20">
        <f>VLOOKUP($C11,$J$34:$N$38,5)*$D11</f>
        <v>1</v>
      </c>
      <c r="H11" s="9"/>
      <c r="I11" s="26"/>
      <c r="J11" s="10">
        <v>2</v>
      </c>
      <c r="K11" s="10" t="s">
        <v>79</v>
      </c>
      <c r="L11" s="10">
        <v>1</v>
      </c>
      <c r="M11" s="10">
        <v>-1</v>
      </c>
      <c r="N11" s="17">
        <v>1</v>
      </c>
    </row>
    <row r="12" spans="1:14" ht="15">
      <c r="A12" s="11" t="s">
        <v>109</v>
      </c>
      <c r="B12" s="70">
        <v>1</v>
      </c>
      <c r="C12" s="40">
        <v>3</v>
      </c>
      <c r="D12" s="41">
        <v>0</v>
      </c>
      <c r="E12" s="20">
        <f>VLOOKUP($C12,$J$40:$N$44,3)*$D12</f>
        <v>0</v>
      </c>
      <c r="F12" s="20">
        <f>VLOOKUP($C12,$J$40:$N$44,4)*$D12</f>
        <v>0</v>
      </c>
      <c r="G12" s="20">
        <f>VLOOKUP($C12,$J$40:$N$44,5)*$D12</f>
        <v>0</v>
      </c>
      <c r="H12" s="9"/>
      <c r="I12" s="26"/>
      <c r="J12" s="10">
        <v>3</v>
      </c>
      <c r="K12" s="10" t="s">
        <v>83</v>
      </c>
      <c r="L12" s="10">
        <v>-1</v>
      </c>
      <c r="M12" s="10">
        <v>0</v>
      </c>
      <c r="N12" s="17">
        <v>0</v>
      </c>
    </row>
    <row r="13" spans="1:14" ht="15">
      <c r="A13" s="11" t="s">
        <v>110</v>
      </c>
      <c r="B13" s="11">
        <f>IF(C2="JP Morgan",'JP Morgan'!C20,IF(C2="Goldman",Goldman!C20,IF(C2="AIG",AIG!C20,IF(C2="Merrill Lynch",Merrill!C20,IF(C2="Citi",Citi!C20,IF(C2="Lehman",'Lehman Brothers'!C20,IF(C2="Bear Stearns",'Bear Stearns'!C20,IF(C2="UBS",UBS!C20,IF(C2="Morgan Stanley",'Morgan Stanley'!C20,IF(C2="Bank of America",boa!C20,IF(C2="Wamu",wamu!C20,IF(C2="Wachovia",wachovia!C20,IF(C2="Credit Suisse",'credit suisse'!C20,IF(C2="Barclays",barclays!C20))))))))))))))</f>
        <v>1</v>
      </c>
      <c r="C13" s="40">
        <v>1</v>
      </c>
      <c r="D13" s="41">
        <v>1</v>
      </c>
      <c r="E13" s="20">
        <f>VLOOKUP($C13,$J$46:$N$50,3)*$D13</f>
        <v>3</v>
      </c>
      <c r="F13" s="20">
        <f>VLOOKUP($C13,$J$46:$N$50,4)*$D13</f>
        <v>0</v>
      </c>
      <c r="G13" s="20">
        <f>VLOOKUP($C13,$J$46:$N$50,5)*$D13</f>
        <v>3</v>
      </c>
      <c r="H13" s="9"/>
      <c r="I13" s="26"/>
      <c r="J13" s="24">
        <v>4</v>
      </c>
      <c r="K13" s="24" t="s">
        <v>90</v>
      </c>
      <c r="L13" s="24">
        <v>-2</v>
      </c>
      <c r="M13" s="24">
        <v>1</v>
      </c>
      <c r="N13" s="17">
        <v>0</v>
      </c>
    </row>
    <row r="14" spans="1:14" ht="15">
      <c r="A14" s="11" t="s">
        <v>116</v>
      </c>
      <c r="B14" s="70">
        <v>1</v>
      </c>
      <c r="C14" s="40">
        <v>3</v>
      </c>
      <c r="D14" s="41">
        <v>1</v>
      </c>
      <c r="E14" s="20">
        <f>VLOOKUP($C14,$J$52:$N$56,3)*$D14</f>
        <v>1</v>
      </c>
      <c r="F14" s="20">
        <f>VLOOKUP($C14,$J$52:$N$56,4)*$D14</f>
        <v>2</v>
      </c>
      <c r="G14" s="20">
        <f>VLOOKUP($C14,$J$52:$N$56,5)*$D14</f>
        <v>1</v>
      </c>
      <c r="H14" s="9"/>
      <c r="I14" s="26"/>
      <c r="J14" s="24">
        <v>5</v>
      </c>
      <c r="K14" s="24" t="s">
        <v>91</v>
      </c>
      <c r="L14" s="24">
        <v>-3</v>
      </c>
      <c r="M14" s="24">
        <v>2</v>
      </c>
      <c r="N14" s="17">
        <v>0</v>
      </c>
    </row>
    <row r="15" spans="1:14" ht="15.75" thickBot="1">
      <c r="A15" s="43"/>
      <c r="B15" s="43"/>
      <c r="C15" s="44"/>
      <c r="D15" s="45"/>
      <c r="E15" s="46"/>
      <c r="F15" s="46"/>
      <c r="G15" s="46"/>
      <c r="H15" s="9"/>
      <c r="I15" s="26" t="s">
        <v>20</v>
      </c>
      <c r="J15" s="21"/>
      <c r="K15" s="21"/>
      <c r="L15" s="21"/>
      <c r="M15" s="21"/>
      <c r="N15" s="25"/>
    </row>
    <row r="16" spans="1:14" ht="15.75" thickTop="1">
      <c r="A16" s="11"/>
      <c r="B16" s="11"/>
      <c r="C16" s="11"/>
      <c r="D16" s="11"/>
      <c r="E16" s="42">
        <f>SUM(E6:E14)</f>
        <v>8</v>
      </c>
      <c r="F16" s="42">
        <f>SUM(F6:F14)</f>
        <v>6</v>
      </c>
      <c r="G16" s="42">
        <f>SUM(G6:G15)</f>
        <v>11</v>
      </c>
      <c r="H16" s="9"/>
      <c r="I16" s="26"/>
      <c r="J16" s="24">
        <v>1</v>
      </c>
      <c r="K16" s="24" t="s">
        <v>21</v>
      </c>
      <c r="L16" s="24">
        <v>-1</v>
      </c>
      <c r="M16" s="24">
        <v>3</v>
      </c>
      <c r="N16" s="17">
        <v>-1</v>
      </c>
    </row>
    <row r="17" spans="1:14" ht="15.75" thickBot="1">
      <c r="A17" s="11"/>
      <c r="B17" s="11"/>
      <c r="C17" s="11"/>
      <c r="D17" s="11"/>
      <c r="E17" s="11"/>
      <c r="F17" s="71" t="s">
        <v>142</v>
      </c>
      <c r="G17" s="72" t="s">
        <v>143</v>
      </c>
      <c r="H17" s="11"/>
      <c r="I17" s="26"/>
      <c r="J17" s="24">
        <v>2</v>
      </c>
      <c r="K17" s="24" t="s">
        <v>22</v>
      </c>
      <c r="L17" s="24">
        <v>0</v>
      </c>
      <c r="M17" s="24">
        <v>2</v>
      </c>
      <c r="N17" s="17">
        <v>0</v>
      </c>
    </row>
    <row r="18" spans="1:14" ht="16.5" thickTop="1" thickBot="1">
      <c r="A18" s="11"/>
      <c r="B18" s="11"/>
      <c r="C18" s="11" t="s">
        <v>144</v>
      </c>
      <c r="D18" s="11"/>
      <c r="E18" s="12">
        <f>E16</f>
        <v>8</v>
      </c>
      <c r="F18" s="11">
        <v>7</v>
      </c>
      <c r="G18" s="11">
        <v>10</v>
      </c>
      <c r="H18" s="11"/>
      <c r="I18" s="26"/>
      <c r="J18" s="24">
        <v>3</v>
      </c>
      <c r="K18" s="24" t="s">
        <v>23</v>
      </c>
      <c r="L18" s="24">
        <v>1</v>
      </c>
      <c r="M18" s="24">
        <v>1</v>
      </c>
      <c r="N18" s="17">
        <v>1</v>
      </c>
    </row>
    <row r="19" spans="1:14" ht="15.75" thickTop="1">
      <c r="A19" s="11"/>
      <c r="E19" s="11"/>
      <c r="F19" s="11"/>
      <c r="G19" s="11"/>
      <c r="H19" s="11"/>
      <c r="I19" s="26"/>
      <c r="J19" s="24">
        <v>4</v>
      </c>
      <c r="K19" s="24" t="s">
        <v>24</v>
      </c>
      <c r="L19" s="24">
        <v>2</v>
      </c>
      <c r="M19" s="24">
        <v>0</v>
      </c>
      <c r="N19" s="17">
        <v>2</v>
      </c>
    </row>
    <row r="20" spans="1:14" ht="15">
      <c r="E20" s="11"/>
      <c r="F20" s="11"/>
      <c r="G20" s="52"/>
      <c r="H20" s="11"/>
      <c r="I20" s="26"/>
      <c r="J20" s="24">
        <v>5</v>
      </c>
      <c r="K20" s="24" t="s">
        <v>25</v>
      </c>
      <c r="L20" s="24">
        <v>3</v>
      </c>
      <c r="M20" s="24">
        <v>-1</v>
      </c>
      <c r="N20" s="17">
        <v>3</v>
      </c>
    </row>
    <row r="21" spans="1:14" ht="15">
      <c r="E21" s="11"/>
      <c r="F21" s="11"/>
      <c r="G21" s="52"/>
      <c r="I21" s="26" t="s">
        <v>26</v>
      </c>
      <c r="J21" s="21"/>
      <c r="K21" s="21"/>
      <c r="L21" s="21"/>
      <c r="M21" s="21"/>
      <c r="N21" s="25"/>
    </row>
    <row r="22" spans="1:14" ht="15">
      <c r="B22" s="73" t="s">
        <v>153</v>
      </c>
      <c r="C22" s="74"/>
      <c r="D22" s="74"/>
      <c r="E22" s="11"/>
      <c r="F22" s="11"/>
      <c r="G22" s="52"/>
      <c r="I22" s="26"/>
      <c r="J22" s="24">
        <v>1</v>
      </c>
      <c r="K22" s="24" t="s">
        <v>28</v>
      </c>
      <c r="L22" s="24">
        <v>-1</v>
      </c>
      <c r="M22" s="24">
        <v>3</v>
      </c>
      <c r="N22" s="17">
        <v>-1</v>
      </c>
    </row>
    <row r="23" spans="1:14" ht="15.75" thickBot="1">
      <c r="B23" s="11" t="s">
        <v>124</v>
      </c>
      <c r="C23" s="11"/>
      <c r="D23" s="11" t="s">
        <v>123</v>
      </c>
      <c r="E23" s="11"/>
      <c r="F23" s="11"/>
      <c r="G23" s="11"/>
      <c r="H23" s="11"/>
      <c r="I23" s="26"/>
      <c r="J23" s="24">
        <v>2</v>
      </c>
      <c r="K23" s="24" t="s">
        <v>29</v>
      </c>
      <c r="L23" s="24">
        <v>0</v>
      </c>
      <c r="M23" s="24">
        <v>2</v>
      </c>
      <c r="N23" s="17">
        <v>0</v>
      </c>
    </row>
    <row r="24" spans="1:14" ht="15">
      <c r="B24" s="49">
        <v>0</v>
      </c>
      <c r="C24" s="30" t="s">
        <v>77</v>
      </c>
      <c r="D24" s="31">
        <f>C6*D6</f>
        <v>0</v>
      </c>
      <c r="E24" s="11"/>
      <c r="F24" s="11"/>
      <c r="G24" s="11"/>
      <c r="H24" s="11"/>
      <c r="I24" s="26"/>
      <c r="J24" s="24">
        <v>3</v>
      </c>
      <c r="K24" s="24" t="s">
        <v>79</v>
      </c>
      <c r="L24" s="24">
        <v>1</v>
      </c>
      <c r="M24" s="24">
        <v>1</v>
      </c>
      <c r="N24" s="17">
        <v>1</v>
      </c>
    </row>
    <row r="25" spans="1:14" ht="15">
      <c r="B25" s="49">
        <v>0</v>
      </c>
      <c r="C25" s="32" t="s">
        <v>31</v>
      </c>
      <c r="D25" s="33">
        <f>C10*D10</f>
        <v>4</v>
      </c>
      <c r="E25" s="11"/>
      <c r="F25" s="11"/>
      <c r="G25" s="11"/>
      <c r="H25" s="11"/>
      <c r="I25" s="26"/>
      <c r="J25" s="24">
        <v>4</v>
      </c>
      <c r="K25" s="24" t="s">
        <v>30</v>
      </c>
      <c r="L25" s="24">
        <v>2</v>
      </c>
      <c r="M25" s="24">
        <v>0</v>
      </c>
      <c r="N25" s="17">
        <v>2</v>
      </c>
    </row>
    <row r="26" spans="1:14" ht="15">
      <c r="B26" s="49">
        <v>0</v>
      </c>
      <c r="C26" s="32" t="s">
        <v>38</v>
      </c>
      <c r="D26" s="33">
        <f>C11*D11</f>
        <v>3</v>
      </c>
      <c r="E26" s="11"/>
      <c r="F26" s="11"/>
      <c r="G26" s="11"/>
      <c r="H26" s="11"/>
      <c r="I26" s="26"/>
      <c r="J26" s="24">
        <v>5</v>
      </c>
      <c r="K26" s="21" t="s">
        <v>27</v>
      </c>
      <c r="L26" s="24">
        <v>3</v>
      </c>
      <c r="M26" s="24">
        <v>-1</v>
      </c>
      <c r="N26" s="17">
        <v>3</v>
      </c>
    </row>
    <row r="27" spans="1:14" ht="15">
      <c r="B27" s="21">
        <v>0</v>
      </c>
      <c r="C27" s="32" t="s">
        <v>109</v>
      </c>
      <c r="D27" s="33">
        <f>C12*D12</f>
        <v>0</v>
      </c>
      <c r="E27" s="11"/>
      <c r="F27" s="11"/>
      <c r="G27" s="11"/>
      <c r="H27" s="11"/>
      <c r="I27" s="26" t="s">
        <v>31</v>
      </c>
      <c r="J27" s="21"/>
      <c r="K27" s="21"/>
      <c r="L27" s="21"/>
      <c r="M27" s="21"/>
      <c r="N27" s="25"/>
    </row>
    <row r="28" spans="1:14" ht="15">
      <c r="B28">
        <v>0</v>
      </c>
      <c r="C28" s="32" t="s">
        <v>116</v>
      </c>
      <c r="D28" s="33">
        <f>C14*D14</f>
        <v>3</v>
      </c>
      <c r="E28" s="11"/>
      <c r="F28" s="11"/>
      <c r="G28" s="11"/>
      <c r="H28" s="11"/>
      <c r="I28" s="26"/>
      <c r="J28" s="24">
        <v>1</v>
      </c>
      <c r="K28" s="24" t="s">
        <v>32</v>
      </c>
      <c r="L28" s="24">
        <v>3</v>
      </c>
      <c r="M28" s="24">
        <v>-1</v>
      </c>
      <c r="N28" s="17">
        <v>-1</v>
      </c>
    </row>
    <row r="29" spans="1:14" ht="15">
      <c r="B29">
        <v>1</v>
      </c>
      <c r="C29" s="34" t="s">
        <v>81</v>
      </c>
      <c r="D29" s="35">
        <f>C7*D7</f>
        <v>2</v>
      </c>
      <c r="E29" s="11"/>
      <c r="F29" s="11"/>
      <c r="G29" s="11"/>
      <c r="H29" s="11"/>
      <c r="I29" s="26"/>
      <c r="J29" s="24">
        <v>2</v>
      </c>
      <c r="K29" s="24" t="s">
        <v>33</v>
      </c>
      <c r="L29" s="24">
        <v>2</v>
      </c>
      <c r="M29" s="24">
        <v>0</v>
      </c>
      <c r="N29" s="17">
        <v>0</v>
      </c>
    </row>
    <row r="30" spans="1:14" ht="15">
      <c r="A30" s="11"/>
      <c r="B30">
        <v>1</v>
      </c>
      <c r="C30" s="32" t="s">
        <v>20</v>
      </c>
      <c r="D30" s="33">
        <f>C8*D8</f>
        <v>5</v>
      </c>
      <c r="E30" s="11"/>
      <c r="F30" s="11"/>
      <c r="G30" s="11"/>
      <c r="H30" s="11"/>
      <c r="I30" s="26"/>
      <c r="J30" s="24">
        <v>3</v>
      </c>
      <c r="K30" s="24" t="s">
        <v>34</v>
      </c>
      <c r="L30" s="24">
        <v>1</v>
      </c>
      <c r="M30" s="24">
        <v>1</v>
      </c>
      <c r="N30" s="17">
        <v>1</v>
      </c>
    </row>
    <row r="31" spans="1:14" ht="15">
      <c r="A31" s="11"/>
      <c r="B31">
        <v>1</v>
      </c>
      <c r="C31" s="32" t="s">
        <v>37</v>
      </c>
      <c r="D31" s="33">
        <f>C9*D9</f>
        <v>2</v>
      </c>
      <c r="E31" s="11"/>
      <c r="F31" s="11"/>
      <c r="G31" s="11"/>
      <c r="H31" s="11"/>
      <c r="I31" s="26"/>
      <c r="J31" s="24">
        <v>4</v>
      </c>
      <c r="K31" s="24" t="s">
        <v>35</v>
      </c>
      <c r="L31" s="24">
        <v>0</v>
      </c>
      <c r="M31" s="24">
        <v>2</v>
      </c>
      <c r="N31" s="17">
        <v>2</v>
      </c>
    </row>
    <row r="32" spans="1:14" ht="15.75" thickBot="1">
      <c r="A32" s="11"/>
      <c r="B32">
        <v>1</v>
      </c>
      <c r="C32" s="36" t="s">
        <v>110</v>
      </c>
      <c r="D32" s="37">
        <f>C13*D13</f>
        <v>1</v>
      </c>
      <c r="E32" s="11"/>
      <c r="F32" s="11"/>
      <c r="G32" s="11"/>
      <c r="H32" s="11"/>
      <c r="I32" s="26"/>
      <c r="J32" s="24">
        <v>5</v>
      </c>
      <c r="K32" s="24" t="s">
        <v>36</v>
      </c>
      <c r="L32" s="24">
        <v>-1</v>
      </c>
      <c r="M32" s="24">
        <v>3</v>
      </c>
      <c r="N32" s="17">
        <v>3</v>
      </c>
    </row>
    <row r="33" spans="1:14" ht="15">
      <c r="A33" s="11"/>
      <c r="B33" s="11"/>
      <c r="C33" s="11"/>
      <c r="D33" s="11"/>
      <c r="E33" s="11"/>
      <c r="F33" s="11"/>
      <c r="G33" s="11"/>
      <c r="H33" s="11"/>
      <c r="I33" s="26" t="s">
        <v>38</v>
      </c>
      <c r="J33" s="14"/>
      <c r="K33" s="14"/>
      <c r="L33" s="14"/>
      <c r="M33" s="14"/>
      <c r="N33" s="17"/>
    </row>
    <row r="34" spans="1:14" ht="15">
      <c r="A34" s="11"/>
      <c r="B34" s="11"/>
      <c r="C34" s="11"/>
      <c r="D34" s="11"/>
      <c r="E34" s="11"/>
      <c r="F34" s="11"/>
      <c r="G34" s="11"/>
      <c r="H34" s="11"/>
      <c r="I34" s="26"/>
      <c r="J34" s="22">
        <v>1</v>
      </c>
      <c r="K34" s="13" t="s">
        <v>78</v>
      </c>
      <c r="L34" s="22">
        <v>-3</v>
      </c>
      <c r="M34" s="22">
        <v>-1</v>
      </c>
      <c r="N34" s="17">
        <v>5</v>
      </c>
    </row>
    <row r="35" spans="1:14" ht="15">
      <c r="A35" s="11"/>
      <c r="B35" s="11"/>
      <c r="C35" s="11"/>
      <c r="D35" s="11"/>
      <c r="E35" s="11"/>
      <c r="F35" s="11"/>
      <c r="G35" s="11"/>
      <c r="H35" s="11"/>
      <c r="I35" s="26"/>
      <c r="J35" s="22">
        <v>2</v>
      </c>
      <c r="K35" s="13" t="s">
        <v>79</v>
      </c>
      <c r="L35" s="22">
        <v>-2</v>
      </c>
      <c r="M35" s="22">
        <v>0</v>
      </c>
      <c r="N35" s="17">
        <v>2</v>
      </c>
    </row>
    <row r="36" spans="1:14" ht="15">
      <c r="A36" s="11"/>
      <c r="B36" s="11"/>
      <c r="C36" s="11"/>
      <c r="D36" s="11"/>
      <c r="E36" s="11"/>
      <c r="F36" s="11"/>
      <c r="G36" s="11"/>
      <c r="H36" s="11"/>
      <c r="I36" s="26"/>
      <c r="J36" s="22">
        <v>3</v>
      </c>
      <c r="K36" s="13" t="s">
        <v>80</v>
      </c>
      <c r="L36" s="22">
        <v>0</v>
      </c>
      <c r="M36" s="22">
        <v>2</v>
      </c>
      <c r="N36" s="17">
        <v>1</v>
      </c>
    </row>
    <row r="37" spans="1:14" ht="15">
      <c r="A37" s="11"/>
      <c r="B37" s="11"/>
      <c r="C37" s="11"/>
      <c r="D37" s="11"/>
      <c r="E37" s="11"/>
      <c r="F37" s="11"/>
      <c r="G37" s="11"/>
      <c r="H37" s="11"/>
      <c r="I37" s="26"/>
      <c r="J37" s="22">
        <v>4</v>
      </c>
      <c r="K37" s="22" t="s">
        <v>88</v>
      </c>
      <c r="L37" s="22">
        <v>1</v>
      </c>
      <c r="M37" s="22">
        <v>1</v>
      </c>
      <c r="N37" s="17">
        <v>0</v>
      </c>
    </row>
    <row r="38" spans="1:14" ht="15">
      <c r="A38" s="11"/>
      <c r="B38" s="11"/>
      <c r="C38" s="11"/>
      <c r="D38" s="11"/>
      <c r="E38" s="11"/>
      <c r="F38" s="11"/>
      <c r="G38" s="11"/>
      <c r="H38" s="11"/>
      <c r="I38" s="18"/>
      <c r="J38" s="22">
        <v>5</v>
      </c>
      <c r="K38" s="22" t="s">
        <v>89</v>
      </c>
      <c r="L38" s="22">
        <v>3</v>
      </c>
      <c r="M38" s="22">
        <v>0</v>
      </c>
      <c r="N38" s="19">
        <v>-2</v>
      </c>
    </row>
    <row r="39" spans="1:14" ht="15">
      <c r="A39" s="11"/>
      <c r="B39" s="11"/>
      <c r="C39" s="11"/>
      <c r="D39" s="11"/>
      <c r="E39" s="11"/>
      <c r="F39" s="11"/>
      <c r="G39" s="11"/>
      <c r="H39" s="11"/>
      <c r="I39" s="26" t="s">
        <v>109</v>
      </c>
      <c r="J39" s="21"/>
      <c r="K39" s="21"/>
      <c r="L39" s="21"/>
      <c r="M39" s="21"/>
      <c r="N39" s="25"/>
    </row>
    <row r="40" spans="1:14" ht="15">
      <c r="A40" s="11"/>
      <c r="B40" s="11"/>
      <c r="C40" s="11"/>
      <c r="D40" s="11"/>
      <c r="E40" s="11"/>
      <c r="F40" s="11"/>
      <c r="G40" s="11"/>
      <c r="H40" s="11"/>
      <c r="I40" s="26"/>
      <c r="J40" s="22">
        <v>1</v>
      </c>
      <c r="K40" s="13" t="s">
        <v>78</v>
      </c>
      <c r="L40" s="21">
        <v>-1</v>
      </c>
      <c r="M40" s="21">
        <v>-1</v>
      </c>
      <c r="N40" s="25">
        <v>0</v>
      </c>
    </row>
    <row r="41" spans="1:14" ht="15">
      <c r="A41" s="11"/>
      <c r="B41" s="11"/>
      <c r="C41" s="11"/>
      <c r="D41" s="11"/>
      <c r="E41" s="11"/>
      <c r="F41" s="11"/>
      <c r="G41" s="11"/>
      <c r="H41" s="11"/>
      <c r="I41" s="26"/>
      <c r="J41" s="22">
        <v>2</v>
      </c>
      <c r="K41" s="13" t="s">
        <v>79</v>
      </c>
      <c r="L41" s="21">
        <v>-2</v>
      </c>
      <c r="M41" s="21">
        <v>-1</v>
      </c>
      <c r="N41" s="25">
        <v>0</v>
      </c>
    </row>
    <row r="42" spans="1:14" ht="15">
      <c r="A42" s="11"/>
      <c r="B42" s="11"/>
      <c r="C42" s="11"/>
      <c r="D42" s="11"/>
      <c r="E42" s="11"/>
      <c r="F42" s="11"/>
      <c r="G42" s="11"/>
      <c r="H42" s="11"/>
      <c r="I42" s="26"/>
      <c r="J42" s="22">
        <v>3</v>
      </c>
      <c r="K42" s="13" t="s">
        <v>80</v>
      </c>
      <c r="L42" s="21">
        <v>-3</v>
      </c>
      <c r="M42" s="21">
        <v>-1</v>
      </c>
      <c r="N42" s="25">
        <v>0</v>
      </c>
    </row>
    <row r="43" spans="1:14" ht="15">
      <c r="A43" s="11"/>
      <c r="B43" s="11"/>
      <c r="C43" s="11"/>
      <c r="D43" s="11"/>
      <c r="E43" s="11"/>
      <c r="F43" s="11"/>
      <c r="G43" s="11"/>
      <c r="H43" s="11"/>
      <c r="I43" s="26"/>
      <c r="J43" s="22">
        <v>4</v>
      </c>
      <c r="K43" s="53" t="s">
        <v>145</v>
      </c>
      <c r="L43" s="21">
        <v>-4</v>
      </c>
      <c r="M43" s="21">
        <v>-2</v>
      </c>
      <c r="N43" s="25">
        <v>0</v>
      </c>
    </row>
    <row r="44" spans="1:14" ht="15">
      <c r="A44" s="11"/>
      <c r="B44" s="11"/>
      <c r="C44" s="11"/>
      <c r="D44" s="11"/>
      <c r="E44" s="11"/>
      <c r="F44" s="11"/>
      <c r="G44" s="11"/>
      <c r="H44" s="11"/>
      <c r="I44" s="26"/>
      <c r="J44" s="22">
        <v>5</v>
      </c>
      <c r="K44" s="53" t="s">
        <v>146</v>
      </c>
      <c r="L44" s="21">
        <v>-5</v>
      </c>
      <c r="M44" s="21">
        <v>-3</v>
      </c>
      <c r="N44" s="25">
        <v>0</v>
      </c>
    </row>
    <row r="45" spans="1:14" ht="15">
      <c r="A45" s="11"/>
      <c r="B45" s="11"/>
      <c r="C45" s="11"/>
      <c r="D45" s="11"/>
      <c r="E45" s="11"/>
      <c r="F45" s="11"/>
      <c r="G45" s="11"/>
      <c r="H45" s="11"/>
      <c r="I45" s="26" t="s">
        <v>110</v>
      </c>
      <c r="J45" s="21"/>
      <c r="K45" s="21"/>
      <c r="L45" s="21"/>
      <c r="M45" s="21"/>
      <c r="N45" s="25"/>
    </row>
    <row r="46" spans="1:14" ht="15">
      <c r="A46" s="11"/>
      <c r="B46" s="11"/>
      <c r="C46" s="11"/>
      <c r="D46" s="11"/>
      <c r="E46" s="11"/>
      <c r="F46" s="11"/>
      <c r="G46" s="11"/>
      <c r="H46" s="11"/>
      <c r="I46" s="26"/>
      <c r="J46" s="22">
        <v>1</v>
      </c>
      <c r="K46" s="15" t="s">
        <v>111</v>
      </c>
      <c r="L46" s="21">
        <v>3</v>
      </c>
      <c r="M46" s="21">
        <v>0</v>
      </c>
      <c r="N46" s="25">
        <v>3</v>
      </c>
    </row>
    <row r="47" spans="1:14" ht="15">
      <c r="A47" s="11"/>
      <c r="B47" s="11"/>
      <c r="C47" s="11"/>
      <c r="D47" s="11"/>
      <c r="E47" s="11"/>
      <c r="F47" s="11"/>
      <c r="G47" s="11"/>
      <c r="H47" s="11"/>
      <c r="I47" s="26"/>
      <c r="J47" s="22">
        <v>2</v>
      </c>
      <c r="K47" s="15" t="s">
        <v>112</v>
      </c>
      <c r="L47" s="21">
        <v>2</v>
      </c>
      <c r="M47" s="21">
        <v>0</v>
      </c>
      <c r="N47" s="25">
        <v>2</v>
      </c>
    </row>
    <row r="48" spans="1:14" ht="15">
      <c r="A48" s="11"/>
      <c r="E48" s="11"/>
      <c r="F48" s="11"/>
      <c r="G48" s="11"/>
      <c r="H48" s="11"/>
      <c r="I48" s="26"/>
      <c r="J48" s="22">
        <v>3</v>
      </c>
      <c r="K48" s="15" t="s">
        <v>113</v>
      </c>
      <c r="L48" s="21">
        <v>1</v>
      </c>
      <c r="M48" s="21">
        <v>1</v>
      </c>
      <c r="N48" s="25">
        <v>1</v>
      </c>
    </row>
    <row r="49" spans="8:14" ht="15">
      <c r="H49" s="11"/>
      <c r="I49" s="26"/>
      <c r="J49" s="22">
        <v>4</v>
      </c>
      <c r="K49" s="23" t="s">
        <v>114</v>
      </c>
      <c r="L49" s="21">
        <v>0</v>
      </c>
      <c r="M49" s="21">
        <v>2</v>
      </c>
      <c r="N49" s="25">
        <v>0</v>
      </c>
    </row>
    <row r="50" spans="8:14" ht="15">
      <c r="H50" s="11"/>
      <c r="I50" s="26"/>
      <c r="J50" s="22">
        <v>5</v>
      </c>
      <c r="K50" s="23" t="s">
        <v>115</v>
      </c>
      <c r="L50" s="21">
        <v>0</v>
      </c>
      <c r="M50" s="21">
        <v>3</v>
      </c>
      <c r="N50" s="25">
        <v>0</v>
      </c>
    </row>
    <row r="51" spans="8:14" ht="15">
      <c r="H51" s="11"/>
      <c r="I51" s="26" t="s">
        <v>116</v>
      </c>
      <c r="J51" s="21"/>
      <c r="K51" s="21"/>
      <c r="L51" s="21"/>
      <c r="M51" s="21"/>
      <c r="N51" s="25"/>
    </row>
    <row r="52" spans="8:14" ht="15">
      <c r="H52" s="11"/>
      <c r="I52" s="26"/>
      <c r="J52" s="22">
        <v>1</v>
      </c>
      <c r="K52" s="15" t="s">
        <v>118</v>
      </c>
      <c r="L52" s="21">
        <v>3</v>
      </c>
      <c r="M52" s="21">
        <v>0</v>
      </c>
      <c r="N52" s="25">
        <v>0</v>
      </c>
    </row>
    <row r="53" spans="8:14" ht="15">
      <c r="H53" s="11"/>
      <c r="I53" s="26"/>
      <c r="J53" s="22">
        <v>2</v>
      </c>
      <c r="K53" s="15" t="s">
        <v>117</v>
      </c>
      <c r="L53" s="21">
        <v>2</v>
      </c>
      <c r="M53" s="21">
        <v>1</v>
      </c>
      <c r="N53" s="25">
        <v>0</v>
      </c>
    </row>
    <row r="54" spans="8:14" ht="15">
      <c r="H54" s="11"/>
      <c r="I54" s="26"/>
      <c r="J54" s="22">
        <v>3</v>
      </c>
      <c r="K54" s="15" t="s">
        <v>119</v>
      </c>
      <c r="L54" s="21">
        <v>1</v>
      </c>
      <c r="M54" s="21">
        <v>2</v>
      </c>
      <c r="N54" s="25">
        <v>1</v>
      </c>
    </row>
    <row r="55" spans="8:14" ht="15">
      <c r="H55" s="11"/>
      <c r="I55" s="26"/>
      <c r="J55" s="22">
        <v>4</v>
      </c>
      <c r="K55" s="23" t="s">
        <v>120</v>
      </c>
      <c r="L55" s="21">
        <v>0</v>
      </c>
      <c r="M55" s="21">
        <v>1</v>
      </c>
      <c r="N55" s="25">
        <v>2</v>
      </c>
    </row>
    <row r="56" spans="8:14" ht="15.75" thickBot="1">
      <c r="H56" s="11"/>
      <c r="I56" s="27"/>
      <c r="J56" s="66">
        <v>5</v>
      </c>
      <c r="K56" s="67" t="s">
        <v>121</v>
      </c>
      <c r="L56" s="28">
        <v>-1</v>
      </c>
      <c r="M56" s="28">
        <v>1</v>
      </c>
      <c r="N56" s="29">
        <v>3</v>
      </c>
    </row>
    <row r="57" spans="8:14" ht="15.75" thickTop="1">
      <c r="H57" s="11"/>
    </row>
    <row r="58" spans="8:14" ht="15">
      <c r="H58" s="11"/>
    </row>
    <row r="59" spans="8:14" ht="15">
      <c r="H59" s="11"/>
    </row>
  </sheetData>
  <mergeCells count="1">
    <mergeCell ref="C2:E2"/>
  </mergeCells>
  <dataValidations count="1">
    <dataValidation type="list" allowBlank="1" showInputMessage="1" showErrorMessage="1" sqref="C2">
      <formula1>companies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B17" sqref="B17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4</v>
      </c>
    </row>
    <row r="4" spans="2:3">
      <c r="B4" t="s">
        <v>31</v>
      </c>
      <c r="C4">
        <v>5</v>
      </c>
    </row>
    <row r="5" spans="2:3">
      <c r="B5" t="s">
        <v>38</v>
      </c>
      <c r="C5">
        <v>2</v>
      </c>
    </row>
    <row r="6" spans="2:3">
      <c r="B6" t="s">
        <v>109</v>
      </c>
      <c r="C6">
        <v>4</v>
      </c>
    </row>
    <row r="7" spans="2:3">
      <c r="B7" t="s">
        <v>116</v>
      </c>
      <c r="C7">
        <v>3</v>
      </c>
    </row>
    <row r="8" spans="2:3">
      <c r="B8" t="s">
        <v>81</v>
      </c>
      <c r="C8">
        <v>3</v>
      </c>
    </row>
    <row r="9" spans="2:3">
      <c r="B9" t="s">
        <v>20</v>
      </c>
      <c r="C9">
        <v>2</v>
      </c>
    </row>
    <row r="10" spans="2:3">
      <c r="B10" t="s">
        <v>37</v>
      </c>
      <c r="C10">
        <v>2</v>
      </c>
    </row>
    <row r="11" spans="2:3">
      <c r="B11" t="s">
        <v>110</v>
      </c>
      <c r="C11">
        <v>4</v>
      </c>
    </row>
    <row r="12" spans="2:3">
      <c r="B12" s="47" t="s">
        <v>151</v>
      </c>
      <c r="C12">
        <v>-11</v>
      </c>
    </row>
    <row r="15" spans="2:3">
      <c r="B15" s="47"/>
    </row>
    <row r="17" spans="2:3">
      <c r="B17" t="s">
        <v>81</v>
      </c>
      <c r="C17">
        <v>3</v>
      </c>
    </row>
    <row r="18" spans="2:3">
      <c r="B18" t="s">
        <v>20</v>
      </c>
      <c r="C18">
        <v>2</v>
      </c>
    </row>
    <row r="19" spans="2:3">
      <c r="B19" t="s">
        <v>37</v>
      </c>
      <c r="C19">
        <v>2</v>
      </c>
    </row>
    <row r="20" spans="2:3">
      <c r="B20" t="s">
        <v>110</v>
      </c>
      <c r="C20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A14" sqref="A14:XFD14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4</v>
      </c>
    </row>
    <row r="4" spans="2:3">
      <c r="B4" t="s">
        <v>31</v>
      </c>
      <c r="C4">
        <v>5</v>
      </c>
    </row>
    <row r="5" spans="2:3">
      <c r="B5" t="s">
        <v>38</v>
      </c>
      <c r="C5">
        <v>3</v>
      </c>
    </row>
    <row r="6" spans="2:3">
      <c r="B6" t="s">
        <v>109</v>
      </c>
      <c r="C6">
        <v>5</v>
      </c>
    </row>
    <row r="7" spans="2:3">
      <c r="B7" t="s">
        <v>116</v>
      </c>
      <c r="C7">
        <v>3</v>
      </c>
    </row>
    <row r="8" spans="2:3">
      <c r="B8" t="s">
        <v>81</v>
      </c>
      <c r="C8">
        <v>3</v>
      </c>
    </row>
    <row r="9" spans="2:3">
      <c r="B9" t="s">
        <v>20</v>
      </c>
      <c r="C9">
        <v>2</v>
      </c>
    </row>
    <row r="10" spans="2:3">
      <c r="B10" t="s">
        <v>37</v>
      </c>
      <c r="C10">
        <v>3</v>
      </c>
    </row>
    <row r="11" spans="2:3">
      <c r="B11" t="s">
        <v>110</v>
      </c>
      <c r="C11">
        <v>4</v>
      </c>
    </row>
    <row r="12" spans="2:3">
      <c r="B12" s="47" t="s">
        <v>151</v>
      </c>
      <c r="C12">
        <v>-9</v>
      </c>
    </row>
    <row r="17" spans="2:3">
      <c r="B17" t="s">
        <v>81</v>
      </c>
      <c r="C17">
        <v>3</v>
      </c>
    </row>
    <row r="18" spans="2:3">
      <c r="B18" t="s">
        <v>20</v>
      </c>
      <c r="C18">
        <v>2</v>
      </c>
    </row>
    <row r="19" spans="2:3">
      <c r="B19" t="s">
        <v>37</v>
      </c>
      <c r="C19">
        <v>3</v>
      </c>
    </row>
    <row r="20" spans="2:3">
      <c r="B20" t="s">
        <v>110</v>
      </c>
      <c r="C20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published="0"/>
  <dimension ref="B2:C20"/>
  <sheetViews>
    <sheetView workbookViewId="0">
      <selection activeCell="A13" sqref="A13:XFD13"/>
    </sheetView>
  </sheetViews>
  <sheetFormatPr defaultRowHeight="12.75"/>
  <sheetData>
    <row r="2" spans="2:3">
      <c r="B2" s="48"/>
      <c r="C2" s="48" t="s">
        <v>123</v>
      </c>
    </row>
    <row r="3" spans="2:3">
      <c r="B3" t="s">
        <v>77</v>
      </c>
      <c r="C3">
        <v>0</v>
      </c>
    </row>
    <row r="4" spans="2:3">
      <c r="B4" t="s">
        <v>31</v>
      </c>
      <c r="C4">
        <v>5</v>
      </c>
    </row>
    <row r="5" spans="2:3">
      <c r="B5" t="s">
        <v>38</v>
      </c>
      <c r="C5">
        <v>3</v>
      </c>
    </row>
    <row r="6" spans="2:3">
      <c r="B6" t="s">
        <v>109</v>
      </c>
      <c r="C6">
        <v>0</v>
      </c>
    </row>
    <row r="7" spans="2:3">
      <c r="B7" t="s">
        <v>116</v>
      </c>
      <c r="C7">
        <v>3</v>
      </c>
    </row>
    <row r="8" spans="2:3">
      <c r="B8" t="s">
        <v>81</v>
      </c>
      <c r="C8">
        <v>1</v>
      </c>
    </row>
    <row r="9" spans="2:3">
      <c r="B9" t="s">
        <v>20</v>
      </c>
      <c r="C9">
        <v>4</v>
      </c>
    </row>
    <row r="10" spans="2:3">
      <c r="B10" t="s">
        <v>37</v>
      </c>
      <c r="C10">
        <v>3</v>
      </c>
    </row>
    <row r="11" spans="2:3">
      <c r="B11" t="s">
        <v>110</v>
      </c>
      <c r="C11">
        <v>2</v>
      </c>
    </row>
    <row r="12" spans="2:3">
      <c r="B12" s="47" t="s">
        <v>151</v>
      </c>
      <c r="C12">
        <v>8</v>
      </c>
    </row>
    <row r="13" spans="2:3">
      <c r="B13" s="47"/>
    </row>
    <row r="17" spans="2:3">
      <c r="B17" t="s">
        <v>81</v>
      </c>
      <c r="C17">
        <v>1</v>
      </c>
    </row>
    <row r="18" spans="2:3">
      <c r="B18" t="s">
        <v>20</v>
      </c>
      <c r="C18">
        <v>2</v>
      </c>
    </row>
    <row r="19" spans="2:3">
      <c r="B19" t="s">
        <v>37</v>
      </c>
      <c r="C19">
        <v>3</v>
      </c>
    </row>
    <row r="20" spans="2:3">
      <c r="B20" t="s">
        <v>110</v>
      </c>
      <c r="C20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published="0"/>
  <dimension ref="A1:C20"/>
  <sheetViews>
    <sheetView workbookViewId="0">
      <selection activeCell="B16" sqref="B16"/>
    </sheetView>
  </sheetViews>
  <sheetFormatPr defaultRowHeight="12.75"/>
  <sheetData>
    <row r="1" spans="1:3">
      <c r="A1" s="2"/>
    </row>
    <row r="2" spans="1:3" ht="15">
      <c r="A2" s="63"/>
      <c r="B2" s="48"/>
      <c r="C2" s="48" t="s">
        <v>123</v>
      </c>
    </row>
    <row r="3" spans="1:3" ht="15">
      <c r="A3" s="32">
        <v>0</v>
      </c>
      <c r="B3" t="s">
        <v>77</v>
      </c>
      <c r="C3">
        <v>0</v>
      </c>
    </row>
    <row r="4" spans="1:3" ht="15">
      <c r="A4" s="32">
        <v>0</v>
      </c>
      <c r="B4" t="s">
        <v>31</v>
      </c>
      <c r="C4">
        <v>5</v>
      </c>
    </row>
    <row r="5" spans="1:3" ht="15">
      <c r="A5" s="32">
        <v>0</v>
      </c>
      <c r="B5" t="s">
        <v>38</v>
      </c>
      <c r="C5">
        <v>3</v>
      </c>
    </row>
    <row r="6" spans="1:3" ht="15">
      <c r="A6" s="21">
        <v>0</v>
      </c>
      <c r="B6" t="s">
        <v>109</v>
      </c>
      <c r="C6">
        <v>3</v>
      </c>
    </row>
    <row r="7" spans="1:3">
      <c r="A7">
        <v>0</v>
      </c>
      <c r="B7" t="s">
        <v>116</v>
      </c>
      <c r="C7">
        <v>3</v>
      </c>
    </row>
    <row r="8" spans="1:3">
      <c r="A8">
        <v>1</v>
      </c>
      <c r="B8" t="s">
        <v>81</v>
      </c>
      <c r="C8">
        <v>1</v>
      </c>
    </row>
    <row r="9" spans="1:3">
      <c r="A9">
        <v>1</v>
      </c>
      <c r="B9" t="s">
        <v>20</v>
      </c>
      <c r="C9">
        <v>2</v>
      </c>
    </row>
    <row r="10" spans="1:3">
      <c r="A10">
        <v>1</v>
      </c>
      <c r="B10" t="s">
        <v>37</v>
      </c>
      <c r="C10">
        <v>5</v>
      </c>
    </row>
    <row r="11" spans="1:3">
      <c r="A11">
        <v>1</v>
      </c>
      <c r="B11" t="s">
        <v>110</v>
      </c>
      <c r="C11">
        <v>4</v>
      </c>
    </row>
    <row r="12" spans="1:3">
      <c r="B12" s="47" t="s">
        <v>87</v>
      </c>
      <c r="C12">
        <v>3</v>
      </c>
    </row>
    <row r="17" spans="2:3">
      <c r="B17" t="s">
        <v>81</v>
      </c>
      <c r="C17">
        <v>1</v>
      </c>
    </row>
    <row r="18" spans="2:3">
      <c r="B18" t="s">
        <v>20</v>
      </c>
      <c r="C18">
        <v>2</v>
      </c>
    </row>
    <row r="19" spans="2:3">
      <c r="B19" t="s">
        <v>37</v>
      </c>
      <c r="C19">
        <v>5</v>
      </c>
    </row>
    <row r="20" spans="2:3">
      <c r="B20" t="s">
        <v>110</v>
      </c>
      <c r="C20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Equity Raises</vt:lpstr>
      <vt:lpstr>Asset Quality</vt:lpstr>
      <vt:lpstr>Brand Equity</vt:lpstr>
      <vt:lpstr>all companies</vt:lpstr>
      <vt:lpstr>all companies model</vt:lpstr>
      <vt:lpstr>JP Morgan</vt:lpstr>
      <vt:lpstr>Goldman</vt:lpstr>
      <vt:lpstr>AIG</vt:lpstr>
      <vt:lpstr>Merrill</vt:lpstr>
      <vt:lpstr>Citi</vt:lpstr>
      <vt:lpstr>Lehman Brothers</vt:lpstr>
      <vt:lpstr>Bear Stearns</vt:lpstr>
      <vt:lpstr>UBS</vt:lpstr>
      <vt:lpstr>Morgan Stanley</vt:lpstr>
      <vt:lpstr>boa</vt:lpstr>
      <vt:lpstr>wamu</vt:lpstr>
      <vt:lpstr>wachovia</vt:lpstr>
      <vt:lpstr>credit suisse</vt:lpstr>
      <vt:lpstr>barclays</vt:lpstr>
      <vt:lpstr>Summary</vt:lpstr>
      <vt:lpstr>companies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Matthew C Formica</cp:lastModifiedBy>
  <dcterms:created xsi:type="dcterms:W3CDTF">2008-10-14T22:03:48Z</dcterms:created>
  <dcterms:modified xsi:type="dcterms:W3CDTF">2008-11-24T17:39:22Z</dcterms:modified>
</cp:coreProperties>
</file>