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315" windowHeight="7965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Sheet1!$Q$6:$AB$17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Sheet1!$Q$18:$AB$18</definedName>
    <definedName name="solver_lhs2" localSheetId="0" hidden="1">Sheet1!$AC$6:$AC$17</definedName>
    <definedName name="solver_lhs3" localSheetId="0" hidden="1">Sheet1!$Q$6:$AB$17</definedName>
    <definedName name="solver_lhs4" localSheetId="0" hidden="1">Sheet1!$Q$6:$AB$17</definedName>
    <definedName name="solver_lhs5" localSheetId="0" hidden="1">Sheet1!$AG$6:$AG$17</definedName>
    <definedName name="solver_lin" localSheetId="0" hidden="1">2</definedName>
    <definedName name="solver_neg" localSheetId="0" hidden="1">1</definedName>
    <definedName name="solver_num" localSheetId="0" hidden="1">4</definedName>
    <definedName name="solver_nwt" localSheetId="0" hidden="1">1</definedName>
    <definedName name="solver_opt" localSheetId="0" hidden="1">Sheet1!$AX$2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el3" localSheetId="0" hidden="1">5</definedName>
    <definedName name="solver_rel4" localSheetId="0" hidden="1">4</definedName>
    <definedName name="solver_rel5" localSheetId="0" hidden="1">1</definedName>
    <definedName name="solver_rhs1" localSheetId="0" hidden="1">Sheet1!$Q$20:$AB$20</definedName>
    <definedName name="solver_rhs2" localSheetId="0" hidden="1">Sheet1!$AE$6:$AE$17</definedName>
    <definedName name="solver_rhs3" localSheetId="0" hidden="1">binary</definedName>
    <definedName name="solver_rhs4" localSheetId="0" hidden="1">integer</definedName>
    <definedName name="solver_rhs5" localSheetId="0" hidden="1">Sheet1!$AG$20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AG7" i="1"/>
  <c r="AG8"/>
  <c r="AG9"/>
  <c r="AG10"/>
  <c r="AG11"/>
  <c r="AG12"/>
  <c r="AG13"/>
  <c r="AG14"/>
  <c r="AG15"/>
  <c r="AG16"/>
  <c r="AG17"/>
  <c r="AG6"/>
  <c r="AC7"/>
  <c r="AC8"/>
  <c r="AC9"/>
  <c r="AC10"/>
  <c r="AC11"/>
  <c r="AC12"/>
  <c r="AC13"/>
  <c r="AC14"/>
  <c r="AC15"/>
  <c r="AC16"/>
  <c r="AC17"/>
  <c r="AA18"/>
  <c r="Z18"/>
  <c r="Y18"/>
  <c r="X18"/>
  <c r="W18"/>
  <c r="V18"/>
  <c r="U18"/>
  <c r="T18"/>
  <c r="S18"/>
  <c r="R18"/>
  <c r="Q18"/>
  <c r="AB18"/>
  <c r="AC6"/>
  <c r="P8"/>
  <c r="P9" s="1"/>
  <c r="P10" s="1"/>
  <c r="P11" s="1"/>
  <c r="P12" s="1"/>
  <c r="P13" s="1"/>
  <c r="P14" s="1"/>
  <c r="P15" s="1"/>
  <c r="P16" s="1"/>
  <c r="P17" s="1"/>
  <c r="P7"/>
  <c r="R5"/>
  <c r="S5" s="1"/>
  <c r="T5" s="1"/>
  <c r="U5" s="1"/>
  <c r="V5" s="1"/>
  <c r="W5" s="1"/>
  <c r="X5" s="1"/>
  <c r="Y5" s="1"/>
  <c r="Z5" s="1"/>
  <c r="AA5" s="1"/>
  <c r="AB5" s="1"/>
  <c r="B15"/>
  <c r="B16"/>
  <c r="B17" s="1"/>
  <c r="B8"/>
  <c r="B9"/>
  <c r="B10" s="1"/>
  <c r="B11" s="1"/>
  <c r="B12" s="1"/>
  <c r="B13" s="1"/>
  <c r="B14" s="1"/>
  <c r="E5"/>
  <c r="F5"/>
  <c r="G5" s="1"/>
  <c r="H5" s="1"/>
  <c r="I5" s="1"/>
  <c r="J5" s="1"/>
  <c r="K5" s="1"/>
  <c r="L5" s="1"/>
  <c r="M5" s="1"/>
  <c r="N5" s="1"/>
  <c r="D5"/>
  <c r="B7"/>
  <c r="AF6" l="1"/>
  <c r="AF17"/>
  <c r="AF15"/>
  <c r="AF13"/>
  <c r="AF11"/>
  <c r="AF9"/>
  <c r="AF7"/>
  <c r="AF16"/>
  <c r="AF14"/>
  <c r="AF12"/>
  <c r="AF10"/>
  <c r="AF8"/>
  <c r="AL9" l="1"/>
  <c r="AU9" s="1"/>
  <c r="AV9" s="1"/>
  <c r="AL6"/>
  <c r="AO6" s="1"/>
  <c r="AL7"/>
  <c r="AL8"/>
  <c r="AP8" s="1"/>
  <c r="AP9"/>
  <c r="AN9" l="1"/>
  <c r="AT9" s="1"/>
  <c r="AO9"/>
  <c r="AN6"/>
  <c r="AP6"/>
  <c r="AU6"/>
  <c r="AV6" s="1"/>
  <c r="AO8"/>
  <c r="AU8"/>
  <c r="AV8" s="1"/>
  <c r="AN8"/>
  <c r="AN7"/>
  <c r="AT7" s="1"/>
  <c r="AU7"/>
  <c r="AV7" s="1"/>
  <c r="AP7"/>
  <c r="AO7"/>
  <c r="AT6"/>
  <c r="AQ8" l="1"/>
  <c r="AQ9"/>
  <c r="AX9" s="1"/>
  <c r="AQ6"/>
  <c r="AX6" s="1"/>
  <c r="AV2"/>
  <c r="AX8"/>
  <c r="AT8"/>
  <c r="AQ7"/>
  <c r="AX7" s="1"/>
  <c r="AX2" l="1"/>
  <c r="AQ2"/>
</calcChain>
</file>

<file path=xl/sharedStrings.xml><?xml version="1.0" encoding="utf-8"?>
<sst xmlns="http://schemas.openxmlformats.org/spreadsheetml/2006/main" count="49" uniqueCount="25">
  <si>
    <t>=</t>
  </si>
  <si>
    <t>Revenues</t>
  </si>
  <si>
    <t>Expenses</t>
  </si>
  <si>
    <t>Profit</t>
  </si>
  <si>
    <t>Tkt prices (time slots)</t>
  </si>
  <si>
    <t>Demand</t>
  </si>
  <si>
    <t>Tkts</t>
  </si>
  <si>
    <t>Food/Bev</t>
  </si>
  <si>
    <t>Parafernalia</t>
  </si>
  <si>
    <t>TOTAL</t>
  </si>
  <si>
    <t>Fix Cost</t>
  </si>
  <si>
    <t>Wrestlers</t>
  </si>
  <si>
    <t>Variable</t>
  </si>
  <si>
    <t>Saturday Noon</t>
  </si>
  <si>
    <t>Saturday Night</t>
  </si>
  <si>
    <t>Sunday Noon</t>
  </si>
  <si>
    <t>Sunday Night</t>
  </si>
  <si>
    <t>Capacity</t>
  </si>
  <si>
    <t>1,5,9</t>
  </si>
  <si>
    <t>2,6,10</t>
  </si>
  <si>
    <t>3,7,11</t>
  </si>
  <si>
    <t>4,8,12</t>
  </si>
  <si>
    <t>Time slot</t>
  </si>
  <si>
    <t>Match</t>
  </si>
  <si>
    <t>15% of tkt sales goes to wrestlers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</si>
</sst>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" fontId="0" fillId="0" borderId="0" xfId="0" applyNumberFormat="1"/>
    <xf numFmtId="3" fontId="0" fillId="0" borderId="0" xfId="0" applyNumberFormat="1"/>
    <xf numFmtId="0" fontId="0" fillId="0" borderId="0" xfId="0" quotePrefix="1"/>
    <xf numFmtId="3" fontId="0" fillId="0" borderId="9" xfId="0" applyNumberFormat="1" applyBorder="1"/>
    <xf numFmtId="3" fontId="0" fillId="0" borderId="1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/>
    <xf numFmtId="0" fontId="0" fillId="0" borderId="10" xfId="0" applyBorder="1" applyAlignment="1">
      <alignment horizontal="center"/>
    </xf>
    <xf numFmtId="0" fontId="0" fillId="0" borderId="0" xfId="0" applyFill="1"/>
    <xf numFmtId="3" fontId="0" fillId="0" borderId="1" xfId="0" applyNumberFormat="1" applyFill="1" applyBorder="1"/>
    <xf numFmtId="3" fontId="0" fillId="0" borderId="2" xfId="0" applyNumberFormat="1" applyFill="1" applyBorder="1"/>
    <xf numFmtId="3" fontId="0" fillId="0" borderId="3" xfId="0" applyNumberFormat="1" applyFill="1" applyBorder="1"/>
    <xf numFmtId="3" fontId="0" fillId="0" borderId="0" xfId="0" applyNumberFormat="1" applyFill="1"/>
    <xf numFmtId="0" fontId="0" fillId="0" borderId="0" xfId="0" quotePrefix="1" applyFill="1"/>
    <xf numFmtId="3" fontId="0" fillId="0" borderId="0" xfId="0" applyNumberFormat="1" applyFill="1" applyAlignment="1">
      <alignment horizontal="right"/>
    </xf>
    <xf numFmtId="3" fontId="0" fillId="0" borderId="4" xfId="0" applyNumberFormat="1" applyFill="1" applyBorder="1"/>
    <xf numFmtId="3" fontId="0" fillId="0" borderId="0" xfId="0" applyNumberFormat="1" applyFill="1" applyBorder="1"/>
    <xf numFmtId="3" fontId="0" fillId="0" borderId="5" xfId="0" applyNumberFormat="1" applyFill="1" applyBorder="1"/>
    <xf numFmtId="3" fontId="0" fillId="0" borderId="6" xfId="0" applyNumberFormat="1" applyFill="1" applyBorder="1"/>
    <xf numFmtId="3" fontId="0" fillId="0" borderId="7" xfId="0" applyNumberFormat="1" applyFill="1" applyBorder="1"/>
    <xf numFmtId="3" fontId="0" fillId="0" borderId="8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AX20"/>
  <sheetViews>
    <sheetView showGridLines="0" tabSelected="1" topLeftCell="J1" workbookViewId="0">
      <selection activeCell="P6" sqref="P6:AL17"/>
    </sheetView>
  </sheetViews>
  <sheetFormatPr defaultRowHeight="15"/>
  <cols>
    <col min="1" max="1" width="2.7109375" customWidth="1"/>
    <col min="2" max="2" width="3" bestFit="1" customWidth="1"/>
    <col min="3" max="7" width="6.5703125" bestFit="1" customWidth="1"/>
    <col min="8" max="14" width="5.5703125" bestFit="1" customWidth="1"/>
    <col min="15" max="15" width="2.7109375" customWidth="1"/>
    <col min="16" max="28" width="3" bestFit="1" customWidth="1"/>
    <col min="29" max="31" width="2" bestFit="1" customWidth="1"/>
    <col min="33" max="33" width="10.140625" bestFit="1" customWidth="1"/>
    <col min="35" max="35" width="14.140625" bestFit="1" customWidth="1"/>
    <col min="37" max="37" width="13.7109375" customWidth="1"/>
    <col min="39" max="39" width="2.7109375" customWidth="1"/>
    <col min="44" max="44" width="2.7109375" customWidth="1"/>
    <col min="49" max="49" width="2.7109375" customWidth="1"/>
  </cols>
  <sheetData>
    <row r="1" spans="2:50" ht="15.75" thickBot="1">
      <c r="AK1" t="s">
        <v>17</v>
      </c>
      <c r="AL1" s="2">
        <v>10000</v>
      </c>
    </row>
    <row r="2" spans="2:50" ht="16.5" thickTop="1" thickBot="1">
      <c r="AQ2" s="2">
        <f>SUM(AQ6:AQ20)</f>
        <v>3099622.5603008769</v>
      </c>
      <c r="AS2" s="2"/>
      <c r="AT2" s="2"/>
      <c r="AU2" s="2"/>
      <c r="AV2" s="2">
        <f>SUM(AV6:AV20)</f>
        <v>1599853.8943100169</v>
      </c>
      <c r="AW2" s="2"/>
      <c r="AX2" s="4">
        <f>SUM(AX6:AX20)</f>
        <v>1499768.6659908602</v>
      </c>
    </row>
    <row r="3" spans="2:50" ht="15.75" thickTop="1">
      <c r="AN3" s="12" t="s">
        <v>1</v>
      </c>
      <c r="AO3" s="12"/>
      <c r="AP3" s="12"/>
      <c r="AQ3" s="12"/>
      <c r="AS3" s="12" t="s">
        <v>2</v>
      </c>
      <c r="AT3" s="12"/>
      <c r="AU3" s="12"/>
      <c r="AV3" s="12"/>
      <c r="AW3" s="2"/>
      <c r="AX3" s="5" t="s">
        <v>3</v>
      </c>
    </row>
    <row r="4" spans="2:50">
      <c r="AO4" s="6">
        <v>15.3</v>
      </c>
      <c r="AP4" s="6">
        <v>12.2</v>
      </c>
      <c r="AU4">
        <v>30</v>
      </c>
      <c r="AW4" s="2"/>
      <c r="AX4" s="2"/>
    </row>
    <row r="5" spans="2:50" ht="30.75" thickBot="1">
      <c r="C5">
        <v>13</v>
      </c>
      <c r="D5">
        <f>C5+1</f>
        <v>14</v>
      </c>
      <c r="E5">
        <f t="shared" ref="E5:N5" si="0">D5+1</f>
        <v>15</v>
      </c>
      <c r="F5">
        <f t="shared" si="0"/>
        <v>16</v>
      </c>
      <c r="G5">
        <f t="shared" si="0"/>
        <v>17</v>
      </c>
      <c r="H5">
        <f t="shared" si="0"/>
        <v>18</v>
      </c>
      <c r="I5">
        <f t="shared" si="0"/>
        <v>19</v>
      </c>
      <c r="J5">
        <f t="shared" si="0"/>
        <v>20</v>
      </c>
      <c r="K5">
        <f t="shared" si="0"/>
        <v>21</v>
      </c>
      <c r="L5">
        <f t="shared" si="0"/>
        <v>22</v>
      </c>
      <c r="M5">
        <f t="shared" si="0"/>
        <v>23</v>
      </c>
      <c r="N5">
        <f t="shared" si="0"/>
        <v>24</v>
      </c>
      <c r="Q5">
        <v>13</v>
      </c>
      <c r="R5">
        <f>Q5+1</f>
        <v>14</v>
      </c>
      <c r="S5">
        <f t="shared" ref="S5:AB5" si="1">R5+1</f>
        <v>15</v>
      </c>
      <c r="T5">
        <f t="shared" si="1"/>
        <v>16</v>
      </c>
      <c r="U5">
        <f t="shared" si="1"/>
        <v>17</v>
      </c>
      <c r="V5">
        <f t="shared" si="1"/>
        <v>18</v>
      </c>
      <c r="W5">
        <f t="shared" si="1"/>
        <v>19</v>
      </c>
      <c r="X5">
        <f t="shared" si="1"/>
        <v>20</v>
      </c>
      <c r="Y5">
        <f t="shared" si="1"/>
        <v>21</v>
      </c>
      <c r="Z5">
        <f t="shared" si="1"/>
        <v>22</v>
      </c>
      <c r="AA5">
        <f t="shared" si="1"/>
        <v>23</v>
      </c>
      <c r="AB5">
        <f t="shared" si="1"/>
        <v>24</v>
      </c>
      <c r="AG5" s="2"/>
      <c r="AI5" s="7" t="s">
        <v>22</v>
      </c>
      <c r="AJ5" s="7" t="s">
        <v>23</v>
      </c>
      <c r="AK5" s="8" t="s">
        <v>4</v>
      </c>
      <c r="AL5" s="7" t="s">
        <v>5</v>
      </c>
      <c r="AM5" s="7"/>
      <c r="AN5" s="7" t="s">
        <v>6</v>
      </c>
      <c r="AO5" s="9" t="s">
        <v>7</v>
      </c>
      <c r="AP5" s="10" t="s">
        <v>8</v>
      </c>
      <c r="AQ5" s="10" t="s">
        <v>9</v>
      </c>
      <c r="AS5" s="7" t="s">
        <v>10</v>
      </c>
      <c r="AT5" s="7" t="s">
        <v>11</v>
      </c>
      <c r="AU5" s="7" t="s">
        <v>12</v>
      </c>
      <c r="AV5" s="7" t="s">
        <v>9</v>
      </c>
      <c r="AW5" s="2"/>
      <c r="AX5" s="2"/>
    </row>
    <row r="6" spans="2:50">
      <c r="B6">
        <v>1</v>
      </c>
      <c r="C6" s="2">
        <v>12115.384615384615</v>
      </c>
      <c r="D6" s="2">
        <v>11634.615384615383</v>
      </c>
      <c r="E6" s="2">
        <v>11153.846153846154</v>
      </c>
      <c r="F6" s="2">
        <v>10673.076923076924</v>
      </c>
      <c r="G6" s="2">
        <v>10192.307692307691</v>
      </c>
      <c r="H6" s="2">
        <v>9711.538461538461</v>
      </c>
      <c r="I6" s="2">
        <v>9230.7692307692287</v>
      </c>
      <c r="J6" s="2">
        <v>8750</v>
      </c>
      <c r="K6" s="2">
        <v>8269.2307692307695</v>
      </c>
      <c r="L6" s="2">
        <v>7788.4615384615372</v>
      </c>
      <c r="M6" s="2">
        <v>7307.6923076923058</v>
      </c>
      <c r="N6" s="2">
        <v>6826.9230769230753</v>
      </c>
      <c r="P6" s="13">
        <v>1</v>
      </c>
      <c r="Q6" s="14">
        <v>0.1718924347442668</v>
      </c>
      <c r="R6" s="15">
        <v>0.42669511870845261</v>
      </c>
      <c r="S6" s="15">
        <v>2.6975618640618645E-2</v>
      </c>
      <c r="T6" s="15">
        <v>4.2916438746438803E-3</v>
      </c>
      <c r="U6" s="15">
        <v>8.2429611246778084E-2</v>
      </c>
      <c r="V6" s="15">
        <v>0.13144263804097139</v>
      </c>
      <c r="W6" s="15">
        <v>0</v>
      </c>
      <c r="X6" s="15">
        <v>6.9553679622846615E-2</v>
      </c>
      <c r="Y6" s="15">
        <v>0</v>
      </c>
      <c r="Z6" s="15">
        <v>0</v>
      </c>
      <c r="AA6" s="15">
        <v>1.7166575498575521E-2</v>
      </c>
      <c r="AB6" s="16">
        <v>6.95526796228466E-2</v>
      </c>
      <c r="AC6" s="17">
        <f>SUM(Q6:AB6)</f>
        <v>1</v>
      </c>
      <c r="AD6" s="18" t="s">
        <v>0</v>
      </c>
      <c r="AE6" s="17">
        <v>1</v>
      </c>
      <c r="AF6" s="13">
        <f>RANK(AG6,$AG$6:$AG$17)</f>
        <v>2</v>
      </c>
      <c r="AG6" s="17">
        <f>SUMPRODUCT(C6:N6,Q6:AB6)</f>
        <v>10719.195235094909</v>
      </c>
      <c r="AH6" s="13">
        <v>4</v>
      </c>
      <c r="AI6" s="19" t="s">
        <v>13</v>
      </c>
      <c r="AJ6" s="17" t="s">
        <v>18</v>
      </c>
      <c r="AK6" s="17">
        <v>50</v>
      </c>
      <c r="AL6" s="17">
        <f>MIN($AL$1,VLOOKUP(AH6,$AF$6:$AG$17,2,0))</f>
        <v>9995.1298103338959</v>
      </c>
      <c r="AM6" s="1"/>
      <c r="AN6" s="2">
        <f>AK6*AL6</f>
        <v>499756.49051669479</v>
      </c>
      <c r="AO6" s="2">
        <f>AL6*$AO$4</f>
        <v>152925.48609810861</v>
      </c>
      <c r="AP6" s="2">
        <f>AL6*$AP$4</f>
        <v>121940.58368607353</v>
      </c>
      <c r="AQ6" s="2">
        <f>AN6+AO6+AP6</f>
        <v>774622.56030087697</v>
      </c>
      <c r="AR6" s="2"/>
      <c r="AS6" s="2">
        <v>100000</v>
      </c>
      <c r="AT6" s="2">
        <f>15%*AN6</f>
        <v>74963.473577504221</v>
      </c>
      <c r="AU6" s="2">
        <f>AL6*$AU$4</f>
        <v>299853.89431001688</v>
      </c>
      <c r="AV6" s="2">
        <f t="shared" ref="AV6:AV9" si="2">AS6+AU6</f>
        <v>399853.89431001688</v>
      </c>
      <c r="AW6" s="2"/>
      <c r="AX6" s="2">
        <f>AQ6-AV6</f>
        <v>374768.66599086009</v>
      </c>
    </row>
    <row r="7" spans="2:50">
      <c r="B7">
        <f>B6+1</f>
        <v>2</v>
      </c>
      <c r="C7" s="2">
        <v>11923.07692307692</v>
      </c>
      <c r="D7" s="2">
        <v>11442.307692307691</v>
      </c>
      <c r="E7" s="2">
        <v>10961.538461538461</v>
      </c>
      <c r="F7" s="2">
        <v>10480.76923076923</v>
      </c>
      <c r="G7" s="2">
        <v>10000</v>
      </c>
      <c r="H7" s="2">
        <v>9519.2307692307695</v>
      </c>
      <c r="I7" s="2">
        <v>9038.4615384615372</v>
      </c>
      <c r="J7" s="2">
        <v>8557.6923076923067</v>
      </c>
      <c r="K7" s="2">
        <v>8076.9230769230771</v>
      </c>
      <c r="L7" s="2">
        <v>7596.1538461538457</v>
      </c>
      <c r="M7" s="2">
        <v>7115.3846153846143</v>
      </c>
      <c r="N7" s="2">
        <v>6634.6153846153829</v>
      </c>
      <c r="P7" s="13">
        <f>P6+1</f>
        <v>2</v>
      </c>
      <c r="Q7" s="20">
        <v>0</v>
      </c>
      <c r="R7" s="21">
        <v>0.57330488129154744</v>
      </c>
      <c r="S7" s="21">
        <v>0</v>
      </c>
      <c r="T7" s="21">
        <v>4.2916438746438803E-3</v>
      </c>
      <c r="U7" s="21">
        <v>8.5832877492877605E-3</v>
      </c>
      <c r="V7" s="21">
        <v>0</v>
      </c>
      <c r="W7" s="21">
        <v>0</v>
      </c>
      <c r="X7" s="21">
        <v>4.2916438746438803E-3</v>
      </c>
      <c r="Y7" s="21">
        <v>0.33047300929317619</v>
      </c>
      <c r="Z7" s="21">
        <v>7.4763890042057066E-2</v>
      </c>
      <c r="AA7" s="21">
        <v>4.2916438746438803E-3</v>
      </c>
      <c r="AB7" s="22">
        <v>0</v>
      </c>
      <c r="AC7" s="17">
        <f t="shared" ref="AC7:AC17" si="3">SUM(Q7:AB7)</f>
        <v>1</v>
      </c>
      <c r="AD7" s="18" t="s">
        <v>0</v>
      </c>
      <c r="AE7" s="17">
        <v>1</v>
      </c>
      <c r="AF7" s="13">
        <f t="shared" ref="AF7:AF17" si="4">RANK(AG7,$AG$6:$AG$17)</f>
        <v>4</v>
      </c>
      <c r="AG7" s="17">
        <f t="shared" ref="AG7:AG17" si="5">SUMPRODUCT(C7:N7,Q7:AB7)</f>
        <v>9995.1298103338959</v>
      </c>
      <c r="AH7" s="13">
        <v>2</v>
      </c>
      <c r="AI7" s="19" t="s">
        <v>14</v>
      </c>
      <c r="AJ7" s="17" t="s">
        <v>19</v>
      </c>
      <c r="AK7" s="17">
        <v>50</v>
      </c>
      <c r="AL7" s="17">
        <f t="shared" ref="AL7:AL9" si="6">MIN($AL$1,VLOOKUP(AH7,$AF$6:$AG$17,2,0))</f>
        <v>10000</v>
      </c>
      <c r="AM7" s="1"/>
      <c r="AN7" s="2">
        <f>AK7*AL7</f>
        <v>500000</v>
      </c>
      <c r="AO7" s="2">
        <f t="shared" ref="AO7:AO9" si="7">AL7*$AO$4</f>
        <v>153000</v>
      </c>
      <c r="AP7" s="2">
        <f t="shared" ref="AP7:AP9" si="8">AL7*$AP$4</f>
        <v>122000</v>
      </c>
      <c r="AQ7" s="2">
        <f>AN7+AO7+AP7</f>
        <v>775000</v>
      </c>
      <c r="AR7" s="2"/>
      <c r="AS7" s="2">
        <v>100000</v>
      </c>
      <c r="AT7" s="2">
        <f t="shared" ref="AT7:AT9" si="9">15%*AN7</f>
        <v>75000</v>
      </c>
      <c r="AU7" s="2">
        <f t="shared" ref="AU7:AU9" si="10">AL7*$AU$4</f>
        <v>300000</v>
      </c>
      <c r="AV7" s="2">
        <f t="shared" si="2"/>
        <v>400000</v>
      </c>
      <c r="AW7" s="2"/>
      <c r="AX7" s="2">
        <f t="shared" ref="AX7:AX9" si="11">AQ7-AV7</f>
        <v>375000</v>
      </c>
    </row>
    <row r="8" spans="2:50">
      <c r="B8">
        <f t="shared" ref="B8:B17" si="12">B7+1</f>
        <v>3</v>
      </c>
      <c r="C8" s="2">
        <v>11730.769230769229</v>
      </c>
      <c r="D8" s="2">
        <v>11250</v>
      </c>
      <c r="E8" s="2">
        <v>10769.23076923077</v>
      </c>
      <c r="F8" s="2">
        <v>10288.461538461537</v>
      </c>
      <c r="G8" s="2">
        <v>9807.6923076923085</v>
      </c>
      <c r="H8" s="2">
        <v>9326.9230769230762</v>
      </c>
      <c r="I8" s="2">
        <v>8846.1538461538457</v>
      </c>
      <c r="J8" s="2">
        <v>8365.3846153846152</v>
      </c>
      <c r="K8" s="2">
        <v>7884.6153846153829</v>
      </c>
      <c r="L8" s="2">
        <v>7403.8461538461543</v>
      </c>
      <c r="M8" s="2">
        <v>6923.0769230769229</v>
      </c>
      <c r="N8" s="2">
        <v>6442.3076923076915</v>
      </c>
      <c r="P8" s="13">
        <f t="shared" ref="P8:P17" si="13">P7+1</f>
        <v>3</v>
      </c>
      <c r="Q8" s="20">
        <v>0</v>
      </c>
      <c r="R8" s="21">
        <v>0</v>
      </c>
      <c r="S8" s="21">
        <v>0.97302438135938141</v>
      </c>
      <c r="T8" s="21">
        <v>9.8090431420431237E-3</v>
      </c>
      <c r="U8" s="21">
        <v>8.5832877492877605E-3</v>
      </c>
      <c r="V8" s="21">
        <v>0</v>
      </c>
      <c r="W8" s="21">
        <v>0</v>
      </c>
      <c r="X8" s="21">
        <v>4.2916438746438803E-3</v>
      </c>
      <c r="Y8" s="21">
        <v>0</v>
      </c>
      <c r="Z8" s="21">
        <v>0</v>
      </c>
      <c r="AA8" s="21">
        <v>4.2916438746438803E-3</v>
      </c>
      <c r="AB8" s="22">
        <v>0</v>
      </c>
      <c r="AC8" s="17">
        <f t="shared" si="3"/>
        <v>1</v>
      </c>
      <c r="AD8" s="18" t="s">
        <v>0</v>
      </c>
      <c r="AE8" s="17">
        <v>1</v>
      </c>
      <c r="AF8" s="13">
        <f t="shared" si="4"/>
        <v>1</v>
      </c>
      <c r="AG8" s="17">
        <f t="shared" si="5"/>
        <v>10729.438947590872</v>
      </c>
      <c r="AH8" s="13">
        <v>3</v>
      </c>
      <c r="AI8" s="19" t="s">
        <v>15</v>
      </c>
      <c r="AJ8" s="17" t="s">
        <v>20</v>
      </c>
      <c r="AK8" s="17">
        <v>50</v>
      </c>
      <c r="AL8" s="17">
        <f t="shared" si="6"/>
        <v>10000</v>
      </c>
      <c r="AM8" s="1"/>
      <c r="AN8" s="2">
        <f>AK8*AL8</f>
        <v>500000</v>
      </c>
      <c r="AO8" s="2">
        <f t="shared" si="7"/>
        <v>153000</v>
      </c>
      <c r="AP8" s="2">
        <f t="shared" si="8"/>
        <v>122000</v>
      </c>
      <c r="AQ8" s="2">
        <f>AN8+AO8+AP8</f>
        <v>775000</v>
      </c>
      <c r="AR8" s="2"/>
      <c r="AS8" s="2">
        <v>100000</v>
      </c>
      <c r="AT8" s="2">
        <f t="shared" si="9"/>
        <v>75000</v>
      </c>
      <c r="AU8" s="2">
        <f t="shared" si="10"/>
        <v>300000</v>
      </c>
      <c r="AV8" s="2">
        <f t="shared" si="2"/>
        <v>400000</v>
      </c>
      <c r="AW8" s="2"/>
      <c r="AX8" s="2">
        <f t="shared" si="11"/>
        <v>375000</v>
      </c>
    </row>
    <row r="9" spans="2:50">
      <c r="B9">
        <f t="shared" si="12"/>
        <v>4</v>
      </c>
      <c r="C9" s="2">
        <v>11538.461538461537</v>
      </c>
      <c r="D9" s="2">
        <v>11057.692307692309</v>
      </c>
      <c r="E9" s="2">
        <v>10576.923076923076</v>
      </c>
      <c r="F9" s="2">
        <v>10096.153846153846</v>
      </c>
      <c r="G9" s="2">
        <v>9615.3846153846152</v>
      </c>
      <c r="H9" s="2">
        <v>9134.6153846153829</v>
      </c>
      <c r="I9" s="2">
        <v>8653.8461538461543</v>
      </c>
      <c r="J9" s="2">
        <v>8173.0769230769229</v>
      </c>
      <c r="K9" s="2">
        <v>7692.3076923076915</v>
      </c>
      <c r="L9" s="2">
        <v>7211.5384615384601</v>
      </c>
      <c r="M9" s="2">
        <v>6730.7692307692287</v>
      </c>
      <c r="N9" s="2">
        <v>6250</v>
      </c>
      <c r="P9" s="13">
        <f t="shared" si="13"/>
        <v>4</v>
      </c>
      <c r="Q9" s="20">
        <v>0</v>
      </c>
      <c r="R9" s="21">
        <v>0</v>
      </c>
      <c r="S9" s="21">
        <v>0</v>
      </c>
      <c r="T9" s="21">
        <v>0.22887837159137037</v>
      </c>
      <c r="U9" s="21">
        <v>4.2916438746438803E-3</v>
      </c>
      <c r="V9" s="21">
        <v>0</v>
      </c>
      <c r="W9" s="21">
        <v>0.71015123653507106</v>
      </c>
      <c r="X9" s="21">
        <v>0</v>
      </c>
      <c r="Y9" s="21">
        <v>0</v>
      </c>
      <c r="Z9" s="21">
        <v>0</v>
      </c>
      <c r="AA9" s="21">
        <v>5.6678747998914751E-2</v>
      </c>
      <c r="AB9" s="22">
        <v>0</v>
      </c>
      <c r="AC9" s="17">
        <f t="shared" si="3"/>
        <v>1</v>
      </c>
      <c r="AD9" s="18" t="s">
        <v>0</v>
      </c>
      <c r="AE9" s="17">
        <v>1</v>
      </c>
      <c r="AF9" s="13">
        <f t="shared" si="4"/>
        <v>6</v>
      </c>
      <c r="AG9" s="17">
        <f t="shared" si="5"/>
        <v>8879.0881781383359</v>
      </c>
      <c r="AH9" s="13">
        <v>1</v>
      </c>
      <c r="AI9" s="19" t="s">
        <v>16</v>
      </c>
      <c r="AJ9" s="17" t="s">
        <v>21</v>
      </c>
      <c r="AK9" s="17">
        <v>50</v>
      </c>
      <c r="AL9" s="17">
        <f t="shared" si="6"/>
        <v>10000</v>
      </c>
      <c r="AM9" s="1"/>
      <c r="AN9" s="2">
        <f>AK9*AL9</f>
        <v>500000</v>
      </c>
      <c r="AO9" s="2">
        <f t="shared" si="7"/>
        <v>153000</v>
      </c>
      <c r="AP9" s="2">
        <f t="shared" si="8"/>
        <v>122000</v>
      </c>
      <c r="AQ9" s="2">
        <f t="shared" ref="AQ9" si="14">AN9+AO9+AP9</f>
        <v>775000</v>
      </c>
      <c r="AR9" s="2"/>
      <c r="AS9" s="2">
        <v>100000</v>
      </c>
      <c r="AT9" s="2">
        <f t="shared" si="9"/>
        <v>75000</v>
      </c>
      <c r="AU9" s="2">
        <f t="shared" si="10"/>
        <v>300000</v>
      </c>
      <c r="AV9" s="2">
        <f t="shared" si="2"/>
        <v>400000</v>
      </c>
      <c r="AW9" s="2"/>
      <c r="AX9" s="2">
        <f t="shared" si="11"/>
        <v>375000</v>
      </c>
    </row>
    <row r="10" spans="2:50">
      <c r="B10">
        <f t="shared" si="12"/>
        <v>5</v>
      </c>
      <c r="C10" s="2">
        <v>11346.153846153846</v>
      </c>
      <c r="D10" s="2">
        <v>10865.384615384615</v>
      </c>
      <c r="E10" s="2">
        <v>10384.615384615385</v>
      </c>
      <c r="F10" s="2">
        <v>9903.8461538461543</v>
      </c>
      <c r="G10" s="2">
        <v>9423.0769230769201</v>
      </c>
      <c r="H10" s="2">
        <v>8942.3076923076915</v>
      </c>
      <c r="I10" s="2">
        <v>8461.538461538461</v>
      </c>
      <c r="J10" s="2">
        <v>7980.7692307692314</v>
      </c>
      <c r="K10" s="2">
        <v>7500</v>
      </c>
      <c r="L10" s="2">
        <v>7019.2307692307668</v>
      </c>
      <c r="M10" s="2">
        <v>6538.4615384615372</v>
      </c>
      <c r="N10" s="2">
        <v>6057.6923076923058</v>
      </c>
      <c r="P10" s="13">
        <f t="shared" si="13"/>
        <v>5</v>
      </c>
      <c r="Q10" s="20">
        <v>0</v>
      </c>
      <c r="R10" s="21">
        <v>0</v>
      </c>
      <c r="S10" s="21">
        <v>0</v>
      </c>
      <c r="T10" s="21">
        <v>0.18600825301858664</v>
      </c>
      <c r="U10" s="21">
        <v>0.81399174698141341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1">
        <v>0</v>
      </c>
      <c r="AB10" s="22">
        <v>0</v>
      </c>
      <c r="AC10" s="17">
        <f t="shared" si="3"/>
        <v>1</v>
      </c>
      <c r="AD10" s="18" t="s">
        <v>0</v>
      </c>
      <c r="AE10" s="17">
        <v>1</v>
      </c>
      <c r="AF10" s="13">
        <f t="shared" si="4"/>
        <v>5</v>
      </c>
      <c r="AG10" s="17">
        <f t="shared" si="5"/>
        <v>9512.5039677973964</v>
      </c>
      <c r="AH10" s="13"/>
      <c r="AI10" s="13"/>
      <c r="AJ10" s="13"/>
      <c r="AK10" s="13"/>
      <c r="AL10" s="13"/>
    </row>
    <row r="11" spans="2:50">
      <c r="B11">
        <f t="shared" si="12"/>
        <v>6</v>
      </c>
      <c r="C11" s="2">
        <v>11153.846153846154</v>
      </c>
      <c r="D11" s="2">
        <v>10673.076923076924</v>
      </c>
      <c r="E11" s="2">
        <v>10192.307692307691</v>
      </c>
      <c r="F11" s="2">
        <v>9711.538461538461</v>
      </c>
      <c r="G11" s="2">
        <v>9230.7692307692287</v>
      </c>
      <c r="H11" s="2">
        <v>8750</v>
      </c>
      <c r="I11" s="2">
        <v>8269.2307692307695</v>
      </c>
      <c r="J11" s="2">
        <v>7788.4615384615372</v>
      </c>
      <c r="K11" s="2">
        <v>7307.6923076923058</v>
      </c>
      <c r="L11" s="2">
        <v>6826.9230769230753</v>
      </c>
      <c r="M11" s="2">
        <v>6346.1538461538457</v>
      </c>
      <c r="N11" s="2">
        <v>5865.3846153846143</v>
      </c>
      <c r="P11" s="13">
        <f t="shared" si="13"/>
        <v>6</v>
      </c>
      <c r="Q11" s="20">
        <v>0</v>
      </c>
      <c r="R11" s="21">
        <v>0</v>
      </c>
      <c r="S11" s="21">
        <v>0</v>
      </c>
      <c r="T11" s="21">
        <v>0.13144263804097139</v>
      </c>
      <c r="U11" s="21">
        <v>0</v>
      </c>
      <c r="V11" s="21">
        <v>0.86855736195902855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2">
        <v>0</v>
      </c>
      <c r="AC11" s="17">
        <f t="shared" si="3"/>
        <v>1</v>
      </c>
      <c r="AD11" s="18" t="s">
        <v>0</v>
      </c>
      <c r="AE11" s="17">
        <v>1</v>
      </c>
      <c r="AF11" s="13">
        <f t="shared" si="4"/>
        <v>7</v>
      </c>
      <c r="AG11" s="17">
        <f t="shared" si="5"/>
        <v>8876.3871519624718</v>
      </c>
      <c r="AH11" s="13"/>
      <c r="AI11" s="13"/>
      <c r="AJ11" s="13"/>
      <c r="AK11" s="13"/>
      <c r="AL11" s="13"/>
      <c r="AT11" s="11" t="s">
        <v>24</v>
      </c>
    </row>
    <row r="12" spans="2:50">
      <c r="B12">
        <f t="shared" si="12"/>
        <v>7</v>
      </c>
      <c r="C12" s="2">
        <v>10961.538461538463</v>
      </c>
      <c r="D12" s="2">
        <v>10480.76923076923</v>
      </c>
      <c r="E12" s="2">
        <v>9999.9999999999982</v>
      </c>
      <c r="F12" s="2">
        <v>9519.2307692307695</v>
      </c>
      <c r="G12" s="2">
        <v>9038.4615384615372</v>
      </c>
      <c r="H12" s="2">
        <v>8557.6923076923085</v>
      </c>
      <c r="I12" s="2">
        <v>8076.9230769230771</v>
      </c>
      <c r="J12" s="2">
        <v>7596.1538461538439</v>
      </c>
      <c r="K12" s="2">
        <v>7115.3846153846143</v>
      </c>
      <c r="L12" s="2">
        <v>6634.6153846153829</v>
      </c>
      <c r="M12" s="2">
        <v>6153.8461538461543</v>
      </c>
      <c r="N12" s="2">
        <v>5673.0769230769229</v>
      </c>
      <c r="P12" s="13">
        <f t="shared" si="13"/>
        <v>7</v>
      </c>
      <c r="Q12" s="20">
        <v>0.62999726054809502</v>
      </c>
      <c r="R12" s="21">
        <v>0</v>
      </c>
      <c r="S12" s="21">
        <v>0</v>
      </c>
      <c r="T12" s="21">
        <v>8.01539759869761E-2</v>
      </c>
      <c r="U12" s="21">
        <v>0</v>
      </c>
      <c r="V12" s="21">
        <v>0</v>
      </c>
      <c r="W12" s="21">
        <v>0.28984876346492888</v>
      </c>
      <c r="X12" s="21">
        <v>0</v>
      </c>
      <c r="Y12" s="21">
        <v>0</v>
      </c>
      <c r="Z12" s="21">
        <v>0</v>
      </c>
      <c r="AA12" s="21">
        <v>0</v>
      </c>
      <c r="AB12" s="22">
        <v>0</v>
      </c>
      <c r="AC12" s="17">
        <f t="shared" si="3"/>
        <v>1</v>
      </c>
      <c r="AD12" s="18" t="s">
        <v>0</v>
      </c>
      <c r="AE12" s="17">
        <v>1</v>
      </c>
      <c r="AF12" s="13">
        <f t="shared" si="4"/>
        <v>3</v>
      </c>
      <c r="AG12" s="17">
        <f t="shared" si="5"/>
        <v>10009.82956310072</v>
      </c>
      <c r="AH12" s="13"/>
      <c r="AI12" s="13"/>
      <c r="AJ12" s="13"/>
      <c r="AK12" s="13"/>
      <c r="AL12" s="13"/>
    </row>
    <row r="13" spans="2:50">
      <c r="B13">
        <f t="shared" si="12"/>
        <v>8</v>
      </c>
      <c r="C13" s="2">
        <v>10769.230769230771</v>
      </c>
      <c r="D13" s="2">
        <v>10288.461538461537</v>
      </c>
      <c r="E13" s="2">
        <v>9807.6923076923067</v>
      </c>
      <c r="F13" s="2">
        <v>9326.9230769230744</v>
      </c>
      <c r="G13" s="2">
        <v>8846.1538461538457</v>
      </c>
      <c r="H13" s="2">
        <v>8365.3846153846171</v>
      </c>
      <c r="I13" s="2">
        <v>7884.6153846153829</v>
      </c>
      <c r="J13" s="2">
        <v>7403.8461538461515</v>
      </c>
      <c r="K13" s="2">
        <v>6923.076923076921</v>
      </c>
      <c r="L13" s="2">
        <v>6442.3076923076915</v>
      </c>
      <c r="M13" s="2">
        <v>5961.5384615384628</v>
      </c>
      <c r="N13" s="2">
        <v>5480.7692307692287</v>
      </c>
      <c r="P13" s="13">
        <f t="shared" si="13"/>
        <v>8</v>
      </c>
      <c r="Q13" s="20">
        <v>0</v>
      </c>
      <c r="R13" s="21">
        <v>0</v>
      </c>
      <c r="S13" s="21">
        <v>0</v>
      </c>
      <c r="T13" s="21">
        <v>9.6222109415276452E-2</v>
      </c>
      <c r="U13" s="21">
        <v>0</v>
      </c>
      <c r="V13" s="21">
        <v>0</v>
      </c>
      <c r="W13" s="21">
        <v>0</v>
      </c>
      <c r="X13" s="21">
        <v>0.90377789058472358</v>
      </c>
      <c r="Y13" s="21">
        <v>0</v>
      </c>
      <c r="Z13" s="21">
        <v>0</v>
      </c>
      <c r="AA13" s="21">
        <v>0</v>
      </c>
      <c r="AB13" s="22">
        <v>0</v>
      </c>
      <c r="AC13" s="17">
        <f t="shared" si="3"/>
        <v>1</v>
      </c>
      <c r="AD13" s="18" t="s">
        <v>0</v>
      </c>
      <c r="AE13" s="17">
        <v>1</v>
      </c>
      <c r="AF13" s="13">
        <f t="shared" si="4"/>
        <v>9</v>
      </c>
      <c r="AG13" s="17">
        <f t="shared" si="5"/>
        <v>7588.8886719524526</v>
      </c>
      <c r="AH13" s="13"/>
      <c r="AI13" s="13"/>
      <c r="AJ13" s="13"/>
      <c r="AK13" s="13"/>
      <c r="AL13" s="13"/>
    </row>
    <row r="14" spans="2:50">
      <c r="B14">
        <f t="shared" si="12"/>
        <v>9</v>
      </c>
      <c r="C14" s="2">
        <v>10576.923076923074</v>
      </c>
      <c r="D14" s="2">
        <v>10096.153846153846</v>
      </c>
      <c r="E14" s="2">
        <v>9615.3846153846152</v>
      </c>
      <c r="F14" s="2">
        <v>9134.6153846153829</v>
      </c>
      <c r="G14" s="2">
        <v>8653.8461538461543</v>
      </c>
      <c r="H14" s="2">
        <v>8173.076923076921</v>
      </c>
      <c r="I14" s="2">
        <v>7692.3076923076915</v>
      </c>
      <c r="J14" s="2">
        <v>7211.5384615384601</v>
      </c>
      <c r="K14" s="2">
        <v>6730.7692307692287</v>
      </c>
      <c r="L14" s="2">
        <v>6250</v>
      </c>
      <c r="M14" s="2">
        <v>5769.2307692307668</v>
      </c>
      <c r="N14" s="2">
        <v>5288.4615384615372</v>
      </c>
      <c r="P14" s="13">
        <f t="shared" si="13"/>
        <v>9</v>
      </c>
      <c r="Q14" s="20">
        <v>0.19811030470763816</v>
      </c>
      <c r="R14" s="21">
        <v>0</v>
      </c>
      <c r="S14" s="21">
        <v>0</v>
      </c>
      <c r="T14" s="21">
        <v>0.11256774277574275</v>
      </c>
      <c r="U14" s="21">
        <v>1.6859386650386627E-2</v>
      </c>
      <c r="V14" s="21">
        <v>0</v>
      </c>
      <c r="W14" s="21">
        <v>0</v>
      </c>
      <c r="X14" s="21">
        <v>0</v>
      </c>
      <c r="Y14" s="21">
        <v>0.66952699070682398</v>
      </c>
      <c r="Z14" s="21">
        <v>0</v>
      </c>
      <c r="AA14" s="21">
        <v>2.9355751594086301E-3</v>
      </c>
      <c r="AB14" s="22">
        <v>0</v>
      </c>
      <c r="AC14" s="17">
        <f t="shared" si="3"/>
        <v>1.0000000000000002</v>
      </c>
      <c r="AD14" s="18" t="s">
        <v>0</v>
      </c>
      <c r="AE14" s="17">
        <v>1</v>
      </c>
      <c r="AF14" s="13">
        <f t="shared" si="4"/>
        <v>8</v>
      </c>
      <c r="AG14" s="17">
        <f t="shared" si="5"/>
        <v>7792.9267056839162</v>
      </c>
      <c r="AH14" s="13"/>
      <c r="AI14" s="13"/>
      <c r="AJ14" s="13"/>
      <c r="AK14" s="13"/>
      <c r="AL14" s="13"/>
    </row>
    <row r="15" spans="2:50">
      <c r="B15">
        <f t="shared" si="12"/>
        <v>10</v>
      </c>
      <c r="C15" s="2">
        <v>10384.615384615383</v>
      </c>
      <c r="D15" s="2">
        <v>9903.8461538461524</v>
      </c>
      <c r="E15" s="2">
        <v>9423.0769230769238</v>
      </c>
      <c r="F15" s="2">
        <v>8942.3076923076915</v>
      </c>
      <c r="G15" s="2">
        <v>8461.538461538461</v>
      </c>
      <c r="H15" s="2">
        <v>7980.7692307692287</v>
      </c>
      <c r="I15" s="2">
        <v>7499.9999999999982</v>
      </c>
      <c r="J15" s="2">
        <v>7019.2307692307686</v>
      </c>
      <c r="K15" s="2">
        <v>6538.4615384615372</v>
      </c>
      <c r="L15" s="2">
        <v>6057.6923076923058</v>
      </c>
      <c r="M15" s="2">
        <v>5576.9230769230753</v>
      </c>
      <c r="N15" s="2">
        <v>5096.1538461538439</v>
      </c>
      <c r="P15" s="13">
        <f t="shared" si="13"/>
        <v>10</v>
      </c>
      <c r="Q15" s="20">
        <v>0</v>
      </c>
      <c r="R15" s="21">
        <v>0</v>
      </c>
      <c r="S15" s="21">
        <v>0</v>
      </c>
      <c r="T15" s="21">
        <v>7.0472246167413197E-2</v>
      </c>
      <c r="U15" s="21">
        <v>4.2916438746438803E-3</v>
      </c>
      <c r="V15" s="21">
        <v>0</v>
      </c>
      <c r="W15" s="21">
        <v>0</v>
      </c>
      <c r="X15" s="21">
        <v>0</v>
      </c>
      <c r="Y15" s="21">
        <v>0</v>
      </c>
      <c r="Z15" s="21">
        <v>0.92523610995794303</v>
      </c>
      <c r="AA15" s="21">
        <v>0</v>
      </c>
      <c r="AB15" s="22">
        <v>0</v>
      </c>
      <c r="AC15" s="17">
        <f t="shared" si="3"/>
        <v>1</v>
      </c>
      <c r="AD15" s="18" t="s">
        <v>0</v>
      </c>
      <c r="AE15" s="17">
        <v>1</v>
      </c>
      <c r="AF15" s="13">
        <f t="shared" si="4"/>
        <v>10</v>
      </c>
      <c r="AG15" s="17">
        <f t="shared" si="5"/>
        <v>6271.2940847969694</v>
      </c>
      <c r="AH15" s="13"/>
      <c r="AI15" s="13"/>
      <c r="AJ15" s="13"/>
      <c r="AK15" s="13"/>
      <c r="AL15" s="13"/>
    </row>
    <row r="16" spans="2:50">
      <c r="B16">
        <f t="shared" si="12"/>
        <v>11</v>
      </c>
      <c r="C16" s="2">
        <v>10192.307692307691</v>
      </c>
      <c r="D16" s="2">
        <v>9711.538461538461</v>
      </c>
      <c r="E16" s="2">
        <v>9230.7692307692287</v>
      </c>
      <c r="F16" s="2">
        <v>8750</v>
      </c>
      <c r="G16" s="2">
        <v>8269.2307692307695</v>
      </c>
      <c r="H16" s="2">
        <v>7788.4615384615372</v>
      </c>
      <c r="I16" s="2">
        <v>7307.6923076923058</v>
      </c>
      <c r="J16" s="2">
        <v>6826.9230769230753</v>
      </c>
      <c r="K16" s="2">
        <v>6346.1538461538457</v>
      </c>
      <c r="L16" s="2">
        <v>5865.3846153846143</v>
      </c>
      <c r="M16" s="2">
        <v>5384.6153846153829</v>
      </c>
      <c r="N16" s="2">
        <v>4903.8461538461515</v>
      </c>
      <c r="P16" s="13">
        <f t="shared" si="13"/>
        <v>11</v>
      </c>
      <c r="Q16" s="20">
        <v>0</v>
      </c>
      <c r="R16" s="21">
        <v>0</v>
      </c>
      <c r="S16" s="21">
        <v>0</v>
      </c>
      <c r="T16" s="21">
        <v>7.1570688237688335E-2</v>
      </c>
      <c r="U16" s="21">
        <v>4.2916438746438803E-3</v>
      </c>
      <c r="V16" s="21">
        <v>0</v>
      </c>
      <c r="W16" s="21">
        <v>0</v>
      </c>
      <c r="X16" s="21">
        <v>1.3793498168498331E-2</v>
      </c>
      <c r="Y16" s="21">
        <v>0</v>
      </c>
      <c r="Z16" s="21">
        <v>0</v>
      </c>
      <c r="AA16" s="21">
        <v>0.91034416971916943</v>
      </c>
      <c r="AB16" s="22">
        <v>0</v>
      </c>
      <c r="AC16" s="17">
        <f t="shared" si="3"/>
        <v>1</v>
      </c>
      <c r="AD16" s="18" t="s">
        <v>0</v>
      </c>
      <c r="AE16" s="17">
        <v>1</v>
      </c>
      <c r="AF16" s="13">
        <f t="shared" si="4"/>
        <v>11</v>
      </c>
      <c r="AG16" s="17">
        <f t="shared" si="5"/>
        <v>5657.7524881813333</v>
      </c>
      <c r="AH16" s="13"/>
      <c r="AI16" s="13"/>
      <c r="AJ16" s="13"/>
      <c r="AK16" s="13"/>
      <c r="AL16" s="13"/>
    </row>
    <row r="17" spans="2:38" ht="15.75" thickBot="1">
      <c r="B17">
        <f t="shared" si="12"/>
        <v>12</v>
      </c>
      <c r="C17" s="2">
        <v>10000</v>
      </c>
      <c r="D17" s="2">
        <v>9519.2307692307695</v>
      </c>
      <c r="E17" s="2">
        <v>9038.4615384615372</v>
      </c>
      <c r="F17" s="2">
        <v>8557.6923076923067</v>
      </c>
      <c r="G17" s="2">
        <v>8076.9230769230771</v>
      </c>
      <c r="H17" s="2">
        <v>7596.1538461538457</v>
      </c>
      <c r="I17" s="2">
        <v>7115.3846153846143</v>
      </c>
      <c r="J17" s="2">
        <v>6634.6153846153829</v>
      </c>
      <c r="K17" s="2">
        <v>6153.8461538461543</v>
      </c>
      <c r="L17" s="2">
        <v>5673.0769230769229</v>
      </c>
      <c r="M17" s="2">
        <v>5192.3076923076915</v>
      </c>
      <c r="N17" s="2">
        <v>4711.5384615384601</v>
      </c>
      <c r="P17" s="13">
        <f t="shared" si="13"/>
        <v>12</v>
      </c>
      <c r="Q17" s="23">
        <v>0</v>
      </c>
      <c r="R17" s="24">
        <v>0</v>
      </c>
      <c r="S17" s="24">
        <v>0</v>
      </c>
      <c r="T17" s="24">
        <v>4.2916438746438803E-3</v>
      </c>
      <c r="U17" s="24">
        <v>5.6677747998914625E-2</v>
      </c>
      <c r="V17" s="24">
        <v>0</v>
      </c>
      <c r="W17" s="24">
        <v>0</v>
      </c>
      <c r="X17" s="24">
        <v>4.2916438746438803E-3</v>
      </c>
      <c r="Y17" s="24">
        <v>0</v>
      </c>
      <c r="Z17" s="24">
        <v>0</v>
      </c>
      <c r="AA17" s="24">
        <v>4.2916438746438803E-3</v>
      </c>
      <c r="AB17" s="25">
        <v>0.9304473203771535</v>
      </c>
      <c r="AC17" s="17">
        <f t="shared" si="3"/>
        <v>0.99999999999999978</v>
      </c>
      <c r="AD17" s="18" t="s">
        <v>0</v>
      </c>
      <c r="AE17" s="17">
        <v>1</v>
      </c>
      <c r="AF17" s="13">
        <f t="shared" si="4"/>
        <v>12</v>
      </c>
      <c r="AG17" s="17">
        <f t="shared" si="5"/>
        <v>4929.1036569051766</v>
      </c>
      <c r="AH17" s="13"/>
      <c r="AI17" s="13"/>
      <c r="AJ17" s="13"/>
      <c r="AK17" s="13"/>
      <c r="AL17" s="13"/>
    </row>
    <row r="18" spans="2:38">
      <c r="Q18" s="2">
        <f t="shared" ref="Q18:AA18" si="15">SUM(Q6:Q17)</f>
        <v>0.99999999999999989</v>
      </c>
      <c r="R18" s="2">
        <f t="shared" si="15"/>
        <v>1</v>
      </c>
      <c r="S18" s="2">
        <f t="shared" si="15"/>
        <v>1</v>
      </c>
      <c r="T18" s="2">
        <f t="shared" si="15"/>
        <v>1</v>
      </c>
      <c r="U18" s="2">
        <f t="shared" si="15"/>
        <v>1</v>
      </c>
      <c r="V18" s="2">
        <f t="shared" si="15"/>
        <v>1</v>
      </c>
      <c r="W18" s="2">
        <f t="shared" si="15"/>
        <v>1</v>
      </c>
      <c r="X18" s="2">
        <f t="shared" si="15"/>
        <v>1.0000000000000002</v>
      </c>
      <c r="Y18" s="2">
        <f t="shared" si="15"/>
        <v>1.0000000000000002</v>
      </c>
      <c r="Z18" s="2">
        <f t="shared" si="15"/>
        <v>1</v>
      </c>
      <c r="AA18" s="2">
        <f t="shared" si="15"/>
        <v>1</v>
      </c>
      <c r="AB18" s="2">
        <f>SUM(AB6:AB17)</f>
        <v>1</v>
      </c>
    </row>
    <row r="19" spans="2:38">
      <c r="Q19" s="3" t="s">
        <v>0</v>
      </c>
      <c r="R19" s="3" t="s">
        <v>0</v>
      </c>
      <c r="S19" s="3" t="s">
        <v>0</v>
      </c>
      <c r="T19" s="3" t="s">
        <v>0</v>
      </c>
      <c r="U19" s="3" t="s">
        <v>0</v>
      </c>
      <c r="V19" s="3" t="s">
        <v>0</v>
      </c>
      <c r="W19" s="3" t="s">
        <v>0</v>
      </c>
      <c r="X19" s="3" t="s">
        <v>0</v>
      </c>
      <c r="Y19" s="3" t="s">
        <v>0</v>
      </c>
      <c r="Z19" s="3" t="s">
        <v>0</v>
      </c>
      <c r="AA19" s="3" t="s">
        <v>0</v>
      </c>
      <c r="AB19" s="3" t="s">
        <v>0</v>
      </c>
    </row>
    <row r="20" spans="2:38">
      <c r="Q20" s="2">
        <v>1</v>
      </c>
      <c r="R20" s="2">
        <v>1</v>
      </c>
      <c r="S20" s="2">
        <v>1</v>
      </c>
      <c r="T20" s="2">
        <v>1</v>
      </c>
      <c r="U20" s="2">
        <v>1</v>
      </c>
      <c r="V20" s="2">
        <v>1</v>
      </c>
      <c r="W20" s="2">
        <v>1</v>
      </c>
      <c r="X20" s="2">
        <v>1</v>
      </c>
      <c r="Y20" s="2">
        <v>1</v>
      </c>
      <c r="Z20" s="2">
        <v>1</v>
      </c>
      <c r="AA20" s="2">
        <v>1</v>
      </c>
      <c r="AB20" s="2">
        <v>1</v>
      </c>
      <c r="AG20" s="2"/>
    </row>
  </sheetData>
  <mergeCells count="2">
    <mergeCell ref="AN3:AQ3"/>
    <mergeCell ref="AS3:AV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Nacho</dc:creator>
  <cp:lastModifiedBy>Nacho</cp:lastModifiedBy>
  <dcterms:created xsi:type="dcterms:W3CDTF">2009-12-13T22:49:36Z</dcterms:created>
  <dcterms:modified xsi:type="dcterms:W3CDTF">2009-12-14T18:06:22Z</dcterms:modified>
</cp:coreProperties>
</file>