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440" windowHeight="8055" tabRatio="919" firstSheet="2" activeTab="9"/>
  </bookViews>
  <sheets>
    <sheet name="Music (main model)" sheetId="3" r:id="rId1"/>
    <sheet name="Music (# of dance songs)" sheetId="5" r:id="rId2"/>
    <sheet name="Location (payoffs for PT)" sheetId="8" r:id="rId3"/>
    <sheet name="Food (payoffs for PT)" sheetId="10" r:id="rId4"/>
    <sheet name="Games (Main Model)" sheetId="6" r:id="rId5"/>
    <sheet name="Games (Simul Trials)" sheetId="7" r:id="rId6"/>
    <sheet name="Drinks (main model)" sheetId="9" r:id="rId7"/>
    <sheet name="Juran Inputs" sheetId="4" r:id="rId8"/>
    <sheet name="Precision Tree Outputs" sheetId="11" r:id="rId9"/>
    <sheet name="Sheet4" sheetId="14" r:id="rId10"/>
  </sheets>
  <definedNames>
    <definedName name="Chef">'Food (payoffs for PT)'!#REF!</definedName>
    <definedName name="Cuisine">'Food (payoffs for PT)'!$A$2:$B$6</definedName>
    <definedName name="solver_adj" localSheetId="3" hidden="1">'Food (payoffs for PT)'!#REF!</definedName>
    <definedName name="solver_adj" localSheetId="0" hidden="1">'Music (main model)'!$B$8:$F$8</definedName>
    <definedName name="solver_cvg" localSheetId="6" hidden="1">0.0001</definedName>
    <definedName name="solver_cvg" localSheetId="0" hidden="1">0.0001</definedName>
    <definedName name="solver_drv" localSheetId="6" hidden="1">1</definedName>
    <definedName name="solver_drv" localSheetId="0" hidden="1">2</definedName>
    <definedName name="solver_eng" localSheetId="3" hidden="1">1</definedName>
    <definedName name="solver_eng" localSheetId="0" hidden="1">2</definedName>
    <definedName name="solver_est" localSheetId="6" hidden="1">1</definedName>
    <definedName name="solver_est" localSheetId="0" hidden="1">1</definedName>
    <definedName name="solver_itr" localSheetId="6" hidden="1">100</definedName>
    <definedName name="solver_itr" localSheetId="0" hidden="1">2147483647</definedName>
    <definedName name="solver_lhs0" localSheetId="0" hidden="1">'Music (main model)'!$B$8:$F$8</definedName>
    <definedName name="solver_lhs1" localSheetId="3" hidden="1">'Food (payoffs for PT)'!#REF!</definedName>
    <definedName name="solver_lhs1" localSheetId="0" hidden="1">'Music (main model)'!$B$20</definedName>
    <definedName name="solver_lhs2" localSheetId="3" hidden="1">'Food (payoffs for PT)'!#REF!</definedName>
    <definedName name="solver_lhs2" localSheetId="0" hidden="1">'Music (main model)'!$B$21:$B$25</definedName>
    <definedName name="solver_lhs3" localSheetId="3" hidden="1">'Food (payoffs for PT)'!#REF!</definedName>
    <definedName name="solver_lhs3" localSheetId="0" hidden="1">'Music (main model)'!$B$8:$F$8</definedName>
    <definedName name="solver_lhs4" localSheetId="3" hidden="1">'Food (payoffs for PT)'!#REF!</definedName>
    <definedName name="solver_lhs4" localSheetId="0" hidden="1">'Music (main model)'!$B$8:$F$8</definedName>
    <definedName name="solver_lhs5" localSheetId="3" hidden="1">'Food (payoffs for PT)'!#REF!</definedName>
    <definedName name="solver_lhs6" localSheetId="3" hidden="1">'Food (payoffs for PT)'!#REF!</definedName>
    <definedName name="solver_lin" localSheetId="6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6" hidden="1">2</definedName>
    <definedName name="solver_neg" localSheetId="3" hidden="1">1</definedName>
    <definedName name="solver_neg" localSheetId="0" hidden="1">1</definedName>
    <definedName name="solver_nod" localSheetId="0" hidden="1">2147483647</definedName>
    <definedName name="solver_num" localSheetId="6" hidden="1">0</definedName>
    <definedName name="solver_num" localSheetId="3" hidden="1">6</definedName>
    <definedName name="solver_num" localSheetId="0" hidden="1">3</definedName>
    <definedName name="solver_nwt" localSheetId="6" hidden="1">1</definedName>
    <definedName name="solver_nwt" localSheetId="0" hidden="1">1</definedName>
    <definedName name="solver_opt" localSheetId="6" hidden="1">'Drinks (main model)'!$A$1</definedName>
    <definedName name="solver_opt" localSheetId="3" hidden="1">'Food (payoffs for PT)'!#REF!</definedName>
    <definedName name="solver_opt" localSheetId="0" hidden="1">'Music (main model)'!$B$1</definedName>
    <definedName name="solver_pre" localSheetId="6" hidden="1">0.000001</definedName>
    <definedName name="solver_pre" localSheetId="0" hidden="1">0.000001</definedName>
    <definedName name="solver_rbv" localSheetId="0" hidden="1">2</definedName>
    <definedName name="solver_rel0" localSheetId="0" hidden="1">4</definedName>
    <definedName name="solver_rel1" localSheetId="3" hidden="1">1</definedName>
    <definedName name="solver_rel1" localSheetId="0" hidden="1">1</definedName>
    <definedName name="solver_rel2" localSheetId="3" hidden="1">1</definedName>
    <definedName name="solver_rel2" localSheetId="0" hidden="1">3</definedName>
    <definedName name="solver_rel3" localSheetId="3" hidden="1">3</definedName>
    <definedName name="solver_rel3" localSheetId="0" hidden="1">4</definedName>
    <definedName name="solver_rel4" localSheetId="3" hidden="1">3</definedName>
    <definedName name="solver_rel4" localSheetId="0" hidden="1">4</definedName>
    <definedName name="solver_rel5" localSheetId="3" hidden="1">1</definedName>
    <definedName name="solver_rel6" localSheetId="3" hidden="1">3</definedName>
    <definedName name="solver_rhs0" localSheetId="0" hidden="1">integer</definedName>
    <definedName name="solver_rhs1" localSheetId="3" hidden="1">'Food (payoffs for PT)'!#REF!</definedName>
    <definedName name="solver_rhs1" localSheetId="0" hidden="1">'Music (main model)'!$D$20</definedName>
    <definedName name="solver_rhs2" localSheetId="3" hidden="1">'Food (payoffs for PT)'!#REF!</definedName>
    <definedName name="solver_rhs2" localSheetId="0" hidden="1">'Music (main model)'!$D$21:$D$25</definedName>
    <definedName name="solver_rhs3" localSheetId="3" hidden="1">'Food (payoffs for PT)'!#REF!</definedName>
    <definedName name="solver_rhs3" localSheetId="0" hidden="1">integer</definedName>
    <definedName name="solver_rhs4" localSheetId="3" hidden="1">'Food (payoffs for PT)'!#REF!</definedName>
    <definedName name="solver_rhs4" localSheetId="0" hidden="1">integer</definedName>
    <definedName name="solver_rhs5" localSheetId="3" hidden="1">'Food (payoffs for PT)'!#REF!</definedName>
    <definedName name="solver_rhs6" localSheetId="3" hidden="1">'Food (payoffs for PT)'!#REF!</definedName>
    <definedName name="solver_rlx" localSheetId="0" hidden="1">2</definedName>
    <definedName name="solver_rsd" localSheetId="0" hidden="1">0</definedName>
    <definedName name="solver_scl" localSheetId="6" hidden="1">2</definedName>
    <definedName name="solver_scl" localSheetId="0" hidden="1">2</definedName>
    <definedName name="solver_sho" localSheetId="6" hidden="1">2</definedName>
    <definedName name="solver_sho" localSheetId="0" hidden="1">2</definedName>
    <definedName name="solver_ssz" localSheetId="0" hidden="1">100</definedName>
    <definedName name="solver_tim" localSheetId="6" hidden="1">100</definedName>
    <definedName name="solver_tim" localSheetId="0" hidden="1">2147483647</definedName>
    <definedName name="solver_tol" localSheetId="6" hidden="1">0.05</definedName>
    <definedName name="solver_tol" localSheetId="0" hidden="1">0.01</definedName>
    <definedName name="solver_typ" localSheetId="6" hidden="1">1</definedName>
    <definedName name="solver_typ" localSheetId="3" hidden="1">1</definedName>
    <definedName name="solver_typ" localSheetId="0" hidden="1">1</definedName>
    <definedName name="solver_val" localSheetId="6" hidden="1">0</definedName>
    <definedName name="solver_val" localSheetId="3" hidden="1">0</definedName>
    <definedName name="solver_val" localSheetId="0" hidden="1">0</definedName>
    <definedName name="solver_ver" localSheetId="3" hidden="1">3</definedName>
    <definedName name="solver_ver" localSheetId="0" hidden="1">3</definedName>
    <definedName name="Style">'Food (payoffs for PT)'!$A$8:$B$12</definedName>
  </definedNames>
  <calcPr calcId="114210" calcMode="autoNoTable"/>
</workbook>
</file>

<file path=xl/calcChain.xml><?xml version="1.0" encoding="utf-8"?>
<calcChain xmlns="http://schemas.openxmlformats.org/spreadsheetml/2006/main">
  <c r="N20" i="9" l="1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N17" i="9"/>
  <c r="N22" i="9" s="1"/>
  <c r="M17" i="9"/>
  <c r="M22" i="9" s="1"/>
  <c r="L17" i="9"/>
  <c r="L22" i="9" s="1"/>
  <c r="K17" i="9"/>
  <c r="K22" i="9" s="1"/>
  <c r="J17" i="9"/>
  <c r="J22" i="9" s="1"/>
  <c r="J12" i="9"/>
  <c r="J11" i="9"/>
  <c r="J10" i="9"/>
  <c r="J9" i="9"/>
  <c r="J8" i="9"/>
  <c r="O6" i="8"/>
  <c r="O5" i="8"/>
  <c r="O4" i="8"/>
  <c r="O3" i="8"/>
  <c r="O2" i="8"/>
  <c r="H7" i="6"/>
  <c r="G7" i="6"/>
  <c r="F7" i="6"/>
  <c r="E7" i="6"/>
  <c r="D7" i="6"/>
  <c r="C7" i="6"/>
  <c r="B7" i="5" l="1"/>
  <c r="C7" i="5" s="1"/>
  <c r="G16" i="3"/>
  <c r="E86" i="5"/>
  <c r="B2" i="5" s="1"/>
  <c r="B8" i="5"/>
  <c r="C8" i="5" s="1"/>
  <c r="B9" i="5"/>
  <c r="C9" i="5"/>
  <c r="B10" i="5"/>
  <c r="C10" i="5" s="1"/>
  <c r="B11" i="5"/>
  <c r="B12" i="5" s="1"/>
  <c r="B14" i="5"/>
  <c r="C14" i="5" s="1"/>
  <c r="B15" i="5"/>
  <c r="B16" i="5" s="1"/>
  <c r="C15" i="5"/>
  <c r="E2" i="3"/>
  <c r="E3" i="3" s="1"/>
  <c r="B36" i="3"/>
  <c r="G42" i="3" s="1"/>
  <c r="H42" i="3" s="1"/>
  <c r="C11" i="5" l="1"/>
  <c r="G39" i="3"/>
  <c r="H39" i="3" s="1"/>
  <c r="E4" i="3"/>
  <c r="G41" i="3"/>
  <c r="H41" i="3" s="1"/>
  <c r="B17" i="5"/>
  <c r="C16" i="5"/>
  <c r="B13" i="5"/>
  <c r="C13" i="5" s="1"/>
  <c r="C12" i="5"/>
  <c r="G44" i="3"/>
  <c r="H44" i="3" s="1"/>
  <c r="G40" i="3"/>
  <c r="H40" i="3" s="1"/>
  <c r="G43" i="3"/>
  <c r="H43" i="3" s="1"/>
  <c r="B5" i="3"/>
  <c r="G8" i="3"/>
  <c r="B20" i="3" s="1"/>
  <c r="G12" i="3"/>
  <c r="B21" i="3" s="1"/>
  <c r="G13" i="3"/>
  <c r="B22" i="3" s="1"/>
  <c r="G14" i="3"/>
  <c r="B23" i="3" s="1"/>
  <c r="G15" i="3"/>
  <c r="B24" i="3" s="1"/>
  <c r="B25" i="3"/>
  <c r="G11" i="3"/>
  <c r="B18" i="5" l="1"/>
  <c r="C17" i="5"/>
  <c r="H45" i="3"/>
  <c r="I39" i="3" l="1"/>
  <c r="J39" i="3" s="1"/>
  <c r="B1" i="3" s="1"/>
  <c r="E1" i="3" s="1"/>
  <c r="C18" i="5"/>
  <c r="B19" i="5"/>
  <c r="B20" i="5" l="1"/>
  <c r="C19" i="5"/>
  <c r="B21" i="5" l="1"/>
  <c r="C20" i="5"/>
  <c r="B22" i="5" l="1"/>
  <c r="C21" i="5"/>
  <c r="B23" i="5" l="1"/>
  <c r="C22" i="5"/>
  <c r="B24" i="5" l="1"/>
  <c r="C23" i="5"/>
  <c r="B25" i="5" l="1"/>
  <c r="C24" i="5"/>
  <c r="B26" i="5" l="1"/>
  <c r="C25" i="5"/>
  <c r="B27" i="5" l="1"/>
  <c r="C26" i="5"/>
  <c r="B28" i="5" l="1"/>
  <c r="C27" i="5"/>
  <c r="B29" i="5" l="1"/>
  <c r="C28" i="5"/>
  <c r="B30" i="5" l="1"/>
  <c r="C29" i="5"/>
  <c r="B31" i="5" l="1"/>
  <c r="C30" i="5"/>
  <c r="B32" i="5" l="1"/>
  <c r="C31" i="5"/>
  <c r="B33" i="5" l="1"/>
  <c r="C32" i="5"/>
  <c r="B34" i="5" l="1"/>
  <c r="C33" i="5"/>
  <c r="B35" i="5" l="1"/>
  <c r="C34" i="5"/>
  <c r="B36" i="5" l="1"/>
  <c r="C35" i="5"/>
  <c r="B37" i="5" l="1"/>
  <c r="C36" i="5"/>
  <c r="B38" i="5" l="1"/>
  <c r="C37" i="5"/>
  <c r="B39" i="5" l="1"/>
  <c r="C38" i="5"/>
  <c r="B40" i="5" l="1"/>
  <c r="C39" i="5"/>
  <c r="B41" i="5" l="1"/>
  <c r="C40" i="5"/>
  <c r="B42" i="5" l="1"/>
  <c r="C41" i="5"/>
  <c r="C42" i="5" l="1"/>
  <c r="B43" i="5"/>
  <c r="B44" i="5" l="1"/>
  <c r="C43" i="5"/>
  <c r="B45" i="5" l="1"/>
  <c r="C44" i="5"/>
  <c r="B46" i="5" l="1"/>
  <c r="C45" i="5"/>
  <c r="B47" i="5" l="1"/>
  <c r="C46" i="5"/>
  <c r="B48" i="5" l="1"/>
  <c r="C47" i="5"/>
  <c r="C48" i="5" l="1"/>
  <c r="B49" i="5"/>
  <c r="B50" i="5" l="1"/>
  <c r="C49" i="5"/>
  <c r="B51" i="5" l="1"/>
  <c r="C50" i="5"/>
  <c r="B52" i="5" l="1"/>
  <c r="C51" i="5"/>
  <c r="C52" i="5" l="1"/>
  <c r="B53" i="5"/>
  <c r="B54" i="5" l="1"/>
  <c r="C53" i="5"/>
  <c r="B55" i="5" l="1"/>
  <c r="C54" i="5"/>
  <c r="B56" i="5" l="1"/>
  <c r="C55" i="5"/>
  <c r="C56" i="5" l="1"/>
  <c r="B57" i="5"/>
  <c r="B58" i="5" l="1"/>
  <c r="C57" i="5"/>
  <c r="B59" i="5" l="1"/>
  <c r="C58" i="5"/>
  <c r="B60" i="5" l="1"/>
  <c r="C59" i="5"/>
  <c r="C60" i="5" l="1"/>
  <c r="B61" i="5"/>
  <c r="B62" i="5" l="1"/>
  <c r="C61" i="5"/>
  <c r="B63" i="5" l="1"/>
  <c r="C62" i="5"/>
  <c r="B64" i="5" l="1"/>
  <c r="C63" i="5"/>
  <c r="C64" i="5" l="1"/>
  <c r="B65" i="5"/>
  <c r="B66" i="5" l="1"/>
  <c r="C65" i="5"/>
  <c r="B67" i="5" l="1"/>
  <c r="C66" i="5"/>
  <c r="B68" i="5" l="1"/>
  <c r="C67" i="5"/>
  <c r="C68" i="5" l="1"/>
  <c r="B69" i="5"/>
  <c r="B70" i="5" l="1"/>
  <c r="C69" i="5"/>
  <c r="B71" i="5" l="1"/>
  <c r="C70" i="5"/>
  <c r="B72" i="5" l="1"/>
  <c r="C71" i="5"/>
  <c r="C72" i="5" l="1"/>
  <c r="B73" i="5"/>
  <c r="B74" i="5" l="1"/>
  <c r="C73" i="5"/>
  <c r="B75" i="5" l="1"/>
  <c r="C74" i="5"/>
  <c r="B76" i="5" l="1"/>
  <c r="C75" i="5"/>
  <c r="C76" i="5" l="1"/>
  <c r="B77" i="5"/>
  <c r="B78" i="5" l="1"/>
  <c r="C77" i="5"/>
  <c r="B79" i="5" l="1"/>
  <c r="C78" i="5"/>
  <c r="B80" i="5" l="1"/>
  <c r="C79" i="5"/>
  <c r="C80" i="5" l="1"/>
  <c r="B81" i="5"/>
  <c r="B82" i="5" l="1"/>
  <c r="C81" i="5"/>
  <c r="B83" i="5" l="1"/>
  <c r="C82" i="5"/>
  <c r="B84" i="5" l="1"/>
  <c r="C83" i="5"/>
  <c r="C84" i="5" l="1"/>
  <c r="B85" i="5"/>
  <c r="C85" i="5" s="1"/>
</calcChain>
</file>

<file path=xl/comments1.xml><?xml version="1.0" encoding="utf-8"?>
<comments xmlns="http://schemas.openxmlformats.org/spreadsheetml/2006/main">
  <authors>
    <author>Andy's Asus</author>
  </authors>
  <commentList>
    <comment ref="B1" authorId="0">
      <text>
        <r>
          <rPr>
            <sz val="9"/>
            <color indexed="81"/>
            <rFont val="Tahoma"/>
            <family val="2"/>
          </rPr>
          <t xml:space="preserve">=G11+J39
</t>
        </r>
      </text>
    </comment>
    <comment ref="G16" authorId="0">
      <text>
        <r>
          <rPr>
            <sz val="9"/>
            <color indexed="81"/>
            <rFont val="Tahoma"/>
            <family val="2"/>
          </rPr>
          <t xml:space="preserve">=SUMPRODUCT($B$8:$F$8,B16:F16)
</t>
        </r>
      </text>
    </comment>
    <comment ref="B35" authorId="0">
      <text>
        <r>
          <rPr>
            <sz val="9"/>
            <color indexed="81"/>
            <rFont val="Tahoma"/>
            <family val="2"/>
          </rPr>
          <t>See Music (# of dance songs) tab for how this number was calculated</t>
        </r>
      </text>
    </comment>
    <comment ref="G39" authorId="0">
      <text>
        <r>
          <rPr>
            <sz val="9"/>
            <color indexed="81"/>
            <rFont val="Tahoma"/>
            <family val="2"/>
          </rPr>
          <t xml:space="preserve">=($B$8/80)*$B$36*B39+($C$8/80)*$B$36*C39+($D$8/80)*$B$36*D39+($E$8/80)*$B$36*E39+($F$8/80)*$B$36*F39
</t>
        </r>
      </text>
    </comment>
    <comment ref="H39" authorId="0">
      <text>
        <r>
          <rPr>
            <sz val="9"/>
            <color indexed="81"/>
            <rFont val="Tahoma"/>
            <family val="2"/>
          </rPr>
          <t xml:space="preserve">=IF(G39&gt;100,1,0)
</t>
        </r>
      </text>
    </comment>
    <comment ref="I39" authorId="0">
      <text>
        <r>
          <rPr>
            <sz val="9"/>
            <color indexed="81"/>
            <rFont val="Tahoma"/>
            <family val="2"/>
          </rPr>
          <t xml:space="preserve">=IF(H45&gt;3,1,0)
</t>
        </r>
      </text>
    </comment>
    <comment ref="J39" authorId="0">
      <text>
        <r>
          <rPr>
            <sz val="9"/>
            <color indexed="81"/>
            <rFont val="Tahoma"/>
            <family val="2"/>
          </rPr>
          <t xml:space="preserve">=IF(I39=1,G11*0.2,0)
</t>
        </r>
      </text>
    </comment>
  </commentList>
</comments>
</file>

<file path=xl/comments2.xml><?xml version="1.0" encoding="utf-8"?>
<comments xmlns="http://schemas.openxmlformats.org/spreadsheetml/2006/main">
  <authors>
    <author>Andy's Asus</author>
  </authors>
  <commentList>
    <comment ref="B2" authorId="0">
      <text>
        <r>
          <rPr>
            <sz val="9"/>
            <color indexed="81"/>
            <rFont val="Tahoma"/>
            <family val="2"/>
          </rPr>
          <t xml:space="preserve">=B1*E86
</t>
        </r>
      </text>
    </comment>
    <comment ref="B7" authorId="0">
      <text>
        <r>
          <rPr>
            <sz val="9"/>
            <color indexed="81"/>
            <rFont val="Tahoma"/>
            <family val="2"/>
          </rPr>
          <t>=IF(E6=1,B6+0.05,0.33)</t>
        </r>
      </text>
    </comment>
    <comment ref="C7" authorId="0">
      <text>
        <r>
          <rPr>
            <sz val="9"/>
            <color indexed="81"/>
            <rFont val="Tahoma"/>
            <family val="2"/>
          </rPr>
          <t>=MIN(1,B7)</t>
        </r>
      </text>
    </comment>
  </commentList>
</comments>
</file>

<file path=xl/sharedStrings.xml><?xml version="1.0" encoding="utf-8"?>
<sst xmlns="http://schemas.openxmlformats.org/spreadsheetml/2006/main" count="489" uniqueCount="361">
  <si>
    <t>Electronic</t>
  </si>
  <si>
    <t>Country</t>
  </si>
  <si>
    <t>Andy</t>
  </si>
  <si>
    <t>Anna</t>
  </si>
  <si>
    <t xml:space="preserve">Diana </t>
  </si>
  <si>
    <t>Hiram</t>
  </si>
  <si>
    <t>Madeline</t>
  </si>
  <si>
    <t>Pop</t>
  </si>
  <si>
    <t>How much more fun do you find a party that has dancing vs. one that doesn't?</t>
  </si>
  <si>
    <t>V8</t>
  </si>
  <si>
    <t>StartDate</t>
  </si>
  <si>
    <t>V9</t>
  </si>
  <si>
    <t>EndDate</t>
  </si>
  <si>
    <t>V10</t>
  </si>
  <si>
    <t>Finished</t>
  </si>
  <si>
    <t>Q1_1</t>
  </si>
  <si>
    <t>Please rank the drinks in order of preference (5 - Highest Preference, 1 - Lowest Preference)-Beer</t>
  </si>
  <si>
    <t>Q1_3</t>
  </si>
  <si>
    <t>Please rank the drinks in order of preference (5 - Highest Preference, 1 - Lowest Preference)-Rum</t>
  </si>
  <si>
    <t>Q1_4</t>
  </si>
  <si>
    <t>Please rank the drinks in order of preference (5 - Highest Preference, 1 - Lowest Preference)-Tequila</t>
  </si>
  <si>
    <t>Q1_5</t>
  </si>
  <si>
    <t>Please rank the drinks in order of preference (5 - Highest Preference, 1 - Lowest Preference)-Whiskey</t>
  </si>
  <si>
    <t>Q1_2</t>
  </si>
  <si>
    <t>Please rank the drinks in order of preference (5 - Highest Preference, 1 - Lowest Preference)-Vodka</t>
  </si>
  <si>
    <t>Q2_7</t>
  </si>
  <si>
    <t>Please rank the mixer you like to drink with Vodka (7 - Highest Preference, 1 - Lowest Preference)-Ice</t>
  </si>
  <si>
    <t>Q2_4</t>
  </si>
  <si>
    <t>Please rank the mixer you like to drink with Vodka (7 - Highest Preference, 1 - Lowest Preference)-Cranberry Juice</t>
  </si>
  <si>
    <t>Q2_3</t>
  </si>
  <si>
    <t>Please rank the mixer you like to drink with Vodka (7 - Highest Preference, 1 - Lowest Preference)-Orange Juice</t>
  </si>
  <si>
    <t>Q2_2</t>
  </si>
  <si>
    <t>Please rank the mixer you like to drink with Vodka (7 - Highest Preference, 1 - Lowest Preference)-Tonic</t>
  </si>
  <si>
    <t>Q2_1</t>
  </si>
  <si>
    <t>Please rank the mixer you like to drink with Vodka (7 - Highest Preference, 1 - Lowest Preference)-Soda</t>
  </si>
  <si>
    <t>Q2_6</t>
  </si>
  <si>
    <t>Please rank the mixer you like to drink with Vodka (7 - Highest Preference, 1 - Lowest Preference)-Lemon Lime Soda</t>
  </si>
  <si>
    <t>Q2_5</t>
  </si>
  <si>
    <t>Please rank the mixer you like to drink with Vodka (7 - Highest Preference, 1 - Lowest Preference)-Cola</t>
  </si>
  <si>
    <t>Q4_7</t>
  </si>
  <si>
    <t>Please rank the mixer you like to drink with Rum (7 - Highest Preference, 1 - Lowest Preference)-Ice</t>
  </si>
  <si>
    <t>Q4_3</t>
  </si>
  <si>
    <t>Please rank the mixer you like to drink with Rum (7 - Highest Preference, 1 - Lowest Preference)-Orange Juice</t>
  </si>
  <si>
    <t>Q4_5</t>
  </si>
  <si>
    <t>Please rank the mixer you like to drink with Rum (7 - Highest Preference, 1 - Lowest Preference)-Cola</t>
  </si>
  <si>
    <t>Q4_1</t>
  </si>
  <si>
    <t>Please rank the mixer you like to drink with Rum (7 - Highest Preference, 1 - Lowest Preference)-Soda</t>
  </si>
  <si>
    <t>Q4_2</t>
  </si>
  <si>
    <t>Please rank the mixer you like to drink with Rum (7 - Highest Preference, 1 - Lowest Preference)-Tonic</t>
  </si>
  <si>
    <t>Q4_4</t>
  </si>
  <si>
    <t>Please rank the mixer you like to drink with Rum (7 - Highest Preference, 1 - Lowest Preference)-Cranberry Juice</t>
  </si>
  <si>
    <t>Q4_6</t>
  </si>
  <si>
    <t>Please rank the mixer you like to drink with Rum (7 - Highest Preference, 1 - Lowest Preference)-Lemon Lime Soda</t>
  </si>
  <si>
    <t>Q5_7</t>
  </si>
  <si>
    <t>Please rank the mixer you like to drink with Tequila (7 - Highest Preference, 1 - Lowest Preference)-Ice</t>
  </si>
  <si>
    <t>Q5_3</t>
  </si>
  <si>
    <t>Please rank the mixer you like to drink with Tequila (7 - Highest Preference, 1 - Lowest Preference)-Orange Juice</t>
  </si>
  <si>
    <t>Q5_4</t>
  </si>
  <si>
    <t>Please rank the mixer you like to drink with Tequila (7 - Highest Preference, 1 - Lowest Preference)-Cranberry Juice</t>
  </si>
  <si>
    <t>Q5_6</t>
  </si>
  <si>
    <t>Please rank the mixer you like to drink with Tequila (7 - Highest Preference, 1 - Lowest Preference)-Lemon Lime Soda</t>
  </si>
  <si>
    <t>Q5_1</t>
  </si>
  <si>
    <t>Please rank the mixer you like to drink with Tequila (7 - Highest Preference, 1 - Lowest Preference)-Soda</t>
  </si>
  <si>
    <t>Q5_2</t>
  </si>
  <si>
    <t>Please rank the mixer you like to drink with Tequila (7 - Highest Preference, 1 - Lowest Preference)-Tonic</t>
  </si>
  <si>
    <t>Q5_5</t>
  </si>
  <si>
    <t>Please rank the mixer you like to drink with Tequila (7 - Highest Preference, 1 - Lowest Preference)-Cola</t>
  </si>
  <si>
    <t>Q6_7</t>
  </si>
  <si>
    <t>Please rank the mixer you like to drink with Whiskey (7 - Highest Preference, 1 - Lowest Preference)-Ice</t>
  </si>
  <si>
    <t>Q6_1</t>
  </si>
  <si>
    <t>Please rank the mixer you like to drink with Whiskey (7 - Highest Preference, 1 - Lowest Preference)-Soda</t>
  </si>
  <si>
    <t>Q6_2</t>
  </si>
  <si>
    <t>Please rank the mixer you like to drink with Whiskey (7 - Highest Preference, 1 - Lowest Preference)-Tonic</t>
  </si>
  <si>
    <t>Q6_6</t>
  </si>
  <si>
    <t>Please rank the mixer you like to drink with Whiskey (7 - Highest Preference, 1 - Lowest Preference)-Lemon Lime Soda</t>
  </si>
  <si>
    <t>Q6_5</t>
  </si>
  <si>
    <t>Please rank the mixer you like to drink with Whiskey (7 - Highest Preference, 1 - Lowest Preference)-Cola</t>
  </si>
  <si>
    <t>Q6_4</t>
  </si>
  <si>
    <t>Please rank the mixer you like to drink with Whiskey (7 - Highest Preference, 1 - Lowest Preference)-Cranberry Juice</t>
  </si>
  <si>
    <t>Q6_3</t>
  </si>
  <si>
    <t>Please rank the mixer you like to drink with Whiskey (7 - Highest Preference, 1 - Lowest Preference)-Orange Juice</t>
  </si>
  <si>
    <t>Q7</t>
  </si>
  <si>
    <t>Please provide us with the maximum flight of stairs you are willing to climb:</t>
  </si>
  <si>
    <t>Q8_5</t>
  </si>
  <si>
    <t>How much do you enjoy listening to this type of genre? 1-5 Scale (5-Very enjoyable, 4-somewhat enjoy...-Rock</t>
  </si>
  <si>
    <t>Q8_1</t>
  </si>
  <si>
    <t>How much do you enjoy listening to this type of genre? 1-5 Scale (5-Very enjoyable, 4-somewhat enjoy...-Country</t>
  </si>
  <si>
    <t>Q8_4</t>
  </si>
  <si>
    <t>How much do you enjoy listening to this type of genre? 1-5 Scale (5-Very enjoyable, 4-somewhat enjoy...-Pop</t>
  </si>
  <si>
    <t>Q8_3</t>
  </si>
  <si>
    <t>How much do you enjoy listening to this type of genre? 1-5 Scale (5-Very enjoyable, 4-somewhat enjoy...-Hip Hop</t>
  </si>
  <si>
    <t>Q8_2</t>
  </si>
  <si>
    <t>How much do you enjoy listening to this type of genre? 1-5 Scale (5-Very enjoyable, 4-somewhat enjoy...-Electronic</t>
  </si>
  <si>
    <t>Q9_4</t>
  </si>
  <si>
    <t>How danceable do you find this type of music genre? 1-5 Scale (5-very danceable, 4-somewhat danceabl...-Pop</t>
  </si>
  <si>
    <t>Q9_5</t>
  </si>
  <si>
    <t>How danceable do you find this type of music genre? 1-5 Scale (5-very danceable, 4-somewhat danceabl...-Rock</t>
  </si>
  <si>
    <t>Q9_3</t>
  </si>
  <si>
    <t>How danceable do you find this type of music genre? 1-5 Scale (5-very danceable, 4-somewhat danceabl...-Hip Hop</t>
  </si>
  <si>
    <t>Q9_1</t>
  </si>
  <si>
    <t>How danceable do you find this type of music genre? 1-5 Scale (5-very danceable, 4-somewhat danceabl...-Country</t>
  </si>
  <si>
    <t>Q9_2</t>
  </si>
  <si>
    <t>How danceable do you find this type of music genre? 1-5 Scale (5-very danceable, 4-somewhat danceabl...-Electronic</t>
  </si>
  <si>
    <t>Q10</t>
  </si>
  <si>
    <t>Q11_1</t>
  </si>
  <si>
    <t>Please rank these games in terms of your enjoyment: (6 -Very Fun - 1 - Not Fun)-Beer Pong</t>
  </si>
  <si>
    <t>Q11_2</t>
  </si>
  <si>
    <t>Please rank these games in terms of your enjoyment: (6 -Very Fun - 1 - Not Fun)-Flip Cup</t>
  </si>
  <si>
    <t>Q11_3</t>
  </si>
  <si>
    <t>Please rank these games in terms of your enjoyment: (6 -Very Fun - 1 - Not Fun)-Quarters</t>
  </si>
  <si>
    <t>Q11_5</t>
  </si>
  <si>
    <t>Please rank these games in terms of your enjoyment: (6 -Very Fun - 1 - Not Fun)-Rock Band</t>
  </si>
  <si>
    <t>Q11_6</t>
  </si>
  <si>
    <t>Please rank these games in terms of your enjoyment: (6 -Very Fun - 1 - Not Fun)-Asshole</t>
  </si>
  <si>
    <t>Q11_4</t>
  </si>
  <si>
    <t>Please rank these games in terms of your enjoyment: (6 -Very Fun - 1 - Not Fun)-Twister</t>
  </si>
  <si>
    <t>Q12_1</t>
  </si>
  <si>
    <t>Please rank your skill level in each of these games: (6 - Very Good - 1 - Not so Good-Beer Pong</t>
  </si>
  <si>
    <t>Q12_2</t>
  </si>
  <si>
    <t>Please rank your skill level in each of these games: (6 - Very Good - 1 - Not so Good-Flip Cup</t>
  </si>
  <si>
    <t>Q12_4</t>
  </si>
  <si>
    <t>Please rank your skill level in each of these games: (6 - Very Good - 1 - Not so Good-Twister</t>
  </si>
  <si>
    <t>Q12_5</t>
  </si>
  <si>
    <t>Please rank your skill level in each of these games: (6 - Very Good - 1 - Not so Good-Rock Band</t>
  </si>
  <si>
    <t>Q12_6</t>
  </si>
  <si>
    <t>Please rank your skill level in each of these games: (6 - Very Good - 1 - Not so Good-Asshole</t>
  </si>
  <si>
    <t>Q12_3</t>
  </si>
  <si>
    <t>Please rank your skill level in each of these games: (6 - Very Good - 1 - Not so Good-Quarters</t>
  </si>
  <si>
    <t>Q13_4</t>
  </si>
  <si>
    <t>Please rank your preference of cuisines: (5 - High Preference - 1 - Low Preference)-American</t>
  </si>
  <si>
    <t>Q13_1</t>
  </si>
  <si>
    <t>Please rank your preference of cuisines: (5 - High Preference - 1 - Low Preference)-Italian</t>
  </si>
  <si>
    <t>Q13_2</t>
  </si>
  <si>
    <t>Please rank your preference of cuisines: (5 - High Preference - 1 - Low Preference)-Mexican</t>
  </si>
  <si>
    <t>Q13_5</t>
  </si>
  <si>
    <t>Please rank your preference of cuisines: (5 - High Preference - 1 - Low Preference)-French</t>
  </si>
  <si>
    <t>Q13_3</t>
  </si>
  <si>
    <t>Please rank your preference of cuisines: (5 - High Preference - 1 - Low Preference)-Japanese</t>
  </si>
  <si>
    <t>Q15_2</t>
  </si>
  <si>
    <t>Please rank your opinion of the following cooks on the Food Network: (5 - High Preference - 1 - Low...-Rachael Ray</t>
  </si>
  <si>
    <t>Q15_1</t>
  </si>
  <si>
    <t>Please rank your opinion of the following cooks on the Food Network: (5 - High Preference - 1 - Low...-Ina Garten</t>
  </si>
  <si>
    <t>Q15_3</t>
  </si>
  <si>
    <t>Please rank your opinion of the following cooks on the Food Network: (5 - High Preference - 1 - Low...-Bobby Flay</t>
  </si>
  <si>
    <t>Q15_4</t>
  </si>
  <si>
    <t>Please rank your opinion of the following cooks on the Food Network: (5 - High Preference - 1 - Low...-Guy Fieri</t>
  </si>
  <si>
    <t>Q15_5</t>
  </si>
  <si>
    <t>Please rank your opinion of the following cooks on the Food Network: (5 - High Preference - 1 - Low...-Paula Dean</t>
  </si>
  <si>
    <t>Q14_2</t>
  </si>
  <si>
    <t>Please rank your preference of eating at a party: (5 - High Preference - 1 - Low Preference)-Buffet</t>
  </si>
  <si>
    <t>Q14_3</t>
  </si>
  <si>
    <t>Please rank your preference of eating at a party: (5 - High Preference - 1 - Low Preference)-Tray Passed hors d'oeuvres</t>
  </si>
  <si>
    <t>Q14_4</t>
  </si>
  <si>
    <t>Please rank your preference of eating at a party: (5 - High Preference - 1 - Low Preference)-Finger Foods / Chips and Dip</t>
  </si>
  <si>
    <t>Q14_5</t>
  </si>
  <si>
    <t>Please rank your preference of eating at a party: (5 - High Preference - 1 - Low Preference)-Family Style sit down meal</t>
  </si>
  <si>
    <t>Q14_1</t>
  </si>
  <si>
    <t>Please rank your preference of eating at a party: (5 - High Preference - 1 - Low Preference)-Sit down three course meal</t>
  </si>
  <si>
    <t>Music Utility by Genre</t>
  </si>
  <si>
    <t>Danceability of Music Genre</t>
  </si>
  <si>
    <t xml:space="preserve">Hip Hop </t>
  </si>
  <si>
    <t xml:space="preserve">Rock </t>
  </si>
  <si>
    <t>Party length (minutes)</t>
  </si>
  <si>
    <t>Songs</t>
  </si>
  <si>
    <t>Juran</t>
  </si>
  <si>
    <t>Constraints</t>
  </si>
  <si>
    <t>Song</t>
  </si>
  <si>
    <t>Juran's Utility</t>
  </si>
  <si>
    <t>Utility</t>
  </si>
  <si>
    <t># of Song Played by Genre</t>
  </si>
  <si>
    <t>Total Songs</t>
  </si>
  <si>
    <t>&lt;=</t>
  </si>
  <si>
    <t>Total</t>
  </si>
  <si>
    <t>&gt;=</t>
  </si>
  <si>
    <t>Dance Score</t>
  </si>
  <si>
    <t>Dance?</t>
  </si>
  <si>
    <t>Dance Party?</t>
  </si>
  <si>
    <t>Min Andy utility</t>
  </si>
  <si>
    <t>Min Anna utility</t>
  </si>
  <si>
    <t>Min Diana utility</t>
  </si>
  <si>
    <t>Min Hiram utility</t>
  </si>
  <si>
    <t>Min Madeline utility</t>
  </si>
  <si>
    <t>Avg song length (minutes)</t>
  </si>
  <si>
    <t>Impact of Dance Party</t>
  </si>
  <si>
    <t>1-Dance parties are no fun</t>
  </si>
  <si>
    <t>2-Dance parties are less fun</t>
  </si>
  <si>
    <t>3-Indifferent about dance parties</t>
  </si>
  <si>
    <t>4-dance parties are more fun</t>
  </si>
  <si>
    <t>5-dance parties rock</t>
  </si>
  <si>
    <t>-40% utility</t>
  </si>
  <si>
    <t>+40% utility</t>
  </si>
  <si>
    <t>+20% utility</t>
  </si>
  <si>
    <t>0% utility change</t>
  </si>
  <si>
    <t>-20% utility</t>
  </si>
  <si>
    <t xml:space="preserve">Danceable Songs </t>
  </si>
  <si>
    <t>Rounded</t>
  </si>
  <si>
    <t>Added Juran Utility</t>
  </si>
  <si>
    <t>Want min avg utility per song of 2.5 for students (min 200 utility)</t>
  </si>
  <si>
    <t>Utility on 5pt Scale</t>
  </si>
  <si>
    <t>Max music utility</t>
  </si>
  <si>
    <t>Max utitlity</t>
  </si>
  <si>
    <t>Max dance utility</t>
  </si>
  <si>
    <t xml:space="preserve">Assumptions </t>
  </si>
  <si>
    <t>Provided by Prof Juran</t>
  </si>
  <si>
    <t>Juran answer</t>
  </si>
  <si>
    <t>More than half of attendees must want to dance to turn into dance party</t>
  </si>
  <si>
    <t>Need score of at least 100 to want to dance</t>
  </si>
  <si>
    <t>Total Dance Utility</t>
  </si>
  <si>
    <t>P</t>
  </si>
  <si>
    <t>N</t>
  </si>
  <si>
    <t>Dance Song?</t>
  </si>
  <si>
    <t>Adjusted P</t>
  </si>
  <si>
    <t>Utility Per Dance Song</t>
  </si>
  <si>
    <t>Methodology:</t>
  </si>
  <si>
    <t xml:space="preserve">Two-step appoach.  </t>
  </si>
  <si>
    <r>
      <rPr>
        <b/>
        <sz val="11"/>
        <color theme="1"/>
        <rFont val="Calibri"/>
        <family val="2"/>
        <scheme val="minor"/>
      </rPr>
      <t>Step 1:</t>
    </r>
    <r>
      <rPr>
        <sz val="11"/>
        <color theme="1"/>
        <rFont val="Calibri"/>
        <family val="2"/>
        <scheme val="minor"/>
      </rPr>
      <t xml:space="preserve"> LP optimization model based on musical genre preferences (Cells B11:F16).</t>
    </r>
  </si>
  <si>
    <r>
      <rPr>
        <b/>
        <sz val="11"/>
        <color theme="1"/>
        <rFont val="Calibri"/>
        <family val="2"/>
        <scheme val="minor"/>
      </rPr>
      <t>1A:</t>
    </r>
    <r>
      <rPr>
        <sz val="11"/>
        <color theme="1"/>
        <rFont val="Calibri"/>
        <family val="2"/>
        <scheme val="minor"/>
      </rPr>
      <t xml:space="preserve"> # of songs per genre (cells B8:F8) are decision variables  in Solver model and Juran's utility (cell B1) is objetive cell</t>
    </r>
  </si>
  <si>
    <r>
      <rPr>
        <b/>
        <sz val="11"/>
        <color theme="1"/>
        <rFont val="Calibri"/>
        <family val="2"/>
        <scheme val="minor"/>
      </rPr>
      <t>1B:</t>
    </r>
    <r>
      <rPr>
        <sz val="11"/>
        <color theme="1"/>
        <rFont val="Calibri"/>
        <family val="2"/>
        <scheme val="minor"/>
      </rPr>
      <t xml:space="preserve"> Utility is calculated by multiplying # of songs per genre by each person's utility by music genre (cells G11:G116)</t>
    </r>
  </si>
  <si>
    <r>
      <rPr>
        <b/>
        <sz val="11"/>
        <color theme="1"/>
        <rFont val="Calibri"/>
        <family val="2"/>
        <scheme val="minor"/>
      </rPr>
      <t xml:space="preserve">1C: </t>
    </r>
    <r>
      <rPr>
        <sz val="11"/>
        <color theme="1"/>
        <rFont val="Calibri"/>
        <family val="2"/>
        <scheme val="minor"/>
      </rPr>
      <t>Constraints include total number of dance songs (cells A20:D20) and a minimum utility for each student (cells A21:D25)</t>
    </r>
  </si>
  <si>
    <r>
      <rPr>
        <b/>
        <sz val="11"/>
        <color theme="1"/>
        <rFont val="Calibri"/>
        <family val="2"/>
        <scheme val="minor"/>
      </rPr>
      <t>Step 2:</t>
    </r>
    <r>
      <rPr>
        <sz val="11"/>
        <color theme="1"/>
        <rFont val="Calibri"/>
        <family val="2"/>
        <scheme val="minor"/>
      </rPr>
      <t xml:space="preserve"> Calculated likelihood and added utility of a dance party </t>
    </r>
  </si>
  <si>
    <t>Assumptions</t>
  </si>
  <si>
    <r>
      <rPr>
        <b/>
        <sz val="11"/>
        <color theme="1"/>
        <rFont val="Calibri"/>
        <family val="2"/>
        <scheme val="minor"/>
      </rPr>
      <t xml:space="preserve">2A: </t>
    </r>
    <r>
      <rPr>
        <sz val="11"/>
        <color theme="1"/>
        <rFont val="Calibri"/>
        <family val="2"/>
        <scheme val="minor"/>
      </rPr>
      <t>Prof. Juran preference for a dance party is equated to a +20% increase in utility (cell D31)</t>
    </r>
  </si>
  <si>
    <r>
      <rPr>
        <b/>
        <sz val="11"/>
        <color theme="1"/>
        <rFont val="Calibri"/>
        <family val="2"/>
        <scheme val="minor"/>
      </rPr>
      <t>2B:</t>
    </r>
    <r>
      <rPr>
        <sz val="11"/>
        <color theme="1"/>
        <rFont val="Calibri"/>
        <family val="2"/>
        <scheme val="minor"/>
      </rPr>
      <t xml:space="preserve"> Not all songs are danceable so need to calculate how many are danceable </t>
    </r>
  </si>
  <si>
    <r>
      <rPr>
        <b/>
        <sz val="11"/>
        <color theme="1"/>
        <rFont val="Calibri"/>
        <family val="2"/>
        <scheme val="minor"/>
      </rPr>
      <t xml:space="preserve">2D: </t>
    </r>
    <r>
      <rPr>
        <sz val="11"/>
        <color theme="1"/>
        <rFont val="Calibri"/>
        <family val="2"/>
        <scheme val="minor"/>
      </rPr>
      <t>Dance score (cells B39:B44) determines likelihood of dancing.  Calculated by multiplying # songs played by genre * # of dance songs * each persons danceability rating for respective music genre</t>
    </r>
  </si>
  <si>
    <r>
      <rPr>
        <b/>
        <sz val="11"/>
        <color theme="1"/>
        <rFont val="Calibri"/>
        <family val="2"/>
        <scheme val="minor"/>
      </rPr>
      <t>2E:</t>
    </r>
    <r>
      <rPr>
        <sz val="11"/>
        <color theme="1"/>
        <rFont val="Calibri"/>
        <family val="2"/>
        <scheme val="minor"/>
      </rPr>
      <t xml:space="preserve"> If dance score for each individual &gt;100 then person will want to dance (cells H39:H44)</t>
    </r>
  </si>
  <si>
    <r>
      <rPr>
        <b/>
        <sz val="11"/>
        <color theme="1"/>
        <rFont val="Calibri"/>
        <family val="2"/>
        <scheme val="minor"/>
      </rPr>
      <t xml:space="preserve">2G: </t>
    </r>
    <r>
      <rPr>
        <sz val="11"/>
        <color theme="1"/>
        <rFont val="Calibri"/>
        <family val="2"/>
        <scheme val="minor"/>
      </rPr>
      <t xml:space="preserve">Juran's dance utility (cell J39) is calculated on whether or not it is a dance party.  If it isn't no added utility, if it is +20% utility increase </t>
    </r>
  </si>
  <si>
    <r>
      <rPr>
        <b/>
        <sz val="11"/>
        <color theme="1"/>
        <rFont val="Calibri"/>
        <family val="2"/>
        <scheme val="minor"/>
      </rPr>
      <t>2F:</t>
    </r>
    <r>
      <rPr>
        <sz val="11"/>
        <color theme="1"/>
        <rFont val="Calibri"/>
        <family val="2"/>
        <scheme val="minor"/>
      </rPr>
      <t xml:space="preserve"> If majority of people want to dance, it becomes a dance party (cell I39)</t>
    </r>
  </si>
  <si>
    <r>
      <rPr>
        <b/>
        <sz val="11"/>
        <color theme="1"/>
        <rFont val="Calibri"/>
        <family val="2"/>
        <scheme val="minor"/>
      </rPr>
      <t>2C:</t>
    </r>
    <r>
      <rPr>
        <sz val="11"/>
        <color theme="1"/>
        <rFont val="Calibri"/>
        <family val="2"/>
        <scheme val="minor"/>
      </rPr>
      <t xml:space="preserve"> # of danceable songs (cell B36) calculated based on a Crystal Ball simulation (see Music # of dance songs tab for detailed methodology)</t>
    </r>
  </si>
  <si>
    <t>Wanted to calculated how many songs are danceable out of 80 song playlist</t>
  </si>
  <si>
    <r>
      <rPr>
        <b/>
        <sz val="11"/>
        <color theme="1"/>
        <rFont val="Calibri"/>
        <family val="2"/>
        <scheme val="minor"/>
      </rPr>
      <t>Step 1:</t>
    </r>
    <r>
      <rPr>
        <sz val="11"/>
        <color theme="1"/>
        <rFont val="Calibri"/>
        <family val="2"/>
        <scheme val="minor"/>
      </rPr>
      <t xml:space="preserve"> Whether each song was a dance song or not was determined by a binomial distribution (cells E6:E85).  These cells became Crystal Ball assumptions</t>
    </r>
  </si>
  <si>
    <r>
      <rPr>
        <b/>
        <sz val="10"/>
        <rFont val="Arial"/>
        <family val="2"/>
      </rPr>
      <t xml:space="preserve">1B: </t>
    </r>
    <r>
      <rPr>
        <sz val="10"/>
        <rFont val="Arial"/>
        <family val="2"/>
      </rPr>
      <t xml:space="preserve">P adjusted to equal 0.33 when last song was "not" a dance song and 0.33+0.05 when last song "was" a dance song (cells B6:B85). </t>
    </r>
  </si>
  <si>
    <t xml:space="preserve"> This accounts for a momentum effect as people will be more willing to dance if they were dancing last song.</t>
  </si>
  <si>
    <r>
      <rPr>
        <b/>
        <sz val="11"/>
        <color theme="1"/>
        <rFont val="Calibri"/>
        <family val="2"/>
        <scheme val="minor"/>
      </rPr>
      <t xml:space="preserve">1A: </t>
    </r>
    <r>
      <rPr>
        <sz val="11"/>
        <color theme="1"/>
        <rFont val="Calibri"/>
        <family val="2"/>
        <scheme val="minor"/>
      </rPr>
      <t>Binomial distribution had P=0.33 and N=1 for all 80 songs</t>
    </r>
  </si>
  <si>
    <r>
      <rPr>
        <b/>
        <sz val="11"/>
        <color theme="1"/>
        <rFont val="Calibri"/>
        <family val="2"/>
        <scheme val="minor"/>
      </rPr>
      <t xml:space="preserve">2: </t>
    </r>
    <r>
      <rPr>
        <sz val="11"/>
        <color theme="1"/>
        <rFont val="Calibri"/>
        <family val="2"/>
        <scheme val="minor"/>
      </rPr>
      <t>Summed total number of dance songs (cell E86) and multiplied by Dance utility to create a "Total Dance Utility".  This became forecast cell in Crystal Ball</t>
    </r>
  </si>
  <si>
    <t>Results:</t>
  </si>
  <si>
    <t>After running simulation, Mean # of Dance songs calculated at 30.32 dance songs (see screen grab below)</t>
  </si>
  <si>
    <r>
      <rPr>
        <b/>
        <sz val="11"/>
        <color theme="1"/>
        <rFont val="Calibri"/>
        <family val="2"/>
        <scheme val="minor"/>
      </rPr>
      <t>1C:</t>
    </r>
    <r>
      <rPr>
        <sz val="11"/>
        <color theme="1"/>
        <rFont val="Calibri"/>
        <family val="2"/>
        <scheme val="minor"/>
      </rPr>
      <t xml:space="preserve"> Cells C6:C85 adjust P so that it never goes above 1.0</t>
    </r>
  </si>
  <si>
    <t>Objective: To select the game that will maximize utility using Juran's preferences as a key decision variable</t>
  </si>
  <si>
    <t>Game</t>
  </si>
  <si>
    <t>Beer Pong</t>
  </si>
  <si>
    <t>Flip Cup</t>
  </si>
  <si>
    <t>Quarters</t>
  </si>
  <si>
    <t>Twister</t>
  </si>
  <si>
    <t>Rock Band</t>
  </si>
  <si>
    <t>A$$hole</t>
  </si>
  <si>
    <t>Preference for Game</t>
  </si>
  <si>
    <t>(1) Ranked games according to Juran's preference and skill level and averaged the scores to find Juran's total utility for each of the games</t>
  </si>
  <si>
    <t>Skill Level for each Game</t>
  </si>
  <si>
    <t>Juran's Total Utility:</t>
  </si>
  <si>
    <t>Hosts</t>
  </si>
  <si>
    <t>Mad</t>
  </si>
  <si>
    <t>Diana</t>
  </si>
  <si>
    <t>(2) Determined which games can be played at each of the possible hosts' apartments based on space constraints and availability of required technology/materials</t>
  </si>
  <si>
    <t>Games Available:</t>
  </si>
  <si>
    <t>(3) Ran Crystal Ball to determine the probabilily that each of the games would be played for each potential host</t>
  </si>
  <si>
    <t>Probabilities:</t>
  </si>
  <si>
    <t>(4) Juran's total utility scores and probabiliites assigned to each game under all possible hosts were then plugged into the larger precision tree to find the optimal solution</t>
  </si>
  <si>
    <t>Madeleine:</t>
  </si>
  <si>
    <t>Diana:</t>
  </si>
  <si>
    <t>Anna:</t>
  </si>
  <si>
    <t>Hiram:</t>
  </si>
  <si>
    <t>Andy:</t>
  </si>
  <si>
    <t>HOST</t>
    <phoneticPr fontId="2" type="noConversion"/>
  </si>
  <si>
    <t>MEAN OF TRANSPORT</t>
    <phoneticPr fontId="2" type="noConversion"/>
  </si>
  <si>
    <t>TRAVEL TIME</t>
    <phoneticPr fontId="2" type="noConversion"/>
  </si>
  <si>
    <t>UTILITY</t>
  </si>
  <si>
    <t>FLOOR</t>
    <phoneticPr fontId="2" type="noConversion"/>
  </si>
  <si>
    <t>ELEVATOR</t>
    <phoneticPr fontId="2" type="noConversion"/>
  </si>
  <si>
    <t>P(BROKEN)</t>
    <phoneticPr fontId="2" type="noConversion"/>
  </si>
  <si>
    <t>UTILITY</t>
    <phoneticPr fontId="2" type="noConversion"/>
  </si>
  <si>
    <t>PARTY AREA UTILITY</t>
    <phoneticPr fontId="2" type="noConversion"/>
  </si>
  <si>
    <t>NOSY NEIGHBOR</t>
    <phoneticPr fontId="2" type="noConversion"/>
  </si>
  <si>
    <t>P(HOME)</t>
    <phoneticPr fontId="2" type="noConversion"/>
  </si>
  <si>
    <t>UTILITY</t>
    <phoneticPr fontId="2" type="noConversion"/>
  </si>
  <si>
    <t>ANGRY ROOMMATES</t>
    <phoneticPr fontId="2" type="noConversion"/>
  </si>
  <si>
    <t>AVERAGE</t>
    <phoneticPr fontId="2" type="noConversion"/>
  </si>
  <si>
    <t>Utility Assignment</t>
    <phoneticPr fontId="2" type="noConversion"/>
  </si>
  <si>
    <t>Mad Buck</t>
    <phoneticPr fontId="2" type="noConversion"/>
  </si>
  <si>
    <t>subway</t>
    <phoneticPr fontId="2" type="noConversion"/>
  </si>
  <si>
    <t>5th floor</t>
    <phoneticPr fontId="2" type="noConversion"/>
  </si>
  <si>
    <t xml:space="preserve">elevator </t>
    <phoneticPr fontId="2" type="noConversion"/>
  </si>
  <si>
    <t>.5 broken</t>
    <phoneticPr fontId="2" type="noConversion"/>
  </si>
  <si>
    <t>friends</t>
    <phoneticPr fontId="2" type="noConversion"/>
  </si>
  <si>
    <t>Good luck getting me to leave!!</t>
    <phoneticPr fontId="2" type="noConversion"/>
  </si>
  <si>
    <t>Andy</t>
    <phoneticPr fontId="2" type="noConversion"/>
  </si>
  <si>
    <t>walk</t>
    <phoneticPr fontId="2" type="noConversion"/>
  </si>
  <si>
    <t>1st floor</t>
    <phoneticPr fontId="2" type="noConversion"/>
  </si>
  <si>
    <t>no elevator</t>
    <phoneticPr fontId="2" type="noConversion"/>
  </si>
  <si>
    <t>0 broken</t>
    <phoneticPr fontId="2" type="noConversion"/>
  </si>
  <si>
    <t>landlord</t>
    <phoneticPr fontId="2" type="noConversion"/>
  </si>
  <si>
    <t>Count me in!</t>
    <phoneticPr fontId="2" type="noConversion"/>
  </si>
  <si>
    <t>Hiram</t>
    <phoneticPr fontId="2" type="noConversion"/>
  </si>
  <si>
    <t>5th floor</t>
    <phoneticPr fontId="2" type="noConversion"/>
  </si>
  <si>
    <t>elevator</t>
    <phoneticPr fontId="2" type="noConversion"/>
  </si>
  <si>
    <t>.1 broken</t>
    <phoneticPr fontId="2" type="noConversion"/>
  </si>
  <si>
    <t>b****y lady</t>
    <phoneticPr fontId="2" type="noConversion"/>
  </si>
  <si>
    <t>Sounds ok</t>
    <phoneticPr fontId="2" type="noConversion"/>
  </si>
  <si>
    <t>Diana</t>
    <phoneticPr fontId="2" type="noConversion"/>
  </si>
  <si>
    <t>12th floor</t>
    <phoneticPr fontId="2" type="noConversion"/>
  </si>
  <si>
    <t>0 broken</t>
    <phoneticPr fontId="2" type="noConversion"/>
  </si>
  <si>
    <t>crazy lady</t>
    <phoneticPr fontId="2" type="noConversion"/>
  </si>
  <si>
    <t>If I have to</t>
    <phoneticPr fontId="2" type="noConversion"/>
  </si>
  <si>
    <t>Anna</t>
    <phoneticPr fontId="2" type="noConversion"/>
  </si>
  <si>
    <t>subway</t>
    <phoneticPr fontId="2" type="noConversion"/>
  </si>
  <si>
    <t>9th floor</t>
    <phoneticPr fontId="2" type="noConversion"/>
  </si>
  <si>
    <t>none!</t>
    <phoneticPr fontId="2" type="noConversion"/>
  </si>
  <si>
    <t>No way!</t>
    <phoneticPr fontId="2" type="noConversion"/>
  </si>
  <si>
    <t>Juran's Utility for Alcohol</t>
    <phoneticPr fontId="4" type="noConversion"/>
  </si>
  <si>
    <t>(5-Best Option, 1-Worse Option)</t>
    <phoneticPr fontId="4" type="noConversion"/>
  </si>
  <si>
    <t>Beer</t>
    <phoneticPr fontId="4" type="noConversion"/>
  </si>
  <si>
    <t>Rum</t>
    <phoneticPr fontId="4" type="noConversion"/>
  </si>
  <si>
    <t>Tequila</t>
    <phoneticPr fontId="4" type="noConversion"/>
  </si>
  <si>
    <t>Whiskey</t>
    <phoneticPr fontId="4" type="noConversion"/>
  </si>
  <si>
    <t>Vodka</t>
    <phoneticPr fontId="4" type="noConversion"/>
  </si>
  <si>
    <t>Juran's Utility for Mixers</t>
    <phoneticPr fontId="4" type="noConversion"/>
  </si>
  <si>
    <t>(7-Most Likely, 1-Least Likely)</t>
    <phoneticPr fontId="4" type="noConversion"/>
  </si>
  <si>
    <t>Maximization Juran Alcohol</t>
    <phoneticPr fontId="4" type="noConversion"/>
  </si>
  <si>
    <t>Andy:</t>
    <phoneticPr fontId="4" type="noConversion"/>
  </si>
  <si>
    <t>Ice</t>
    <phoneticPr fontId="4" type="noConversion"/>
  </si>
  <si>
    <t xml:space="preserve">Anna: </t>
    <phoneticPr fontId="4" type="noConversion"/>
  </si>
  <si>
    <t>Cranberry Juice</t>
    <phoneticPr fontId="4" type="noConversion"/>
  </si>
  <si>
    <t>Diana:</t>
    <phoneticPr fontId="4" type="noConversion"/>
  </si>
  <si>
    <t>Orange Juice</t>
    <phoneticPr fontId="4" type="noConversion"/>
  </si>
  <si>
    <t>Hiram</t>
    <phoneticPr fontId="4" type="noConversion"/>
  </si>
  <si>
    <t>Tonic</t>
    <phoneticPr fontId="4" type="noConversion"/>
  </si>
  <si>
    <t>Madeleine</t>
    <phoneticPr fontId="4" type="noConversion"/>
  </si>
  <si>
    <t>Soda</t>
    <phoneticPr fontId="4" type="noConversion"/>
  </si>
  <si>
    <t>Lemon Lime Soda</t>
    <phoneticPr fontId="4" type="noConversion"/>
  </si>
  <si>
    <t>Cola</t>
    <phoneticPr fontId="4" type="noConversion"/>
  </si>
  <si>
    <t>Andy</t>
    <phoneticPr fontId="4" type="noConversion"/>
  </si>
  <si>
    <t>Anna</t>
    <phoneticPr fontId="4" type="noConversion"/>
  </si>
  <si>
    <t>Diana</t>
    <phoneticPr fontId="4" type="noConversion"/>
  </si>
  <si>
    <t>Hiram</t>
    <phoneticPr fontId="4" type="noConversion"/>
  </si>
  <si>
    <t>Madeleine</t>
    <phoneticPr fontId="4" type="noConversion"/>
  </si>
  <si>
    <t>Rum</t>
    <phoneticPr fontId="4" type="noConversion"/>
  </si>
  <si>
    <t>Tequila</t>
    <phoneticPr fontId="4" type="noConversion"/>
  </si>
  <si>
    <t>Whiskey</t>
    <phoneticPr fontId="4" type="noConversion"/>
  </si>
  <si>
    <t>Likeliness Host will Have Type of Drink</t>
    <phoneticPr fontId="4" type="noConversion"/>
  </si>
  <si>
    <t>(5-Most Likely, 1-Least Likely)</t>
    <phoneticPr fontId="4" type="noConversion"/>
  </si>
  <si>
    <t>Total:</t>
    <phoneticPr fontId="4" type="noConversion"/>
  </si>
  <si>
    <t>Andy</t>
    <phoneticPr fontId="4" type="noConversion"/>
  </si>
  <si>
    <t>Anna</t>
    <phoneticPr fontId="4" type="noConversion"/>
  </si>
  <si>
    <t xml:space="preserve">Hiram </t>
    <phoneticPr fontId="4" type="noConversion"/>
  </si>
  <si>
    <t>Probability Hosts will Have Type of Mixer</t>
    <phoneticPr fontId="4" type="noConversion"/>
  </si>
  <si>
    <t>Cuisine</t>
  </si>
  <si>
    <t>Madeleine</t>
  </si>
  <si>
    <t>Hirim</t>
  </si>
  <si>
    <t>American</t>
  </si>
  <si>
    <t>French</t>
  </si>
  <si>
    <t>Italian</t>
  </si>
  <si>
    <t>Japanese</t>
  </si>
  <si>
    <t>Mexican</t>
  </si>
  <si>
    <t>Style of Meal</t>
  </si>
  <si>
    <t>Buffet</t>
  </si>
  <si>
    <t>Family Style Dinner</t>
  </si>
  <si>
    <t>Finger Food / Chips and Dip</t>
  </si>
  <si>
    <t>Three Course Sit Down Meal</t>
  </si>
  <si>
    <t>Tray Passed Hor D'ourves</t>
  </si>
  <si>
    <t>Location of Party</t>
  </si>
  <si>
    <t>Type of Food</t>
  </si>
  <si>
    <t>Chance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</si>
</sst>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0.00001]0.0###%;[=0]0.0%;0.00E+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b/>
      <i/>
      <sz val="10"/>
      <name val="Verdana"/>
      <family val="2"/>
    </font>
    <font>
      <b/>
      <i/>
      <u/>
      <sz val="10"/>
      <name val="Verdana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7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sz val="8"/>
      <color indexed="17"/>
      <name val="Arial"/>
      <family val="2"/>
    </font>
    <font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8" fillId="0" borderId="0"/>
  </cellStyleXfs>
  <cellXfs count="1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5" xfId="0" quotePrefix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quotePrefix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1" applyAlignment="1">
      <alignment horizontal="center"/>
    </xf>
    <xf numFmtId="0" fontId="3" fillId="0" borderId="0" xfId="2" applyAlignment="1">
      <alignment horizontal="center"/>
    </xf>
    <xf numFmtId="0" fontId="3" fillId="0" borderId="0" xfId="2" applyFont="1" applyAlignment="1">
      <alignment horizontal="center" vertical="center" wrapText="1"/>
    </xf>
    <xf numFmtId="0" fontId="4" fillId="3" borderId="0" xfId="1" applyFill="1" applyAlignment="1">
      <alignment horizontal="center"/>
    </xf>
    <xf numFmtId="0" fontId="4" fillId="0" borderId="0" xfId="1"/>
    <xf numFmtId="0" fontId="4" fillId="4" borderId="0" xfId="1" applyFill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1" applyFill="1" applyAlignment="1">
      <alignment horizontal="left"/>
    </xf>
    <xf numFmtId="0" fontId="0" fillId="0" borderId="6" xfId="0" applyBorder="1"/>
    <xf numFmtId="0" fontId="1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2" fillId="0" borderId="0" xfId="0" applyFont="1"/>
    <xf numFmtId="0" fontId="1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5" borderId="14" xfId="0" applyFont="1" applyFill="1" applyBorder="1" applyAlignment="1">
      <alignment horizontal="right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0" fillId="0" borderId="9" xfId="0" applyBorder="1"/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6" borderId="0" xfId="0" applyFill="1" applyBorder="1"/>
    <xf numFmtId="0" fontId="0" fillId="6" borderId="13" xfId="0" applyFill="1" applyBorder="1"/>
    <xf numFmtId="0" fontId="0" fillId="7" borderId="0" xfId="0" applyFill="1" applyBorder="1"/>
    <xf numFmtId="0" fontId="0" fillId="7" borderId="13" xfId="0" applyFill="1" applyBorder="1"/>
    <xf numFmtId="0" fontId="1" fillId="0" borderId="12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9" fillId="8" borderId="17" xfId="3" applyFont="1" applyFill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9" borderId="19" xfId="3" applyFont="1" applyFill="1" applyBorder="1" applyAlignment="1">
      <alignment horizontal="center" vertical="center" wrapText="1"/>
    </xf>
    <xf numFmtId="0" fontId="9" fillId="9" borderId="20" xfId="3" applyFont="1" applyFill="1" applyBorder="1" applyAlignment="1">
      <alignment horizontal="center" vertical="center" wrapText="1"/>
    </xf>
    <xf numFmtId="0" fontId="8" fillId="0" borderId="0" xfId="3" applyAlignment="1">
      <alignment vertical="center" wrapText="1"/>
    </xf>
    <xf numFmtId="0" fontId="8" fillId="8" borderId="23" xfId="3" applyFill="1" applyBorder="1" applyAlignment="1">
      <alignment horizontal="center" vertical="center" wrapText="1"/>
    </xf>
    <xf numFmtId="0" fontId="8" fillId="0" borderId="22" xfId="3" applyBorder="1" applyAlignment="1">
      <alignment horizontal="center" vertical="center" wrapText="1"/>
    </xf>
    <xf numFmtId="0" fontId="8" fillId="0" borderId="24" xfId="3" applyBorder="1" applyAlignment="1">
      <alignment horizontal="center" vertical="center" wrapText="1"/>
    </xf>
    <xf numFmtId="0" fontId="8" fillId="9" borderId="24" xfId="3" applyFill="1" applyBorder="1" applyAlignment="1">
      <alignment horizontal="center" vertical="center" wrapText="1"/>
    </xf>
    <xf numFmtId="0" fontId="8" fillId="9" borderId="21" xfId="3" applyFill="1" applyBorder="1" applyAlignment="1">
      <alignment horizontal="center" vertical="center" wrapText="1"/>
    </xf>
    <xf numFmtId="0" fontId="8" fillId="0" borderId="24" xfId="3" applyBorder="1" applyAlignment="1">
      <alignment vertical="center" wrapText="1"/>
    </xf>
    <xf numFmtId="0" fontId="8" fillId="8" borderId="25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 wrapText="1"/>
    </xf>
    <xf numFmtId="0" fontId="8" fillId="0" borderId="27" xfId="3" applyBorder="1" applyAlignment="1">
      <alignment horizontal="center" vertical="center" wrapText="1"/>
    </xf>
    <xf numFmtId="0" fontId="8" fillId="9" borderId="27" xfId="3" applyFill="1" applyBorder="1" applyAlignment="1">
      <alignment horizontal="center" vertical="center" wrapText="1"/>
    </xf>
    <xf numFmtId="0" fontId="8" fillId="9" borderId="28" xfId="3" applyFill="1" applyBorder="1" applyAlignment="1">
      <alignment horizontal="center" vertical="center" wrapText="1"/>
    </xf>
    <xf numFmtId="0" fontId="8" fillId="0" borderId="0" xfId="3" applyAlignment="1">
      <alignment horizontal="center" vertical="center" wrapText="1"/>
    </xf>
    <xf numFmtId="0" fontId="10" fillId="0" borderId="0" xfId="3" applyFont="1"/>
    <xf numFmtId="0" fontId="8" fillId="0" borderId="0" xfId="3"/>
    <xf numFmtId="0" fontId="8" fillId="0" borderId="0" xfId="3" applyFont="1"/>
    <xf numFmtId="0" fontId="11" fillId="0" borderId="0" xfId="3" applyFont="1" applyAlignment="1">
      <alignment horizontal="center"/>
    </xf>
    <xf numFmtId="0" fontId="8" fillId="0" borderId="0" xfId="3" applyAlignment="1">
      <alignment horizontal="center"/>
    </xf>
    <xf numFmtId="0" fontId="8" fillId="0" borderId="29" xfId="3" applyBorder="1" applyAlignment="1">
      <alignment horizontal="center"/>
    </xf>
    <xf numFmtId="0" fontId="8" fillId="0" borderId="30" xfId="3" applyBorder="1" applyAlignment="1">
      <alignment horizontal="center"/>
    </xf>
    <xf numFmtId="0" fontId="8" fillId="0" borderId="31" xfId="3" applyBorder="1" applyAlignment="1">
      <alignment horizontal="center"/>
    </xf>
    <xf numFmtId="0" fontId="12" fillId="0" borderId="0" xfId="3" applyFont="1"/>
    <xf numFmtId="0" fontId="9" fillId="0" borderId="0" xfId="3" applyFont="1"/>
    <xf numFmtId="0" fontId="8" fillId="4" borderId="32" xfId="3" applyFill="1" applyBorder="1"/>
    <xf numFmtId="0" fontId="11" fillId="0" borderId="0" xfId="3" applyFont="1" applyAlignment="1">
      <alignment horizontal="left"/>
    </xf>
    <xf numFmtId="0" fontId="8" fillId="0" borderId="6" xfId="3" applyBorder="1" applyAlignment="1">
      <alignment horizontal="center"/>
    </xf>
    <xf numFmtId="0" fontId="8" fillId="0" borderId="7" xfId="3" applyBorder="1" applyAlignment="1">
      <alignment horizontal="center"/>
    </xf>
    <xf numFmtId="0" fontId="8" fillId="0" borderId="8" xfId="3" applyBorder="1" applyAlignment="1">
      <alignment horizontal="center"/>
    </xf>
    <xf numFmtId="0" fontId="8" fillId="0" borderId="33" xfId="3" applyBorder="1"/>
    <xf numFmtId="0" fontId="8" fillId="0" borderId="12" xfId="3" applyBorder="1" applyAlignment="1">
      <alignment horizontal="center"/>
    </xf>
    <xf numFmtId="0" fontId="8" fillId="0" borderId="0" xfId="3" applyBorder="1" applyAlignment="1">
      <alignment horizontal="center"/>
    </xf>
    <xf numFmtId="0" fontId="8" fillId="0" borderId="13" xfId="3" applyBorder="1" applyAlignment="1">
      <alignment horizontal="center"/>
    </xf>
    <xf numFmtId="0" fontId="8" fillId="4" borderId="33" xfId="3" applyFill="1" applyBorder="1"/>
    <xf numFmtId="0" fontId="8" fillId="0" borderId="34" xfId="3" applyBorder="1"/>
    <xf numFmtId="0" fontId="8" fillId="0" borderId="0" xfId="3" applyBorder="1"/>
    <xf numFmtId="0" fontId="8" fillId="0" borderId="14" xfId="3" applyBorder="1" applyAlignment="1">
      <alignment horizontal="center"/>
    </xf>
    <xf numFmtId="0" fontId="8" fillId="0" borderId="15" xfId="3" applyBorder="1" applyAlignment="1">
      <alignment horizontal="center"/>
    </xf>
    <xf numFmtId="0" fontId="8" fillId="0" borderId="16" xfId="3" applyBorder="1" applyAlignment="1">
      <alignment horizontal="center"/>
    </xf>
    <xf numFmtId="0" fontId="8" fillId="0" borderId="35" xfId="3" applyBorder="1"/>
    <xf numFmtId="0" fontId="8" fillId="0" borderId="36" xfId="3" applyBorder="1"/>
    <xf numFmtId="0" fontId="8" fillId="0" borderId="37" xfId="3" applyBorder="1"/>
    <xf numFmtId="0" fontId="8" fillId="0" borderId="38" xfId="3" applyBorder="1"/>
    <xf numFmtId="0" fontId="8" fillId="0" borderId="39" xfId="3" applyBorder="1"/>
    <xf numFmtId="0" fontId="8" fillId="0" borderId="40" xfId="3" applyBorder="1"/>
    <xf numFmtId="0" fontId="8" fillId="0" borderId="41" xfId="3" applyBorder="1"/>
    <xf numFmtId="0" fontId="8" fillId="0" borderId="42" xfId="3" applyBorder="1"/>
    <xf numFmtId="0" fontId="11" fillId="0" borderId="0" xfId="3" applyFont="1"/>
    <xf numFmtId="0" fontId="8" fillId="0" borderId="6" xfId="3" applyFont="1" applyBorder="1" applyAlignment="1">
      <alignment horizontal="center"/>
    </xf>
    <xf numFmtId="0" fontId="8" fillId="0" borderId="7" xfId="3" applyFont="1" applyBorder="1" applyAlignment="1">
      <alignment horizontal="center"/>
    </xf>
    <xf numFmtId="0" fontId="8" fillId="0" borderId="8" xfId="3" applyFont="1" applyBorder="1" applyAlignment="1">
      <alignment horizontal="center"/>
    </xf>
    <xf numFmtId="0" fontId="8" fillId="0" borderId="12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8" fillId="0" borderId="14" xfId="3" applyFont="1" applyBorder="1" applyAlignment="1">
      <alignment horizontal="center"/>
    </xf>
    <xf numFmtId="0" fontId="8" fillId="0" borderId="15" xfId="3" applyFont="1" applyBorder="1" applyAlignment="1">
      <alignment horizontal="center"/>
    </xf>
    <xf numFmtId="0" fontId="8" fillId="0" borderId="16" xfId="3" applyFont="1" applyBorder="1" applyAlignment="1">
      <alignment horizontal="center"/>
    </xf>
    <xf numFmtId="0" fontId="9" fillId="0" borderId="0" xfId="3" applyFont="1" applyAlignment="1">
      <alignment horizontal="center"/>
    </xf>
    <xf numFmtId="0" fontId="1" fillId="0" borderId="43" xfId="0" applyFont="1" applyBorder="1" applyAlignment="1"/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0" fillId="0" borderId="46" xfId="0" applyBorder="1"/>
    <xf numFmtId="0" fontId="0" fillId="0" borderId="47" xfId="0" applyBorder="1" applyAlignment="1">
      <alignment horizontal="center"/>
    </xf>
    <xf numFmtId="0" fontId="0" fillId="0" borderId="48" xfId="0" applyBorder="1"/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9" fillId="8" borderId="21" xfId="3" applyFont="1" applyFill="1" applyBorder="1" applyAlignment="1">
      <alignment horizontal="center" vertical="center" wrapText="1"/>
    </xf>
    <xf numFmtId="0" fontId="9" fillId="8" borderId="22" xfId="3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64" fontId="13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center"/>
    </xf>
    <xf numFmtId="0" fontId="13" fillId="0" borderId="0" xfId="1" applyFont="1" applyAlignment="1">
      <alignment horizontal="right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right"/>
    </xf>
    <xf numFmtId="0" fontId="16" fillId="0" borderId="0" xfId="1" applyNumberFormat="1" applyFont="1" applyAlignment="1">
      <alignment horizontal="center"/>
    </xf>
    <xf numFmtId="0" fontId="17" fillId="0" borderId="0" xfId="1" applyFont="1" applyAlignment="1">
      <alignment horizontal="center"/>
    </xf>
    <xf numFmtId="0" fontId="18" fillId="0" borderId="0" xfId="1" applyNumberFormat="1" applyFont="1" applyAlignment="1">
      <alignment horizontal="center"/>
    </xf>
    <xf numFmtId="0" fontId="15" fillId="0" borderId="0" xfId="1" applyFont="1" applyAlignment="1">
      <alignment horizontal="center"/>
    </xf>
    <xf numFmtId="164" fontId="19" fillId="0" borderId="0" xfId="1" applyNumberFormat="1" applyFont="1" applyAlignment="1">
      <alignment horizontal="right"/>
    </xf>
  </cellXfs>
  <cellStyles count="4">
    <cellStyle name="Normal" xfId="0" builtinId="0"/>
    <cellStyle name="Normal 2" xfId="3"/>
    <cellStyle name="Normal_Sheet1" xfId="1"/>
    <cellStyle name="Normal_Sheet1_1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12</xdr:row>
      <xdr:rowOff>47625</xdr:rowOff>
    </xdr:from>
    <xdr:to>
      <xdr:col>18</xdr:col>
      <xdr:colOff>56205</xdr:colOff>
      <xdr:row>32</xdr:row>
      <xdr:rowOff>18578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29150" y="2333625"/>
          <a:ext cx="7561905" cy="3780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28575</xdr:rowOff>
    </xdr:from>
    <xdr:to>
      <xdr:col>9</xdr:col>
      <xdr:colOff>504825</xdr:colOff>
      <xdr:row>20</xdr:row>
      <xdr:rowOff>3096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19075"/>
          <a:ext cx="5943600" cy="35940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22</xdr:row>
      <xdr:rowOff>28575</xdr:rowOff>
    </xdr:from>
    <xdr:to>
      <xdr:col>9</xdr:col>
      <xdr:colOff>514350</xdr:colOff>
      <xdr:row>41</xdr:row>
      <xdr:rowOff>3096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4219575"/>
          <a:ext cx="5943600" cy="35940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43</xdr:row>
      <xdr:rowOff>19050</xdr:rowOff>
    </xdr:from>
    <xdr:to>
      <xdr:col>9</xdr:col>
      <xdr:colOff>514350</xdr:colOff>
      <xdr:row>61</xdr:row>
      <xdr:rowOff>184071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150" y="8210550"/>
          <a:ext cx="5943600" cy="35940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64</xdr:row>
      <xdr:rowOff>28575</xdr:rowOff>
    </xdr:from>
    <xdr:to>
      <xdr:col>9</xdr:col>
      <xdr:colOff>514350</xdr:colOff>
      <xdr:row>83</xdr:row>
      <xdr:rowOff>3096</xdr:rowOff>
    </xdr:to>
    <xdr:pic>
      <xdr:nvPicPr>
        <xdr:cNvPr id="5" name="Picture 4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150" y="12220575"/>
          <a:ext cx="5943600" cy="35940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85</xdr:row>
      <xdr:rowOff>28575</xdr:rowOff>
    </xdr:from>
    <xdr:to>
      <xdr:col>9</xdr:col>
      <xdr:colOff>514350</xdr:colOff>
      <xdr:row>104</xdr:row>
      <xdr:rowOff>3096</xdr:rowOff>
    </xdr:to>
    <xdr:pic>
      <xdr:nvPicPr>
        <xdr:cNvPr id="6" name="Picture 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7150" y="16221075"/>
          <a:ext cx="5943600" cy="35940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8"/>
  <sheetViews>
    <sheetView topLeftCell="B1" workbookViewId="0"/>
  </sheetViews>
  <sheetFormatPr defaultRowHeight="15" x14ac:dyDescent="0.25"/>
  <cols>
    <col min="1" max="1" width="26.5703125" bestFit="1" customWidth="1"/>
    <col min="2" max="2" width="13.28515625" style="5" customWidth="1"/>
    <col min="3" max="3" width="14.85546875" style="5" customWidth="1"/>
    <col min="4" max="4" width="17.7109375" style="5" bestFit="1" customWidth="1"/>
    <col min="5" max="5" width="12" style="5" bestFit="1" customWidth="1"/>
    <col min="6" max="6" width="9.140625" style="5"/>
    <col min="7" max="7" width="11.7109375" style="5" bestFit="1" customWidth="1"/>
    <col min="8" max="8" width="12.5703125" style="5" bestFit="1" customWidth="1"/>
    <col min="9" max="9" width="12.42578125" bestFit="1" customWidth="1"/>
    <col min="10" max="10" width="18.140625" bestFit="1" customWidth="1"/>
  </cols>
  <sheetData>
    <row r="1" spans="1:9" ht="15.75" thickBot="1" x14ac:dyDescent="0.3">
      <c r="A1" s="1" t="s">
        <v>167</v>
      </c>
      <c r="B1" s="7">
        <f>G11+J39</f>
        <v>351</v>
      </c>
      <c r="D1" s="3" t="s">
        <v>198</v>
      </c>
      <c r="E1" s="17">
        <f>(B1/E4)*5</f>
        <v>3.65625</v>
      </c>
      <c r="I1" s="1" t="s">
        <v>213</v>
      </c>
    </row>
    <row r="2" spans="1:9" x14ac:dyDescent="0.25">
      <c r="D2" s="5" t="s">
        <v>199</v>
      </c>
      <c r="E2" s="5">
        <f>5*80</f>
        <v>400</v>
      </c>
      <c r="I2" t="s">
        <v>214</v>
      </c>
    </row>
    <row r="3" spans="1:9" x14ac:dyDescent="0.25">
      <c r="A3" t="s">
        <v>162</v>
      </c>
      <c r="B3" s="5">
        <v>240</v>
      </c>
      <c r="D3" s="5" t="s">
        <v>201</v>
      </c>
      <c r="E3" s="5">
        <f>E2*0.2</f>
        <v>80</v>
      </c>
      <c r="I3" t="s">
        <v>215</v>
      </c>
    </row>
    <row r="4" spans="1:9" x14ac:dyDescent="0.25">
      <c r="A4" t="s">
        <v>182</v>
      </c>
      <c r="B4" s="5">
        <v>3</v>
      </c>
      <c r="D4" s="5" t="s">
        <v>200</v>
      </c>
      <c r="E4" s="5">
        <f>SUM(E2:E3)</f>
        <v>480</v>
      </c>
      <c r="I4" t="s">
        <v>216</v>
      </c>
    </row>
    <row r="5" spans="1:9" x14ac:dyDescent="0.25">
      <c r="A5" t="s">
        <v>163</v>
      </c>
      <c r="B5" s="5">
        <f>B3/B4</f>
        <v>80</v>
      </c>
      <c r="I5" t="s">
        <v>217</v>
      </c>
    </row>
    <row r="6" spans="1:9" x14ac:dyDescent="0.25">
      <c r="I6" t="s">
        <v>218</v>
      </c>
    </row>
    <row r="7" spans="1:9" ht="15.75" thickBot="1" x14ac:dyDescent="0.3">
      <c r="A7" s="1" t="s">
        <v>169</v>
      </c>
      <c r="B7" s="5" t="s">
        <v>1</v>
      </c>
      <c r="C7" s="5" t="s">
        <v>0</v>
      </c>
      <c r="D7" s="5" t="s">
        <v>160</v>
      </c>
      <c r="E7" s="5" t="s">
        <v>7</v>
      </c>
      <c r="F7" s="5" t="s">
        <v>161</v>
      </c>
      <c r="G7" s="5" t="s">
        <v>172</v>
      </c>
    </row>
    <row r="8" spans="1:9" ht="15.75" thickBot="1" x14ac:dyDescent="0.3">
      <c r="B8" s="8">
        <v>0</v>
      </c>
      <c r="C8" s="9">
        <v>1</v>
      </c>
      <c r="D8" s="9">
        <v>13</v>
      </c>
      <c r="E8" s="9">
        <v>20</v>
      </c>
      <c r="F8" s="10">
        <v>46</v>
      </c>
      <c r="G8" s="5">
        <f>SUM(B8:F8)</f>
        <v>80</v>
      </c>
      <c r="I8" t="s">
        <v>219</v>
      </c>
    </row>
    <row r="9" spans="1:9" x14ac:dyDescent="0.25">
      <c r="I9" t="s">
        <v>221</v>
      </c>
    </row>
    <row r="10" spans="1:9" x14ac:dyDescent="0.25">
      <c r="A10" s="1" t="s">
        <v>158</v>
      </c>
      <c r="B10" s="5" t="s">
        <v>1</v>
      </c>
      <c r="C10" s="5" t="s">
        <v>0</v>
      </c>
      <c r="D10" s="5" t="s">
        <v>160</v>
      </c>
      <c r="E10" s="5" t="s">
        <v>7</v>
      </c>
      <c r="F10" s="5" t="s">
        <v>161</v>
      </c>
      <c r="G10" s="5" t="s">
        <v>168</v>
      </c>
      <c r="I10" s="6" t="s">
        <v>222</v>
      </c>
    </row>
    <row r="11" spans="1:9" x14ac:dyDescent="0.25">
      <c r="A11" t="s">
        <v>164</v>
      </c>
      <c r="B11" s="18">
        <v>1</v>
      </c>
      <c r="C11" s="18">
        <v>2</v>
      </c>
      <c r="D11" s="18">
        <v>3</v>
      </c>
      <c r="E11" s="18">
        <v>4</v>
      </c>
      <c r="F11" s="18">
        <v>5</v>
      </c>
      <c r="G11" s="5">
        <f>SUMPRODUCT($B$8:$F$8,B11:F11)</f>
        <v>351</v>
      </c>
      <c r="I11" t="s">
        <v>227</v>
      </c>
    </row>
    <row r="12" spans="1:9" x14ac:dyDescent="0.25">
      <c r="A12" t="s">
        <v>2</v>
      </c>
      <c r="B12" s="5">
        <v>5</v>
      </c>
      <c r="C12" s="5">
        <v>2</v>
      </c>
      <c r="D12" s="5">
        <v>2</v>
      </c>
      <c r="E12" s="5">
        <v>3</v>
      </c>
      <c r="F12" s="5">
        <v>3</v>
      </c>
      <c r="G12" s="5">
        <f t="shared" ref="G12:G15" si="0">SUMPRODUCT($B$8:$F$8,B12:F12)</f>
        <v>226</v>
      </c>
      <c r="I12" t="s">
        <v>223</v>
      </c>
    </row>
    <row r="13" spans="1:9" x14ac:dyDescent="0.25">
      <c r="A13" t="s">
        <v>3</v>
      </c>
      <c r="B13" s="5">
        <v>1</v>
      </c>
      <c r="C13" s="5">
        <v>5</v>
      </c>
      <c r="D13" s="5">
        <v>4</v>
      </c>
      <c r="E13" s="5">
        <v>4</v>
      </c>
      <c r="F13" s="5">
        <v>2</v>
      </c>
      <c r="G13" s="5">
        <f t="shared" si="0"/>
        <v>229</v>
      </c>
      <c r="I13" t="s">
        <v>224</v>
      </c>
    </row>
    <row r="14" spans="1:9" x14ac:dyDescent="0.25">
      <c r="A14" t="s">
        <v>4</v>
      </c>
      <c r="B14" s="5">
        <v>2</v>
      </c>
      <c r="C14" s="5">
        <v>4</v>
      </c>
      <c r="D14" s="5">
        <v>5</v>
      </c>
      <c r="E14" s="5">
        <v>2</v>
      </c>
      <c r="F14" s="5">
        <v>2</v>
      </c>
      <c r="G14" s="5">
        <f t="shared" si="0"/>
        <v>201</v>
      </c>
      <c r="I14" t="s">
        <v>226</v>
      </c>
    </row>
    <row r="15" spans="1:9" x14ac:dyDescent="0.25">
      <c r="A15" t="s">
        <v>5</v>
      </c>
      <c r="B15" s="5">
        <v>3</v>
      </c>
      <c r="C15" s="5">
        <v>3</v>
      </c>
      <c r="D15" s="5">
        <v>4</v>
      </c>
      <c r="E15" s="5">
        <v>5</v>
      </c>
      <c r="F15" s="5">
        <v>1</v>
      </c>
      <c r="G15" s="5">
        <f t="shared" si="0"/>
        <v>201</v>
      </c>
      <c r="I15" t="s">
        <v>225</v>
      </c>
    </row>
    <row r="16" spans="1:9" x14ac:dyDescent="0.25">
      <c r="A16" t="s">
        <v>6</v>
      </c>
      <c r="B16" s="5">
        <v>3</v>
      </c>
      <c r="C16" s="5">
        <v>3</v>
      </c>
      <c r="D16" s="5">
        <v>4</v>
      </c>
      <c r="E16" s="5">
        <v>2</v>
      </c>
      <c r="F16" s="5">
        <v>5</v>
      </c>
      <c r="G16" s="5">
        <f>SUMPRODUCT($B$8:$F$8,B16:F16)</f>
        <v>325</v>
      </c>
    </row>
    <row r="17" spans="1:6" x14ac:dyDescent="0.25">
      <c r="A17" s="21" t="s">
        <v>203</v>
      </c>
    </row>
    <row r="18" spans="1:6" x14ac:dyDescent="0.25">
      <c r="A18" s="22"/>
    </row>
    <row r="19" spans="1:6" x14ac:dyDescent="0.25">
      <c r="A19" s="1" t="s">
        <v>165</v>
      </c>
    </row>
    <row r="20" spans="1:6" x14ac:dyDescent="0.25">
      <c r="A20" t="s">
        <v>170</v>
      </c>
      <c r="B20" s="5">
        <f>G8</f>
        <v>80</v>
      </c>
      <c r="C20" s="5" t="s">
        <v>171</v>
      </c>
      <c r="D20" s="5">
        <v>80</v>
      </c>
    </row>
    <row r="21" spans="1:6" x14ac:dyDescent="0.25">
      <c r="A21" s="11" t="s">
        <v>177</v>
      </c>
      <c r="B21" s="5">
        <f>G12</f>
        <v>226</v>
      </c>
      <c r="C21" s="5" t="s">
        <v>173</v>
      </c>
      <c r="D21" s="5">
        <v>200</v>
      </c>
    </row>
    <row r="22" spans="1:6" x14ac:dyDescent="0.25">
      <c r="A22" s="11" t="s">
        <v>178</v>
      </c>
      <c r="B22" s="5">
        <f t="shared" ref="B22:B25" si="1">G13</f>
        <v>229</v>
      </c>
      <c r="C22" s="5" t="s">
        <v>173</v>
      </c>
      <c r="D22" s="5">
        <v>200</v>
      </c>
    </row>
    <row r="23" spans="1:6" x14ac:dyDescent="0.25">
      <c r="A23" s="11" t="s">
        <v>179</v>
      </c>
      <c r="B23" s="5">
        <f t="shared" si="1"/>
        <v>201</v>
      </c>
      <c r="C23" s="5" t="s">
        <v>173</v>
      </c>
      <c r="D23" s="5">
        <v>200</v>
      </c>
    </row>
    <row r="24" spans="1:6" x14ac:dyDescent="0.25">
      <c r="A24" s="11" t="s">
        <v>180</v>
      </c>
      <c r="B24" s="5">
        <f t="shared" si="1"/>
        <v>201</v>
      </c>
      <c r="C24" s="5" t="s">
        <v>173</v>
      </c>
      <c r="D24" s="5">
        <v>200</v>
      </c>
    </row>
    <row r="25" spans="1:6" x14ac:dyDescent="0.25">
      <c r="A25" s="11" t="s">
        <v>181</v>
      </c>
      <c r="B25" s="5">
        <f t="shared" si="1"/>
        <v>325</v>
      </c>
      <c r="C25" s="5" t="s">
        <v>173</v>
      </c>
      <c r="D25" s="5">
        <v>200</v>
      </c>
    </row>
    <row r="26" spans="1:6" x14ac:dyDescent="0.25">
      <c r="A26" s="2" t="s">
        <v>220</v>
      </c>
      <c r="B26" s="6" t="s">
        <v>197</v>
      </c>
    </row>
    <row r="27" spans="1:6" x14ac:dyDescent="0.25">
      <c r="A27" s="11"/>
    </row>
    <row r="28" spans="1:6" x14ac:dyDescent="0.25">
      <c r="A28" s="11"/>
    </row>
    <row r="29" spans="1:6" x14ac:dyDescent="0.25">
      <c r="A29" s="13" t="s">
        <v>183</v>
      </c>
    </row>
    <row r="30" spans="1:6" ht="45" x14ac:dyDescent="0.25">
      <c r="A30" s="15" t="s">
        <v>184</v>
      </c>
      <c r="B30" s="16" t="s">
        <v>185</v>
      </c>
      <c r="C30" s="16" t="s">
        <v>186</v>
      </c>
      <c r="D30" s="19" t="s">
        <v>187</v>
      </c>
      <c r="E30" s="16" t="s">
        <v>188</v>
      </c>
      <c r="F30" s="12"/>
    </row>
    <row r="31" spans="1:6" ht="30" x14ac:dyDescent="0.25">
      <c r="A31" s="14" t="s">
        <v>189</v>
      </c>
      <c r="B31" s="14" t="s">
        <v>193</v>
      </c>
      <c r="C31" s="14" t="s">
        <v>192</v>
      </c>
      <c r="D31" s="20" t="s">
        <v>191</v>
      </c>
      <c r="E31" s="14" t="s">
        <v>190</v>
      </c>
    </row>
    <row r="32" spans="1:6" x14ac:dyDescent="0.25">
      <c r="A32" s="21" t="s">
        <v>203</v>
      </c>
      <c r="D32" s="3" t="s">
        <v>204</v>
      </c>
    </row>
    <row r="33" spans="1:12" x14ac:dyDescent="0.25">
      <c r="A33" s="11"/>
      <c r="D33" s="3"/>
      <c r="E33"/>
      <c r="I33" s="5"/>
      <c r="J33" s="5"/>
      <c r="K33" s="5"/>
      <c r="L33" s="5"/>
    </row>
    <row r="34" spans="1:12" x14ac:dyDescent="0.25">
      <c r="A34" s="11"/>
      <c r="D34" s="3"/>
      <c r="E34"/>
      <c r="I34" s="5"/>
      <c r="J34" s="5"/>
      <c r="K34" s="5"/>
      <c r="L34" s="5"/>
    </row>
    <row r="35" spans="1:12" x14ac:dyDescent="0.25">
      <c r="A35" s="11" t="s">
        <v>194</v>
      </c>
      <c r="B35" s="5">
        <v>30.32</v>
      </c>
      <c r="D35" s="3"/>
      <c r="E35"/>
      <c r="I35" s="5"/>
      <c r="J35" s="5"/>
      <c r="K35" s="5"/>
      <c r="L35" s="5"/>
    </row>
    <row r="36" spans="1:12" x14ac:dyDescent="0.25">
      <c r="A36" s="11" t="s">
        <v>195</v>
      </c>
      <c r="B36" s="5">
        <f>ROUND(B35,0)</f>
        <v>30</v>
      </c>
      <c r="D36" s="3"/>
      <c r="E36"/>
      <c r="I36" s="5"/>
      <c r="J36" s="5"/>
      <c r="K36" s="5"/>
      <c r="L36" s="5"/>
    </row>
    <row r="37" spans="1:12" x14ac:dyDescent="0.25">
      <c r="A37" s="11"/>
      <c r="D37" s="3"/>
    </row>
    <row r="38" spans="1:12" x14ac:dyDescent="0.25">
      <c r="A38" s="1" t="s">
        <v>159</v>
      </c>
      <c r="B38" s="5" t="s">
        <v>1</v>
      </c>
      <c r="C38" s="5" t="s">
        <v>0</v>
      </c>
      <c r="D38" s="5" t="s">
        <v>160</v>
      </c>
      <c r="E38" s="5" t="s">
        <v>7</v>
      </c>
      <c r="F38" s="5" t="s">
        <v>161</v>
      </c>
      <c r="G38" s="5" t="s">
        <v>174</v>
      </c>
      <c r="H38" s="5" t="s">
        <v>175</v>
      </c>
      <c r="I38" s="5" t="s">
        <v>176</v>
      </c>
      <c r="J38" s="5" t="s">
        <v>196</v>
      </c>
    </row>
    <row r="39" spans="1:12" x14ac:dyDescent="0.25">
      <c r="A39" t="s">
        <v>164</v>
      </c>
      <c r="B39" s="18">
        <v>1</v>
      </c>
      <c r="C39" s="18">
        <v>2</v>
      </c>
      <c r="D39" s="18">
        <v>3</v>
      </c>
      <c r="E39" s="18">
        <v>4</v>
      </c>
      <c r="F39" s="18">
        <v>5</v>
      </c>
      <c r="G39" s="5">
        <f t="shared" ref="G39:G44" si="2">($B$8/80)*$B$36*B39+($C$8/80)*$B$36*C39+($D$8/80)*$B$36*D39+($E$8/80)*$B$36*E39+($F$8/80)*$B$36*F39</f>
        <v>131.625</v>
      </c>
      <c r="H39" s="5">
        <f>IF(G39&gt;100,1,0)</f>
        <v>1</v>
      </c>
      <c r="I39" s="5">
        <f>IF(H45&gt;3,1,0)</f>
        <v>0</v>
      </c>
      <c r="J39">
        <f>IF(I39=1,G11*0.2,0)</f>
        <v>0</v>
      </c>
    </row>
    <row r="40" spans="1:12" x14ac:dyDescent="0.25">
      <c r="A40" t="s">
        <v>2</v>
      </c>
      <c r="B40" s="5">
        <v>5</v>
      </c>
      <c r="C40" s="5">
        <v>2</v>
      </c>
      <c r="D40" s="5">
        <v>2</v>
      </c>
      <c r="E40" s="5">
        <v>3</v>
      </c>
      <c r="F40" s="5">
        <v>3</v>
      </c>
      <c r="G40" s="5">
        <f t="shared" si="2"/>
        <v>84.75</v>
      </c>
      <c r="H40" s="5">
        <f t="shared" ref="H40:H44" si="3">IF(G40&gt;100,1,0)</f>
        <v>0</v>
      </c>
    </row>
    <row r="41" spans="1:12" x14ac:dyDescent="0.25">
      <c r="A41" t="s">
        <v>3</v>
      </c>
      <c r="B41" s="5">
        <v>1</v>
      </c>
      <c r="C41" s="5">
        <v>5</v>
      </c>
      <c r="D41" s="5">
        <v>4</v>
      </c>
      <c r="E41" s="5">
        <v>4</v>
      </c>
      <c r="F41" s="5">
        <v>2</v>
      </c>
      <c r="G41" s="5">
        <f t="shared" si="2"/>
        <v>85.875</v>
      </c>
      <c r="H41" s="5">
        <f t="shared" si="3"/>
        <v>0</v>
      </c>
    </row>
    <row r="42" spans="1:12" x14ac:dyDescent="0.25">
      <c r="A42" t="s">
        <v>4</v>
      </c>
      <c r="B42" s="5">
        <v>2</v>
      </c>
      <c r="C42" s="5">
        <v>4</v>
      </c>
      <c r="D42" s="5">
        <v>5</v>
      </c>
      <c r="E42" s="5">
        <v>2</v>
      </c>
      <c r="F42" s="5">
        <v>2</v>
      </c>
      <c r="G42" s="5">
        <f t="shared" si="2"/>
        <v>75.375</v>
      </c>
      <c r="H42" s="5">
        <f t="shared" si="3"/>
        <v>0</v>
      </c>
    </row>
    <row r="43" spans="1:12" x14ac:dyDescent="0.25">
      <c r="A43" t="s">
        <v>5</v>
      </c>
      <c r="B43" s="5">
        <v>3</v>
      </c>
      <c r="C43" s="5">
        <v>3</v>
      </c>
      <c r="D43" s="5">
        <v>4</v>
      </c>
      <c r="E43" s="5">
        <v>5</v>
      </c>
      <c r="F43" s="5">
        <v>1</v>
      </c>
      <c r="G43" s="5">
        <f t="shared" si="2"/>
        <v>75.375</v>
      </c>
      <c r="H43" s="5">
        <f t="shared" si="3"/>
        <v>0</v>
      </c>
    </row>
    <row r="44" spans="1:12" x14ac:dyDescent="0.25">
      <c r="A44" t="s">
        <v>6</v>
      </c>
      <c r="B44" s="5">
        <v>3</v>
      </c>
      <c r="C44" s="5">
        <v>3</v>
      </c>
      <c r="D44" s="5">
        <v>4</v>
      </c>
      <c r="E44" s="5">
        <v>2</v>
      </c>
      <c r="F44" s="5">
        <v>5</v>
      </c>
      <c r="G44" s="5">
        <f t="shared" si="2"/>
        <v>121.875</v>
      </c>
      <c r="H44" s="5">
        <f t="shared" si="3"/>
        <v>1</v>
      </c>
    </row>
    <row r="45" spans="1:12" x14ac:dyDescent="0.25">
      <c r="A45" s="13" t="s">
        <v>202</v>
      </c>
      <c r="B45" s="6" t="s">
        <v>206</v>
      </c>
      <c r="G45" s="5" t="s">
        <v>172</v>
      </c>
      <c r="H45" s="5">
        <f>SUM(H39:H44)</f>
        <v>2</v>
      </c>
    </row>
    <row r="46" spans="1:12" x14ac:dyDescent="0.25">
      <c r="B46" s="6" t="s">
        <v>205</v>
      </c>
    </row>
    <row r="47" spans="1:12" x14ac:dyDescent="0.25">
      <c r="A47" s="21" t="s">
        <v>203</v>
      </c>
    </row>
    <row r="48" spans="1:12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  <row r="64" spans="1:1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1"/>
    </row>
    <row r="75" spans="1:1" x14ac:dyDescent="0.25">
      <c r="A75" s="11"/>
    </row>
    <row r="76" spans="1:1" x14ac:dyDescent="0.25">
      <c r="A76" s="11"/>
    </row>
    <row r="77" spans="1:1" x14ac:dyDescent="0.25">
      <c r="A77" s="11"/>
    </row>
    <row r="78" spans="1:1" x14ac:dyDescent="0.25">
      <c r="A78" s="11"/>
    </row>
    <row r="79" spans="1:1" x14ac:dyDescent="0.25">
      <c r="A79" s="11"/>
    </row>
    <row r="80" spans="1:1" x14ac:dyDescent="0.25">
      <c r="A80" s="11"/>
    </row>
    <row r="81" spans="1:1" x14ac:dyDescent="0.25">
      <c r="A81" s="11"/>
    </row>
    <row r="82" spans="1:1" x14ac:dyDescent="0.25">
      <c r="A82" s="11"/>
    </row>
    <row r="83" spans="1:1" x14ac:dyDescent="0.25">
      <c r="A83" s="11"/>
    </row>
    <row r="84" spans="1:1" x14ac:dyDescent="0.25">
      <c r="A84" s="11"/>
    </row>
    <row r="85" spans="1:1" x14ac:dyDescent="0.25">
      <c r="A85" s="11"/>
    </row>
    <row r="86" spans="1:1" x14ac:dyDescent="0.25">
      <c r="A86" s="11"/>
    </row>
    <row r="87" spans="1:1" x14ac:dyDescent="0.25">
      <c r="A87" s="11"/>
    </row>
    <row r="88" spans="1:1" x14ac:dyDescent="0.25">
      <c r="A88" s="11"/>
    </row>
    <row r="89" spans="1:1" x14ac:dyDescent="0.25">
      <c r="A89" s="11"/>
    </row>
    <row r="90" spans="1:1" x14ac:dyDescent="0.25">
      <c r="A90" s="11"/>
    </row>
    <row r="91" spans="1:1" x14ac:dyDescent="0.25">
      <c r="A91" s="11"/>
    </row>
    <row r="92" spans="1:1" x14ac:dyDescent="0.25">
      <c r="A92" s="11"/>
    </row>
    <row r="93" spans="1:1" x14ac:dyDescent="0.25">
      <c r="A93" s="11"/>
    </row>
    <row r="94" spans="1:1" x14ac:dyDescent="0.25">
      <c r="A94" s="11"/>
    </row>
    <row r="95" spans="1:1" x14ac:dyDescent="0.25">
      <c r="A95" s="11"/>
    </row>
    <row r="96" spans="1:1" x14ac:dyDescent="0.25">
      <c r="A96" s="11"/>
    </row>
    <row r="97" spans="1:1" x14ac:dyDescent="0.25">
      <c r="A97" s="11"/>
    </row>
    <row r="98" spans="1:1" x14ac:dyDescent="0.25">
      <c r="A98" s="11"/>
    </row>
    <row r="99" spans="1:1" x14ac:dyDescent="0.25">
      <c r="A99" s="11"/>
    </row>
    <row r="100" spans="1:1" x14ac:dyDescent="0.25">
      <c r="A100" s="11"/>
    </row>
    <row r="101" spans="1:1" x14ac:dyDescent="0.25">
      <c r="A101" s="11"/>
    </row>
    <row r="102" spans="1:1" x14ac:dyDescent="0.25">
      <c r="A102" s="11"/>
    </row>
    <row r="103" spans="1:1" x14ac:dyDescent="0.25">
      <c r="A103" s="11"/>
    </row>
    <row r="104" spans="1:1" x14ac:dyDescent="0.25">
      <c r="A104" s="11"/>
    </row>
    <row r="105" spans="1:1" x14ac:dyDescent="0.25">
      <c r="A105" s="11"/>
    </row>
    <row r="106" spans="1:1" x14ac:dyDescent="0.25">
      <c r="A106" s="11"/>
    </row>
    <row r="107" spans="1:1" x14ac:dyDescent="0.25">
      <c r="A107" s="11"/>
    </row>
    <row r="108" spans="1:1" x14ac:dyDescent="0.25">
      <c r="A108" s="11"/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135" sqref="P135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6"/>
  <sheetViews>
    <sheetView workbookViewId="0"/>
  </sheetViews>
  <sheetFormatPr defaultRowHeight="15" x14ac:dyDescent="0.25"/>
  <cols>
    <col min="1" max="1" width="22.5703125" customWidth="1"/>
    <col min="3" max="3" width="10.140625" bestFit="1" customWidth="1"/>
    <col min="5" max="5" width="12.140625" bestFit="1" customWidth="1"/>
  </cols>
  <sheetData>
    <row r="1" spans="1:7" x14ac:dyDescent="0.25">
      <c r="A1" s="25" t="s">
        <v>212</v>
      </c>
      <c r="B1" s="24">
        <v>1</v>
      </c>
      <c r="C1" s="23"/>
      <c r="D1" s="23"/>
      <c r="E1" s="23"/>
      <c r="G1" s="1" t="s">
        <v>213</v>
      </c>
    </row>
    <row r="2" spans="1:7" x14ac:dyDescent="0.25">
      <c r="A2" s="25" t="s">
        <v>207</v>
      </c>
      <c r="B2" s="26">
        <f>B1*E86</f>
        <v>74</v>
      </c>
      <c r="C2" s="23"/>
      <c r="D2" s="23"/>
      <c r="E2" s="23"/>
      <c r="G2" t="s">
        <v>228</v>
      </c>
    </row>
    <row r="3" spans="1:7" x14ac:dyDescent="0.25">
      <c r="A3" s="27"/>
      <c r="B3" s="27"/>
      <c r="C3" s="27"/>
      <c r="D3" s="27"/>
      <c r="E3" s="27"/>
      <c r="G3" t="s">
        <v>229</v>
      </c>
    </row>
    <row r="4" spans="1:7" x14ac:dyDescent="0.25">
      <c r="A4" s="27"/>
      <c r="B4" s="27"/>
      <c r="C4" s="27"/>
      <c r="D4" s="27"/>
      <c r="E4" s="27"/>
      <c r="G4" t="s">
        <v>232</v>
      </c>
    </row>
    <row r="5" spans="1:7" x14ac:dyDescent="0.25">
      <c r="A5" s="23" t="s">
        <v>166</v>
      </c>
      <c r="B5" s="23" t="s">
        <v>208</v>
      </c>
      <c r="C5" s="23" t="s">
        <v>211</v>
      </c>
      <c r="D5" s="23" t="s">
        <v>209</v>
      </c>
      <c r="E5" s="23" t="s">
        <v>210</v>
      </c>
      <c r="G5" s="30" t="s">
        <v>230</v>
      </c>
    </row>
    <row r="6" spans="1:7" x14ac:dyDescent="0.25">
      <c r="A6" s="23">
        <v>1</v>
      </c>
      <c r="B6" s="23">
        <v>0.33</v>
      </c>
      <c r="C6" s="23">
        <v>0.33</v>
      </c>
      <c r="D6" s="23">
        <v>1</v>
      </c>
      <c r="E6" s="28">
        <v>1</v>
      </c>
      <c r="G6" t="s">
        <v>231</v>
      </c>
    </row>
    <row r="7" spans="1:7" x14ac:dyDescent="0.25">
      <c r="A7" s="23">
        <v>2</v>
      </c>
      <c r="B7" s="23">
        <f>IF(E6=1,B6+0.05,0.33)</f>
        <v>0.38</v>
      </c>
      <c r="C7" s="23">
        <f>MIN(1,B7)</f>
        <v>0.38</v>
      </c>
      <c r="D7" s="23">
        <v>1</v>
      </c>
      <c r="E7" s="28">
        <v>0</v>
      </c>
      <c r="G7" t="s">
        <v>236</v>
      </c>
    </row>
    <row r="8" spans="1:7" x14ac:dyDescent="0.25">
      <c r="A8" s="23">
        <v>3</v>
      </c>
      <c r="B8" s="23">
        <f t="shared" ref="B8:B71" si="0">IF(E7=1,B7+0.05,0.33)</f>
        <v>0.33</v>
      </c>
      <c r="C8" s="23">
        <f t="shared" ref="C8:C71" si="1">MIN(1,B8)</f>
        <v>0.33</v>
      </c>
      <c r="D8" s="23">
        <v>1</v>
      </c>
      <c r="E8" s="28">
        <v>0</v>
      </c>
      <c r="G8" t="s">
        <v>233</v>
      </c>
    </row>
    <row r="9" spans="1:7" x14ac:dyDescent="0.25">
      <c r="A9" s="23">
        <v>4</v>
      </c>
      <c r="B9" s="23">
        <f t="shared" si="0"/>
        <v>0.33</v>
      </c>
      <c r="C9" s="23">
        <f t="shared" si="1"/>
        <v>0.33</v>
      </c>
      <c r="D9" s="23">
        <v>1</v>
      </c>
      <c r="E9" s="28">
        <v>0</v>
      </c>
      <c r="G9" s="1" t="s">
        <v>234</v>
      </c>
    </row>
    <row r="10" spans="1:7" x14ac:dyDescent="0.25">
      <c r="A10" s="23">
        <v>5</v>
      </c>
      <c r="B10" s="23">
        <f t="shared" si="0"/>
        <v>0.33</v>
      </c>
      <c r="C10" s="23">
        <f t="shared" si="1"/>
        <v>0.33</v>
      </c>
      <c r="D10" s="23">
        <v>1</v>
      </c>
      <c r="E10" s="28">
        <v>0</v>
      </c>
      <c r="G10" t="s">
        <v>235</v>
      </c>
    </row>
    <row r="11" spans="1:7" x14ac:dyDescent="0.25">
      <c r="A11" s="23">
        <v>6</v>
      </c>
      <c r="B11" s="23">
        <f t="shared" si="0"/>
        <v>0.33</v>
      </c>
      <c r="C11" s="23">
        <f t="shared" si="1"/>
        <v>0.33</v>
      </c>
      <c r="D11" s="23">
        <v>1</v>
      </c>
      <c r="E11" s="28">
        <v>1</v>
      </c>
    </row>
    <row r="12" spans="1:7" x14ac:dyDescent="0.25">
      <c r="A12" s="23">
        <v>7</v>
      </c>
      <c r="B12" s="23">
        <f t="shared" si="0"/>
        <v>0.38</v>
      </c>
      <c r="C12" s="23">
        <f t="shared" si="1"/>
        <v>0.38</v>
      </c>
      <c r="D12" s="23">
        <v>1</v>
      </c>
      <c r="E12" s="28">
        <v>1</v>
      </c>
    </row>
    <row r="13" spans="1:7" x14ac:dyDescent="0.25">
      <c r="A13" s="23">
        <v>8</v>
      </c>
      <c r="B13" s="23">
        <f t="shared" si="0"/>
        <v>0.43</v>
      </c>
      <c r="C13" s="23">
        <f t="shared" si="1"/>
        <v>0.43</v>
      </c>
      <c r="D13" s="23">
        <v>1</v>
      </c>
      <c r="E13" s="28">
        <v>0</v>
      </c>
    </row>
    <row r="14" spans="1:7" x14ac:dyDescent="0.25">
      <c r="A14" s="23">
        <v>9</v>
      </c>
      <c r="B14" s="23">
        <f t="shared" si="0"/>
        <v>0.33</v>
      </c>
      <c r="C14" s="23">
        <f>MIN(1,B14)</f>
        <v>0.33</v>
      </c>
      <c r="D14" s="23">
        <v>1</v>
      </c>
      <c r="E14" s="28">
        <v>0</v>
      </c>
    </row>
    <row r="15" spans="1:7" x14ac:dyDescent="0.25">
      <c r="A15" s="23">
        <v>10</v>
      </c>
      <c r="B15" s="23">
        <f t="shared" si="0"/>
        <v>0.33</v>
      </c>
      <c r="C15" s="23">
        <f t="shared" si="1"/>
        <v>0.33</v>
      </c>
      <c r="D15" s="23">
        <v>1</v>
      </c>
      <c r="E15" s="28">
        <v>1</v>
      </c>
    </row>
    <row r="16" spans="1:7" x14ac:dyDescent="0.25">
      <c r="A16" s="23">
        <v>11</v>
      </c>
      <c r="B16" s="23">
        <f t="shared" si="0"/>
        <v>0.38</v>
      </c>
      <c r="C16" s="23">
        <f t="shared" si="1"/>
        <v>0.38</v>
      </c>
      <c r="D16" s="23">
        <v>1</v>
      </c>
      <c r="E16" s="28">
        <v>1</v>
      </c>
    </row>
    <row r="17" spans="1:5" x14ac:dyDescent="0.25">
      <c r="A17" s="23">
        <v>12</v>
      </c>
      <c r="B17" s="23">
        <f t="shared" si="0"/>
        <v>0.43</v>
      </c>
      <c r="C17" s="23">
        <f t="shared" si="1"/>
        <v>0.43</v>
      </c>
      <c r="D17" s="23">
        <v>1</v>
      </c>
      <c r="E17" s="28">
        <v>1</v>
      </c>
    </row>
    <row r="18" spans="1:5" x14ac:dyDescent="0.25">
      <c r="A18" s="23">
        <v>13</v>
      </c>
      <c r="B18" s="23">
        <f t="shared" si="0"/>
        <v>0.48</v>
      </c>
      <c r="C18" s="23">
        <f t="shared" si="1"/>
        <v>0.48</v>
      </c>
      <c r="D18" s="23">
        <v>1</v>
      </c>
      <c r="E18" s="28">
        <v>1</v>
      </c>
    </row>
    <row r="19" spans="1:5" x14ac:dyDescent="0.25">
      <c r="A19" s="23">
        <v>14</v>
      </c>
      <c r="B19" s="23">
        <f t="shared" si="0"/>
        <v>0.53</v>
      </c>
      <c r="C19" s="23">
        <f t="shared" si="1"/>
        <v>0.53</v>
      </c>
      <c r="D19" s="23">
        <v>1</v>
      </c>
      <c r="E19" s="28">
        <v>1</v>
      </c>
    </row>
    <row r="20" spans="1:5" x14ac:dyDescent="0.25">
      <c r="A20" s="23">
        <v>15</v>
      </c>
      <c r="B20" s="23">
        <f t="shared" si="0"/>
        <v>0.58000000000000007</v>
      </c>
      <c r="C20" s="23">
        <f t="shared" si="1"/>
        <v>0.58000000000000007</v>
      </c>
      <c r="D20" s="23">
        <v>1</v>
      </c>
      <c r="E20" s="28">
        <v>1</v>
      </c>
    </row>
    <row r="21" spans="1:5" x14ac:dyDescent="0.25">
      <c r="A21" s="23">
        <v>16</v>
      </c>
      <c r="B21" s="23">
        <f t="shared" si="0"/>
        <v>0.63000000000000012</v>
      </c>
      <c r="C21" s="23">
        <f t="shared" si="1"/>
        <v>0.63000000000000012</v>
      </c>
      <c r="D21" s="23">
        <v>1</v>
      </c>
      <c r="E21" s="28">
        <v>1</v>
      </c>
    </row>
    <row r="22" spans="1:5" x14ac:dyDescent="0.25">
      <c r="A22" s="23">
        <v>17</v>
      </c>
      <c r="B22" s="23">
        <f t="shared" si="0"/>
        <v>0.68000000000000016</v>
      </c>
      <c r="C22" s="23">
        <f t="shared" si="1"/>
        <v>0.68000000000000016</v>
      </c>
      <c r="D22" s="23">
        <v>1</v>
      </c>
      <c r="E22" s="28">
        <v>1</v>
      </c>
    </row>
    <row r="23" spans="1:5" x14ac:dyDescent="0.25">
      <c r="A23" s="23">
        <v>18</v>
      </c>
      <c r="B23" s="23">
        <f t="shared" si="0"/>
        <v>0.7300000000000002</v>
      </c>
      <c r="C23" s="23">
        <f t="shared" si="1"/>
        <v>0.7300000000000002</v>
      </c>
      <c r="D23" s="23">
        <v>1</v>
      </c>
      <c r="E23" s="28">
        <v>1</v>
      </c>
    </row>
    <row r="24" spans="1:5" x14ac:dyDescent="0.25">
      <c r="A24" s="23">
        <v>19</v>
      </c>
      <c r="B24" s="23">
        <f t="shared" si="0"/>
        <v>0.78000000000000025</v>
      </c>
      <c r="C24" s="23">
        <f t="shared" si="1"/>
        <v>0.78000000000000025</v>
      </c>
      <c r="D24" s="23">
        <v>1</v>
      </c>
      <c r="E24" s="28">
        <v>1</v>
      </c>
    </row>
    <row r="25" spans="1:5" x14ac:dyDescent="0.25">
      <c r="A25" s="23">
        <v>20</v>
      </c>
      <c r="B25" s="23">
        <f t="shared" si="0"/>
        <v>0.83000000000000029</v>
      </c>
      <c r="C25" s="23">
        <f t="shared" si="1"/>
        <v>0.83000000000000029</v>
      </c>
      <c r="D25" s="23">
        <v>1</v>
      </c>
      <c r="E25" s="28">
        <v>1</v>
      </c>
    </row>
    <row r="26" spans="1:5" x14ac:dyDescent="0.25">
      <c r="A26" s="23">
        <v>21</v>
      </c>
      <c r="B26" s="23">
        <f t="shared" si="0"/>
        <v>0.88000000000000034</v>
      </c>
      <c r="C26" s="23">
        <f t="shared" si="1"/>
        <v>0.88000000000000034</v>
      </c>
      <c r="D26" s="23">
        <v>1</v>
      </c>
      <c r="E26" s="28">
        <v>1</v>
      </c>
    </row>
    <row r="27" spans="1:5" x14ac:dyDescent="0.25">
      <c r="A27" s="23">
        <v>22</v>
      </c>
      <c r="B27" s="23">
        <f t="shared" si="0"/>
        <v>0.93000000000000038</v>
      </c>
      <c r="C27" s="23">
        <f t="shared" si="1"/>
        <v>0.93000000000000038</v>
      </c>
      <c r="D27" s="23">
        <v>1</v>
      </c>
      <c r="E27" s="28">
        <v>1</v>
      </c>
    </row>
    <row r="28" spans="1:5" x14ac:dyDescent="0.25">
      <c r="A28" s="23">
        <v>23</v>
      </c>
      <c r="B28" s="23">
        <f t="shared" si="0"/>
        <v>0.98000000000000043</v>
      </c>
      <c r="C28" s="23">
        <f t="shared" si="1"/>
        <v>0.98000000000000043</v>
      </c>
      <c r="D28" s="23">
        <v>1</v>
      </c>
      <c r="E28" s="28">
        <v>1</v>
      </c>
    </row>
    <row r="29" spans="1:5" x14ac:dyDescent="0.25">
      <c r="A29" s="23">
        <v>24</v>
      </c>
      <c r="B29" s="23">
        <f t="shared" si="0"/>
        <v>1.0300000000000005</v>
      </c>
      <c r="C29" s="23">
        <f t="shared" si="1"/>
        <v>1</v>
      </c>
      <c r="D29" s="23">
        <v>1</v>
      </c>
      <c r="E29" s="28">
        <v>1</v>
      </c>
    </row>
    <row r="30" spans="1:5" x14ac:dyDescent="0.25">
      <c r="A30" s="23">
        <v>25</v>
      </c>
      <c r="B30" s="23">
        <f t="shared" si="0"/>
        <v>1.0800000000000005</v>
      </c>
      <c r="C30" s="23">
        <f t="shared" si="1"/>
        <v>1</v>
      </c>
      <c r="D30" s="23">
        <v>1</v>
      </c>
      <c r="E30" s="28">
        <v>1</v>
      </c>
    </row>
    <row r="31" spans="1:5" x14ac:dyDescent="0.25">
      <c r="A31" s="23">
        <v>26</v>
      </c>
      <c r="B31" s="23">
        <f t="shared" si="0"/>
        <v>1.1300000000000006</v>
      </c>
      <c r="C31" s="23">
        <f t="shared" si="1"/>
        <v>1</v>
      </c>
      <c r="D31" s="23">
        <v>1</v>
      </c>
      <c r="E31" s="28">
        <v>1</v>
      </c>
    </row>
    <row r="32" spans="1:5" x14ac:dyDescent="0.25">
      <c r="A32" s="23">
        <v>27</v>
      </c>
      <c r="B32" s="23">
        <f t="shared" si="0"/>
        <v>1.1800000000000006</v>
      </c>
      <c r="C32" s="23">
        <f t="shared" si="1"/>
        <v>1</v>
      </c>
      <c r="D32" s="23">
        <v>1</v>
      </c>
      <c r="E32" s="28">
        <v>1</v>
      </c>
    </row>
    <row r="33" spans="1:5" x14ac:dyDescent="0.25">
      <c r="A33" s="23">
        <v>28</v>
      </c>
      <c r="B33" s="23">
        <f t="shared" si="0"/>
        <v>1.2300000000000006</v>
      </c>
      <c r="C33" s="23">
        <f t="shared" si="1"/>
        <v>1</v>
      </c>
      <c r="D33" s="23">
        <v>1</v>
      </c>
      <c r="E33" s="28">
        <v>1</v>
      </c>
    </row>
    <row r="34" spans="1:5" x14ac:dyDescent="0.25">
      <c r="A34" s="23">
        <v>29</v>
      </c>
      <c r="B34" s="23">
        <f t="shared" si="0"/>
        <v>1.2800000000000007</v>
      </c>
      <c r="C34" s="23">
        <f t="shared" si="1"/>
        <v>1</v>
      </c>
      <c r="D34" s="23">
        <v>1</v>
      </c>
      <c r="E34" s="28">
        <v>1</v>
      </c>
    </row>
    <row r="35" spans="1:5" x14ac:dyDescent="0.25">
      <c r="A35" s="23">
        <v>30</v>
      </c>
      <c r="B35" s="23">
        <f t="shared" si="0"/>
        <v>1.3300000000000007</v>
      </c>
      <c r="C35" s="23">
        <f t="shared" si="1"/>
        <v>1</v>
      </c>
      <c r="D35" s="23">
        <v>1</v>
      </c>
      <c r="E35" s="28">
        <v>1</v>
      </c>
    </row>
    <row r="36" spans="1:5" x14ac:dyDescent="0.25">
      <c r="A36" s="23">
        <v>31</v>
      </c>
      <c r="B36" s="23">
        <f t="shared" si="0"/>
        <v>1.3800000000000008</v>
      </c>
      <c r="C36" s="23">
        <f t="shared" si="1"/>
        <v>1</v>
      </c>
      <c r="D36" s="23">
        <v>1</v>
      </c>
      <c r="E36" s="28">
        <v>1</v>
      </c>
    </row>
    <row r="37" spans="1:5" x14ac:dyDescent="0.25">
      <c r="A37" s="23">
        <v>32</v>
      </c>
      <c r="B37" s="23">
        <f t="shared" si="0"/>
        <v>1.4300000000000008</v>
      </c>
      <c r="C37" s="23">
        <f t="shared" si="1"/>
        <v>1</v>
      </c>
      <c r="D37" s="23">
        <v>1</v>
      </c>
      <c r="E37" s="28">
        <v>1</v>
      </c>
    </row>
    <row r="38" spans="1:5" x14ac:dyDescent="0.25">
      <c r="A38" s="23">
        <v>33</v>
      </c>
      <c r="B38" s="23">
        <f t="shared" si="0"/>
        <v>1.4800000000000009</v>
      </c>
      <c r="C38" s="23">
        <f t="shared" si="1"/>
        <v>1</v>
      </c>
      <c r="D38" s="23">
        <v>1</v>
      </c>
      <c r="E38" s="28">
        <v>1</v>
      </c>
    </row>
    <row r="39" spans="1:5" x14ac:dyDescent="0.25">
      <c r="A39" s="23">
        <v>34</v>
      </c>
      <c r="B39" s="23">
        <f t="shared" si="0"/>
        <v>1.5300000000000009</v>
      </c>
      <c r="C39" s="23">
        <f t="shared" si="1"/>
        <v>1</v>
      </c>
      <c r="D39" s="23">
        <v>1</v>
      </c>
      <c r="E39" s="28">
        <v>1</v>
      </c>
    </row>
    <row r="40" spans="1:5" x14ac:dyDescent="0.25">
      <c r="A40" s="23">
        <v>35</v>
      </c>
      <c r="B40" s="23">
        <f t="shared" si="0"/>
        <v>1.580000000000001</v>
      </c>
      <c r="C40" s="23">
        <f t="shared" si="1"/>
        <v>1</v>
      </c>
      <c r="D40" s="23">
        <v>1</v>
      </c>
      <c r="E40" s="28">
        <v>1</v>
      </c>
    </row>
    <row r="41" spans="1:5" x14ac:dyDescent="0.25">
      <c r="A41" s="23">
        <v>36</v>
      </c>
      <c r="B41" s="23">
        <f t="shared" si="0"/>
        <v>1.630000000000001</v>
      </c>
      <c r="C41" s="23">
        <f t="shared" si="1"/>
        <v>1</v>
      </c>
      <c r="D41" s="23">
        <v>1</v>
      </c>
      <c r="E41" s="28">
        <v>1</v>
      </c>
    </row>
    <row r="42" spans="1:5" x14ac:dyDescent="0.25">
      <c r="A42" s="23">
        <v>37</v>
      </c>
      <c r="B42" s="23">
        <f t="shared" si="0"/>
        <v>1.680000000000001</v>
      </c>
      <c r="C42" s="23">
        <f t="shared" si="1"/>
        <v>1</v>
      </c>
      <c r="D42" s="23">
        <v>1</v>
      </c>
      <c r="E42" s="28">
        <v>1</v>
      </c>
    </row>
    <row r="43" spans="1:5" x14ac:dyDescent="0.25">
      <c r="A43" s="23">
        <v>38</v>
      </c>
      <c r="B43" s="23">
        <f t="shared" si="0"/>
        <v>1.7300000000000011</v>
      </c>
      <c r="C43" s="23">
        <f t="shared" si="1"/>
        <v>1</v>
      </c>
      <c r="D43" s="23">
        <v>1</v>
      </c>
      <c r="E43" s="28">
        <v>1</v>
      </c>
    </row>
    <row r="44" spans="1:5" x14ac:dyDescent="0.25">
      <c r="A44" s="23">
        <v>39</v>
      </c>
      <c r="B44" s="23">
        <f t="shared" si="0"/>
        <v>1.7800000000000011</v>
      </c>
      <c r="C44" s="23">
        <f t="shared" si="1"/>
        <v>1</v>
      </c>
      <c r="D44" s="23">
        <v>1</v>
      </c>
      <c r="E44" s="28">
        <v>1</v>
      </c>
    </row>
    <row r="45" spans="1:5" x14ac:dyDescent="0.25">
      <c r="A45" s="23">
        <v>40</v>
      </c>
      <c r="B45" s="23">
        <f t="shared" si="0"/>
        <v>1.8300000000000012</v>
      </c>
      <c r="C45" s="23">
        <f t="shared" si="1"/>
        <v>1</v>
      </c>
      <c r="D45" s="23">
        <v>1</v>
      </c>
      <c r="E45" s="28">
        <v>1</v>
      </c>
    </row>
    <row r="46" spans="1:5" x14ac:dyDescent="0.25">
      <c r="A46" s="23">
        <v>41</v>
      </c>
      <c r="B46" s="23">
        <f t="shared" si="0"/>
        <v>1.8800000000000012</v>
      </c>
      <c r="C46" s="23">
        <f t="shared" si="1"/>
        <v>1</v>
      </c>
      <c r="D46" s="23">
        <v>1</v>
      </c>
      <c r="E46" s="28">
        <v>1</v>
      </c>
    </row>
    <row r="47" spans="1:5" x14ac:dyDescent="0.25">
      <c r="A47" s="23">
        <v>42</v>
      </c>
      <c r="B47" s="23">
        <f t="shared" si="0"/>
        <v>1.9300000000000013</v>
      </c>
      <c r="C47" s="23">
        <f t="shared" si="1"/>
        <v>1</v>
      </c>
      <c r="D47" s="23">
        <v>1</v>
      </c>
      <c r="E47" s="28">
        <v>1</v>
      </c>
    </row>
    <row r="48" spans="1:5" x14ac:dyDescent="0.25">
      <c r="A48" s="23">
        <v>43</v>
      </c>
      <c r="B48" s="23">
        <f t="shared" si="0"/>
        <v>1.9800000000000013</v>
      </c>
      <c r="C48" s="23">
        <f t="shared" si="1"/>
        <v>1</v>
      </c>
      <c r="D48" s="23">
        <v>1</v>
      </c>
      <c r="E48" s="28">
        <v>1</v>
      </c>
    </row>
    <row r="49" spans="1:5" x14ac:dyDescent="0.25">
      <c r="A49" s="23">
        <v>44</v>
      </c>
      <c r="B49" s="23">
        <f t="shared" si="0"/>
        <v>2.0300000000000011</v>
      </c>
      <c r="C49" s="23">
        <f t="shared" si="1"/>
        <v>1</v>
      </c>
      <c r="D49" s="23">
        <v>1</v>
      </c>
      <c r="E49" s="28">
        <v>1</v>
      </c>
    </row>
    <row r="50" spans="1:5" x14ac:dyDescent="0.25">
      <c r="A50" s="23">
        <v>45</v>
      </c>
      <c r="B50" s="23">
        <f t="shared" si="0"/>
        <v>2.080000000000001</v>
      </c>
      <c r="C50" s="23">
        <f t="shared" si="1"/>
        <v>1</v>
      </c>
      <c r="D50" s="23">
        <v>1</v>
      </c>
      <c r="E50" s="28">
        <v>1</v>
      </c>
    </row>
    <row r="51" spans="1:5" x14ac:dyDescent="0.25">
      <c r="A51" s="23">
        <v>46</v>
      </c>
      <c r="B51" s="23">
        <f t="shared" si="0"/>
        <v>2.1300000000000008</v>
      </c>
      <c r="C51" s="23">
        <f t="shared" si="1"/>
        <v>1</v>
      </c>
      <c r="D51" s="23">
        <v>1</v>
      </c>
      <c r="E51" s="28">
        <v>1</v>
      </c>
    </row>
    <row r="52" spans="1:5" x14ac:dyDescent="0.25">
      <c r="A52" s="23">
        <v>47</v>
      </c>
      <c r="B52" s="23">
        <f t="shared" si="0"/>
        <v>2.1800000000000006</v>
      </c>
      <c r="C52" s="23">
        <f t="shared" si="1"/>
        <v>1</v>
      </c>
      <c r="D52" s="23">
        <v>1</v>
      </c>
      <c r="E52" s="28">
        <v>1</v>
      </c>
    </row>
    <row r="53" spans="1:5" x14ac:dyDescent="0.25">
      <c r="A53" s="23">
        <v>48</v>
      </c>
      <c r="B53" s="23">
        <f t="shared" si="0"/>
        <v>2.2300000000000004</v>
      </c>
      <c r="C53" s="23">
        <f t="shared" si="1"/>
        <v>1</v>
      </c>
      <c r="D53" s="23">
        <v>1</v>
      </c>
      <c r="E53" s="28">
        <v>1</v>
      </c>
    </row>
    <row r="54" spans="1:5" x14ac:dyDescent="0.25">
      <c r="A54" s="23">
        <v>49</v>
      </c>
      <c r="B54" s="23">
        <f t="shared" si="0"/>
        <v>2.2800000000000002</v>
      </c>
      <c r="C54" s="23">
        <f t="shared" si="1"/>
        <v>1</v>
      </c>
      <c r="D54" s="23">
        <v>1</v>
      </c>
      <c r="E54" s="28">
        <v>1</v>
      </c>
    </row>
    <row r="55" spans="1:5" x14ac:dyDescent="0.25">
      <c r="A55" s="23">
        <v>50</v>
      </c>
      <c r="B55" s="23">
        <f t="shared" si="0"/>
        <v>2.33</v>
      </c>
      <c r="C55" s="23">
        <f t="shared" si="1"/>
        <v>1</v>
      </c>
      <c r="D55" s="23">
        <v>1</v>
      </c>
      <c r="E55" s="28">
        <v>1</v>
      </c>
    </row>
    <row r="56" spans="1:5" x14ac:dyDescent="0.25">
      <c r="A56" s="23">
        <v>51</v>
      </c>
      <c r="B56" s="23">
        <f t="shared" si="0"/>
        <v>2.38</v>
      </c>
      <c r="C56" s="23">
        <f t="shared" si="1"/>
        <v>1</v>
      </c>
      <c r="D56" s="23">
        <v>1</v>
      </c>
      <c r="E56" s="28">
        <v>1</v>
      </c>
    </row>
    <row r="57" spans="1:5" x14ac:dyDescent="0.25">
      <c r="A57" s="23">
        <v>52</v>
      </c>
      <c r="B57" s="23">
        <f t="shared" si="0"/>
        <v>2.4299999999999997</v>
      </c>
      <c r="C57" s="23">
        <f t="shared" si="1"/>
        <v>1</v>
      </c>
      <c r="D57" s="23">
        <v>1</v>
      </c>
      <c r="E57" s="28">
        <v>1</v>
      </c>
    </row>
    <row r="58" spans="1:5" x14ac:dyDescent="0.25">
      <c r="A58" s="23">
        <v>53</v>
      </c>
      <c r="B58" s="23">
        <f t="shared" si="0"/>
        <v>2.4799999999999995</v>
      </c>
      <c r="C58" s="23">
        <f t="shared" si="1"/>
        <v>1</v>
      </c>
      <c r="D58" s="23">
        <v>1</v>
      </c>
      <c r="E58" s="28">
        <v>1</v>
      </c>
    </row>
    <row r="59" spans="1:5" x14ac:dyDescent="0.25">
      <c r="A59" s="23">
        <v>54</v>
      </c>
      <c r="B59" s="23">
        <f t="shared" si="0"/>
        <v>2.5299999999999994</v>
      </c>
      <c r="C59" s="23">
        <f t="shared" si="1"/>
        <v>1</v>
      </c>
      <c r="D59" s="23">
        <v>1</v>
      </c>
      <c r="E59" s="28">
        <v>1</v>
      </c>
    </row>
    <row r="60" spans="1:5" x14ac:dyDescent="0.25">
      <c r="A60" s="23">
        <v>55</v>
      </c>
      <c r="B60" s="23">
        <f t="shared" si="0"/>
        <v>2.5799999999999992</v>
      </c>
      <c r="C60" s="23">
        <f t="shared" si="1"/>
        <v>1</v>
      </c>
      <c r="D60" s="23">
        <v>1</v>
      </c>
      <c r="E60" s="28">
        <v>1</v>
      </c>
    </row>
    <row r="61" spans="1:5" x14ac:dyDescent="0.25">
      <c r="A61" s="23">
        <v>56</v>
      </c>
      <c r="B61" s="23">
        <f t="shared" si="0"/>
        <v>2.629999999999999</v>
      </c>
      <c r="C61" s="23">
        <f t="shared" si="1"/>
        <v>1</v>
      </c>
      <c r="D61" s="23">
        <v>1</v>
      </c>
      <c r="E61" s="28">
        <v>1</v>
      </c>
    </row>
    <row r="62" spans="1:5" x14ac:dyDescent="0.25">
      <c r="A62" s="23">
        <v>57</v>
      </c>
      <c r="B62" s="23">
        <f t="shared" si="0"/>
        <v>2.6799999999999988</v>
      </c>
      <c r="C62" s="23">
        <f t="shared" si="1"/>
        <v>1</v>
      </c>
      <c r="D62" s="23">
        <v>1</v>
      </c>
      <c r="E62" s="28">
        <v>1</v>
      </c>
    </row>
    <row r="63" spans="1:5" x14ac:dyDescent="0.25">
      <c r="A63" s="23">
        <v>58</v>
      </c>
      <c r="B63" s="23">
        <f t="shared" si="0"/>
        <v>2.7299999999999986</v>
      </c>
      <c r="C63" s="23">
        <f t="shared" si="1"/>
        <v>1</v>
      </c>
      <c r="D63" s="23">
        <v>1</v>
      </c>
      <c r="E63" s="28">
        <v>1</v>
      </c>
    </row>
    <row r="64" spans="1:5" x14ac:dyDescent="0.25">
      <c r="A64" s="23">
        <v>59</v>
      </c>
      <c r="B64" s="23">
        <f t="shared" si="0"/>
        <v>2.7799999999999985</v>
      </c>
      <c r="C64" s="23">
        <f t="shared" si="1"/>
        <v>1</v>
      </c>
      <c r="D64" s="23">
        <v>1</v>
      </c>
      <c r="E64" s="28">
        <v>1</v>
      </c>
    </row>
    <row r="65" spans="1:5" x14ac:dyDescent="0.25">
      <c r="A65" s="23">
        <v>60</v>
      </c>
      <c r="B65" s="23">
        <f t="shared" si="0"/>
        <v>2.8299999999999983</v>
      </c>
      <c r="C65" s="23">
        <f t="shared" si="1"/>
        <v>1</v>
      </c>
      <c r="D65" s="23">
        <v>1</v>
      </c>
      <c r="E65" s="28">
        <v>1</v>
      </c>
    </row>
    <row r="66" spans="1:5" x14ac:dyDescent="0.25">
      <c r="A66" s="23">
        <v>61</v>
      </c>
      <c r="B66" s="23">
        <f t="shared" si="0"/>
        <v>2.8799999999999981</v>
      </c>
      <c r="C66" s="23">
        <f t="shared" si="1"/>
        <v>1</v>
      </c>
      <c r="D66" s="23">
        <v>1</v>
      </c>
      <c r="E66" s="28">
        <v>1</v>
      </c>
    </row>
    <row r="67" spans="1:5" x14ac:dyDescent="0.25">
      <c r="A67" s="23">
        <v>62</v>
      </c>
      <c r="B67" s="23">
        <f t="shared" si="0"/>
        <v>2.9299999999999979</v>
      </c>
      <c r="C67" s="23">
        <f t="shared" si="1"/>
        <v>1</v>
      </c>
      <c r="D67" s="23">
        <v>1</v>
      </c>
      <c r="E67" s="28">
        <v>1</v>
      </c>
    </row>
    <row r="68" spans="1:5" x14ac:dyDescent="0.25">
      <c r="A68" s="23">
        <v>63</v>
      </c>
      <c r="B68" s="23">
        <f t="shared" si="0"/>
        <v>2.9799999999999978</v>
      </c>
      <c r="C68" s="23">
        <f t="shared" si="1"/>
        <v>1</v>
      </c>
      <c r="D68" s="23">
        <v>1</v>
      </c>
      <c r="E68" s="28">
        <v>1</v>
      </c>
    </row>
    <row r="69" spans="1:5" x14ac:dyDescent="0.25">
      <c r="A69" s="23">
        <v>64</v>
      </c>
      <c r="B69" s="23">
        <f t="shared" si="0"/>
        <v>3.0299999999999976</v>
      </c>
      <c r="C69" s="23">
        <f t="shared" si="1"/>
        <v>1</v>
      </c>
      <c r="D69" s="23">
        <v>1</v>
      </c>
      <c r="E69" s="28">
        <v>1</v>
      </c>
    </row>
    <row r="70" spans="1:5" x14ac:dyDescent="0.25">
      <c r="A70" s="23">
        <v>65</v>
      </c>
      <c r="B70" s="23">
        <f t="shared" si="0"/>
        <v>3.0799999999999974</v>
      </c>
      <c r="C70" s="23">
        <f t="shared" si="1"/>
        <v>1</v>
      </c>
      <c r="D70" s="23">
        <v>1</v>
      </c>
      <c r="E70" s="28">
        <v>1</v>
      </c>
    </row>
    <row r="71" spans="1:5" x14ac:dyDescent="0.25">
      <c r="A71" s="23">
        <v>66</v>
      </c>
      <c r="B71" s="23">
        <f t="shared" si="0"/>
        <v>3.1299999999999972</v>
      </c>
      <c r="C71" s="23">
        <f t="shared" si="1"/>
        <v>1</v>
      </c>
      <c r="D71" s="23">
        <v>1</v>
      </c>
      <c r="E71" s="28">
        <v>1</v>
      </c>
    </row>
    <row r="72" spans="1:5" x14ac:dyDescent="0.25">
      <c r="A72" s="23">
        <v>67</v>
      </c>
      <c r="B72" s="23">
        <f t="shared" ref="B72:B85" si="2">IF(E71=1,B71+0.05,0.33)</f>
        <v>3.1799999999999971</v>
      </c>
      <c r="C72" s="23">
        <f t="shared" ref="C72:C85" si="3">MIN(1,B72)</f>
        <v>1</v>
      </c>
      <c r="D72" s="23">
        <v>1</v>
      </c>
      <c r="E72" s="28">
        <v>1</v>
      </c>
    </row>
    <row r="73" spans="1:5" x14ac:dyDescent="0.25">
      <c r="A73" s="23">
        <v>68</v>
      </c>
      <c r="B73" s="23">
        <f t="shared" si="2"/>
        <v>3.2299999999999969</v>
      </c>
      <c r="C73" s="23">
        <f t="shared" si="3"/>
        <v>1</v>
      </c>
      <c r="D73" s="23">
        <v>1</v>
      </c>
      <c r="E73" s="28">
        <v>1</v>
      </c>
    </row>
    <row r="74" spans="1:5" x14ac:dyDescent="0.25">
      <c r="A74" s="23">
        <v>69</v>
      </c>
      <c r="B74" s="23">
        <f t="shared" si="2"/>
        <v>3.2799999999999967</v>
      </c>
      <c r="C74" s="23">
        <f t="shared" si="3"/>
        <v>1</v>
      </c>
      <c r="D74" s="23">
        <v>1</v>
      </c>
      <c r="E74" s="28">
        <v>1</v>
      </c>
    </row>
    <row r="75" spans="1:5" x14ac:dyDescent="0.25">
      <c r="A75" s="23">
        <v>70</v>
      </c>
      <c r="B75" s="23">
        <f t="shared" si="2"/>
        <v>3.3299999999999965</v>
      </c>
      <c r="C75" s="23">
        <f t="shared" si="3"/>
        <v>1</v>
      </c>
      <c r="D75" s="23">
        <v>1</v>
      </c>
      <c r="E75" s="28">
        <v>1</v>
      </c>
    </row>
    <row r="76" spans="1:5" x14ac:dyDescent="0.25">
      <c r="A76" s="23">
        <v>71</v>
      </c>
      <c r="B76" s="23">
        <f t="shared" si="2"/>
        <v>3.3799999999999963</v>
      </c>
      <c r="C76" s="23">
        <f t="shared" si="3"/>
        <v>1</v>
      </c>
      <c r="D76" s="23">
        <v>1</v>
      </c>
      <c r="E76" s="28">
        <v>1</v>
      </c>
    </row>
    <row r="77" spans="1:5" x14ac:dyDescent="0.25">
      <c r="A77" s="23">
        <v>72</v>
      </c>
      <c r="B77" s="23">
        <f t="shared" si="2"/>
        <v>3.4299999999999962</v>
      </c>
      <c r="C77" s="23">
        <f t="shared" si="3"/>
        <v>1</v>
      </c>
      <c r="D77" s="23">
        <v>1</v>
      </c>
      <c r="E77" s="28">
        <v>1</v>
      </c>
    </row>
    <row r="78" spans="1:5" x14ac:dyDescent="0.25">
      <c r="A78" s="23">
        <v>73</v>
      </c>
      <c r="B78" s="23">
        <f t="shared" si="2"/>
        <v>3.479999999999996</v>
      </c>
      <c r="C78" s="23">
        <f t="shared" si="3"/>
        <v>1</v>
      </c>
      <c r="D78" s="23">
        <v>1</v>
      </c>
      <c r="E78" s="28">
        <v>1</v>
      </c>
    </row>
    <row r="79" spans="1:5" x14ac:dyDescent="0.25">
      <c r="A79" s="23">
        <v>74</v>
      </c>
      <c r="B79" s="23">
        <f t="shared" si="2"/>
        <v>3.5299999999999958</v>
      </c>
      <c r="C79" s="23">
        <f t="shared" si="3"/>
        <v>1</v>
      </c>
      <c r="D79" s="23">
        <v>1</v>
      </c>
      <c r="E79" s="28">
        <v>1</v>
      </c>
    </row>
    <row r="80" spans="1:5" x14ac:dyDescent="0.25">
      <c r="A80" s="23">
        <v>75</v>
      </c>
      <c r="B80" s="23">
        <f t="shared" si="2"/>
        <v>3.5799999999999956</v>
      </c>
      <c r="C80" s="23">
        <f t="shared" si="3"/>
        <v>1</v>
      </c>
      <c r="D80" s="23">
        <v>1</v>
      </c>
      <c r="E80" s="28">
        <v>1</v>
      </c>
    </row>
    <row r="81" spans="1:5" x14ac:dyDescent="0.25">
      <c r="A81" s="23">
        <v>76</v>
      </c>
      <c r="B81" s="23">
        <f t="shared" si="2"/>
        <v>3.6299999999999955</v>
      </c>
      <c r="C81" s="23">
        <f t="shared" si="3"/>
        <v>1</v>
      </c>
      <c r="D81" s="23">
        <v>1</v>
      </c>
      <c r="E81" s="28">
        <v>1</v>
      </c>
    </row>
    <row r="82" spans="1:5" x14ac:dyDescent="0.25">
      <c r="A82" s="23">
        <v>77</v>
      </c>
      <c r="B82" s="23">
        <f t="shared" si="2"/>
        <v>3.6799999999999953</v>
      </c>
      <c r="C82" s="23">
        <f t="shared" si="3"/>
        <v>1</v>
      </c>
      <c r="D82" s="23">
        <v>1</v>
      </c>
      <c r="E82" s="28">
        <v>1</v>
      </c>
    </row>
    <row r="83" spans="1:5" x14ac:dyDescent="0.25">
      <c r="A83" s="23">
        <v>78</v>
      </c>
      <c r="B83" s="23">
        <f t="shared" si="2"/>
        <v>3.7299999999999951</v>
      </c>
      <c r="C83" s="23">
        <f t="shared" si="3"/>
        <v>1</v>
      </c>
      <c r="D83" s="23">
        <v>1</v>
      </c>
      <c r="E83" s="28">
        <v>1</v>
      </c>
    </row>
    <row r="84" spans="1:5" x14ac:dyDescent="0.25">
      <c r="A84" s="23">
        <v>79</v>
      </c>
      <c r="B84" s="23">
        <f t="shared" si="2"/>
        <v>3.7799999999999949</v>
      </c>
      <c r="C84" s="23">
        <f t="shared" si="3"/>
        <v>1</v>
      </c>
      <c r="D84" s="23">
        <v>1</v>
      </c>
      <c r="E84" s="28">
        <v>1</v>
      </c>
    </row>
    <row r="85" spans="1:5" x14ac:dyDescent="0.25">
      <c r="A85" s="23">
        <v>80</v>
      </c>
      <c r="B85" s="23">
        <f t="shared" si="2"/>
        <v>3.8299999999999947</v>
      </c>
      <c r="C85" s="23">
        <f t="shared" si="3"/>
        <v>1</v>
      </c>
      <c r="D85" s="23">
        <v>1</v>
      </c>
      <c r="E85" s="28">
        <v>1</v>
      </c>
    </row>
    <row r="86" spans="1:5" x14ac:dyDescent="0.25">
      <c r="A86" s="23"/>
      <c r="B86" s="23"/>
      <c r="C86" s="23"/>
      <c r="D86" s="29" t="s">
        <v>172</v>
      </c>
      <c r="E86" s="29">
        <f>SUM(E6:E85)</f>
        <v>74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/>
  </sheetViews>
  <sheetFormatPr defaultColWidth="12.28515625" defaultRowHeight="12.75" x14ac:dyDescent="0.25"/>
  <cols>
    <col min="1" max="1" width="9.140625" style="65" bestFit="1" customWidth="1"/>
    <col min="2" max="2" width="14" style="65" customWidth="1"/>
    <col min="3" max="3" width="10.28515625" style="65" customWidth="1"/>
    <col min="4" max="4" width="9.7109375" style="65" customWidth="1"/>
    <col min="5" max="5" width="9" style="65" bestFit="1" customWidth="1"/>
    <col min="6" max="6" width="11.85546875" style="65" bestFit="1" customWidth="1"/>
    <col min="7" max="7" width="12.85546875" style="65" bestFit="1" customWidth="1"/>
    <col min="8" max="9" width="9.28515625" style="65" bestFit="1" customWidth="1"/>
    <col min="10" max="10" width="12.140625" style="65" bestFit="1" customWidth="1"/>
    <col min="11" max="11" width="10.7109375" style="65" customWidth="1"/>
    <col min="12" max="12" width="9.5703125" style="65" customWidth="1"/>
    <col min="13" max="13" width="14.28515625" style="65" customWidth="1"/>
    <col min="14" max="14" width="9.28515625" style="65" bestFit="1" customWidth="1"/>
    <col min="15" max="15" width="11.28515625" style="65" customWidth="1"/>
    <col min="16" max="16" width="12.28515625" style="65"/>
    <col min="17" max="17" width="27.42578125" style="65" bestFit="1" customWidth="1"/>
    <col min="18" max="18" width="4.140625" style="77" customWidth="1"/>
    <col min="19" max="16384" width="12.28515625" style="65"/>
  </cols>
  <sheetData>
    <row r="1" spans="1:18" ht="38.25" x14ac:dyDescent="0.25">
      <c r="A1" s="60" t="s">
        <v>262</v>
      </c>
      <c r="B1" s="61" t="s">
        <v>263</v>
      </c>
      <c r="C1" s="62" t="s">
        <v>264</v>
      </c>
      <c r="D1" s="63" t="s">
        <v>265</v>
      </c>
      <c r="E1" s="62" t="s">
        <v>266</v>
      </c>
      <c r="F1" s="62" t="s">
        <v>267</v>
      </c>
      <c r="G1" s="62" t="s">
        <v>268</v>
      </c>
      <c r="H1" s="63" t="s">
        <v>269</v>
      </c>
      <c r="I1" s="63" t="s">
        <v>270</v>
      </c>
      <c r="J1" s="62" t="s">
        <v>271</v>
      </c>
      <c r="K1" s="62" t="s">
        <v>272</v>
      </c>
      <c r="L1" s="63" t="s">
        <v>273</v>
      </c>
      <c r="M1" s="62" t="s">
        <v>274</v>
      </c>
      <c r="N1" s="64" t="s">
        <v>273</v>
      </c>
      <c r="O1" s="60" t="s">
        <v>275</v>
      </c>
      <c r="Q1" s="132" t="s">
        <v>276</v>
      </c>
      <c r="R1" s="133"/>
    </row>
    <row r="2" spans="1:18" ht="25.5" x14ac:dyDescent="0.25">
      <c r="A2" s="66" t="s">
        <v>277</v>
      </c>
      <c r="B2" s="67" t="s">
        <v>278</v>
      </c>
      <c r="C2" s="68">
        <v>30</v>
      </c>
      <c r="D2" s="69">
        <v>2</v>
      </c>
      <c r="E2" s="68" t="s">
        <v>279</v>
      </c>
      <c r="F2" s="68" t="s">
        <v>280</v>
      </c>
      <c r="G2" s="68" t="s">
        <v>281</v>
      </c>
      <c r="H2" s="69">
        <v>1</v>
      </c>
      <c r="I2" s="69">
        <v>5</v>
      </c>
      <c r="J2" s="68" t="s">
        <v>282</v>
      </c>
      <c r="K2" s="68">
        <v>0.4</v>
      </c>
      <c r="L2" s="69">
        <v>4</v>
      </c>
      <c r="M2" s="68">
        <v>1</v>
      </c>
      <c r="N2" s="70">
        <v>3</v>
      </c>
      <c r="O2" s="66">
        <f>AVERAGE(D2, H2,I2,L2,N2)</f>
        <v>3</v>
      </c>
      <c r="Q2" s="71" t="s">
        <v>283</v>
      </c>
      <c r="R2" s="68">
        <v>5</v>
      </c>
    </row>
    <row r="3" spans="1:18" x14ac:dyDescent="0.25">
      <c r="A3" s="66" t="s">
        <v>284</v>
      </c>
      <c r="B3" s="67" t="s">
        <v>285</v>
      </c>
      <c r="C3" s="68">
        <v>10</v>
      </c>
      <c r="D3" s="69">
        <v>5</v>
      </c>
      <c r="E3" s="68" t="s">
        <v>286</v>
      </c>
      <c r="F3" s="68" t="s">
        <v>287</v>
      </c>
      <c r="G3" s="68" t="s">
        <v>288</v>
      </c>
      <c r="H3" s="69">
        <v>5</v>
      </c>
      <c r="I3" s="69">
        <v>2</v>
      </c>
      <c r="J3" s="68" t="s">
        <v>289</v>
      </c>
      <c r="K3" s="68">
        <v>0.8</v>
      </c>
      <c r="L3" s="69">
        <v>1</v>
      </c>
      <c r="M3" s="68">
        <v>0</v>
      </c>
      <c r="N3" s="70">
        <v>5</v>
      </c>
      <c r="O3" s="66">
        <f t="shared" ref="O3:O6" si="0">AVERAGE(D3, H3,I3,L3,N3)</f>
        <v>3.6</v>
      </c>
      <c r="Q3" s="71" t="s">
        <v>290</v>
      </c>
      <c r="R3" s="68">
        <v>4</v>
      </c>
    </row>
    <row r="4" spans="1:18" ht="25.5" x14ac:dyDescent="0.25">
      <c r="A4" s="66" t="s">
        <v>291</v>
      </c>
      <c r="B4" s="67" t="s">
        <v>285</v>
      </c>
      <c r="C4" s="68">
        <v>15</v>
      </c>
      <c r="D4" s="69">
        <v>4</v>
      </c>
      <c r="E4" s="68" t="s">
        <v>292</v>
      </c>
      <c r="F4" s="68" t="s">
        <v>293</v>
      </c>
      <c r="G4" s="68" t="s">
        <v>294</v>
      </c>
      <c r="H4" s="69">
        <v>2</v>
      </c>
      <c r="I4" s="69">
        <v>1</v>
      </c>
      <c r="J4" s="68" t="s">
        <v>295</v>
      </c>
      <c r="K4" s="68">
        <v>0.9</v>
      </c>
      <c r="L4" s="69">
        <v>2</v>
      </c>
      <c r="M4" s="68">
        <v>0</v>
      </c>
      <c r="N4" s="70">
        <v>5</v>
      </c>
      <c r="O4" s="66">
        <f t="shared" si="0"/>
        <v>2.8</v>
      </c>
      <c r="Q4" s="71" t="s">
        <v>296</v>
      </c>
      <c r="R4" s="68">
        <v>3</v>
      </c>
    </row>
    <row r="5" spans="1:18" ht="25.5" x14ac:dyDescent="0.25">
      <c r="A5" s="66" t="s">
        <v>297</v>
      </c>
      <c r="B5" s="67" t="s">
        <v>278</v>
      </c>
      <c r="C5" s="68">
        <v>20</v>
      </c>
      <c r="D5" s="69">
        <v>3</v>
      </c>
      <c r="E5" s="68" t="s">
        <v>298</v>
      </c>
      <c r="F5" s="68" t="s">
        <v>293</v>
      </c>
      <c r="G5" s="68" t="s">
        <v>299</v>
      </c>
      <c r="H5" s="69">
        <v>3</v>
      </c>
      <c r="I5" s="69">
        <v>4</v>
      </c>
      <c r="J5" s="68" t="s">
        <v>300</v>
      </c>
      <c r="K5" s="68">
        <v>0.6</v>
      </c>
      <c r="L5" s="69">
        <v>3</v>
      </c>
      <c r="M5" s="68">
        <v>3</v>
      </c>
      <c r="N5" s="70">
        <v>1</v>
      </c>
      <c r="O5" s="66">
        <f t="shared" si="0"/>
        <v>2.8</v>
      </c>
      <c r="Q5" s="71" t="s">
        <v>301</v>
      </c>
      <c r="R5" s="68">
        <v>2</v>
      </c>
    </row>
    <row r="6" spans="1:18" ht="13.5" thickBot="1" x14ac:dyDescent="0.3">
      <c r="A6" s="72" t="s">
        <v>302</v>
      </c>
      <c r="B6" s="73" t="s">
        <v>303</v>
      </c>
      <c r="C6" s="74">
        <v>35</v>
      </c>
      <c r="D6" s="75">
        <v>1</v>
      </c>
      <c r="E6" s="74" t="s">
        <v>304</v>
      </c>
      <c r="F6" s="74" t="s">
        <v>293</v>
      </c>
      <c r="G6" s="74" t="s">
        <v>299</v>
      </c>
      <c r="H6" s="75">
        <v>4</v>
      </c>
      <c r="I6" s="75">
        <v>3</v>
      </c>
      <c r="J6" s="74" t="s">
        <v>305</v>
      </c>
      <c r="K6" s="74">
        <v>1</v>
      </c>
      <c r="L6" s="75">
        <v>5</v>
      </c>
      <c r="M6" s="74">
        <v>2</v>
      </c>
      <c r="N6" s="76">
        <v>2</v>
      </c>
      <c r="O6" s="72">
        <f t="shared" si="0"/>
        <v>3</v>
      </c>
      <c r="Q6" s="71" t="s">
        <v>306</v>
      </c>
      <c r="R6" s="68">
        <v>1</v>
      </c>
    </row>
  </sheetData>
  <mergeCells count="1">
    <mergeCell ref="Q1:R1"/>
  </mergeCells>
  <pageMargins left="0.75" right="0.75" top="1" bottom="1" header="0.5" footer="0.5"/>
  <pageSetup paperSize="0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31" sqref="A31"/>
    </sheetView>
  </sheetViews>
  <sheetFormatPr defaultRowHeight="15" x14ac:dyDescent="0.25"/>
  <cols>
    <col min="1" max="1" width="26.42578125" bestFit="1" customWidth="1"/>
    <col min="2" max="2" width="13.28515625" style="5" bestFit="1" customWidth="1"/>
    <col min="3" max="3" width="12.85546875" style="5" bestFit="1" customWidth="1"/>
    <col min="4" max="7" width="10.7109375" style="5" customWidth="1"/>
    <col min="8" max="8" width="12.7109375" bestFit="1" customWidth="1"/>
  </cols>
  <sheetData>
    <row r="1" spans="1:7" x14ac:dyDescent="0.25">
      <c r="A1" s="122" t="s">
        <v>344</v>
      </c>
      <c r="B1" s="123" t="s">
        <v>167</v>
      </c>
      <c r="C1" s="124" t="s">
        <v>345</v>
      </c>
      <c r="D1" s="124" t="s">
        <v>3</v>
      </c>
      <c r="E1" s="124" t="s">
        <v>346</v>
      </c>
      <c r="F1" s="124" t="s">
        <v>251</v>
      </c>
      <c r="G1" s="123" t="s">
        <v>2</v>
      </c>
    </row>
    <row r="2" spans="1:7" x14ac:dyDescent="0.25">
      <c r="A2" s="125" t="s">
        <v>347</v>
      </c>
      <c r="B2" s="126">
        <v>1</v>
      </c>
      <c r="C2" s="40">
        <v>0</v>
      </c>
      <c r="D2" s="40">
        <v>0</v>
      </c>
      <c r="E2" s="40">
        <v>1</v>
      </c>
      <c r="F2" s="40">
        <v>0</v>
      </c>
      <c r="G2" s="126">
        <v>1</v>
      </c>
    </row>
    <row r="3" spans="1:7" x14ac:dyDescent="0.25">
      <c r="A3" s="125" t="s">
        <v>348</v>
      </c>
      <c r="B3" s="126">
        <v>4</v>
      </c>
      <c r="C3" s="40">
        <v>0</v>
      </c>
      <c r="D3" s="40">
        <v>1</v>
      </c>
      <c r="E3" s="40">
        <v>0</v>
      </c>
      <c r="F3" s="40">
        <v>1</v>
      </c>
      <c r="G3" s="126">
        <v>1</v>
      </c>
    </row>
    <row r="4" spans="1:7" x14ac:dyDescent="0.25">
      <c r="A4" s="125" t="s">
        <v>349</v>
      </c>
      <c r="B4" s="126">
        <v>2</v>
      </c>
      <c r="C4" s="40">
        <v>1</v>
      </c>
      <c r="D4" s="40">
        <v>0</v>
      </c>
      <c r="E4" s="40">
        <v>0</v>
      </c>
      <c r="F4" s="40">
        <v>1</v>
      </c>
      <c r="G4" s="126">
        <v>1</v>
      </c>
    </row>
    <row r="5" spans="1:7" x14ac:dyDescent="0.25">
      <c r="A5" s="125" t="s">
        <v>350</v>
      </c>
      <c r="B5" s="126">
        <v>5</v>
      </c>
      <c r="C5" s="40">
        <v>0</v>
      </c>
      <c r="D5" s="40">
        <v>0</v>
      </c>
      <c r="E5" s="40">
        <v>0</v>
      </c>
      <c r="F5" s="40">
        <v>1</v>
      </c>
      <c r="G5" s="126">
        <v>0</v>
      </c>
    </row>
    <row r="6" spans="1:7" x14ac:dyDescent="0.25">
      <c r="A6" s="127" t="s">
        <v>351</v>
      </c>
      <c r="B6" s="128">
        <v>3</v>
      </c>
      <c r="C6" s="129">
        <v>1</v>
      </c>
      <c r="D6" s="129">
        <v>0</v>
      </c>
      <c r="E6" s="129">
        <v>1</v>
      </c>
      <c r="F6" s="129">
        <v>0</v>
      </c>
      <c r="G6" s="128">
        <v>0</v>
      </c>
    </row>
    <row r="7" spans="1:7" x14ac:dyDescent="0.25">
      <c r="A7" s="122" t="s">
        <v>352</v>
      </c>
      <c r="B7" s="123" t="s">
        <v>167</v>
      </c>
      <c r="C7" s="124" t="s">
        <v>345</v>
      </c>
      <c r="D7" s="130" t="s">
        <v>3</v>
      </c>
      <c r="E7" s="130" t="s">
        <v>346</v>
      </c>
      <c r="F7" s="130" t="s">
        <v>251</v>
      </c>
      <c r="G7" s="131" t="s">
        <v>2</v>
      </c>
    </row>
    <row r="8" spans="1:7" x14ac:dyDescent="0.25">
      <c r="A8" s="125" t="s">
        <v>353</v>
      </c>
      <c r="B8" s="126">
        <v>1</v>
      </c>
      <c r="C8" s="40">
        <v>1</v>
      </c>
      <c r="D8" s="40">
        <v>0</v>
      </c>
      <c r="E8" s="40">
        <v>0</v>
      </c>
      <c r="F8" s="40">
        <v>1</v>
      </c>
      <c r="G8" s="126">
        <v>1</v>
      </c>
    </row>
    <row r="9" spans="1:7" x14ac:dyDescent="0.25">
      <c r="A9" s="125" t="s">
        <v>354</v>
      </c>
      <c r="B9" s="126">
        <v>4</v>
      </c>
      <c r="C9" s="40">
        <v>0</v>
      </c>
      <c r="D9" s="40">
        <v>1</v>
      </c>
      <c r="E9" s="40">
        <v>0</v>
      </c>
      <c r="F9" s="40">
        <v>0</v>
      </c>
      <c r="G9" s="126">
        <v>0</v>
      </c>
    </row>
    <row r="10" spans="1:7" x14ac:dyDescent="0.25">
      <c r="A10" s="125" t="s">
        <v>355</v>
      </c>
      <c r="B10" s="126">
        <v>3</v>
      </c>
      <c r="C10" s="40">
        <v>1</v>
      </c>
      <c r="D10" s="40">
        <v>0</v>
      </c>
      <c r="E10" s="40">
        <v>1</v>
      </c>
      <c r="F10" s="40">
        <v>1</v>
      </c>
      <c r="G10" s="126">
        <v>0</v>
      </c>
    </row>
    <row r="11" spans="1:7" x14ac:dyDescent="0.25">
      <c r="A11" s="125" t="s">
        <v>356</v>
      </c>
      <c r="B11" s="126">
        <v>5</v>
      </c>
      <c r="C11" s="40">
        <v>0</v>
      </c>
      <c r="D11" s="40">
        <v>1</v>
      </c>
      <c r="E11" s="40">
        <v>0</v>
      </c>
      <c r="F11" s="40">
        <v>0</v>
      </c>
      <c r="G11" s="126">
        <v>0</v>
      </c>
    </row>
    <row r="12" spans="1:7" x14ac:dyDescent="0.25">
      <c r="A12" s="127" t="s">
        <v>357</v>
      </c>
      <c r="B12" s="128">
        <v>2</v>
      </c>
      <c r="C12" s="129">
        <v>1</v>
      </c>
      <c r="D12" s="129">
        <v>0</v>
      </c>
      <c r="E12" s="129">
        <v>1</v>
      </c>
      <c r="F12" s="129">
        <v>1</v>
      </c>
      <c r="G12" s="12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/>
  </sheetViews>
  <sheetFormatPr defaultRowHeight="15" x14ac:dyDescent="0.25"/>
  <cols>
    <col min="1" max="1" width="2.85546875" customWidth="1"/>
    <col min="2" max="2" width="25.85546875" customWidth="1"/>
    <col min="3" max="8" width="10.5703125" customWidth="1"/>
  </cols>
  <sheetData>
    <row r="1" spans="2:16" x14ac:dyDescent="0.25">
      <c r="B1" s="1" t="s">
        <v>237</v>
      </c>
    </row>
    <row r="2" spans="2:16" ht="15.75" thickBot="1" x14ac:dyDescent="0.3"/>
    <row r="3" spans="2:16" x14ac:dyDescent="0.25">
      <c r="B3" s="31"/>
      <c r="C3" s="32" t="s">
        <v>238</v>
      </c>
      <c r="D3" s="33"/>
      <c r="E3" s="33"/>
      <c r="F3" s="33"/>
      <c r="G3" s="33"/>
      <c r="H3" s="34"/>
      <c r="J3" s="35" t="s">
        <v>213</v>
      </c>
    </row>
    <row r="4" spans="2:16" x14ac:dyDescent="0.25">
      <c r="B4" s="36"/>
      <c r="C4" s="37" t="s">
        <v>239</v>
      </c>
      <c r="D4" s="37" t="s">
        <v>240</v>
      </c>
      <c r="E4" s="37" t="s">
        <v>241</v>
      </c>
      <c r="F4" s="37" t="s">
        <v>242</v>
      </c>
      <c r="G4" s="37" t="s">
        <v>243</v>
      </c>
      <c r="H4" s="38" t="s">
        <v>244</v>
      </c>
    </row>
    <row r="5" spans="2:16" x14ac:dyDescent="0.25">
      <c r="B5" s="39" t="s">
        <v>245</v>
      </c>
      <c r="C5" s="40">
        <v>6</v>
      </c>
      <c r="D5" s="40">
        <v>5</v>
      </c>
      <c r="E5" s="40">
        <v>4</v>
      </c>
      <c r="F5" s="40">
        <v>1</v>
      </c>
      <c r="G5" s="40">
        <v>3</v>
      </c>
      <c r="H5" s="41">
        <v>2</v>
      </c>
      <c r="J5" s="134" t="s">
        <v>246</v>
      </c>
      <c r="K5" s="135"/>
      <c r="L5" s="135"/>
      <c r="M5" s="135"/>
      <c r="N5" s="135"/>
      <c r="O5" s="135"/>
      <c r="P5" s="135"/>
    </row>
    <row r="6" spans="2:16" x14ac:dyDescent="0.25">
      <c r="B6" s="39" t="s">
        <v>247</v>
      </c>
      <c r="C6" s="40">
        <v>6</v>
      </c>
      <c r="D6" s="40">
        <v>5</v>
      </c>
      <c r="E6" s="40">
        <v>1</v>
      </c>
      <c r="F6" s="40">
        <v>4</v>
      </c>
      <c r="G6" s="40">
        <v>3</v>
      </c>
      <c r="H6" s="41">
        <v>2</v>
      </c>
      <c r="J6" s="135"/>
      <c r="K6" s="135"/>
      <c r="L6" s="135"/>
      <c r="M6" s="135"/>
      <c r="N6" s="135"/>
      <c r="O6" s="135"/>
      <c r="P6" s="135"/>
    </row>
    <row r="7" spans="2:16" ht="15.75" collapsed="1" thickBot="1" x14ac:dyDescent="0.3">
      <c r="B7" s="42" t="s">
        <v>248</v>
      </c>
      <c r="C7" s="43">
        <f t="shared" ref="C7:H7" si="0">AVERAGE(C5:C6)</f>
        <v>6</v>
      </c>
      <c r="D7" s="43">
        <f t="shared" si="0"/>
        <v>5</v>
      </c>
      <c r="E7" s="43">
        <f t="shared" si="0"/>
        <v>2.5</v>
      </c>
      <c r="F7" s="43">
        <f t="shared" si="0"/>
        <v>2.5</v>
      </c>
      <c r="G7" s="43">
        <f t="shared" si="0"/>
        <v>3</v>
      </c>
      <c r="H7" s="44">
        <f t="shared" si="0"/>
        <v>2</v>
      </c>
    </row>
    <row r="9" spans="2:16" ht="15.75" thickBot="1" x14ac:dyDescent="0.3"/>
    <row r="10" spans="2:16" x14ac:dyDescent="0.25">
      <c r="B10" s="31"/>
      <c r="C10" s="32" t="s">
        <v>249</v>
      </c>
      <c r="D10" s="32"/>
      <c r="E10" s="32"/>
      <c r="F10" s="32"/>
      <c r="G10" s="45"/>
    </row>
    <row r="11" spans="2:16" x14ac:dyDescent="0.25">
      <c r="B11" s="46"/>
      <c r="C11" s="37" t="s">
        <v>250</v>
      </c>
      <c r="D11" s="37" t="s">
        <v>251</v>
      </c>
      <c r="E11" s="37" t="s">
        <v>3</v>
      </c>
      <c r="F11" s="37" t="s">
        <v>5</v>
      </c>
      <c r="G11" s="38" t="s">
        <v>2</v>
      </c>
      <c r="J11" s="136" t="s">
        <v>252</v>
      </c>
      <c r="K11" s="137"/>
      <c r="L11" s="137"/>
      <c r="M11" s="137"/>
      <c r="N11" s="137"/>
      <c r="O11" s="137"/>
      <c r="P11" s="137"/>
    </row>
    <row r="12" spans="2:16" x14ac:dyDescent="0.25">
      <c r="B12" s="47" t="s">
        <v>253</v>
      </c>
      <c r="C12" s="40" t="s">
        <v>239</v>
      </c>
      <c r="D12" s="40" t="s">
        <v>241</v>
      </c>
      <c r="E12" s="40" t="s">
        <v>240</v>
      </c>
      <c r="F12" s="40" t="s">
        <v>240</v>
      </c>
      <c r="G12" s="41" t="s">
        <v>240</v>
      </c>
      <c r="J12" s="137"/>
      <c r="K12" s="137"/>
      <c r="L12" s="137"/>
      <c r="M12" s="137"/>
      <c r="N12" s="137"/>
      <c r="O12" s="137"/>
      <c r="P12" s="137"/>
    </row>
    <row r="13" spans="2:16" x14ac:dyDescent="0.25">
      <c r="B13" s="48"/>
      <c r="C13" s="40" t="s">
        <v>240</v>
      </c>
      <c r="D13" s="40" t="s">
        <v>242</v>
      </c>
      <c r="E13" s="40" t="s">
        <v>241</v>
      </c>
      <c r="F13" s="40" t="s">
        <v>241</v>
      </c>
      <c r="G13" s="41" t="s">
        <v>241</v>
      </c>
      <c r="J13" s="137"/>
      <c r="K13" s="137"/>
      <c r="L13" s="137"/>
      <c r="M13" s="137"/>
      <c r="N13" s="137"/>
      <c r="O13" s="137"/>
      <c r="P13" s="137"/>
    </row>
    <row r="14" spans="2:16" x14ac:dyDescent="0.25">
      <c r="B14" s="48"/>
      <c r="C14" s="40"/>
      <c r="D14" s="40" t="s">
        <v>244</v>
      </c>
      <c r="E14" s="40" t="s">
        <v>242</v>
      </c>
      <c r="F14" s="40" t="s">
        <v>242</v>
      </c>
      <c r="G14" s="41" t="s">
        <v>243</v>
      </c>
    </row>
    <row r="15" spans="2:16" x14ac:dyDescent="0.25">
      <c r="B15" s="48"/>
      <c r="C15" s="40"/>
      <c r="D15" s="40"/>
      <c r="E15" s="40" t="s">
        <v>243</v>
      </c>
      <c r="F15" s="40" t="s">
        <v>243</v>
      </c>
      <c r="G15" s="41"/>
    </row>
    <row r="16" spans="2:16" x14ac:dyDescent="0.25">
      <c r="B16" s="48"/>
      <c r="C16" s="40"/>
      <c r="D16" s="40"/>
      <c r="E16" s="40"/>
      <c r="F16" s="40" t="s">
        <v>244</v>
      </c>
      <c r="G16" s="41"/>
    </row>
    <row r="17" spans="2:16" x14ac:dyDescent="0.25">
      <c r="B17" s="49"/>
      <c r="C17" s="50"/>
      <c r="D17" s="50"/>
      <c r="E17" s="50"/>
      <c r="F17" s="50"/>
      <c r="G17" s="51"/>
    </row>
    <row r="18" spans="2:16" x14ac:dyDescent="0.25">
      <c r="B18" s="49"/>
      <c r="C18" s="50"/>
      <c r="D18" s="50"/>
      <c r="E18" s="50"/>
      <c r="F18" s="50"/>
      <c r="G18" s="51"/>
    </row>
    <row r="19" spans="2:16" x14ac:dyDescent="0.25">
      <c r="B19" s="49"/>
      <c r="C19" s="52">
        <v>0</v>
      </c>
      <c r="D19" s="52">
        <v>0</v>
      </c>
      <c r="E19" s="52">
        <v>0</v>
      </c>
      <c r="F19" s="52">
        <v>0</v>
      </c>
      <c r="G19" s="53">
        <v>0</v>
      </c>
      <c r="J19" s="135" t="s">
        <v>254</v>
      </c>
      <c r="K19" s="135"/>
      <c r="L19" s="135"/>
      <c r="M19" s="135"/>
      <c r="N19" s="135"/>
      <c r="O19" s="135"/>
      <c r="P19" s="135"/>
    </row>
    <row r="20" spans="2:16" x14ac:dyDescent="0.25">
      <c r="B20" s="49"/>
      <c r="C20" s="54">
        <v>0</v>
      </c>
      <c r="D20" s="54">
        <v>0</v>
      </c>
      <c r="E20" s="54">
        <v>0</v>
      </c>
      <c r="F20" s="54">
        <v>0</v>
      </c>
      <c r="G20" s="55">
        <v>0</v>
      </c>
      <c r="J20" s="135"/>
      <c r="K20" s="135"/>
      <c r="L20" s="135"/>
      <c r="M20" s="135"/>
      <c r="N20" s="135"/>
      <c r="O20" s="135"/>
      <c r="P20" s="135"/>
    </row>
    <row r="21" spans="2:16" x14ac:dyDescent="0.25">
      <c r="B21" s="49"/>
      <c r="C21" s="50"/>
      <c r="D21" s="50"/>
      <c r="E21" s="50"/>
      <c r="F21" s="50"/>
      <c r="G21" s="51"/>
      <c r="J21" s="135"/>
      <c r="K21" s="135"/>
      <c r="L21" s="135"/>
      <c r="M21" s="135"/>
      <c r="N21" s="135"/>
      <c r="O21" s="135"/>
      <c r="P21" s="135"/>
    </row>
    <row r="22" spans="2:16" x14ac:dyDescent="0.25">
      <c r="B22" s="49"/>
      <c r="C22" s="50"/>
      <c r="D22" s="50"/>
      <c r="E22" s="50"/>
      <c r="F22" s="50"/>
      <c r="G22" s="51"/>
    </row>
    <row r="23" spans="2:16" x14ac:dyDescent="0.25">
      <c r="B23" s="56" t="s">
        <v>255</v>
      </c>
      <c r="C23" s="50">
        <v>48.8</v>
      </c>
      <c r="D23" s="50">
        <v>35.5</v>
      </c>
      <c r="E23" s="50">
        <v>24.6</v>
      </c>
      <c r="F23" s="50">
        <v>20.399999999999999</v>
      </c>
      <c r="G23" s="51">
        <v>34.6</v>
      </c>
      <c r="J23" s="135" t="s">
        <v>256</v>
      </c>
      <c r="K23" s="135"/>
      <c r="L23" s="135"/>
      <c r="M23" s="135"/>
      <c r="N23" s="135"/>
      <c r="O23" s="135"/>
      <c r="P23" s="135"/>
    </row>
    <row r="24" spans="2:16" x14ac:dyDescent="0.25">
      <c r="B24" s="49"/>
      <c r="C24" s="50">
        <v>51.2</v>
      </c>
      <c r="D24" s="50">
        <v>35.200000000000003</v>
      </c>
      <c r="E24" s="50">
        <v>23.3</v>
      </c>
      <c r="F24" s="50">
        <v>19.2</v>
      </c>
      <c r="G24" s="51">
        <v>31.6</v>
      </c>
      <c r="J24" s="135"/>
      <c r="K24" s="135"/>
      <c r="L24" s="135"/>
      <c r="M24" s="135"/>
      <c r="N24" s="135"/>
      <c r="O24" s="135"/>
      <c r="P24" s="135"/>
    </row>
    <row r="25" spans="2:16" x14ac:dyDescent="0.25">
      <c r="B25" s="49"/>
      <c r="C25" s="50"/>
      <c r="D25" s="50">
        <v>29.3</v>
      </c>
      <c r="E25" s="50">
        <v>25.1</v>
      </c>
      <c r="F25" s="50">
        <v>18.8</v>
      </c>
      <c r="G25" s="51">
        <v>33.799999999999997</v>
      </c>
      <c r="J25" s="135"/>
      <c r="K25" s="135"/>
      <c r="L25" s="135"/>
      <c r="M25" s="135"/>
      <c r="N25" s="135"/>
      <c r="O25" s="135"/>
      <c r="P25" s="135"/>
    </row>
    <row r="26" spans="2:16" x14ac:dyDescent="0.25">
      <c r="B26" s="49"/>
      <c r="C26" s="50"/>
      <c r="D26" s="50"/>
      <c r="E26" s="50">
        <v>27</v>
      </c>
      <c r="F26" s="50">
        <v>21.8</v>
      </c>
      <c r="G26" s="51"/>
      <c r="J26" s="135"/>
      <c r="K26" s="135"/>
      <c r="L26" s="135"/>
      <c r="M26" s="135"/>
      <c r="N26" s="135"/>
      <c r="O26" s="135"/>
      <c r="P26" s="135"/>
    </row>
    <row r="27" spans="2:16" ht="15.75" thickBot="1" x14ac:dyDescent="0.3">
      <c r="B27" s="57"/>
      <c r="C27" s="58"/>
      <c r="D27" s="58"/>
      <c r="E27" s="58"/>
      <c r="F27" s="58">
        <v>19.8</v>
      </c>
      <c r="G27" s="59"/>
    </row>
  </sheetData>
  <mergeCells count="4">
    <mergeCell ref="J5:P6"/>
    <mergeCell ref="J11:P13"/>
    <mergeCell ref="J19:P21"/>
    <mergeCell ref="J23:P2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5"/>
  <sheetViews>
    <sheetView workbookViewId="0"/>
  </sheetViews>
  <sheetFormatPr defaultRowHeight="15" x14ac:dyDescent="0.25"/>
  <sheetData>
    <row r="1" spans="1:1" x14ac:dyDescent="0.25">
      <c r="A1" s="1" t="s">
        <v>257</v>
      </c>
    </row>
    <row r="22" spans="1:1" x14ac:dyDescent="0.25">
      <c r="A22" s="1" t="s">
        <v>258</v>
      </c>
    </row>
    <row r="43" spans="1:1" x14ac:dyDescent="0.25">
      <c r="A43" s="1" t="s">
        <v>259</v>
      </c>
    </row>
    <row r="64" spans="1:1" x14ac:dyDescent="0.25">
      <c r="A64" s="1" t="s">
        <v>260</v>
      </c>
    </row>
    <row r="85" spans="1:1" x14ac:dyDescent="0.25">
      <c r="A85" s="1" t="s">
        <v>261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A31" sqref="A31"/>
    </sheetView>
  </sheetViews>
  <sheetFormatPr defaultColWidth="12.5703125" defaultRowHeight="12.75" x14ac:dyDescent="0.2"/>
  <cols>
    <col min="1" max="1" width="23.85546875" style="79" customWidth="1"/>
    <col min="2" max="2" width="17.42578125" style="79" bestFit="1" customWidth="1"/>
    <col min="3" max="3" width="16" style="79" customWidth="1"/>
    <col min="4" max="6" width="12.5703125" style="79"/>
    <col min="7" max="7" width="18" style="79" bestFit="1" customWidth="1"/>
    <col min="8" max="8" width="12.5703125" style="79"/>
    <col min="9" max="9" width="26.5703125" style="79" bestFit="1" customWidth="1"/>
    <col min="10" max="11" width="5.85546875" style="79" bestFit="1" customWidth="1"/>
    <col min="12" max="12" width="6.5703125" style="79" bestFit="1" customWidth="1"/>
    <col min="13" max="13" width="6.85546875" style="79" bestFit="1" customWidth="1"/>
    <col min="14" max="14" width="10.5703125" style="79" bestFit="1" customWidth="1"/>
    <col min="15" max="16384" width="12.5703125" style="79"/>
  </cols>
  <sheetData>
    <row r="1" spans="1:14" x14ac:dyDescent="0.2">
      <c r="A1" s="78" t="s">
        <v>307</v>
      </c>
    </row>
    <row r="2" spans="1:14" x14ac:dyDescent="0.2">
      <c r="A2" s="80" t="s">
        <v>308</v>
      </c>
    </row>
    <row r="3" spans="1:14" ht="13.5" thickBot="1" x14ac:dyDescent="0.25">
      <c r="B3" s="81" t="s">
        <v>309</v>
      </c>
      <c r="C3" s="81" t="s">
        <v>310</v>
      </c>
      <c r="D3" s="81" t="s">
        <v>311</v>
      </c>
      <c r="E3" s="81" t="s">
        <v>312</v>
      </c>
      <c r="F3" s="81" t="s">
        <v>313</v>
      </c>
      <c r="G3" s="81"/>
      <c r="H3" s="82"/>
    </row>
    <row r="4" spans="1:14" ht="13.5" thickBot="1" x14ac:dyDescent="0.25">
      <c r="B4" s="83">
        <v>5</v>
      </c>
      <c r="C4" s="84">
        <v>4</v>
      </c>
      <c r="D4" s="84">
        <v>3</v>
      </c>
      <c r="E4" s="84">
        <v>2</v>
      </c>
      <c r="F4" s="85">
        <v>1</v>
      </c>
      <c r="G4" s="82"/>
      <c r="H4" s="82"/>
    </row>
    <row r="5" spans="1:14" x14ac:dyDescent="0.2">
      <c r="B5" s="82"/>
      <c r="C5" s="82"/>
      <c r="D5" s="82"/>
      <c r="E5" s="82"/>
      <c r="F5" s="82"/>
      <c r="G5" s="82"/>
      <c r="H5" s="82"/>
    </row>
    <row r="6" spans="1:14" x14ac:dyDescent="0.2">
      <c r="A6" s="78" t="s">
        <v>314</v>
      </c>
      <c r="B6" s="82"/>
      <c r="C6" s="82"/>
      <c r="D6" s="82"/>
      <c r="E6" s="82"/>
      <c r="F6" s="82"/>
      <c r="G6" s="82"/>
      <c r="H6" s="82"/>
    </row>
    <row r="7" spans="1:14" ht="13.5" thickBot="1" x14ac:dyDescent="0.25">
      <c r="A7" s="79" t="s">
        <v>315</v>
      </c>
      <c r="B7" s="82"/>
      <c r="C7" s="82"/>
      <c r="D7" s="82"/>
      <c r="E7" s="82"/>
      <c r="F7" s="82"/>
      <c r="G7" s="82"/>
      <c r="H7" s="82"/>
      <c r="I7" s="86" t="s">
        <v>316</v>
      </c>
    </row>
    <row r="8" spans="1:14" ht="13.5" thickBot="1" x14ac:dyDescent="0.25">
      <c r="B8" s="81" t="s">
        <v>310</v>
      </c>
      <c r="C8" s="81" t="s">
        <v>311</v>
      </c>
      <c r="D8" s="81" t="s">
        <v>312</v>
      </c>
      <c r="E8" s="81" t="s">
        <v>313</v>
      </c>
      <c r="F8" s="81"/>
      <c r="I8" s="87" t="s">
        <v>317</v>
      </c>
      <c r="J8" s="88">
        <f>SUMPRODUCT(B4:F4,B24:F24)</f>
        <v>53</v>
      </c>
    </row>
    <row r="9" spans="1:14" x14ac:dyDescent="0.2">
      <c r="A9" s="89" t="s">
        <v>318</v>
      </c>
      <c r="B9" s="90">
        <v>7</v>
      </c>
      <c r="C9" s="91">
        <v>7</v>
      </c>
      <c r="D9" s="91">
        <v>7</v>
      </c>
      <c r="E9" s="92">
        <v>7</v>
      </c>
      <c r="F9" s="82"/>
      <c r="I9" s="87" t="s">
        <v>319</v>
      </c>
      <c r="J9" s="93">
        <f>SUMPRODUCT($B$4:$F$4,B25:F25)</f>
        <v>43</v>
      </c>
    </row>
    <row r="10" spans="1:14" x14ac:dyDescent="0.2">
      <c r="A10" s="89" t="s">
        <v>320</v>
      </c>
      <c r="B10" s="94">
        <v>2</v>
      </c>
      <c r="C10" s="95">
        <v>5</v>
      </c>
      <c r="D10" s="95">
        <v>2</v>
      </c>
      <c r="E10" s="96">
        <v>6</v>
      </c>
      <c r="F10" s="82"/>
      <c r="I10" s="87" t="s">
        <v>321</v>
      </c>
      <c r="J10" s="97">
        <f>SUMPRODUCT($B$4:$F$4,B26:F26)</f>
        <v>53</v>
      </c>
    </row>
    <row r="11" spans="1:14" x14ac:dyDescent="0.2">
      <c r="A11" s="89" t="s">
        <v>322</v>
      </c>
      <c r="B11" s="94">
        <v>6</v>
      </c>
      <c r="C11" s="95">
        <v>6</v>
      </c>
      <c r="D11" s="95">
        <v>1</v>
      </c>
      <c r="E11" s="96">
        <v>5</v>
      </c>
      <c r="F11" s="82"/>
      <c r="I11" s="87" t="s">
        <v>323</v>
      </c>
      <c r="J11" s="93">
        <f>SUMPRODUCT($B$4:$F$4,B27:F27)</f>
        <v>40</v>
      </c>
    </row>
    <row r="12" spans="1:14" ht="13.5" thickBot="1" x14ac:dyDescent="0.25">
      <c r="A12" s="89" t="s">
        <v>324</v>
      </c>
      <c r="B12" s="94">
        <v>3</v>
      </c>
      <c r="C12" s="95">
        <v>2</v>
      </c>
      <c r="D12" s="95">
        <v>5</v>
      </c>
      <c r="E12" s="96">
        <v>4</v>
      </c>
      <c r="F12" s="82"/>
      <c r="I12" s="87" t="s">
        <v>325</v>
      </c>
      <c r="J12" s="98">
        <f>SUMPRODUCT($B$4:$F$4,B28:F28)</f>
        <v>45</v>
      </c>
    </row>
    <row r="13" spans="1:14" x14ac:dyDescent="0.2">
      <c r="A13" s="89" t="s">
        <v>326</v>
      </c>
      <c r="B13" s="94">
        <v>4</v>
      </c>
      <c r="C13" s="95">
        <v>3</v>
      </c>
      <c r="D13" s="95">
        <v>6</v>
      </c>
      <c r="E13" s="96">
        <v>3</v>
      </c>
      <c r="F13" s="82"/>
      <c r="J13" s="99"/>
    </row>
    <row r="14" spans="1:14" x14ac:dyDescent="0.2">
      <c r="A14" s="89" t="s">
        <v>327</v>
      </c>
      <c r="B14" s="94">
        <v>1</v>
      </c>
      <c r="C14" s="95">
        <v>4</v>
      </c>
      <c r="D14" s="95">
        <v>4</v>
      </c>
      <c r="E14" s="96">
        <v>2</v>
      </c>
      <c r="F14" s="82"/>
      <c r="J14" s="99"/>
    </row>
    <row r="15" spans="1:14" ht="13.5" thickBot="1" x14ac:dyDescent="0.25">
      <c r="A15" s="89" t="s">
        <v>328</v>
      </c>
      <c r="B15" s="100">
        <v>5</v>
      </c>
      <c r="C15" s="101">
        <v>1</v>
      </c>
      <c r="D15" s="101">
        <v>3</v>
      </c>
      <c r="E15" s="102">
        <v>1</v>
      </c>
      <c r="F15" s="82"/>
    </row>
    <row r="16" spans="1:14" ht="13.5" thickBot="1" x14ac:dyDescent="0.25">
      <c r="J16" s="87" t="s">
        <v>329</v>
      </c>
      <c r="K16" s="87" t="s">
        <v>330</v>
      </c>
      <c r="L16" s="87" t="s">
        <v>331</v>
      </c>
      <c r="M16" s="87" t="s">
        <v>332</v>
      </c>
      <c r="N16" s="87" t="s">
        <v>333</v>
      </c>
    </row>
    <row r="17" spans="1:14" x14ac:dyDescent="0.2">
      <c r="I17" s="87" t="s">
        <v>334</v>
      </c>
      <c r="J17" s="103">
        <f>SUMPRODUCT($B$9:$B$15,B$35:B$41)</f>
        <v>121</v>
      </c>
      <c r="K17" s="104">
        <f>SUMPRODUCT($B$9:$B$15,C$35:C$41)</f>
        <v>92</v>
      </c>
      <c r="L17" s="104">
        <f>SUMPRODUCT($B$9:$B$15,D$35:D$41)</f>
        <v>87</v>
      </c>
      <c r="M17" s="104">
        <f>SUMPRODUCT($B$9:$B$15,E$35:E$41)</f>
        <v>132</v>
      </c>
      <c r="N17" s="105">
        <f>SUMPRODUCT($B$9:$B$15,F$35:F$41)</f>
        <v>111</v>
      </c>
    </row>
    <row r="18" spans="1:14" x14ac:dyDescent="0.2">
      <c r="I18" s="87" t="s">
        <v>335</v>
      </c>
      <c r="J18" s="106">
        <f>SUMPRODUCT($C$9:$C$15,B$35:B$41)</f>
        <v>94</v>
      </c>
      <c r="K18" s="99">
        <f>SUMPRODUCT($C$9:$C$15,C$35:C$41)</f>
        <v>96</v>
      </c>
      <c r="L18" s="99">
        <f>SUMPRODUCT($C$9:$C$15,D$35:D$41)</f>
        <v>102</v>
      </c>
      <c r="M18" s="99">
        <f>SUMPRODUCT($C$9:$C$15,E$35:E$41)</f>
        <v>128</v>
      </c>
      <c r="N18" s="107">
        <f>SUMPRODUCT($C$9:$C$15,F$35:F$41)</f>
        <v>113</v>
      </c>
    </row>
    <row r="19" spans="1:14" x14ac:dyDescent="0.2">
      <c r="I19" s="87" t="s">
        <v>336</v>
      </c>
      <c r="J19" s="106">
        <f>SUMPRODUCT($D$9:$D$15,B$35:B$41)</f>
        <v>124</v>
      </c>
      <c r="K19" s="99">
        <f>SUMPRODUCT($D$9:$D$15,C$35:C$41)</f>
        <v>111</v>
      </c>
      <c r="L19" s="99">
        <f>SUMPRODUCT($D$9:$D$15,D$35:D$41)</f>
        <v>108</v>
      </c>
      <c r="M19" s="99">
        <f>SUMPRODUCT($D$9:$D$15,E$35:E$41)</f>
        <v>122</v>
      </c>
      <c r="N19" s="107">
        <f>SUMPRODUCT($D$9:$D$15,F$35:F$41)</f>
        <v>118</v>
      </c>
    </row>
    <row r="20" spans="1:14" ht="13.5" thickBot="1" x14ac:dyDescent="0.25">
      <c r="I20" s="87" t="s">
        <v>313</v>
      </c>
      <c r="J20" s="108">
        <f>SUMPRODUCT($E$9:$E$15,B$35:B$41)</f>
        <v>102</v>
      </c>
      <c r="K20" s="109">
        <f>SUMPRODUCT($E$9:$E$15,C$35:C$41)</f>
        <v>90</v>
      </c>
      <c r="L20" s="109">
        <f>SUMPRODUCT($E$9:$E$15,D$35:D$41)</f>
        <v>106</v>
      </c>
      <c r="M20" s="109">
        <f>SUMPRODUCT($E$9:$E$15,E$35:E$41)</f>
        <v>119</v>
      </c>
      <c r="N20" s="110">
        <f>SUMPRODUCT($E$9:$E$15,F$35:F$41)</f>
        <v>128</v>
      </c>
    </row>
    <row r="21" spans="1:14" x14ac:dyDescent="0.2">
      <c r="A21" s="78" t="s">
        <v>337</v>
      </c>
    </row>
    <row r="22" spans="1:14" x14ac:dyDescent="0.2">
      <c r="A22" s="79" t="s">
        <v>338</v>
      </c>
      <c r="I22" s="87" t="s">
        <v>339</v>
      </c>
      <c r="J22" s="79">
        <f>SUM(J17:J20)</f>
        <v>441</v>
      </c>
      <c r="K22" s="79">
        <f>SUM(K17:K20)</f>
        <v>389</v>
      </c>
      <c r="L22" s="79">
        <f>SUM(L17:L20)</f>
        <v>403</v>
      </c>
      <c r="M22" s="79">
        <f>SUM(M17:M20)</f>
        <v>501</v>
      </c>
      <c r="N22" s="79">
        <f>SUM(N17:N20)</f>
        <v>470</v>
      </c>
    </row>
    <row r="23" spans="1:14" ht="13.5" thickBot="1" x14ac:dyDescent="0.25">
      <c r="B23" s="81" t="s">
        <v>309</v>
      </c>
      <c r="C23" s="81" t="s">
        <v>310</v>
      </c>
      <c r="D23" s="81" t="s">
        <v>311</v>
      </c>
      <c r="E23" s="81" t="s">
        <v>312</v>
      </c>
      <c r="F23" s="81" t="s">
        <v>313</v>
      </c>
    </row>
    <row r="24" spans="1:14" x14ac:dyDescent="0.2">
      <c r="A24" s="111" t="s">
        <v>340</v>
      </c>
      <c r="B24" s="112">
        <v>5</v>
      </c>
      <c r="C24" s="113">
        <v>3</v>
      </c>
      <c r="D24" s="113">
        <v>4</v>
      </c>
      <c r="E24" s="113">
        <v>1</v>
      </c>
      <c r="F24" s="114">
        <v>2</v>
      </c>
    </row>
    <row r="25" spans="1:14" x14ac:dyDescent="0.2">
      <c r="A25" s="111" t="s">
        <v>341</v>
      </c>
      <c r="B25" s="115">
        <v>3</v>
      </c>
      <c r="C25" s="116">
        <v>4</v>
      </c>
      <c r="D25" s="116">
        <v>1</v>
      </c>
      <c r="E25" s="116">
        <v>2</v>
      </c>
      <c r="F25" s="117">
        <v>5</v>
      </c>
    </row>
    <row r="26" spans="1:14" x14ac:dyDescent="0.2">
      <c r="A26" s="111" t="s">
        <v>331</v>
      </c>
      <c r="B26" s="115">
        <v>4</v>
      </c>
      <c r="C26" s="116">
        <v>5</v>
      </c>
      <c r="D26" s="116">
        <v>2</v>
      </c>
      <c r="E26" s="116">
        <v>3</v>
      </c>
      <c r="F26" s="117">
        <v>1</v>
      </c>
    </row>
    <row r="27" spans="1:14" x14ac:dyDescent="0.2">
      <c r="A27" s="111" t="s">
        <v>342</v>
      </c>
      <c r="B27" s="115">
        <v>3</v>
      </c>
      <c r="C27" s="116">
        <v>2</v>
      </c>
      <c r="D27" s="116">
        <v>1</v>
      </c>
      <c r="E27" s="116">
        <v>5</v>
      </c>
      <c r="F27" s="117">
        <v>4</v>
      </c>
    </row>
    <row r="28" spans="1:14" ht="13.5" thickBot="1" x14ac:dyDescent="0.25">
      <c r="A28" s="111" t="s">
        <v>325</v>
      </c>
      <c r="B28" s="118">
        <v>4</v>
      </c>
      <c r="C28" s="119">
        <v>3</v>
      </c>
      <c r="D28" s="119">
        <v>2</v>
      </c>
      <c r="E28" s="119">
        <v>1</v>
      </c>
      <c r="F28" s="120">
        <v>5</v>
      </c>
    </row>
    <row r="29" spans="1:14" x14ac:dyDescent="0.2">
      <c r="A29" s="111"/>
      <c r="B29" s="116"/>
      <c r="C29" s="116"/>
      <c r="D29" s="116"/>
      <c r="E29" s="116"/>
      <c r="F29" s="116"/>
    </row>
    <row r="30" spans="1:14" x14ac:dyDescent="0.2">
      <c r="A30" s="111"/>
      <c r="B30" s="116"/>
      <c r="C30" s="116"/>
      <c r="D30" s="116"/>
      <c r="E30" s="116"/>
      <c r="F30" s="116"/>
    </row>
    <row r="31" spans="1:14" x14ac:dyDescent="0.2">
      <c r="A31" s="111"/>
      <c r="B31" s="116"/>
      <c r="C31" s="116"/>
      <c r="D31" s="116"/>
      <c r="E31" s="116"/>
      <c r="F31" s="116"/>
    </row>
    <row r="32" spans="1:14" x14ac:dyDescent="0.2">
      <c r="A32" s="78" t="s">
        <v>343</v>
      </c>
      <c r="B32" s="116"/>
      <c r="C32" s="116"/>
      <c r="D32" s="116"/>
      <c r="E32" s="116"/>
      <c r="F32" s="116"/>
    </row>
    <row r="33" spans="1:6" x14ac:dyDescent="0.2">
      <c r="A33" s="79" t="s">
        <v>338</v>
      </c>
      <c r="B33" s="116"/>
      <c r="C33" s="116"/>
      <c r="D33" s="116"/>
      <c r="E33" s="116"/>
      <c r="F33" s="116"/>
    </row>
    <row r="34" spans="1:6" ht="13.5" thickBot="1" x14ac:dyDescent="0.25">
      <c r="B34" s="121" t="s">
        <v>329</v>
      </c>
      <c r="C34" s="121" t="s">
        <v>330</v>
      </c>
      <c r="D34" s="121" t="s">
        <v>331</v>
      </c>
      <c r="E34" s="121" t="s">
        <v>332</v>
      </c>
      <c r="F34" s="121" t="s">
        <v>333</v>
      </c>
    </row>
    <row r="35" spans="1:6" x14ac:dyDescent="0.2">
      <c r="A35" s="89" t="s">
        <v>318</v>
      </c>
      <c r="B35" s="90">
        <v>4</v>
      </c>
      <c r="C35" s="91">
        <v>1</v>
      </c>
      <c r="D35" s="91">
        <v>2</v>
      </c>
      <c r="E35" s="91">
        <v>7</v>
      </c>
      <c r="F35" s="92">
        <v>5</v>
      </c>
    </row>
    <row r="36" spans="1:6" x14ac:dyDescent="0.2">
      <c r="A36" s="89" t="s">
        <v>320</v>
      </c>
      <c r="B36" s="94">
        <v>1</v>
      </c>
      <c r="C36" s="95">
        <v>4</v>
      </c>
      <c r="D36" s="95">
        <v>7</v>
      </c>
      <c r="E36" s="95">
        <v>1</v>
      </c>
      <c r="F36" s="96">
        <v>7</v>
      </c>
    </row>
    <row r="37" spans="1:6" x14ac:dyDescent="0.2">
      <c r="A37" s="89" t="s">
        <v>322</v>
      </c>
      <c r="B37" s="94">
        <v>3</v>
      </c>
      <c r="C37" s="95">
        <v>2</v>
      </c>
      <c r="D37" s="95">
        <v>1</v>
      </c>
      <c r="E37" s="95">
        <v>6</v>
      </c>
      <c r="F37" s="96">
        <v>2</v>
      </c>
    </row>
    <row r="38" spans="1:6" x14ac:dyDescent="0.2">
      <c r="A38" s="89" t="s">
        <v>324</v>
      </c>
      <c r="B38" s="94">
        <v>7</v>
      </c>
      <c r="C38" s="95">
        <v>3</v>
      </c>
      <c r="D38" s="95">
        <v>5</v>
      </c>
      <c r="E38" s="95">
        <v>2</v>
      </c>
      <c r="F38" s="96">
        <v>6</v>
      </c>
    </row>
    <row r="39" spans="1:6" x14ac:dyDescent="0.2">
      <c r="A39" s="89" t="s">
        <v>326</v>
      </c>
      <c r="B39" s="94">
        <v>5</v>
      </c>
      <c r="C39" s="95">
        <v>6</v>
      </c>
      <c r="D39" s="95">
        <v>3</v>
      </c>
      <c r="E39" s="95">
        <v>5</v>
      </c>
      <c r="F39" s="96">
        <v>4</v>
      </c>
    </row>
    <row r="40" spans="1:6" x14ac:dyDescent="0.2">
      <c r="A40" s="89" t="s">
        <v>327</v>
      </c>
      <c r="B40" s="94">
        <v>2</v>
      </c>
      <c r="C40" s="95">
        <v>7</v>
      </c>
      <c r="D40" s="95">
        <v>6</v>
      </c>
      <c r="E40" s="95">
        <v>4</v>
      </c>
      <c r="F40" s="96">
        <v>1</v>
      </c>
    </row>
    <row r="41" spans="1:6" ht="13.5" thickBot="1" x14ac:dyDescent="0.25">
      <c r="A41" s="89" t="s">
        <v>328</v>
      </c>
      <c r="B41" s="100">
        <v>6</v>
      </c>
      <c r="C41" s="101">
        <v>5</v>
      </c>
      <c r="D41" s="101">
        <v>4</v>
      </c>
      <c r="E41" s="101">
        <v>3</v>
      </c>
      <c r="F41" s="102">
        <v>3</v>
      </c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/>
  </sheetViews>
  <sheetFormatPr defaultRowHeight="15" x14ac:dyDescent="0.25"/>
  <cols>
    <col min="2" max="2" width="109.140625" bestFit="1" customWidth="1"/>
    <col min="3" max="3" width="14.85546875" bestFit="1" customWidth="1"/>
  </cols>
  <sheetData>
    <row r="1" spans="1:3" x14ac:dyDescent="0.25">
      <c r="A1" t="s">
        <v>9</v>
      </c>
      <c r="B1" t="s">
        <v>10</v>
      </c>
      <c r="C1" s="4">
        <v>40521.560416666667</v>
      </c>
    </row>
    <row r="2" spans="1:3" x14ac:dyDescent="0.25">
      <c r="A2" t="s">
        <v>11</v>
      </c>
      <c r="B2" t="s">
        <v>12</v>
      </c>
      <c r="C2" s="4">
        <v>40521.563888888886</v>
      </c>
    </row>
    <row r="3" spans="1:3" x14ac:dyDescent="0.25">
      <c r="A3" t="s">
        <v>13</v>
      </c>
      <c r="B3" t="s">
        <v>14</v>
      </c>
      <c r="C3">
        <v>1</v>
      </c>
    </row>
    <row r="4" spans="1:3" x14ac:dyDescent="0.25">
      <c r="A4" t="s">
        <v>15</v>
      </c>
      <c r="B4" t="s">
        <v>16</v>
      </c>
      <c r="C4">
        <v>1</v>
      </c>
    </row>
    <row r="5" spans="1:3" x14ac:dyDescent="0.25">
      <c r="A5" t="s">
        <v>17</v>
      </c>
      <c r="B5" t="s">
        <v>18</v>
      </c>
      <c r="C5">
        <v>2</v>
      </c>
    </row>
    <row r="6" spans="1:3" x14ac:dyDescent="0.25">
      <c r="A6" t="s">
        <v>19</v>
      </c>
      <c r="B6" t="s">
        <v>20</v>
      </c>
      <c r="C6">
        <v>3</v>
      </c>
    </row>
    <row r="7" spans="1:3" x14ac:dyDescent="0.25">
      <c r="A7" t="s">
        <v>21</v>
      </c>
      <c r="B7" t="s">
        <v>22</v>
      </c>
      <c r="C7">
        <v>4</v>
      </c>
    </row>
    <row r="8" spans="1:3" x14ac:dyDescent="0.25">
      <c r="A8" t="s">
        <v>23</v>
      </c>
      <c r="B8" t="s">
        <v>24</v>
      </c>
      <c r="C8">
        <v>5</v>
      </c>
    </row>
    <row r="9" spans="1:3" x14ac:dyDescent="0.25">
      <c r="A9" t="s">
        <v>25</v>
      </c>
      <c r="B9" t="s">
        <v>26</v>
      </c>
      <c r="C9">
        <v>1</v>
      </c>
    </row>
    <row r="10" spans="1:3" x14ac:dyDescent="0.25">
      <c r="A10" t="s">
        <v>27</v>
      </c>
      <c r="B10" t="s">
        <v>28</v>
      </c>
      <c r="C10">
        <v>2</v>
      </c>
    </row>
    <row r="11" spans="1:3" x14ac:dyDescent="0.25">
      <c r="A11" t="s">
        <v>29</v>
      </c>
      <c r="B11" t="s">
        <v>30</v>
      </c>
      <c r="C11">
        <v>3</v>
      </c>
    </row>
    <row r="12" spans="1:3" x14ac:dyDescent="0.25">
      <c r="A12" t="s">
        <v>31</v>
      </c>
      <c r="B12" t="s">
        <v>32</v>
      </c>
      <c r="C12">
        <v>4</v>
      </c>
    </row>
    <row r="13" spans="1:3" x14ac:dyDescent="0.25">
      <c r="A13" t="s">
        <v>33</v>
      </c>
      <c r="B13" t="s">
        <v>34</v>
      </c>
      <c r="C13">
        <v>5</v>
      </c>
    </row>
    <row r="14" spans="1:3" x14ac:dyDescent="0.25">
      <c r="A14" t="s">
        <v>35</v>
      </c>
      <c r="B14" t="s">
        <v>36</v>
      </c>
      <c r="C14">
        <v>6</v>
      </c>
    </row>
    <row r="15" spans="1:3" x14ac:dyDescent="0.25">
      <c r="A15" t="s">
        <v>37</v>
      </c>
      <c r="B15" t="s">
        <v>38</v>
      </c>
      <c r="C15">
        <v>7</v>
      </c>
    </row>
    <row r="16" spans="1:3" x14ac:dyDescent="0.25">
      <c r="A16" t="s">
        <v>39</v>
      </c>
      <c r="B16" t="s">
        <v>40</v>
      </c>
      <c r="C16">
        <v>1</v>
      </c>
    </row>
    <row r="17" spans="1:3" x14ac:dyDescent="0.25">
      <c r="A17" t="s">
        <v>41</v>
      </c>
      <c r="B17" t="s">
        <v>42</v>
      </c>
      <c r="C17">
        <v>2</v>
      </c>
    </row>
    <row r="18" spans="1:3" x14ac:dyDescent="0.25">
      <c r="A18" t="s">
        <v>43</v>
      </c>
      <c r="B18" t="s">
        <v>44</v>
      </c>
      <c r="C18">
        <v>3</v>
      </c>
    </row>
    <row r="19" spans="1:3" x14ac:dyDescent="0.25">
      <c r="A19" t="s">
        <v>45</v>
      </c>
      <c r="B19" t="s">
        <v>46</v>
      </c>
      <c r="C19">
        <v>4</v>
      </c>
    </row>
    <row r="20" spans="1:3" x14ac:dyDescent="0.25">
      <c r="A20" t="s">
        <v>47</v>
      </c>
      <c r="B20" t="s">
        <v>48</v>
      </c>
      <c r="C20">
        <v>5</v>
      </c>
    </row>
    <row r="21" spans="1:3" x14ac:dyDescent="0.25">
      <c r="A21" t="s">
        <v>49</v>
      </c>
      <c r="B21" t="s">
        <v>50</v>
      </c>
      <c r="C21">
        <v>6</v>
      </c>
    </row>
    <row r="22" spans="1:3" x14ac:dyDescent="0.25">
      <c r="A22" t="s">
        <v>51</v>
      </c>
      <c r="B22" t="s">
        <v>52</v>
      </c>
      <c r="C22">
        <v>7</v>
      </c>
    </row>
    <row r="23" spans="1:3" x14ac:dyDescent="0.25">
      <c r="A23" t="s">
        <v>53</v>
      </c>
      <c r="B23" t="s">
        <v>54</v>
      </c>
      <c r="C23">
        <v>1</v>
      </c>
    </row>
    <row r="24" spans="1:3" x14ac:dyDescent="0.25">
      <c r="A24" t="s">
        <v>55</v>
      </c>
      <c r="B24" t="s">
        <v>56</v>
      </c>
      <c r="C24">
        <v>2</v>
      </c>
    </row>
    <row r="25" spans="1:3" x14ac:dyDescent="0.25">
      <c r="A25" t="s">
        <v>57</v>
      </c>
      <c r="B25" t="s">
        <v>58</v>
      </c>
      <c r="C25">
        <v>3</v>
      </c>
    </row>
    <row r="26" spans="1:3" x14ac:dyDescent="0.25">
      <c r="A26" t="s">
        <v>59</v>
      </c>
      <c r="B26" t="s">
        <v>60</v>
      </c>
      <c r="C26">
        <v>4</v>
      </c>
    </row>
    <row r="27" spans="1:3" x14ac:dyDescent="0.25">
      <c r="A27" t="s">
        <v>61</v>
      </c>
      <c r="B27" t="s">
        <v>62</v>
      </c>
      <c r="C27">
        <v>5</v>
      </c>
    </row>
    <row r="28" spans="1:3" x14ac:dyDescent="0.25">
      <c r="A28" t="s">
        <v>63</v>
      </c>
      <c r="B28" t="s">
        <v>64</v>
      </c>
      <c r="C28">
        <v>6</v>
      </c>
    </row>
    <row r="29" spans="1:3" x14ac:dyDescent="0.25">
      <c r="A29" t="s">
        <v>65</v>
      </c>
      <c r="B29" t="s">
        <v>66</v>
      </c>
      <c r="C29">
        <v>7</v>
      </c>
    </row>
    <row r="30" spans="1:3" x14ac:dyDescent="0.25">
      <c r="A30" t="s">
        <v>67</v>
      </c>
      <c r="B30" t="s">
        <v>68</v>
      </c>
      <c r="C30">
        <v>1</v>
      </c>
    </row>
    <row r="31" spans="1:3" x14ac:dyDescent="0.25">
      <c r="A31" t="s">
        <v>69</v>
      </c>
      <c r="B31" t="s">
        <v>70</v>
      </c>
      <c r="C31">
        <v>2</v>
      </c>
    </row>
    <row r="32" spans="1:3" x14ac:dyDescent="0.25">
      <c r="A32" t="s">
        <v>71</v>
      </c>
      <c r="B32" t="s">
        <v>72</v>
      </c>
      <c r="C32">
        <v>3</v>
      </c>
    </row>
    <row r="33" spans="1:3" x14ac:dyDescent="0.25">
      <c r="A33" t="s">
        <v>73</v>
      </c>
      <c r="B33" t="s">
        <v>74</v>
      </c>
      <c r="C33">
        <v>4</v>
      </c>
    </row>
    <row r="34" spans="1:3" x14ac:dyDescent="0.25">
      <c r="A34" t="s">
        <v>75</v>
      </c>
      <c r="B34" t="s">
        <v>76</v>
      </c>
      <c r="C34">
        <v>5</v>
      </c>
    </row>
    <row r="35" spans="1:3" x14ac:dyDescent="0.25">
      <c r="A35" t="s">
        <v>77</v>
      </c>
      <c r="B35" t="s">
        <v>78</v>
      </c>
      <c r="C35">
        <v>6</v>
      </c>
    </row>
    <row r="36" spans="1:3" x14ac:dyDescent="0.25">
      <c r="A36" t="s">
        <v>79</v>
      </c>
      <c r="B36" t="s">
        <v>80</v>
      </c>
      <c r="C36">
        <v>7</v>
      </c>
    </row>
    <row r="37" spans="1:3" x14ac:dyDescent="0.25">
      <c r="A37" t="s">
        <v>81</v>
      </c>
      <c r="B37" t="s">
        <v>82</v>
      </c>
    </row>
    <row r="38" spans="1:3" x14ac:dyDescent="0.25">
      <c r="A38" t="s">
        <v>83</v>
      </c>
      <c r="B38" t="s">
        <v>84</v>
      </c>
      <c r="C38">
        <v>1</v>
      </c>
    </row>
    <row r="39" spans="1:3" x14ac:dyDescent="0.25">
      <c r="A39" t="s">
        <v>85</v>
      </c>
      <c r="B39" t="s">
        <v>86</v>
      </c>
      <c r="C39">
        <v>2</v>
      </c>
    </row>
    <row r="40" spans="1:3" x14ac:dyDescent="0.25">
      <c r="A40" t="s">
        <v>87</v>
      </c>
      <c r="B40" t="s">
        <v>88</v>
      </c>
      <c r="C40">
        <v>3</v>
      </c>
    </row>
    <row r="41" spans="1:3" x14ac:dyDescent="0.25">
      <c r="A41" t="s">
        <v>89</v>
      </c>
      <c r="B41" t="s">
        <v>90</v>
      </c>
      <c r="C41">
        <v>4</v>
      </c>
    </row>
    <row r="42" spans="1:3" x14ac:dyDescent="0.25">
      <c r="A42" t="s">
        <v>91</v>
      </c>
      <c r="B42" t="s">
        <v>92</v>
      </c>
      <c r="C42">
        <v>5</v>
      </c>
    </row>
    <row r="43" spans="1:3" x14ac:dyDescent="0.25">
      <c r="A43" t="s">
        <v>93</v>
      </c>
      <c r="B43" t="s">
        <v>94</v>
      </c>
      <c r="C43">
        <v>1</v>
      </c>
    </row>
    <row r="44" spans="1:3" x14ac:dyDescent="0.25">
      <c r="A44" t="s">
        <v>95</v>
      </c>
      <c r="B44" t="s">
        <v>96</v>
      </c>
      <c r="C44">
        <v>2</v>
      </c>
    </row>
    <row r="45" spans="1:3" x14ac:dyDescent="0.25">
      <c r="A45" t="s">
        <v>97</v>
      </c>
      <c r="B45" t="s">
        <v>98</v>
      </c>
      <c r="C45">
        <v>3</v>
      </c>
    </row>
    <row r="46" spans="1:3" x14ac:dyDescent="0.25">
      <c r="A46" t="s">
        <v>99</v>
      </c>
      <c r="B46" t="s">
        <v>100</v>
      </c>
      <c r="C46">
        <v>4</v>
      </c>
    </row>
    <row r="47" spans="1:3" x14ac:dyDescent="0.25">
      <c r="A47" t="s">
        <v>101</v>
      </c>
      <c r="B47" t="s">
        <v>102</v>
      </c>
      <c r="C47">
        <v>5</v>
      </c>
    </row>
    <row r="48" spans="1:3" x14ac:dyDescent="0.25">
      <c r="A48" t="s">
        <v>103</v>
      </c>
      <c r="B48" t="s">
        <v>8</v>
      </c>
      <c r="C48">
        <v>4</v>
      </c>
    </row>
    <row r="49" spans="1:3" x14ac:dyDescent="0.25">
      <c r="A49" t="s">
        <v>104</v>
      </c>
      <c r="B49" t="s">
        <v>105</v>
      </c>
      <c r="C49">
        <v>1</v>
      </c>
    </row>
    <row r="50" spans="1:3" x14ac:dyDescent="0.25">
      <c r="A50" t="s">
        <v>106</v>
      </c>
      <c r="B50" t="s">
        <v>107</v>
      </c>
      <c r="C50">
        <v>2</v>
      </c>
    </row>
    <row r="51" spans="1:3" x14ac:dyDescent="0.25">
      <c r="A51" t="s">
        <v>108</v>
      </c>
      <c r="B51" t="s">
        <v>109</v>
      </c>
      <c r="C51">
        <v>3</v>
      </c>
    </row>
    <row r="52" spans="1:3" x14ac:dyDescent="0.25">
      <c r="A52" t="s">
        <v>110</v>
      </c>
      <c r="B52" t="s">
        <v>111</v>
      </c>
      <c r="C52">
        <v>4</v>
      </c>
    </row>
    <row r="53" spans="1:3" x14ac:dyDescent="0.25">
      <c r="A53" t="s">
        <v>112</v>
      </c>
      <c r="B53" t="s">
        <v>113</v>
      </c>
      <c r="C53">
        <v>5</v>
      </c>
    </row>
    <row r="54" spans="1:3" x14ac:dyDescent="0.25">
      <c r="A54" t="s">
        <v>114</v>
      </c>
      <c r="B54" t="s">
        <v>115</v>
      </c>
      <c r="C54">
        <v>6</v>
      </c>
    </row>
    <row r="55" spans="1:3" x14ac:dyDescent="0.25">
      <c r="A55" t="s">
        <v>116</v>
      </c>
      <c r="B55" t="s">
        <v>117</v>
      </c>
      <c r="C55">
        <v>1</v>
      </c>
    </row>
    <row r="56" spans="1:3" x14ac:dyDescent="0.25">
      <c r="A56" t="s">
        <v>118</v>
      </c>
      <c r="B56" t="s">
        <v>119</v>
      </c>
      <c r="C56">
        <v>2</v>
      </c>
    </row>
    <row r="57" spans="1:3" x14ac:dyDescent="0.25">
      <c r="A57" t="s">
        <v>120</v>
      </c>
      <c r="B57" t="s">
        <v>121</v>
      </c>
      <c r="C57">
        <v>3</v>
      </c>
    </row>
    <row r="58" spans="1:3" x14ac:dyDescent="0.25">
      <c r="A58" t="s">
        <v>122</v>
      </c>
      <c r="B58" t="s">
        <v>123</v>
      </c>
      <c r="C58">
        <v>4</v>
      </c>
    </row>
    <row r="59" spans="1:3" x14ac:dyDescent="0.25">
      <c r="A59" t="s">
        <v>124</v>
      </c>
      <c r="B59" t="s">
        <v>125</v>
      </c>
      <c r="C59">
        <v>5</v>
      </c>
    </row>
    <row r="60" spans="1:3" x14ac:dyDescent="0.25">
      <c r="A60" t="s">
        <v>126</v>
      </c>
      <c r="B60" t="s">
        <v>127</v>
      </c>
      <c r="C60">
        <v>6</v>
      </c>
    </row>
    <row r="61" spans="1:3" x14ac:dyDescent="0.25">
      <c r="A61" t="s">
        <v>128</v>
      </c>
      <c r="B61" t="s">
        <v>129</v>
      </c>
      <c r="C61">
        <v>1</v>
      </c>
    </row>
    <row r="62" spans="1:3" x14ac:dyDescent="0.25">
      <c r="A62" t="s">
        <v>130</v>
      </c>
      <c r="B62" t="s">
        <v>131</v>
      </c>
      <c r="C62">
        <v>2</v>
      </c>
    </row>
    <row r="63" spans="1:3" x14ac:dyDescent="0.25">
      <c r="A63" t="s">
        <v>132</v>
      </c>
      <c r="B63" t="s">
        <v>133</v>
      </c>
      <c r="C63">
        <v>3</v>
      </c>
    </row>
    <row r="64" spans="1:3" x14ac:dyDescent="0.25">
      <c r="A64" t="s">
        <v>134</v>
      </c>
      <c r="B64" t="s">
        <v>135</v>
      </c>
      <c r="C64">
        <v>4</v>
      </c>
    </row>
    <row r="65" spans="1:3" x14ac:dyDescent="0.25">
      <c r="A65" t="s">
        <v>136</v>
      </c>
      <c r="B65" t="s">
        <v>137</v>
      </c>
      <c r="C65">
        <v>5</v>
      </c>
    </row>
    <row r="66" spans="1:3" x14ac:dyDescent="0.25">
      <c r="A66" t="s">
        <v>138</v>
      </c>
      <c r="B66" t="s">
        <v>139</v>
      </c>
      <c r="C66">
        <v>1</v>
      </c>
    </row>
    <row r="67" spans="1:3" x14ac:dyDescent="0.25">
      <c r="A67" t="s">
        <v>140</v>
      </c>
      <c r="B67" t="s">
        <v>141</v>
      </c>
      <c r="C67">
        <v>2</v>
      </c>
    </row>
    <row r="68" spans="1:3" x14ac:dyDescent="0.25">
      <c r="A68" t="s">
        <v>142</v>
      </c>
      <c r="B68" t="s">
        <v>143</v>
      </c>
      <c r="C68">
        <v>3</v>
      </c>
    </row>
    <row r="69" spans="1:3" x14ac:dyDescent="0.25">
      <c r="A69" t="s">
        <v>144</v>
      </c>
      <c r="B69" t="s">
        <v>145</v>
      </c>
      <c r="C69">
        <v>4</v>
      </c>
    </row>
    <row r="70" spans="1:3" x14ac:dyDescent="0.25">
      <c r="A70" t="s">
        <v>146</v>
      </c>
      <c r="B70" t="s">
        <v>147</v>
      </c>
      <c r="C70">
        <v>5</v>
      </c>
    </row>
    <row r="71" spans="1:3" x14ac:dyDescent="0.25">
      <c r="A71" t="s">
        <v>148</v>
      </c>
      <c r="B71" t="s">
        <v>149</v>
      </c>
      <c r="C71">
        <v>1</v>
      </c>
    </row>
    <row r="72" spans="1:3" x14ac:dyDescent="0.25">
      <c r="A72" t="s">
        <v>150</v>
      </c>
      <c r="B72" t="s">
        <v>151</v>
      </c>
      <c r="C72">
        <v>2</v>
      </c>
    </row>
    <row r="73" spans="1:3" x14ac:dyDescent="0.25">
      <c r="A73" t="s">
        <v>152</v>
      </c>
      <c r="B73" t="s">
        <v>153</v>
      </c>
      <c r="C73">
        <v>3</v>
      </c>
    </row>
    <row r="74" spans="1:3" x14ac:dyDescent="0.25">
      <c r="A74" t="s">
        <v>154</v>
      </c>
      <c r="B74" t="s">
        <v>155</v>
      </c>
      <c r="C74">
        <v>4</v>
      </c>
    </row>
    <row r="75" spans="1:3" x14ac:dyDescent="0.25">
      <c r="A75" t="s">
        <v>156</v>
      </c>
      <c r="B75" t="s">
        <v>157</v>
      </c>
      <c r="C75">
        <v>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workbookViewId="0">
      <selection activeCell="A119" sqref="A119"/>
    </sheetView>
  </sheetViews>
  <sheetFormatPr defaultRowHeight="15" x14ac:dyDescent="0.25"/>
  <sheetData>
    <row r="1" spans="1:8" x14ac:dyDescent="0.25">
      <c r="A1" s="27"/>
      <c r="B1" s="27"/>
      <c r="C1" s="27"/>
      <c r="D1" s="27"/>
      <c r="E1" s="27"/>
      <c r="F1" s="27"/>
      <c r="G1" s="27"/>
      <c r="H1" s="27"/>
    </row>
    <row r="2" spans="1:8" x14ac:dyDescent="0.25">
      <c r="A2" s="27"/>
      <c r="B2" s="27"/>
      <c r="C2" s="27"/>
      <c r="D2" s="27"/>
      <c r="E2" s="27"/>
      <c r="F2" s="27"/>
      <c r="G2" s="27"/>
      <c r="H2" s="27"/>
    </row>
    <row r="3" spans="1:8" x14ac:dyDescent="0.25">
      <c r="A3" s="27"/>
      <c r="B3" s="27"/>
      <c r="C3" s="27"/>
      <c r="D3" s="27"/>
      <c r="E3" s="27"/>
      <c r="F3" s="27"/>
      <c r="G3" s="27"/>
      <c r="H3" s="27"/>
    </row>
    <row r="4" spans="1:8" x14ac:dyDescent="0.25">
      <c r="A4" s="27"/>
      <c r="B4" s="27"/>
      <c r="C4" s="27"/>
      <c r="D4" s="27"/>
      <c r="E4" s="27"/>
      <c r="F4" s="27"/>
      <c r="G4" s="138">
        <v>0.2</v>
      </c>
      <c r="H4" s="139">
        <v>0</v>
      </c>
    </row>
    <row r="5" spans="1:8" x14ac:dyDescent="0.25">
      <c r="A5" s="27"/>
      <c r="B5" s="27"/>
      <c r="C5" s="27"/>
      <c r="D5" s="27"/>
      <c r="E5" s="27"/>
      <c r="F5" s="27"/>
      <c r="G5" s="140">
        <v>2.5</v>
      </c>
      <c r="H5" s="141">
        <v>11.5</v>
      </c>
    </row>
    <row r="6" spans="1:8" x14ac:dyDescent="0.25">
      <c r="A6" s="27"/>
      <c r="B6" s="27"/>
      <c r="C6" s="27"/>
      <c r="D6" s="27"/>
      <c r="E6" s="27"/>
      <c r="F6" s="142" t="b">
        <v>1</v>
      </c>
      <c r="G6" s="143" t="s">
        <v>360</v>
      </c>
      <c r="H6" s="27"/>
    </row>
    <row r="7" spans="1:8" x14ac:dyDescent="0.25">
      <c r="A7" s="27"/>
      <c r="B7" s="27"/>
      <c r="C7" s="27"/>
      <c r="D7" s="27"/>
      <c r="E7" s="27"/>
      <c r="F7" s="140">
        <v>3</v>
      </c>
      <c r="G7" s="144">
        <v>11.100000000000001</v>
      </c>
      <c r="H7" s="27"/>
    </row>
    <row r="8" spans="1:8" x14ac:dyDescent="0.25">
      <c r="A8" s="27"/>
      <c r="B8" s="27"/>
      <c r="C8" s="27"/>
      <c r="D8" s="27"/>
      <c r="E8" s="27"/>
      <c r="F8" s="27"/>
      <c r="G8" s="138">
        <v>0.8</v>
      </c>
      <c r="H8" s="139">
        <v>0</v>
      </c>
    </row>
    <row r="9" spans="1:8" x14ac:dyDescent="0.25">
      <c r="A9" s="27"/>
      <c r="B9" s="27"/>
      <c r="C9" s="27"/>
      <c r="D9" s="27"/>
      <c r="E9" s="27"/>
      <c r="F9" s="27"/>
      <c r="G9" s="140">
        <v>2</v>
      </c>
      <c r="H9" s="141">
        <v>11</v>
      </c>
    </row>
    <row r="10" spans="1:8" x14ac:dyDescent="0.25">
      <c r="A10" s="27"/>
      <c r="B10" s="27"/>
      <c r="C10" s="27"/>
      <c r="D10" s="27"/>
      <c r="E10" s="142" t="b">
        <v>0</v>
      </c>
      <c r="F10" s="145" t="s">
        <v>359</v>
      </c>
      <c r="G10" s="27"/>
      <c r="H10" s="27"/>
    </row>
    <row r="11" spans="1:8" x14ac:dyDescent="0.25">
      <c r="A11" s="27"/>
      <c r="B11" s="27"/>
      <c r="C11" s="27"/>
      <c r="D11" s="27"/>
      <c r="E11" s="140">
        <v>3</v>
      </c>
      <c r="F11" s="146">
        <v>11.100000000000001</v>
      </c>
      <c r="G11" s="27"/>
      <c r="H11" s="27"/>
    </row>
    <row r="12" spans="1:8" x14ac:dyDescent="0.25">
      <c r="A12" s="27"/>
      <c r="B12" s="27"/>
      <c r="C12" s="27"/>
      <c r="D12" s="27"/>
      <c r="E12" s="27"/>
      <c r="F12" s="27"/>
      <c r="G12" s="138">
        <v>0.2</v>
      </c>
      <c r="H12" s="139">
        <v>0</v>
      </c>
    </row>
    <row r="13" spans="1:8" x14ac:dyDescent="0.25">
      <c r="A13" s="27"/>
      <c r="B13" s="27"/>
      <c r="C13" s="27"/>
      <c r="D13" s="27"/>
      <c r="E13" s="27"/>
      <c r="F13" s="27"/>
      <c r="G13" s="140">
        <v>2.5</v>
      </c>
      <c r="H13" s="141">
        <v>9.5</v>
      </c>
    </row>
    <row r="14" spans="1:8" x14ac:dyDescent="0.25">
      <c r="A14" s="27"/>
      <c r="B14" s="27"/>
      <c r="C14" s="27"/>
      <c r="D14" s="27"/>
      <c r="E14" s="27"/>
      <c r="F14" s="142" t="b">
        <v>0</v>
      </c>
      <c r="G14" s="143" t="s">
        <v>360</v>
      </c>
      <c r="H14" s="27"/>
    </row>
    <row r="15" spans="1:8" x14ac:dyDescent="0.25">
      <c r="A15" s="27"/>
      <c r="B15" s="27"/>
      <c r="C15" s="27"/>
      <c r="D15" s="27"/>
      <c r="E15" s="27"/>
      <c r="F15" s="140">
        <v>1</v>
      </c>
      <c r="G15" s="144">
        <v>9.1</v>
      </c>
      <c r="H15" s="27"/>
    </row>
    <row r="16" spans="1:8" x14ac:dyDescent="0.25">
      <c r="A16" s="27"/>
      <c r="B16" s="27"/>
      <c r="C16" s="27"/>
      <c r="D16" s="27"/>
      <c r="E16" s="27"/>
      <c r="F16" s="27"/>
      <c r="G16" s="138">
        <v>0.8</v>
      </c>
      <c r="H16" s="139">
        <v>0</v>
      </c>
    </row>
    <row r="17" spans="1:8" x14ac:dyDescent="0.25">
      <c r="A17" s="27"/>
      <c r="B17" s="27"/>
      <c r="C17" s="27"/>
      <c r="D17" s="27"/>
      <c r="E17" s="27"/>
      <c r="F17" s="27"/>
      <c r="G17" s="140">
        <v>2</v>
      </c>
      <c r="H17" s="141">
        <v>9</v>
      </c>
    </row>
    <row r="18" spans="1:8" x14ac:dyDescent="0.25">
      <c r="A18" s="27"/>
      <c r="B18" s="27"/>
      <c r="C18" s="27"/>
      <c r="D18" s="27"/>
      <c r="E18" s="27"/>
      <c r="F18" s="27"/>
      <c r="G18" s="138">
        <v>0.2</v>
      </c>
      <c r="H18" s="139">
        <v>0</v>
      </c>
    </row>
    <row r="19" spans="1:8" x14ac:dyDescent="0.25">
      <c r="A19" s="27"/>
      <c r="B19" s="27"/>
      <c r="C19" s="27"/>
      <c r="D19" s="27"/>
      <c r="E19" s="27"/>
      <c r="F19" s="27"/>
      <c r="G19" s="140">
        <v>2.5</v>
      </c>
      <c r="H19" s="141">
        <v>10.5</v>
      </c>
    </row>
    <row r="20" spans="1:8" x14ac:dyDescent="0.25">
      <c r="A20" s="27"/>
      <c r="B20" s="27"/>
      <c r="C20" s="27"/>
      <c r="D20" s="27"/>
      <c r="E20" s="27"/>
      <c r="F20" s="142" t="b">
        <v>0</v>
      </c>
      <c r="G20" s="143" t="s">
        <v>360</v>
      </c>
      <c r="H20" s="27"/>
    </row>
    <row r="21" spans="1:8" x14ac:dyDescent="0.25">
      <c r="A21" s="27"/>
      <c r="B21" s="27"/>
      <c r="C21" s="27"/>
      <c r="D21" s="27"/>
      <c r="E21" s="27"/>
      <c r="F21" s="140">
        <v>2</v>
      </c>
      <c r="G21" s="144">
        <v>10.1</v>
      </c>
      <c r="H21" s="27"/>
    </row>
    <row r="22" spans="1:8" x14ac:dyDescent="0.25">
      <c r="A22" s="27"/>
      <c r="B22" s="27"/>
      <c r="C22" s="27"/>
      <c r="D22" s="27"/>
      <c r="E22" s="27"/>
      <c r="F22" s="27"/>
      <c r="G22" s="138">
        <v>0.8</v>
      </c>
      <c r="H22" s="139">
        <v>0</v>
      </c>
    </row>
    <row r="23" spans="1:8" x14ac:dyDescent="0.25">
      <c r="A23" s="27"/>
      <c r="B23" s="27"/>
      <c r="C23" s="27"/>
      <c r="D23" s="27"/>
      <c r="E23" s="27"/>
      <c r="F23" s="27"/>
      <c r="G23" s="140">
        <v>2</v>
      </c>
      <c r="H23" s="141">
        <v>10</v>
      </c>
    </row>
    <row r="24" spans="1:8" x14ac:dyDescent="0.25">
      <c r="A24" s="27"/>
      <c r="B24" s="27"/>
      <c r="C24" s="27"/>
      <c r="D24" s="142" t="b">
        <v>0</v>
      </c>
      <c r="E24" s="145" t="s">
        <v>344</v>
      </c>
      <c r="F24" s="27"/>
      <c r="G24" s="27"/>
      <c r="H24" s="27"/>
    </row>
    <row r="25" spans="1:8" x14ac:dyDescent="0.25">
      <c r="A25" s="27"/>
      <c r="B25" s="27"/>
      <c r="C25" s="27"/>
      <c r="D25" s="140">
        <v>3</v>
      </c>
      <c r="E25" s="146">
        <v>12.100000000000001</v>
      </c>
      <c r="F25" s="27"/>
      <c r="G25" s="27"/>
      <c r="H25" s="27"/>
    </row>
    <row r="26" spans="1:8" x14ac:dyDescent="0.25">
      <c r="A26" s="27"/>
      <c r="B26" s="27"/>
      <c r="C26" s="27"/>
      <c r="D26" s="27"/>
      <c r="E26" s="27"/>
      <c r="F26" s="27"/>
      <c r="G26" s="138">
        <v>0.2</v>
      </c>
      <c r="H26" s="139">
        <v>0</v>
      </c>
    </row>
    <row r="27" spans="1:8" x14ac:dyDescent="0.25">
      <c r="A27" s="27"/>
      <c r="B27" s="27"/>
      <c r="C27" s="27"/>
      <c r="D27" s="27"/>
      <c r="E27" s="27"/>
      <c r="F27" s="27"/>
      <c r="G27" s="140">
        <v>2.5</v>
      </c>
      <c r="H27" s="141">
        <v>12.5</v>
      </c>
    </row>
    <row r="28" spans="1:8" x14ac:dyDescent="0.25">
      <c r="A28" s="27"/>
      <c r="B28" s="27"/>
      <c r="C28" s="27"/>
      <c r="D28" s="27"/>
      <c r="E28" s="27"/>
      <c r="F28" s="142" t="b">
        <v>1</v>
      </c>
      <c r="G28" s="143" t="s">
        <v>360</v>
      </c>
      <c r="H28" s="27"/>
    </row>
    <row r="29" spans="1:8" x14ac:dyDescent="0.25">
      <c r="A29" s="27"/>
      <c r="B29" s="27"/>
      <c r="C29" s="27"/>
      <c r="D29" s="27"/>
      <c r="E29" s="27"/>
      <c r="F29" s="140">
        <v>3</v>
      </c>
      <c r="G29" s="144">
        <v>12.100000000000001</v>
      </c>
      <c r="H29" s="27"/>
    </row>
    <row r="30" spans="1:8" x14ac:dyDescent="0.25">
      <c r="A30" s="27"/>
      <c r="B30" s="27"/>
      <c r="C30" s="27"/>
      <c r="D30" s="27"/>
      <c r="E30" s="27"/>
      <c r="F30" s="27"/>
      <c r="G30" s="138">
        <v>0.8</v>
      </c>
      <c r="H30" s="139">
        <v>0</v>
      </c>
    </row>
    <row r="31" spans="1:8" x14ac:dyDescent="0.25">
      <c r="A31" s="27"/>
      <c r="B31" s="27"/>
      <c r="C31" s="27"/>
      <c r="D31" s="27"/>
      <c r="E31" s="27"/>
      <c r="F31" s="27"/>
      <c r="G31" s="140">
        <v>2</v>
      </c>
      <c r="H31" s="141">
        <v>12</v>
      </c>
    </row>
    <row r="32" spans="1:8" x14ac:dyDescent="0.25">
      <c r="A32" s="27"/>
      <c r="B32" s="27"/>
      <c r="C32" s="27"/>
      <c r="D32" s="27"/>
      <c r="E32" s="142" t="b">
        <v>1</v>
      </c>
      <c r="F32" s="145" t="s">
        <v>359</v>
      </c>
      <c r="G32" s="27"/>
      <c r="H32" s="27"/>
    </row>
    <row r="33" spans="1:8" x14ac:dyDescent="0.25">
      <c r="A33" s="27"/>
      <c r="B33" s="27"/>
      <c r="C33" s="27"/>
      <c r="D33" s="27"/>
      <c r="E33" s="140">
        <v>4</v>
      </c>
      <c r="F33" s="146">
        <v>12.100000000000001</v>
      </c>
      <c r="G33" s="27"/>
      <c r="H33" s="27"/>
    </row>
    <row r="34" spans="1:8" x14ac:dyDescent="0.25">
      <c r="A34" s="27"/>
      <c r="B34" s="27"/>
      <c r="C34" s="27"/>
      <c r="D34" s="27"/>
      <c r="E34" s="27"/>
      <c r="F34" s="27"/>
      <c r="G34" s="138">
        <v>0.2</v>
      </c>
      <c r="H34" s="139">
        <v>0</v>
      </c>
    </row>
    <row r="35" spans="1:8" x14ac:dyDescent="0.25">
      <c r="A35" s="27"/>
      <c r="B35" s="27"/>
      <c r="C35" s="27"/>
      <c r="D35" s="27"/>
      <c r="E35" s="27"/>
      <c r="F35" s="27"/>
      <c r="G35" s="140">
        <v>2.5</v>
      </c>
      <c r="H35" s="141">
        <v>10.5</v>
      </c>
    </row>
    <row r="36" spans="1:8" x14ac:dyDescent="0.25">
      <c r="A36" s="27"/>
      <c r="B36" s="27"/>
      <c r="C36" s="27"/>
      <c r="D36" s="27"/>
      <c r="E36" s="27"/>
      <c r="F36" s="142" t="b">
        <v>0</v>
      </c>
      <c r="G36" s="143" t="s">
        <v>360</v>
      </c>
      <c r="H36" s="27"/>
    </row>
    <row r="37" spans="1:8" x14ac:dyDescent="0.25">
      <c r="A37" s="27"/>
      <c r="B37" s="27"/>
      <c r="C37" s="27"/>
      <c r="D37" s="27"/>
      <c r="E37" s="27"/>
      <c r="F37" s="140">
        <v>1</v>
      </c>
      <c r="G37" s="144">
        <v>10.1</v>
      </c>
      <c r="H37" s="27"/>
    </row>
    <row r="38" spans="1:8" x14ac:dyDescent="0.25">
      <c r="A38" s="27"/>
      <c r="B38" s="27"/>
      <c r="C38" s="27"/>
      <c r="D38" s="27"/>
      <c r="E38" s="27"/>
      <c r="F38" s="27"/>
      <c r="G38" s="138">
        <v>0.8</v>
      </c>
      <c r="H38" s="139">
        <v>0</v>
      </c>
    </row>
    <row r="39" spans="1:8" x14ac:dyDescent="0.25">
      <c r="A39" s="27"/>
      <c r="B39" s="27"/>
      <c r="C39" s="27"/>
      <c r="D39" s="27"/>
      <c r="E39" s="27"/>
      <c r="F39" s="27"/>
      <c r="G39" s="140">
        <v>2</v>
      </c>
      <c r="H39" s="141">
        <v>10</v>
      </c>
    </row>
    <row r="40" spans="1:8" x14ac:dyDescent="0.25">
      <c r="A40" s="27"/>
      <c r="B40" s="27"/>
      <c r="C40" s="27"/>
      <c r="D40" s="27"/>
      <c r="E40" s="27"/>
      <c r="F40" s="27"/>
      <c r="G40" s="138">
        <v>0.2</v>
      </c>
      <c r="H40" s="139">
        <v>0</v>
      </c>
    </row>
    <row r="41" spans="1:8" x14ac:dyDescent="0.25">
      <c r="A41" s="27"/>
      <c r="B41" s="27"/>
      <c r="C41" s="27"/>
      <c r="D41" s="27"/>
      <c r="E41" s="27"/>
      <c r="F41" s="27"/>
      <c r="G41" s="140">
        <v>2.5</v>
      </c>
      <c r="H41" s="141">
        <v>11.5</v>
      </c>
    </row>
    <row r="42" spans="1:8" x14ac:dyDescent="0.25">
      <c r="A42" s="27"/>
      <c r="B42" s="27"/>
      <c r="C42" s="27"/>
      <c r="D42" s="27"/>
      <c r="E42" s="27"/>
      <c r="F42" s="142" t="b">
        <v>0</v>
      </c>
      <c r="G42" s="143" t="s">
        <v>360</v>
      </c>
      <c r="H42" s="27"/>
    </row>
    <row r="43" spans="1:8" x14ac:dyDescent="0.25">
      <c r="A43" s="27"/>
      <c r="B43" s="27"/>
      <c r="C43" s="27"/>
      <c r="D43" s="27"/>
      <c r="E43" s="27"/>
      <c r="F43" s="140">
        <v>2</v>
      </c>
      <c r="G43" s="144">
        <v>11.100000000000001</v>
      </c>
      <c r="H43" s="27"/>
    </row>
    <row r="44" spans="1:8" x14ac:dyDescent="0.25">
      <c r="A44" s="27"/>
      <c r="B44" s="27"/>
      <c r="C44" s="27"/>
      <c r="D44" s="27"/>
      <c r="E44" s="27"/>
      <c r="F44" s="27"/>
      <c r="G44" s="138">
        <v>0.8</v>
      </c>
      <c r="H44" s="139">
        <v>0</v>
      </c>
    </row>
    <row r="45" spans="1:8" x14ac:dyDescent="0.25">
      <c r="A45" s="27"/>
      <c r="B45" s="27"/>
      <c r="C45" s="27"/>
      <c r="D45" s="27"/>
      <c r="E45" s="27"/>
      <c r="F45" s="27"/>
      <c r="G45" s="140">
        <v>2</v>
      </c>
      <c r="H45" s="141">
        <v>11</v>
      </c>
    </row>
    <row r="46" spans="1:8" x14ac:dyDescent="0.25">
      <c r="A46" s="27"/>
      <c r="B46" s="27"/>
      <c r="C46" s="140"/>
      <c r="D46" s="145" t="s">
        <v>358</v>
      </c>
      <c r="E46" s="27"/>
      <c r="F46" s="27"/>
      <c r="G46" s="27"/>
      <c r="H46" s="27"/>
    </row>
    <row r="47" spans="1:8" x14ac:dyDescent="0.25">
      <c r="A47" s="27"/>
      <c r="B47" s="27"/>
      <c r="C47" s="140"/>
      <c r="D47" s="146">
        <v>14.058999999999999</v>
      </c>
      <c r="E47" s="27"/>
      <c r="F47" s="27"/>
      <c r="G47" s="27"/>
      <c r="H47" s="27"/>
    </row>
    <row r="48" spans="1:8" x14ac:dyDescent="0.25">
      <c r="A48" s="27"/>
      <c r="B48" s="27"/>
      <c r="C48" s="27"/>
      <c r="D48" s="27"/>
      <c r="E48" s="27"/>
      <c r="F48" s="142" t="b">
        <v>1</v>
      </c>
      <c r="G48" s="143" t="s">
        <v>360</v>
      </c>
      <c r="H48" s="27"/>
    </row>
    <row r="49" spans="1:8" x14ac:dyDescent="0.25">
      <c r="A49" s="27"/>
      <c r="B49" s="27"/>
      <c r="C49" s="27"/>
      <c r="D49" s="27"/>
      <c r="E49" s="27"/>
      <c r="F49" s="140">
        <v>3</v>
      </c>
      <c r="G49" s="144">
        <v>9.1535000000000011</v>
      </c>
      <c r="H49" s="27"/>
    </row>
    <row r="50" spans="1:8" x14ac:dyDescent="0.25">
      <c r="A50" s="27"/>
      <c r="B50" s="27"/>
      <c r="C50" s="27"/>
      <c r="D50" s="27"/>
      <c r="E50" s="27"/>
      <c r="F50" s="27"/>
      <c r="G50" s="147">
        <v>0.35499999999999998</v>
      </c>
      <c r="H50" s="139">
        <v>0</v>
      </c>
    </row>
    <row r="51" spans="1:8" x14ac:dyDescent="0.25">
      <c r="A51" s="27"/>
      <c r="B51" s="27"/>
      <c r="C51" s="27"/>
      <c r="D51" s="27"/>
      <c r="E51" s="27"/>
      <c r="F51" s="27"/>
      <c r="G51" s="140">
        <v>2.5</v>
      </c>
      <c r="H51" s="141">
        <v>9.3000000000000007</v>
      </c>
    </row>
    <row r="52" spans="1:8" x14ac:dyDescent="0.25">
      <c r="A52" s="27"/>
      <c r="B52" s="27"/>
      <c r="C52" s="27"/>
      <c r="D52" s="27"/>
      <c r="E52" s="27"/>
      <c r="F52" s="27"/>
      <c r="G52" s="147">
        <v>0.35199999999999998</v>
      </c>
      <c r="H52" s="139">
        <v>0</v>
      </c>
    </row>
    <row r="53" spans="1:8" x14ac:dyDescent="0.25">
      <c r="A53" s="27"/>
      <c r="B53" s="27"/>
      <c r="C53" s="27"/>
      <c r="D53" s="27"/>
      <c r="E53" s="27"/>
      <c r="F53" s="27"/>
      <c r="G53" s="140">
        <v>2.5</v>
      </c>
      <c r="H53" s="141">
        <v>9.3000000000000007</v>
      </c>
    </row>
    <row r="54" spans="1:8" x14ac:dyDescent="0.25">
      <c r="A54" s="27"/>
      <c r="B54" s="27"/>
      <c r="C54" s="27"/>
      <c r="D54" s="27"/>
      <c r="E54" s="27"/>
      <c r="F54" s="27"/>
      <c r="G54" s="147">
        <v>0.29299999999999998</v>
      </c>
      <c r="H54" s="139">
        <v>0</v>
      </c>
    </row>
    <row r="55" spans="1:8" x14ac:dyDescent="0.25">
      <c r="A55" s="27"/>
      <c r="B55" s="27"/>
      <c r="C55" s="27"/>
      <c r="D55" s="27"/>
      <c r="E55" s="27"/>
      <c r="F55" s="27"/>
      <c r="G55" s="140">
        <v>2</v>
      </c>
      <c r="H55" s="141">
        <v>8.8000000000000007</v>
      </c>
    </row>
    <row r="56" spans="1:8" x14ac:dyDescent="0.25">
      <c r="A56" s="27"/>
      <c r="B56" s="27"/>
      <c r="C56" s="27"/>
      <c r="D56" s="27"/>
      <c r="E56" s="142" t="b">
        <v>0</v>
      </c>
      <c r="F56" s="145" t="s">
        <v>359</v>
      </c>
      <c r="G56" s="27"/>
      <c r="H56" s="27"/>
    </row>
    <row r="57" spans="1:8" x14ac:dyDescent="0.25">
      <c r="A57" s="27"/>
      <c r="B57" s="27"/>
      <c r="C57" s="27"/>
      <c r="D57" s="27"/>
      <c r="E57" s="140">
        <v>1</v>
      </c>
      <c r="F57" s="146">
        <v>9.1535000000000011</v>
      </c>
      <c r="G57" s="27"/>
      <c r="H57" s="27"/>
    </row>
    <row r="58" spans="1:8" x14ac:dyDescent="0.25">
      <c r="A58" s="27"/>
      <c r="B58" s="27"/>
      <c r="C58" s="27"/>
      <c r="D58" s="27"/>
      <c r="E58" s="27"/>
      <c r="F58" s="142" t="b">
        <v>0</v>
      </c>
      <c r="G58" s="143" t="s">
        <v>360</v>
      </c>
      <c r="H58" s="27"/>
    </row>
    <row r="59" spans="1:8" x14ac:dyDescent="0.25">
      <c r="A59" s="27"/>
      <c r="B59" s="27"/>
      <c r="C59" s="27"/>
      <c r="D59" s="27"/>
      <c r="E59" s="27"/>
      <c r="F59" s="140">
        <v>1</v>
      </c>
      <c r="G59" s="144">
        <v>7.1534999999999993</v>
      </c>
      <c r="H59" s="27"/>
    </row>
    <row r="60" spans="1:8" x14ac:dyDescent="0.25">
      <c r="A60" s="27"/>
      <c r="B60" s="27"/>
      <c r="C60" s="27"/>
      <c r="D60" s="27"/>
      <c r="E60" s="27"/>
      <c r="F60" s="27"/>
      <c r="G60" s="147">
        <v>0.35499999999999998</v>
      </c>
      <c r="H60" s="139">
        <v>0</v>
      </c>
    </row>
    <row r="61" spans="1:8" x14ac:dyDescent="0.25">
      <c r="A61" s="27"/>
      <c r="B61" s="27"/>
      <c r="C61" s="27"/>
      <c r="D61" s="27"/>
      <c r="E61" s="27"/>
      <c r="F61" s="27"/>
      <c r="G61" s="140">
        <v>2.5</v>
      </c>
      <c r="H61" s="141">
        <v>7.3</v>
      </c>
    </row>
    <row r="62" spans="1:8" x14ac:dyDescent="0.25">
      <c r="A62" s="27"/>
      <c r="B62" s="27"/>
      <c r="C62" s="27"/>
      <c r="D62" s="27"/>
      <c r="E62" s="27"/>
      <c r="F62" s="27"/>
      <c r="G62" s="147">
        <v>0.35199999999999998</v>
      </c>
      <c r="H62" s="139">
        <v>0</v>
      </c>
    </row>
    <row r="63" spans="1:8" x14ac:dyDescent="0.25">
      <c r="A63" s="27"/>
      <c r="B63" s="27"/>
      <c r="C63" s="27"/>
      <c r="D63" s="27"/>
      <c r="E63" s="27"/>
      <c r="F63" s="27"/>
      <c r="G63" s="140">
        <v>2.5</v>
      </c>
      <c r="H63" s="141">
        <v>7.3</v>
      </c>
    </row>
    <row r="64" spans="1:8" x14ac:dyDescent="0.25">
      <c r="A64" s="27"/>
      <c r="B64" s="27"/>
      <c r="C64" s="27"/>
      <c r="D64" s="27"/>
      <c r="E64" s="27"/>
      <c r="F64" s="27"/>
      <c r="G64" s="147">
        <v>0.29299999999999998</v>
      </c>
      <c r="H64" s="139">
        <v>0</v>
      </c>
    </row>
    <row r="65" spans="1:8" x14ac:dyDescent="0.25">
      <c r="A65" s="27"/>
      <c r="B65" s="27"/>
      <c r="C65" s="27"/>
      <c r="D65" s="27"/>
      <c r="E65" s="27"/>
      <c r="F65" s="27"/>
      <c r="G65" s="140">
        <v>2</v>
      </c>
      <c r="H65" s="141">
        <v>6.8</v>
      </c>
    </row>
    <row r="66" spans="1:8" x14ac:dyDescent="0.25">
      <c r="A66" s="27"/>
      <c r="B66" s="27"/>
      <c r="C66" s="27"/>
      <c r="D66" s="27"/>
      <c r="E66" s="27"/>
      <c r="F66" s="142" t="b">
        <v>0</v>
      </c>
      <c r="G66" s="143" t="s">
        <v>360</v>
      </c>
      <c r="H66" s="27"/>
    </row>
    <row r="67" spans="1:8" x14ac:dyDescent="0.25">
      <c r="A67" s="27"/>
      <c r="B67" s="27"/>
      <c r="C67" s="27"/>
      <c r="D67" s="27"/>
      <c r="E67" s="27"/>
      <c r="F67" s="140">
        <v>2</v>
      </c>
      <c r="G67" s="144">
        <v>8.1534999999999993</v>
      </c>
      <c r="H67" s="27"/>
    </row>
    <row r="68" spans="1:8" x14ac:dyDescent="0.25">
      <c r="A68" s="27"/>
      <c r="B68" s="27"/>
      <c r="C68" s="27"/>
      <c r="D68" s="27"/>
      <c r="E68" s="27"/>
      <c r="F68" s="27"/>
      <c r="G68" s="147">
        <v>0.35499999999999998</v>
      </c>
      <c r="H68" s="139">
        <v>0</v>
      </c>
    </row>
    <row r="69" spans="1:8" x14ac:dyDescent="0.25">
      <c r="A69" s="27"/>
      <c r="B69" s="27"/>
      <c r="C69" s="27"/>
      <c r="D69" s="27"/>
      <c r="E69" s="27"/>
      <c r="F69" s="27"/>
      <c r="G69" s="140">
        <v>2.5</v>
      </c>
      <c r="H69" s="141">
        <v>8.3000000000000007</v>
      </c>
    </row>
    <row r="70" spans="1:8" x14ac:dyDescent="0.25">
      <c r="A70" s="27"/>
      <c r="B70" s="27"/>
      <c r="C70" s="27"/>
      <c r="D70" s="27"/>
      <c r="E70" s="27"/>
      <c r="F70" s="27"/>
      <c r="G70" s="147">
        <v>0.35199999999999998</v>
      </c>
      <c r="H70" s="139">
        <v>0</v>
      </c>
    </row>
    <row r="71" spans="1:8" x14ac:dyDescent="0.25">
      <c r="A71" s="27"/>
      <c r="B71" s="27"/>
      <c r="C71" s="27"/>
      <c r="D71" s="27"/>
      <c r="E71" s="27"/>
      <c r="F71" s="27"/>
      <c r="G71" s="140">
        <v>2.5</v>
      </c>
      <c r="H71" s="141">
        <v>8.3000000000000007</v>
      </c>
    </row>
    <row r="72" spans="1:8" x14ac:dyDescent="0.25">
      <c r="A72" s="27"/>
      <c r="B72" s="27"/>
      <c r="C72" s="27"/>
      <c r="D72" s="27"/>
      <c r="E72" s="27"/>
      <c r="F72" s="27"/>
      <c r="G72" s="147">
        <v>0.29299999999999998</v>
      </c>
      <c r="H72" s="139">
        <v>0</v>
      </c>
    </row>
    <row r="73" spans="1:8" x14ac:dyDescent="0.25">
      <c r="A73" s="27"/>
      <c r="B73" s="27"/>
      <c r="C73" s="27"/>
      <c r="D73" s="27"/>
      <c r="E73" s="27"/>
      <c r="F73" s="27"/>
      <c r="G73" s="140">
        <v>2</v>
      </c>
      <c r="H73" s="141">
        <v>7.8</v>
      </c>
    </row>
    <row r="74" spans="1:8" x14ac:dyDescent="0.25">
      <c r="A74" s="27"/>
      <c r="B74" s="27"/>
      <c r="C74" s="27"/>
      <c r="D74" s="142" t="b">
        <v>0</v>
      </c>
      <c r="E74" s="145" t="s">
        <v>344</v>
      </c>
      <c r="F74" s="27"/>
      <c r="G74" s="27"/>
      <c r="H74" s="27"/>
    </row>
    <row r="75" spans="1:8" x14ac:dyDescent="0.25">
      <c r="A75" s="27"/>
      <c r="B75" s="27"/>
      <c r="C75" s="27"/>
      <c r="D75" s="140">
        <v>2.8</v>
      </c>
      <c r="E75" s="146">
        <v>12.153500000000001</v>
      </c>
      <c r="F75" s="27"/>
      <c r="G75" s="27"/>
      <c r="H75" s="27"/>
    </row>
    <row r="76" spans="1:8" x14ac:dyDescent="0.25">
      <c r="A76" s="27"/>
      <c r="B76" s="27"/>
      <c r="C76" s="27"/>
      <c r="D76" s="27"/>
      <c r="E76" s="27"/>
      <c r="F76" s="142" t="b">
        <v>1</v>
      </c>
      <c r="G76" s="143" t="s">
        <v>360</v>
      </c>
      <c r="H76" s="27"/>
    </row>
    <row r="77" spans="1:8" x14ac:dyDescent="0.25">
      <c r="A77" s="27"/>
      <c r="B77" s="27"/>
      <c r="C77" s="27"/>
      <c r="D77" s="27"/>
      <c r="E77" s="27"/>
      <c r="F77" s="140">
        <v>3</v>
      </c>
      <c r="G77" s="144">
        <v>12.153500000000001</v>
      </c>
      <c r="H77" s="27"/>
    </row>
    <row r="78" spans="1:8" x14ac:dyDescent="0.25">
      <c r="A78" s="27"/>
      <c r="B78" s="27"/>
      <c r="C78" s="27"/>
      <c r="D78" s="27"/>
      <c r="E78" s="27"/>
      <c r="F78" s="27"/>
      <c r="G78" s="147">
        <v>0.35499999999999998</v>
      </c>
      <c r="H78" s="139">
        <v>0</v>
      </c>
    </row>
    <row r="79" spans="1:8" x14ac:dyDescent="0.25">
      <c r="A79" s="27"/>
      <c r="B79" s="27"/>
      <c r="C79" s="27"/>
      <c r="D79" s="27"/>
      <c r="E79" s="27"/>
      <c r="F79" s="27"/>
      <c r="G79" s="140">
        <v>2.5</v>
      </c>
      <c r="H79" s="141">
        <v>12.3</v>
      </c>
    </row>
    <row r="80" spans="1:8" x14ac:dyDescent="0.25">
      <c r="A80" s="27"/>
      <c r="B80" s="27"/>
      <c r="C80" s="27"/>
      <c r="D80" s="27"/>
      <c r="E80" s="27"/>
      <c r="F80" s="27"/>
      <c r="G80" s="147">
        <v>0.35199999999999998</v>
      </c>
      <c r="H80" s="139">
        <v>0</v>
      </c>
    </row>
    <row r="81" spans="1:8" x14ac:dyDescent="0.25">
      <c r="A81" s="27"/>
      <c r="B81" s="27"/>
      <c r="C81" s="27"/>
      <c r="D81" s="27"/>
      <c r="E81" s="27"/>
      <c r="F81" s="27"/>
      <c r="G81" s="140">
        <v>2.5</v>
      </c>
      <c r="H81" s="141">
        <v>12.3</v>
      </c>
    </row>
    <row r="82" spans="1:8" x14ac:dyDescent="0.25">
      <c r="A82" s="27"/>
      <c r="B82" s="27"/>
      <c r="C82" s="27"/>
      <c r="D82" s="27"/>
      <c r="E82" s="27"/>
      <c r="F82" s="27"/>
      <c r="G82" s="147">
        <v>0.29299999999999998</v>
      </c>
      <c r="H82" s="139">
        <v>0</v>
      </c>
    </row>
    <row r="83" spans="1:8" x14ac:dyDescent="0.25">
      <c r="A83" s="27"/>
      <c r="B83" s="27"/>
      <c r="C83" s="27"/>
      <c r="D83" s="27"/>
      <c r="E83" s="27"/>
      <c r="F83" s="27"/>
      <c r="G83" s="140">
        <v>2</v>
      </c>
      <c r="H83" s="141">
        <v>11.8</v>
      </c>
    </row>
    <row r="84" spans="1:8" x14ac:dyDescent="0.25">
      <c r="A84" s="27"/>
      <c r="B84" s="27"/>
      <c r="C84" s="27"/>
      <c r="D84" s="27"/>
      <c r="E84" s="142" t="b">
        <v>1</v>
      </c>
      <c r="F84" s="145" t="s">
        <v>359</v>
      </c>
      <c r="G84" s="27"/>
      <c r="H84" s="27"/>
    </row>
    <row r="85" spans="1:8" x14ac:dyDescent="0.25">
      <c r="A85" s="27"/>
      <c r="B85" s="27"/>
      <c r="C85" s="27"/>
      <c r="D85" s="27"/>
      <c r="E85" s="140">
        <v>4</v>
      </c>
      <c r="F85" s="146">
        <v>12.153500000000001</v>
      </c>
      <c r="G85" s="27"/>
      <c r="H85" s="27"/>
    </row>
    <row r="86" spans="1:8" x14ac:dyDescent="0.25">
      <c r="A86" s="27"/>
      <c r="B86" s="27"/>
      <c r="C86" s="27"/>
      <c r="D86" s="27"/>
      <c r="E86" s="27"/>
      <c r="F86" s="142" t="b">
        <v>0</v>
      </c>
      <c r="G86" s="143" t="s">
        <v>360</v>
      </c>
      <c r="H86" s="27"/>
    </row>
    <row r="87" spans="1:8" x14ac:dyDescent="0.25">
      <c r="A87" s="27"/>
      <c r="B87" s="27"/>
      <c r="C87" s="27"/>
      <c r="D87" s="27"/>
      <c r="E87" s="27"/>
      <c r="F87" s="140">
        <v>1</v>
      </c>
      <c r="G87" s="144">
        <v>10.153499999999999</v>
      </c>
      <c r="H87" s="27"/>
    </row>
    <row r="88" spans="1:8" x14ac:dyDescent="0.25">
      <c r="A88" s="27"/>
      <c r="B88" s="27"/>
      <c r="C88" s="27"/>
      <c r="D88" s="27"/>
      <c r="E88" s="27"/>
      <c r="F88" s="27"/>
      <c r="G88" s="147">
        <v>0.35499999999999998</v>
      </c>
      <c r="H88" s="139">
        <v>0</v>
      </c>
    </row>
    <row r="89" spans="1:8" x14ac:dyDescent="0.25">
      <c r="A89" s="27"/>
      <c r="B89" s="27"/>
      <c r="C89" s="27"/>
      <c r="D89" s="27"/>
      <c r="E89" s="27"/>
      <c r="F89" s="27"/>
      <c r="G89" s="140">
        <v>2.5</v>
      </c>
      <c r="H89" s="141">
        <v>10.3</v>
      </c>
    </row>
    <row r="90" spans="1:8" x14ac:dyDescent="0.25">
      <c r="A90" s="27"/>
      <c r="B90" s="27"/>
      <c r="C90" s="27"/>
      <c r="D90" s="27"/>
      <c r="E90" s="27"/>
      <c r="F90" s="27"/>
      <c r="G90" s="147">
        <v>0.35199999999999998</v>
      </c>
      <c r="H90" s="139">
        <v>0</v>
      </c>
    </row>
    <row r="91" spans="1:8" x14ac:dyDescent="0.25">
      <c r="A91" s="27"/>
      <c r="B91" s="27"/>
      <c r="C91" s="27"/>
      <c r="D91" s="27"/>
      <c r="E91" s="27"/>
      <c r="F91" s="27"/>
      <c r="G91" s="140">
        <v>2.5</v>
      </c>
      <c r="H91" s="141">
        <v>10.3</v>
      </c>
    </row>
    <row r="92" spans="1:8" x14ac:dyDescent="0.25">
      <c r="A92" s="27"/>
      <c r="B92" s="27"/>
      <c r="C92" s="27"/>
      <c r="D92" s="27"/>
      <c r="E92" s="27"/>
      <c r="F92" s="27"/>
      <c r="G92" s="147">
        <v>0.29299999999999998</v>
      </c>
      <c r="H92" s="139">
        <v>0</v>
      </c>
    </row>
    <row r="93" spans="1:8" x14ac:dyDescent="0.25">
      <c r="A93" s="27"/>
      <c r="B93" s="27"/>
      <c r="C93" s="27"/>
      <c r="D93" s="27"/>
      <c r="E93" s="27"/>
      <c r="F93" s="27"/>
      <c r="G93" s="140">
        <v>2</v>
      </c>
      <c r="H93" s="141">
        <v>9.8000000000000007</v>
      </c>
    </row>
    <row r="94" spans="1:8" x14ac:dyDescent="0.25">
      <c r="A94" s="27"/>
      <c r="B94" s="27"/>
      <c r="C94" s="27"/>
      <c r="D94" s="27"/>
      <c r="E94" s="27"/>
      <c r="F94" s="142" t="b">
        <v>0</v>
      </c>
      <c r="G94" s="143" t="s">
        <v>360</v>
      </c>
      <c r="H94" s="27"/>
    </row>
    <row r="95" spans="1:8" x14ac:dyDescent="0.25">
      <c r="A95" s="27"/>
      <c r="B95" s="27"/>
      <c r="C95" s="27"/>
      <c r="D95" s="27"/>
      <c r="E95" s="27"/>
      <c r="F95" s="140">
        <v>2</v>
      </c>
      <c r="G95" s="144">
        <v>11.153499999999999</v>
      </c>
      <c r="H95" s="27"/>
    </row>
    <row r="96" spans="1:8" x14ac:dyDescent="0.25">
      <c r="A96" s="27"/>
      <c r="B96" s="27"/>
      <c r="C96" s="27"/>
      <c r="D96" s="27"/>
      <c r="E96" s="27"/>
      <c r="F96" s="27"/>
      <c r="G96" s="147">
        <v>0.35499999999999998</v>
      </c>
      <c r="H96" s="139">
        <v>0</v>
      </c>
    </row>
    <row r="97" spans="1:8" x14ac:dyDescent="0.25">
      <c r="A97" s="27"/>
      <c r="B97" s="27"/>
      <c r="C97" s="27"/>
      <c r="D97" s="27"/>
      <c r="E97" s="27"/>
      <c r="F97" s="27"/>
      <c r="G97" s="140">
        <v>2.5</v>
      </c>
      <c r="H97" s="141">
        <v>11.3</v>
      </c>
    </row>
    <row r="98" spans="1:8" x14ac:dyDescent="0.25">
      <c r="A98" s="27"/>
      <c r="B98" s="27"/>
      <c r="C98" s="27"/>
      <c r="D98" s="27"/>
      <c r="E98" s="27"/>
      <c r="F98" s="27"/>
      <c r="G98" s="147">
        <v>0.35199999999999998</v>
      </c>
      <c r="H98" s="139">
        <v>0</v>
      </c>
    </row>
    <row r="99" spans="1:8" x14ac:dyDescent="0.25">
      <c r="A99" s="27"/>
      <c r="B99" s="27"/>
      <c r="C99" s="27"/>
      <c r="D99" s="27"/>
      <c r="E99" s="27"/>
      <c r="F99" s="27"/>
      <c r="G99" s="140">
        <v>2.5</v>
      </c>
      <c r="H99" s="141">
        <v>11.3</v>
      </c>
    </row>
    <row r="100" spans="1:8" x14ac:dyDescent="0.25">
      <c r="A100" s="27"/>
      <c r="B100" s="27"/>
      <c r="C100" s="27"/>
      <c r="D100" s="27"/>
      <c r="E100" s="27"/>
      <c r="F100" s="27"/>
      <c r="G100" s="147">
        <v>0.29299999999999998</v>
      </c>
      <c r="H100" s="139">
        <v>0</v>
      </c>
    </row>
    <row r="101" spans="1:8" x14ac:dyDescent="0.25">
      <c r="A101" s="27"/>
      <c r="B101" s="27"/>
      <c r="C101" s="27"/>
      <c r="D101" s="27"/>
      <c r="E101" s="27"/>
      <c r="F101" s="27"/>
      <c r="G101" s="140">
        <v>2</v>
      </c>
      <c r="H101" s="141">
        <v>10.8</v>
      </c>
    </row>
    <row r="102" spans="1:8" x14ac:dyDescent="0.25">
      <c r="A102" s="27"/>
      <c r="B102" s="27"/>
      <c r="C102" s="27"/>
      <c r="D102" s="27"/>
      <c r="E102" s="27"/>
      <c r="F102" s="142" t="b">
        <v>1</v>
      </c>
      <c r="G102" s="143" t="s">
        <v>360</v>
      </c>
      <c r="H102" s="27"/>
    </row>
    <row r="103" spans="1:8" x14ac:dyDescent="0.25">
      <c r="A103" s="27"/>
      <c r="B103" s="27"/>
      <c r="C103" s="27"/>
      <c r="D103" s="27"/>
      <c r="E103" s="27"/>
      <c r="F103" s="140">
        <v>3</v>
      </c>
      <c r="G103" s="144">
        <v>10.153499999999999</v>
      </c>
      <c r="H103" s="27"/>
    </row>
    <row r="104" spans="1:8" x14ac:dyDescent="0.25">
      <c r="A104" s="27"/>
      <c r="B104" s="27"/>
      <c r="C104" s="27"/>
      <c r="D104" s="27"/>
      <c r="E104" s="27"/>
      <c r="F104" s="27"/>
      <c r="G104" s="147">
        <v>0.35499999999999998</v>
      </c>
      <c r="H104" s="139">
        <v>0</v>
      </c>
    </row>
    <row r="105" spans="1:8" x14ac:dyDescent="0.25">
      <c r="A105" s="27"/>
      <c r="B105" s="27"/>
      <c r="C105" s="27"/>
      <c r="D105" s="27"/>
      <c r="E105" s="27"/>
      <c r="F105" s="27"/>
      <c r="G105" s="140">
        <v>2.5</v>
      </c>
      <c r="H105" s="141">
        <v>10.3</v>
      </c>
    </row>
    <row r="106" spans="1:8" x14ac:dyDescent="0.25">
      <c r="A106" s="27"/>
      <c r="B106" s="27"/>
      <c r="C106" s="27"/>
      <c r="D106" s="27"/>
      <c r="E106" s="27"/>
      <c r="F106" s="27"/>
      <c r="G106" s="147">
        <v>0.35199999999999998</v>
      </c>
      <c r="H106" s="139">
        <v>0</v>
      </c>
    </row>
    <row r="107" spans="1:8" x14ac:dyDescent="0.25">
      <c r="A107" s="27"/>
      <c r="B107" s="27"/>
      <c r="C107" s="27"/>
      <c r="D107" s="27"/>
      <c r="E107" s="27"/>
      <c r="F107" s="27"/>
      <c r="G107" s="140">
        <v>2.5</v>
      </c>
      <c r="H107" s="141">
        <v>10.3</v>
      </c>
    </row>
    <row r="108" spans="1:8" x14ac:dyDescent="0.25">
      <c r="A108" s="27"/>
      <c r="B108" s="27"/>
      <c r="C108" s="27"/>
      <c r="D108" s="27"/>
      <c r="E108" s="27"/>
      <c r="F108" s="27"/>
      <c r="G108" s="147">
        <v>0.29299999999999998</v>
      </c>
      <c r="H108" s="139">
        <v>0</v>
      </c>
    </row>
    <row r="109" spans="1:8" x14ac:dyDescent="0.25">
      <c r="A109" s="27"/>
      <c r="B109" s="27"/>
      <c r="C109" s="27"/>
      <c r="D109" s="27"/>
      <c r="E109" s="27"/>
      <c r="F109" s="27"/>
      <c r="G109" s="140">
        <v>2</v>
      </c>
      <c r="H109" s="141">
        <v>9.8000000000000007</v>
      </c>
    </row>
    <row r="110" spans="1:8" x14ac:dyDescent="0.25">
      <c r="A110" s="27"/>
      <c r="B110" s="27"/>
      <c r="C110" s="27"/>
      <c r="D110" s="27"/>
      <c r="E110" s="142" t="b">
        <v>0</v>
      </c>
      <c r="F110" s="145" t="s">
        <v>359</v>
      </c>
      <c r="G110" s="27"/>
      <c r="H110" s="27"/>
    </row>
    <row r="111" spans="1:8" x14ac:dyDescent="0.25">
      <c r="A111" s="27"/>
      <c r="B111" s="27"/>
      <c r="C111" s="27"/>
      <c r="D111" s="27"/>
      <c r="E111" s="140">
        <v>2</v>
      </c>
      <c r="F111" s="146">
        <v>10.153499999999999</v>
      </c>
      <c r="G111" s="27"/>
      <c r="H111" s="27"/>
    </row>
    <row r="112" spans="1:8" x14ac:dyDescent="0.25">
      <c r="A112" s="27"/>
      <c r="B112" s="27"/>
      <c r="C112" s="27"/>
      <c r="D112" s="27"/>
      <c r="E112" s="27"/>
      <c r="F112" s="142" t="b">
        <v>0</v>
      </c>
      <c r="G112" s="143" t="s">
        <v>360</v>
      </c>
      <c r="H112" s="27"/>
    </row>
    <row r="113" spans="1:8" x14ac:dyDescent="0.25">
      <c r="A113" s="27"/>
      <c r="B113" s="27"/>
      <c r="C113" s="27"/>
      <c r="D113" s="27"/>
      <c r="E113" s="27"/>
      <c r="F113" s="140">
        <v>1</v>
      </c>
      <c r="G113" s="144">
        <v>8.1534999999999993</v>
      </c>
      <c r="H113" s="27"/>
    </row>
    <row r="114" spans="1:8" x14ac:dyDescent="0.25">
      <c r="A114" s="27"/>
      <c r="B114" s="27"/>
      <c r="C114" s="27"/>
      <c r="D114" s="27"/>
      <c r="E114" s="27"/>
      <c r="F114" s="27"/>
      <c r="G114" s="147">
        <v>0.35499999999999998</v>
      </c>
      <c r="H114" s="139">
        <v>0</v>
      </c>
    </row>
    <row r="115" spans="1:8" x14ac:dyDescent="0.25">
      <c r="A115" s="27"/>
      <c r="B115" s="27"/>
      <c r="C115" s="27"/>
      <c r="D115" s="27"/>
      <c r="E115" s="27"/>
      <c r="F115" s="27"/>
      <c r="G115" s="140">
        <v>2.5</v>
      </c>
      <c r="H115" s="141">
        <v>8.3000000000000007</v>
      </c>
    </row>
    <row r="116" spans="1:8" x14ac:dyDescent="0.25">
      <c r="A116" s="27"/>
      <c r="B116" s="27"/>
      <c r="C116" s="27"/>
      <c r="D116" s="27"/>
      <c r="E116" s="27"/>
      <c r="F116" s="27"/>
      <c r="G116" s="147">
        <v>0.35199999999999998</v>
      </c>
      <c r="H116" s="139">
        <v>0</v>
      </c>
    </row>
    <row r="117" spans="1:8" x14ac:dyDescent="0.25">
      <c r="A117" s="27"/>
      <c r="B117" s="27"/>
      <c r="C117" s="27"/>
      <c r="D117" s="27"/>
      <c r="E117" s="27"/>
      <c r="F117" s="27"/>
      <c r="G117" s="140">
        <v>2.5</v>
      </c>
      <c r="H117" s="141">
        <v>8.3000000000000007</v>
      </c>
    </row>
    <row r="118" spans="1:8" x14ac:dyDescent="0.25">
      <c r="A118" s="27"/>
      <c r="B118" s="27"/>
      <c r="C118" s="27"/>
      <c r="D118" s="27"/>
      <c r="E118" s="27"/>
      <c r="F118" s="27"/>
      <c r="G118" s="147">
        <v>0.29299999999999998</v>
      </c>
      <c r="H118" s="139">
        <v>0</v>
      </c>
    </row>
    <row r="119" spans="1:8" x14ac:dyDescent="0.25">
      <c r="A119" s="27"/>
      <c r="B119" s="27"/>
      <c r="C119" s="27"/>
      <c r="D119" s="27"/>
      <c r="E119" s="27"/>
      <c r="F119" s="27"/>
      <c r="G119" s="140">
        <v>2</v>
      </c>
      <c r="H119" s="141">
        <v>7.8</v>
      </c>
    </row>
    <row r="120" spans="1:8" x14ac:dyDescent="0.25">
      <c r="A120" s="27"/>
      <c r="B120" s="27"/>
      <c r="C120" s="27"/>
      <c r="D120" s="27"/>
      <c r="E120" s="27"/>
      <c r="F120" s="142" t="b">
        <v>0</v>
      </c>
      <c r="G120" s="143" t="s">
        <v>360</v>
      </c>
      <c r="H120" s="27"/>
    </row>
    <row r="121" spans="1:8" x14ac:dyDescent="0.25">
      <c r="A121" s="27"/>
      <c r="B121" s="27"/>
      <c r="C121" s="27"/>
      <c r="D121" s="27"/>
      <c r="E121" s="27"/>
      <c r="F121" s="140">
        <v>2</v>
      </c>
      <c r="G121" s="144">
        <v>9.1535000000000011</v>
      </c>
      <c r="H121" s="27"/>
    </row>
    <row r="122" spans="1:8" x14ac:dyDescent="0.25">
      <c r="A122" s="27"/>
      <c r="B122" s="27"/>
      <c r="C122" s="27"/>
      <c r="D122" s="27"/>
      <c r="E122" s="27"/>
      <c r="F122" s="27"/>
      <c r="G122" s="147">
        <v>0.35499999999999998</v>
      </c>
      <c r="H122" s="139">
        <v>0</v>
      </c>
    </row>
    <row r="123" spans="1:8" x14ac:dyDescent="0.25">
      <c r="A123" s="27"/>
      <c r="B123" s="27"/>
      <c r="C123" s="27"/>
      <c r="D123" s="27"/>
      <c r="E123" s="27"/>
      <c r="F123" s="27"/>
      <c r="G123" s="140">
        <v>2.5</v>
      </c>
      <c r="H123" s="141">
        <v>9.3000000000000007</v>
      </c>
    </row>
    <row r="124" spans="1:8" x14ac:dyDescent="0.25">
      <c r="A124" s="27"/>
      <c r="B124" s="27"/>
      <c r="C124" s="27"/>
      <c r="D124" s="27"/>
      <c r="E124" s="27"/>
      <c r="F124" s="27"/>
      <c r="G124" s="147">
        <v>0.35199999999999998</v>
      </c>
      <c r="H124" s="139">
        <v>0</v>
      </c>
    </row>
    <row r="125" spans="1:8" x14ac:dyDescent="0.25">
      <c r="A125" s="27"/>
      <c r="B125" s="27"/>
      <c r="C125" s="27"/>
      <c r="D125" s="27"/>
      <c r="E125" s="27"/>
      <c r="F125" s="27"/>
      <c r="G125" s="140">
        <v>2.5</v>
      </c>
      <c r="H125" s="141">
        <v>9.3000000000000007</v>
      </c>
    </row>
    <row r="126" spans="1:8" x14ac:dyDescent="0.25">
      <c r="A126" s="27"/>
      <c r="B126" s="27"/>
      <c r="C126" s="27"/>
      <c r="D126" s="27"/>
      <c r="E126" s="27"/>
      <c r="F126" s="27"/>
      <c r="G126" s="147">
        <v>0.29299999999999998</v>
      </c>
      <c r="H126" s="139">
        <v>0</v>
      </c>
    </row>
    <row r="127" spans="1:8" x14ac:dyDescent="0.25">
      <c r="A127" s="27"/>
      <c r="B127" s="27"/>
      <c r="C127" s="27"/>
      <c r="D127" s="27"/>
      <c r="E127" s="27"/>
      <c r="F127" s="27"/>
      <c r="G127" s="140">
        <v>2</v>
      </c>
      <c r="H127" s="141">
        <v>8.8000000000000007</v>
      </c>
    </row>
    <row r="128" spans="1:8" x14ac:dyDescent="0.25">
      <c r="A128" s="27"/>
      <c r="B128" s="27"/>
      <c r="C128" s="27"/>
      <c r="D128" s="142" t="b">
        <v>0</v>
      </c>
      <c r="E128" s="145" t="s">
        <v>344</v>
      </c>
      <c r="F128" s="27"/>
      <c r="G128" s="27"/>
      <c r="H128" s="27"/>
    </row>
    <row r="129" spans="1:8" x14ac:dyDescent="0.25">
      <c r="A129" s="27"/>
      <c r="B129" s="27"/>
      <c r="C129" s="27"/>
      <c r="D129" s="140">
        <v>3</v>
      </c>
      <c r="E129" s="146">
        <v>13.004</v>
      </c>
      <c r="F129" s="27"/>
      <c r="G129" s="27"/>
      <c r="H129" s="27"/>
    </row>
    <row r="130" spans="1:8" x14ac:dyDescent="0.25">
      <c r="A130" s="27"/>
      <c r="B130" s="27"/>
      <c r="C130" s="27"/>
      <c r="D130" s="27"/>
      <c r="E130" s="27"/>
      <c r="F130" s="142" t="b">
        <v>1</v>
      </c>
      <c r="G130" s="143" t="s">
        <v>360</v>
      </c>
      <c r="H130" s="27"/>
    </row>
    <row r="131" spans="1:8" x14ac:dyDescent="0.25">
      <c r="A131" s="27"/>
      <c r="B131" s="27"/>
      <c r="C131" s="27"/>
      <c r="D131" s="27"/>
      <c r="E131" s="27"/>
      <c r="F131" s="140">
        <v>5</v>
      </c>
      <c r="G131" s="144">
        <v>13.004</v>
      </c>
      <c r="H131" s="27"/>
    </row>
    <row r="132" spans="1:8" x14ac:dyDescent="0.25">
      <c r="A132" s="27"/>
      <c r="B132" s="27"/>
      <c r="C132" s="27"/>
      <c r="D132" s="27"/>
      <c r="E132" s="27"/>
      <c r="F132" s="27"/>
      <c r="G132" s="147">
        <v>0.23300000000000001</v>
      </c>
      <c r="H132" s="139">
        <v>0</v>
      </c>
    </row>
    <row r="133" spans="1:8" x14ac:dyDescent="0.25">
      <c r="A133" s="27"/>
      <c r="B133" s="27"/>
      <c r="C133" s="27"/>
      <c r="D133" s="27"/>
      <c r="E133" s="27"/>
      <c r="F133" s="27"/>
      <c r="G133" s="140">
        <v>2.5</v>
      </c>
      <c r="H133" s="141">
        <v>12.5</v>
      </c>
    </row>
    <row r="134" spans="1:8" x14ac:dyDescent="0.25">
      <c r="A134" s="27"/>
      <c r="B134" s="27"/>
      <c r="C134" s="27"/>
      <c r="D134" s="27"/>
      <c r="E134" s="27"/>
      <c r="F134" s="27"/>
      <c r="G134" s="147">
        <v>0.246</v>
      </c>
      <c r="H134" s="139">
        <v>0</v>
      </c>
    </row>
    <row r="135" spans="1:8" x14ac:dyDescent="0.25">
      <c r="A135" s="27"/>
      <c r="B135" s="27"/>
      <c r="C135" s="27"/>
      <c r="D135" s="27"/>
      <c r="E135" s="27"/>
      <c r="F135" s="27"/>
      <c r="G135" s="140">
        <v>4</v>
      </c>
      <c r="H135" s="141">
        <v>14</v>
      </c>
    </row>
    <row r="136" spans="1:8" x14ac:dyDescent="0.25">
      <c r="A136" s="27"/>
      <c r="B136" s="27"/>
      <c r="C136" s="27"/>
      <c r="D136" s="27"/>
      <c r="E136" s="27"/>
      <c r="F136" s="27"/>
      <c r="G136" s="147">
        <v>0.251</v>
      </c>
      <c r="H136" s="139">
        <v>0</v>
      </c>
    </row>
    <row r="137" spans="1:8" x14ac:dyDescent="0.25">
      <c r="A137" s="27"/>
      <c r="B137" s="27"/>
      <c r="C137" s="27"/>
      <c r="D137" s="27"/>
      <c r="E137" s="27"/>
      <c r="F137" s="27"/>
      <c r="G137" s="140">
        <v>2.5</v>
      </c>
      <c r="H137" s="141">
        <v>12.5</v>
      </c>
    </row>
    <row r="138" spans="1:8" x14ac:dyDescent="0.25">
      <c r="A138" s="27"/>
      <c r="B138" s="27"/>
      <c r="C138" s="27"/>
      <c r="D138" s="27"/>
      <c r="E138" s="27"/>
      <c r="F138" s="27"/>
      <c r="G138" s="147">
        <v>0.27</v>
      </c>
      <c r="H138" s="139">
        <v>0</v>
      </c>
    </row>
    <row r="139" spans="1:8" x14ac:dyDescent="0.25">
      <c r="A139" s="27"/>
      <c r="B139" s="27"/>
      <c r="C139" s="27"/>
      <c r="D139" s="27"/>
      <c r="E139" s="27"/>
      <c r="F139" s="27"/>
      <c r="G139" s="140">
        <v>3</v>
      </c>
      <c r="H139" s="141">
        <v>13</v>
      </c>
    </row>
    <row r="140" spans="1:8" x14ac:dyDescent="0.25">
      <c r="A140" s="27"/>
      <c r="B140" s="27"/>
      <c r="C140" s="27"/>
      <c r="D140" s="27"/>
      <c r="E140" s="142" t="b">
        <v>1</v>
      </c>
      <c r="F140" s="145" t="s">
        <v>359</v>
      </c>
      <c r="G140" s="27"/>
      <c r="H140" s="27"/>
    </row>
    <row r="141" spans="1:8" x14ac:dyDescent="0.25">
      <c r="A141" s="27"/>
      <c r="B141" s="27"/>
      <c r="C141" s="27"/>
      <c r="D141" s="27"/>
      <c r="E141" s="140">
        <v>2</v>
      </c>
      <c r="F141" s="146">
        <v>13.004</v>
      </c>
      <c r="G141" s="27"/>
      <c r="H141" s="27"/>
    </row>
    <row r="142" spans="1:8" x14ac:dyDescent="0.25">
      <c r="A142" s="27"/>
      <c r="B142" s="27"/>
      <c r="C142" s="27"/>
      <c r="D142" s="27"/>
      <c r="E142" s="27"/>
      <c r="F142" s="142" t="b">
        <v>0</v>
      </c>
      <c r="G142" s="143" t="s">
        <v>360</v>
      </c>
      <c r="H142" s="27"/>
    </row>
    <row r="143" spans="1:8" x14ac:dyDescent="0.25">
      <c r="A143" s="27"/>
      <c r="B143" s="27"/>
      <c r="C143" s="27"/>
      <c r="D143" s="27"/>
      <c r="E143" s="27"/>
      <c r="F143" s="140">
        <v>4</v>
      </c>
      <c r="G143" s="144">
        <v>12.004</v>
      </c>
      <c r="H143" s="27"/>
    </row>
    <row r="144" spans="1:8" x14ac:dyDescent="0.25">
      <c r="A144" s="27"/>
      <c r="B144" s="27"/>
      <c r="C144" s="27"/>
      <c r="D144" s="27"/>
      <c r="E144" s="27"/>
      <c r="F144" s="27"/>
      <c r="G144" s="147">
        <v>0.23300000000000001</v>
      </c>
      <c r="H144" s="139">
        <v>0</v>
      </c>
    </row>
    <row r="145" spans="1:8" x14ac:dyDescent="0.25">
      <c r="A145" s="27"/>
      <c r="B145" s="27"/>
      <c r="C145" s="27"/>
      <c r="D145" s="27"/>
      <c r="E145" s="27"/>
      <c r="F145" s="27"/>
      <c r="G145" s="140">
        <v>2.5</v>
      </c>
      <c r="H145" s="141">
        <v>11.5</v>
      </c>
    </row>
    <row r="146" spans="1:8" x14ac:dyDescent="0.25">
      <c r="A146" s="27"/>
      <c r="B146" s="27"/>
      <c r="C146" s="27"/>
      <c r="D146" s="27"/>
      <c r="E146" s="27"/>
      <c r="F146" s="27"/>
      <c r="G146" s="147">
        <v>0.246</v>
      </c>
      <c r="H146" s="139">
        <v>0</v>
      </c>
    </row>
    <row r="147" spans="1:8" x14ac:dyDescent="0.25">
      <c r="A147" s="27"/>
      <c r="B147" s="27"/>
      <c r="C147" s="27"/>
      <c r="D147" s="27"/>
      <c r="E147" s="27"/>
      <c r="F147" s="27"/>
      <c r="G147" s="140">
        <v>4</v>
      </c>
      <c r="H147" s="141">
        <v>13</v>
      </c>
    </row>
    <row r="148" spans="1:8" x14ac:dyDescent="0.25">
      <c r="A148" s="27"/>
      <c r="B148" s="27"/>
      <c r="C148" s="27"/>
      <c r="D148" s="27"/>
      <c r="E148" s="27"/>
      <c r="F148" s="27"/>
      <c r="G148" s="147">
        <v>0.251</v>
      </c>
      <c r="H148" s="139">
        <v>0</v>
      </c>
    </row>
    <row r="149" spans="1:8" x14ac:dyDescent="0.25">
      <c r="A149" s="27"/>
      <c r="B149" s="27"/>
      <c r="C149" s="27"/>
      <c r="D149" s="27"/>
      <c r="E149" s="27"/>
      <c r="F149" s="27"/>
      <c r="G149" s="140">
        <v>2.5</v>
      </c>
      <c r="H149" s="141">
        <v>11.5</v>
      </c>
    </row>
    <row r="150" spans="1:8" x14ac:dyDescent="0.25">
      <c r="A150" s="27"/>
      <c r="B150" s="27"/>
      <c r="C150" s="27"/>
      <c r="D150" s="27"/>
      <c r="E150" s="27"/>
      <c r="F150" s="27"/>
      <c r="G150" s="147">
        <v>0.27</v>
      </c>
      <c r="H150" s="139">
        <v>0</v>
      </c>
    </row>
    <row r="151" spans="1:8" x14ac:dyDescent="0.25">
      <c r="A151" s="27"/>
      <c r="B151" s="27"/>
      <c r="C151" s="27"/>
      <c r="D151" s="27"/>
      <c r="E151" s="27"/>
      <c r="F151" s="27"/>
      <c r="G151" s="140">
        <v>3</v>
      </c>
      <c r="H151" s="141">
        <v>12</v>
      </c>
    </row>
    <row r="152" spans="1:8" x14ac:dyDescent="0.25">
      <c r="A152" s="27"/>
      <c r="B152" s="27"/>
      <c r="C152" s="27"/>
      <c r="D152" s="27"/>
      <c r="E152" s="27"/>
      <c r="F152" s="142" t="b">
        <v>1</v>
      </c>
      <c r="G152" s="143" t="s">
        <v>360</v>
      </c>
      <c r="H152" s="27"/>
    </row>
    <row r="153" spans="1:8" x14ac:dyDescent="0.25">
      <c r="A153" s="27"/>
      <c r="B153" s="27"/>
      <c r="C153" s="27"/>
      <c r="D153" s="27"/>
      <c r="E153" s="27"/>
      <c r="F153" s="140">
        <v>3</v>
      </c>
      <c r="G153" s="144">
        <v>13.616</v>
      </c>
      <c r="H153" s="27"/>
    </row>
    <row r="154" spans="1:8" x14ac:dyDescent="0.25">
      <c r="A154" s="27"/>
      <c r="B154" s="27"/>
      <c r="C154" s="27"/>
      <c r="D154" s="27"/>
      <c r="E154" s="27"/>
      <c r="F154" s="27"/>
      <c r="G154" s="147">
        <v>0.192</v>
      </c>
      <c r="H154" s="139">
        <v>0</v>
      </c>
    </row>
    <row r="155" spans="1:8" x14ac:dyDescent="0.25">
      <c r="A155" s="27"/>
      <c r="B155" s="27"/>
      <c r="C155" s="27"/>
      <c r="D155" s="27"/>
      <c r="E155" s="27"/>
      <c r="F155" s="27"/>
      <c r="G155" s="140">
        <v>2.5</v>
      </c>
      <c r="H155" s="141">
        <v>13.3</v>
      </c>
    </row>
    <row r="156" spans="1:8" x14ac:dyDescent="0.25">
      <c r="A156" s="27"/>
      <c r="B156" s="27"/>
      <c r="C156" s="27"/>
      <c r="D156" s="27"/>
      <c r="E156" s="27"/>
      <c r="F156" s="27"/>
      <c r="G156" s="147">
        <v>0.20399999999999999</v>
      </c>
      <c r="H156" s="139">
        <v>0</v>
      </c>
    </row>
    <row r="157" spans="1:8" x14ac:dyDescent="0.25">
      <c r="A157" s="27"/>
      <c r="B157" s="27"/>
      <c r="C157" s="27"/>
      <c r="D157" s="27"/>
      <c r="E157" s="27"/>
      <c r="F157" s="27"/>
      <c r="G157" s="140">
        <v>4</v>
      </c>
      <c r="H157" s="141">
        <v>14.8</v>
      </c>
    </row>
    <row r="158" spans="1:8" x14ac:dyDescent="0.25">
      <c r="A158" s="27"/>
      <c r="B158" s="27"/>
      <c r="C158" s="27"/>
      <c r="D158" s="27"/>
      <c r="E158" s="27"/>
      <c r="F158" s="27"/>
      <c r="G158" s="147">
        <v>0.188</v>
      </c>
      <c r="H158" s="139">
        <v>0</v>
      </c>
    </row>
    <row r="159" spans="1:8" x14ac:dyDescent="0.25">
      <c r="A159" s="27"/>
      <c r="B159" s="27"/>
      <c r="C159" s="27"/>
      <c r="D159" s="27"/>
      <c r="E159" s="27"/>
      <c r="F159" s="27"/>
      <c r="G159" s="140">
        <v>2.5</v>
      </c>
      <c r="H159" s="141">
        <v>13.3</v>
      </c>
    </row>
    <row r="160" spans="1:8" x14ac:dyDescent="0.25">
      <c r="A160" s="27"/>
      <c r="B160" s="27"/>
      <c r="C160" s="27"/>
      <c r="D160" s="27"/>
      <c r="E160" s="27"/>
      <c r="F160" s="27"/>
      <c r="G160" s="147">
        <v>0.218</v>
      </c>
      <c r="H160" s="139">
        <v>0</v>
      </c>
    </row>
    <row r="161" spans="1:8" x14ac:dyDescent="0.25">
      <c r="A161" s="27"/>
      <c r="B161" s="27"/>
      <c r="C161" s="27"/>
      <c r="D161" s="27"/>
      <c r="E161" s="27"/>
      <c r="F161" s="27"/>
      <c r="G161" s="140">
        <v>3</v>
      </c>
      <c r="H161" s="141">
        <v>13.8</v>
      </c>
    </row>
    <row r="162" spans="1:8" x14ac:dyDescent="0.25">
      <c r="A162" s="27"/>
      <c r="B162" s="27"/>
      <c r="C162" s="27"/>
      <c r="D162" s="27"/>
      <c r="E162" s="27"/>
      <c r="F162" s="27"/>
      <c r="G162" s="147">
        <v>0.19800000000000001</v>
      </c>
      <c r="H162" s="139">
        <v>0</v>
      </c>
    </row>
    <row r="163" spans="1:8" x14ac:dyDescent="0.25">
      <c r="A163" s="27"/>
      <c r="B163" s="27"/>
      <c r="C163" s="27"/>
      <c r="D163" s="27"/>
      <c r="E163" s="27"/>
      <c r="F163" s="27"/>
      <c r="G163" s="140">
        <v>2</v>
      </c>
      <c r="H163" s="141">
        <v>12.8</v>
      </c>
    </row>
    <row r="164" spans="1:8" x14ac:dyDescent="0.25">
      <c r="A164" s="27"/>
      <c r="B164" s="27"/>
      <c r="C164" s="27"/>
      <c r="D164" s="27"/>
      <c r="E164" s="142" t="b">
        <v>1</v>
      </c>
      <c r="F164" s="145" t="s">
        <v>359</v>
      </c>
      <c r="G164" s="27"/>
      <c r="H164" s="27"/>
    </row>
    <row r="165" spans="1:8" x14ac:dyDescent="0.25">
      <c r="A165" s="27"/>
      <c r="B165" s="27"/>
      <c r="C165" s="27"/>
      <c r="D165" s="27"/>
      <c r="E165" s="140">
        <v>5</v>
      </c>
      <c r="F165" s="146">
        <v>13.616</v>
      </c>
      <c r="G165" s="27"/>
      <c r="H165" s="27"/>
    </row>
    <row r="166" spans="1:8" x14ac:dyDescent="0.25">
      <c r="A166" s="27"/>
      <c r="B166" s="27"/>
      <c r="C166" s="27"/>
      <c r="D166" s="27"/>
      <c r="E166" s="27"/>
      <c r="F166" s="142" t="b">
        <v>0</v>
      </c>
      <c r="G166" s="143" t="s">
        <v>360</v>
      </c>
      <c r="H166" s="27"/>
    </row>
    <row r="167" spans="1:8" x14ac:dyDescent="0.25">
      <c r="A167" s="27"/>
      <c r="B167" s="27"/>
      <c r="C167" s="27"/>
      <c r="D167" s="27"/>
      <c r="E167" s="27"/>
      <c r="F167" s="140">
        <v>2</v>
      </c>
      <c r="G167" s="144">
        <v>12.616</v>
      </c>
      <c r="H167" s="27"/>
    </row>
    <row r="168" spans="1:8" x14ac:dyDescent="0.25">
      <c r="A168" s="27"/>
      <c r="B168" s="27"/>
      <c r="C168" s="27"/>
      <c r="D168" s="27"/>
      <c r="E168" s="27"/>
      <c r="F168" s="27"/>
      <c r="G168" s="147">
        <v>0.192</v>
      </c>
      <c r="H168" s="139">
        <v>0</v>
      </c>
    </row>
    <row r="169" spans="1:8" x14ac:dyDescent="0.25">
      <c r="A169" s="27"/>
      <c r="B169" s="27"/>
      <c r="C169" s="27"/>
      <c r="D169" s="27"/>
      <c r="E169" s="27"/>
      <c r="F169" s="27"/>
      <c r="G169" s="140">
        <v>2.5</v>
      </c>
      <c r="H169" s="141">
        <v>12.3</v>
      </c>
    </row>
    <row r="170" spans="1:8" x14ac:dyDescent="0.25">
      <c r="A170" s="27"/>
      <c r="B170" s="27"/>
      <c r="C170" s="27"/>
      <c r="D170" s="27"/>
      <c r="E170" s="27"/>
      <c r="F170" s="27"/>
      <c r="G170" s="147">
        <v>0.20399999999999999</v>
      </c>
      <c r="H170" s="139">
        <v>0</v>
      </c>
    </row>
    <row r="171" spans="1:8" x14ac:dyDescent="0.25">
      <c r="A171" s="27"/>
      <c r="B171" s="27"/>
      <c r="C171" s="27"/>
      <c r="D171" s="27"/>
      <c r="E171" s="27"/>
      <c r="F171" s="27"/>
      <c r="G171" s="140">
        <v>4</v>
      </c>
      <c r="H171" s="141">
        <v>13.8</v>
      </c>
    </row>
    <row r="172" spans="1:8" x14ac:dyDescent="0.25">
      <c r="A172" s="27"/>
      <c r="B172" s="27"/>
      <c r="C172" s="27"/>
      <c r="D172" s="27"/>
      <c r="E172" s="27"/>
      <c r="F172" s="27"/>
      <c r="G172" s="147">
        <v>0.188</v>
      </c>
      <c r="H172" s="139">
        <v>0</v>
      </c>
    </row>
    <row r="173" spans="1:8" x14ac:dyDescent="0.25">
      <c r="A173" s="27"/>
      <c r="B173" s="27"/>
      <c r="C173" s="27"/>
      <c r="D173" s="27"/>
      <c r="E173" s="27"/>
      <c r="F173" s="27"/>
      <c r="G173" s="140">
        <v>2.5</v>
      </c>
      <c r="H173" s="141">
        <v>12.3</v>
      </c>
    </row>
    <row r="174" spans="1:8" x14ac:dyDescent="0.25">
      <c r="A174" s="27"/>
      <c r="B174" s="27"/>
      <c r="C174" s="27"/>
      <c r="D174" s="27"/>
      <c r="E174" s="27"/>
      <c r="F174" s="27"/>
      <c r="G174" s="147">
        <v>0.218</v>
      </c>
      <c r="H174" s="139">
        <v>0</v>
      </c>
    </row>
    <row r="175" spans="1:8" x14ac:dyDescent="0.25">
      <c r="A175" s="27"/>
      <c r="B175" s="27"/>
      <c r="C175" s="27"/>
      <c r="D175" s="27"/>
      <c r="E175" s="27"/>
      <c r="F175" s="27"/>
      <c r="G175" s="140">
        <v>3</v>
      </c>
      <c r="H175" s="141">
        <v>12.8</v>
      </c>
    </row>
    <row r="176" spans="1:8" x14ac:dyDescent="0.25">
      <c r="A176" s="27"/>
      <c r="B176" s="27"/>
      <c r="C176" s="27"/>
      <c r="D176" s="27"/>
      <c r="E176" s="27"/>
      <c r="F176" s="27"/>
      <c r="G176" s="147">
        <v>0.19800000000000001</v>
      </c>
      <c r="H176" s="139">
        <v>0</v>
      </c>
    </row>
    <row r="177" spans="1:8" x14ac:dyDescent="0.25">
      <c r="A177" s="27"/>
      <c r="B177" s="27"/>
      <c r="C177" s="27"/>
      <c r="D177" s="27"/>
      <c r="E177" s="27"/>
      <c r="F177" s="27"/>
      <c r="G177" s="140">
        <v>2</v>
      </c>
      <c r="H177" s="141">
        <v>11.8</v>
      </c>
    </row>
    <row r="178" spans="1:8" x14ac:dyDescent="0.25">
      <c r="A178" s="27"/>
      <c r="B178" s="27"/>
      <c r="C178" s="27"/>
      <c r="D178" s="142" t="b">
        <v>0</v>
      </c>
      <c r="E178" s="145" t="s">
        <v>344</v>
      </c>
      <c r="F178" s="27"/>
      <c r="G178" s="27"/>
      <c r="H178" s="27"/>
    </row>
    <row r="179" spans="1:8" x14ac:dyDescent="0.25">
      <c r="A179" s="27"/>
      <c r="B179" s="27"/>
      <c r="C179" s="27"/>
      <c r="D179" s="140">
        <v>2.8</v>
      </c>
      <c r="E179" s="146">
        <v>13.616</v>
      </c>
      <c r="F179" s="27"/>
      <c r="G179" s="27"/>
      <c r="H179" s="27"/>
    </row>
    <row r="180" spans="1:8" x14ac:dyDescent="0.25">
      <c r="A180" s="27"/>
      <c r="B180" s="27"/>
      <c r="C180" s="27"/>
      <c r="D180" s="27"/>
      <c r="E180" s="27"/>
      <c r="F180" s="142" t="b">
        <v>1</v>
      </c>
      <c r="G180" s="143" t="s">
        <v>360</v>
      </c>
      <c r="H180" s="27"/>
    </row>
    <row r="181" spans="1:8" x14ac:dyDescent="0.25">
      <c r="A181" s="27"/>
      <c r="B181" s="27"/>
      <c r="C181" s="27"/>
      <c r="D181" s="27"/>
      <c r="E181" s="27"/>
      <c r="F181" s="140">
        <v>3</v>
      </c>
      <c r="G181" s="144">
        <v>11.616000000000001</v>
      </c>
      <c r="H181" s="27"/>
    </row>
    <row r="182" spans="1:8" x14ac:dyDescent="0.25">
      <c r="A182" s="27"/>
      <c r="B182" s="27"/>
      <c r="C182" s="27"/>
      <c r="D182" s="27"/>
      <c r="E182" s="27"/>
      <c r="F182" s="27"/>
      <c r="G182" s="147">
        <v>0.192</v>
      </c>
      <c r="H182" s="139">
        <v>0</v>
      </c>
    </row>
    <row r="183" spans="1:8" x14ac:dyDescent="0.25">
      <c r="A183" s="27"/>
      <c r="B183" s="27"/>
      <c r="C183" s="27"/>
      <c r="D183" s="27"/>
      <c r="E183" s="27"/>
      <c r="F183" s="27"/>
      <c r="G183" s="140">
        <v>2.5</v>
      </c>
      <c r="H183" s="141">
        <v>11.3</v>
      </c>
    </row>
    <row r="184" spans="1:8" x14ac:dyDescent="0.25">
      <c r="A184" s="27"/>
      <c r="B184" s="27"/>
      <c r="C184" s="27"/>
      <c r="D184" s="27"/>
      <c r="E184" s="27"/>
      <c r="F184" s="27"/>
      <c r="G184" s="147">
        <v>0.20399999999999999</v>
      </c>
      <c r="H184" s="139">
        <v>0</v>
      </c>
    </row>
    <row r="185" spans="1:8" x14ac:dyDescent="0.25">
      <c r="A185" s="27"/>
      <c r="B185" s="27"/>
      <c r="C185" s="27"/>
      <c r="D185" s="27"/>
      <c r="E185" s="27"/>
      <c r="F185" s="27"/>
      <c r="G185" s="140">
        <v>4</v>
      </c>
      <c r="H185" s="141">
        <v>12.8</v>
      </c>
    </row>
    <row r="186" spans="1:8" x14ac:dyDescent="0.25">
      <c r="A186" s="27"/>
      <c r="B186" s="27"/>
      <c r="C186" s="27"/>
      <c r="D186" s="27"/>
      <c r="E186" s="27"/>
      <c r="F186" s="27"/>
      <c r="G186" s="147">
        <v>0.188</v>
      </c>
      <c r="H186" s="139">
        <v>0</v>
      </c>
    </row>
    <row r="187" spans="1:8" x14ac:dyDescent="0.25">
      <c r="A187" s="27"/>
      <c r="B187" s="27"/>
      <c r="C187" s="27"/>
      <c r="D187" s="27"/>
      <c r="E187" s="27"/>
      <c r="F187" s="27"/>
      <c r="G187" s="140">
        <v>2.5</v>
      </c>
      <c r="H187" s="141">
        <v>11.3</v>
      </c>
    </row>
    <row r="188" spans="1:8" x14ac:dyDescent="0.25">
      <c r="A188" s="27"/>
      <c r="B188" s="27"/>
      <c r="C188" s="27"/>
      <c r="D188" s="27"/>
      <c r="E188" s="27"/>
      <c r="F188" s="27"/>
      <c r="G188" s="147">
        <v>0.218</v>
      </c>
      <c r="H188" s="139">
        <v>0</v>
      </c>
    </row>
    <row r="189" spans="1:8" x14ac:dyDescent="0.25">
      <c r="A189" s="27"/>
      <c r="B189" s="27"/>
      <c r="C189" s="27"/>
      <c r="D189" s="27"/>
      <c r="E189" s="27"/>
      <c r="F189" s="27"/>
      <c r="G189" s="140">
        <v>3</v>
      </c>
      <c r="H189" s="141">
        <v>11.8</v>
      </c>
    </row>
    <row r="190" spans="1:8" x14ac:dyDescent="0.25">
      <c r="A190" s="27"/>
      <c r="B190" s="27"/>
      <c r="C190" s="27"/>
      <c r="D190" s="27"/>
      <c r="E190" s="27"/>
      <c r="F190" s="27"/>
      <c r="G190" s="147">
        <v>0.19800000000000001</v>
      </c>
      <c r="H190" s="139">
        <v>0</v>
      </c>
    </row>
    <row r="191" spans="1:8" x14ac:dyDescent="0.25">
      <c r="A191" s="27"/>
      <c r="B191" s="27"/>
      <c r="C191" s="27"/>
      <c r="D191" s="27"/>
      <c r="E191" s="27"/>
      <c r="F191" s="27"/>
      <c r="G191" s="140">
        <v>2</v>
      </c>
      <c r="H191" s="141">
        <v>10.8</v>
      </c>
    </row>
    <row r="192" spans="1:8" x14ac:dyDescent="0.25">
      <c r="A192" s="27"/>
      <c r="B192" s="27"/>
      <c r="C192" s="27"/>
      <c r="D192" s="27"/>
      <c r="E192" s="142" t="b">
        <v>0</v>
      </c>
      <c r="F192" s="145" t="s">
        <v>359</v>
      </c>
      <c r="G192" s="27"/>
      <c r="H192" s="27"/>
    </row>
    <row r="193" spans="1:8" x14ac:dyDescent="0.25">
      <c r="A193" s="27"/>
      <c r="B193" s="27"/>
      <c r="C193" s="27"/>
      <c r="D193" s="27"/>
      <c r="E193" s="140">
        <v>3</v>
      </c>
      <c r="F193" s="146">
        <v>11.616000000000001</v>
      </c>
      <c r="G193" s="27"/>
      <c r="H193" s="27"/>
    </row>
    <row r="194" spans="1:8" x14ac:dyDescent="0.25">
      <c r="A194" s="27"/>
      <c r="B194" s="27"/>
      <c r="C194" s="27"/>
      <c r="D194" s="27"/>
      <c r="E194" s="27"/>
      <c r="F194" s="142" t="b">
        <v>0</v>
      </c>
      <c r="G194" s="143" t="s">
        <v>360</v>
      </c>
      <c r="H194" s="27"/>
    </row>
    <row r="195" spans="1:8" x14ac:dyDescent="0.25">
      <c r="A195" s="27"/>
      <c r="B195" s="27"/>
      <c r="C195" s="27"/>
      <c r="D195" s="27"/>
      <c r="E195" s="27"/>
      <c r="F195" s="140">
        <v>2</v>
      </c>
      <c r="G195" s="144">
        <v>10.616</v>
      </c>
      <c r="H195" s="27"/>
    </row>
    <row r="196" spans="1:8" x14ac:dyDescent="0.25">
      <c r="A196" s="27"/>
      <c r="B196" s="27"/>
      <c r="C196" s="27"/>
      <c r="D196" s="27"/>
      <c r="E196" s="27"/>
      <c r="F196" s="27"/>
      <c r="G196" s="147">
        <v>0.192</v>
      </c>
      <c r="H196" s="139">
        <v>0</v>
      </c>
    </row>
    <row r="197" spans="1:8" x14ac:dyDescent="0.25">
      <c r="A197" s="27"/>
      <c r="B197" s="27"/>
      <c r="C197" s="27"/>
      <c r="D197" s="27"/>
      <c r="E197" s="27"/>
      <c r="F197" s="27"/>
      <c r="G197" s="140">
        <v>2.5</v>
      </c>
      <c r="H197" s="141">
        <v>10.3</v>
      </c>
    </row>
    <row r="198" spans="1:8" x14ac:dyDescent="0.25">
      <c r="A198" s="27"/>
      <c r="B198" s="27"/>
      <c r="C198" s="27"/>
      <c r="D198" s="27"/>
      <c r="E198" s="27"/>
      <c r="F198" s="27"/>
      <c r="G198" s="147">
        <v>0.20399999999999999</v>
      </c>
      <c r="H198" s="139">
        <v>0</v>
      </c>
    </row>
    <row r="199" spans="1:8" x14ac:dyDescent="0.25">
      <c r="A199" s="27"/>
      <c r="B199" s="27"/>
      <c r="C199" s="27"/>
      <c r="D199" s="27"/>
      <c r="E199" s="27"/>
      <c r="F199" s="27"/>
      <c r="G199" s="140">
        <v>4</v>
      </c>
      <c r="H199" s="141">
        <v>11.8</v>
      </c>
    </row>
    <row r="200" spans="1:8" x14ac:dyDescent="0.25">
      <c r="A200" s="27"/>
      <c r="B200" s="27"/>
      <c r="C200" s="27"/>
      <c r="D200" s="27"/>
      <c r="E200" s="27"/>
      <c r="F200" s="27"/>
      <c r="G200" s="147">
        <v>0.188</v>
      </c>
      <c r="H200" s="139">
        <v>0</v>
      </c>
    </row>
    <row r="201" spans="1:8" x14ac:dyDescent="0.25">
      <c r="A201" s="27"/>
      <c r="B201" s="27"/>
      <c r="C201" s="27"/>
      <c r="D201" s="27"/>
      <c r="E201" s="27"/>
      <c r="F201" s="27"/>
      <c r="G201" s="140">
        <v>2.5</v>
      </c>
      <c r="H201" s="141">
        <v>10.3</v>
      </c>
    </row>
    <row r="202" spans="1:8" x14ac:dyDescent="0.25">
      <c r="A202" s="27"/>
      <c r="B202" s="27"/>
      <c r="C202" s="27"/>
      <c r="D202" s="27"/>
      <c r="E202" s="27"/>
      <c r="F202" s="27"/>
      <c r="G202" s="147">
        <v>0.218</v>
      </c>
      <c r="H202" s="139">
        <v>0</v>
      </c>
    </row>
    <row r="203" spans="1:8" x14ac:dyDescent="0.25">
      <c r="A203" s="27"/>
      <c r="B203" s="27"/>
      <c r="C203" s="27"/>
      <c r="D203" s="27"/>
      <c r="E203" s="27"/>
      <c r="F203" s="27"/>
      <c r="G203" s="140">
        <v>3</v>
      </c>
      <c r="H203" s="141">
        <v>10.8</v>
      </c>
    </row>
    <row r="204" spans="1:8" x14ac:dyDescent="0.25">
      <c r="A204" s="27"/>
      <c r="B204" s="27"/>
      <c r="C204" s="27"/>
      <c r="D204" s="27"/>
      <c r="E204" s="27"/>
      <c r="F204" s="27"/>
      <c r="G204" s="147">
        <v>0.19800000000000001</v>
      </c>
      <c r="H204" s="139">
        <v>0</v>
      </c>
    </row>
    <row r="205" spans="1:8" x14ac:dyDescent="0.25">
      <c r="A205" s="27"/>
      <c r="B205" s="27"/>
      <c r="C205" s="27"/>
      <c r="D205" s="27"/>
      <c r="E205" s="27"/>
      <c r="F205" s="27"/>
      <c r="G205" s="140">
        <v>2</v>
      </c>
      <c r="H205" s="141">
        <v>9.8000000000000007</v>
      </c>
    </row>
    <row r="206" spans="1:8" x14ac:dyDescent="0.25">
      <c r="A206" s="27"/>
      <c r="B206" s="27"/>
      <c r="C206" s="27"/>
      <c r="D206" s="27"/>
      <c r="E206" s="142" t="b">
        <v>1</v>
      </c>
      <c r="F206" s="145" t="s">
        <v>359</v>
      </c>
      <c r="G206" s="27"/>
      <c r="H206" s="27"/>
    </row>
    <row r="207" spans="1:8" x14ac:dyDescent="0.25">
      <c r="A207" s="27"/>
      <c r="B207" s="27"/>
      <c r="C207" s="27"/>
      <c r="D207" s="27"/>
      <c r="E207" s="140">
        <v>5</v>
      </c>
      <c r="F207" s="146">
        <v>14.058999999999999</v>
      </c>
      <c r="G207" s="27"/>
      <c r="H207" s="27"/>
    </row>
    <row r="208" spans="1:8" x14ac:dyDescent="0.25">
      <c r="A208" s="27"/>
      <c r="B208" s="27"/>
      <c r="C208" s="27"/>
      <c r="D208" s="27"/>
      <c r="E208" s="27"/>
      <c r="F208" s="142" t="b">
        <v>0</v>
      </c>
      <c r="G208" s="143" t="s">
        <v>360</v>
      </c>
      <c r="H208" s="27"/>
    </row>
    <row r="209" spans="1:8" x14ac:dyDescent="0.25">
      <c r="A209" s="27"/>
      <c r="B209" s="27"/>
      <c r="C209" s="27"/>
      <c r="D209" s="27"/>
      <c r="E209" s="27"/>
      <c r="F209" s="140">
        <v>1</v>
      </c>
      <c r="G209" s="144">
        <v>13.059000000000001</v>
      </c>
      <c r="H209" s="27"/>
    </row>
    <row r="210" spans="1:8" x14ac:dyDescent="0.25">
      <c r="A210" s="27"/>
      <c r="B210" s="27"/>
      <c r="C210" s="27"/>
      <c r="D210" s="27"/>
      <c r="E210" s="27"/>
      <c r="F210" s="27"/>
      <c r="G210" s="147">
        <v>0.34599999999999997</v>
      </c>
      <c r="H210" s="139">
        <v>0</v>
      </c>
    </row>
    <row r="211" spans="1:8" x14ac:dyDescent="0.25">
      <c r="A211" s="27"/>
      <c r="B211" s="27"/>
      <c r="C211" s="27"/>
      <c r="D211" s="27"/>
      <c r="E211" s="27"/>
      <c r="F211" s="27"/>
      <c r="G211" s="140">
        <v>2.5</v>
      </c>
      <c r="H211" s="141">
        <v>12.1</v>
      </c>
    </row>
    <row r="212" spans="1:8" x14ac:dyDescent="0.25">
      <c r="A212" s="27"/>
      <c r="B212" s="27"/>
      <c r="C212" s="27"/>
      <c r="D212" s="27"/>
      <c r="E212" s="27"/>
      <c r="F212" s="27"/>
      <c r="G212" s="147">
        <v>0.316</v>
      </c>
      <c r="H212" s="139">
        <v>0</v>
      </c>
    </row>
    <row r="213" spans="1:8" x14ac:dyDescent="0.25">
      <c r="A213" s="27"/>
      <c r="B213" s="27"/>
      <c r="C213" s="27"/>
      <c r="D213" s="27"/>
      <c r="E213" s="27"/>
      <c r="F213" s="27"/>
      <c r="G213" s="140">
        <v>5</v>
      </c>
      <c r="H213" s="141">
        <v>14.6</v>
      </c>
    </row>
    <row r="214" spans="1:8" x14ac:dyDescent="0.25">
      <c r="A214" s="27"/>
      <c r="B214" s="27"/>
      <c r="C214" s="27"/>
      <c r="D214" s="27"/>
      <c r="E214" s="27"/>
      <c r="F214" s="27"/>
      <c r="G214" s="138">
        <v>0.33800000000000002</v>
      </c>
      <c r="H214" s="139">
        <v>0</v>
      </c>
    </row>
    <row r="215" spans="1:8" x14ac:dyDescent="0.25">
      <c r="A215" s="27"/>
      <c r="B215" s="27"/>
      <c r="C215" s="27"/>
      <c r="D215" s="27"/>
      <c r="E215" s="27"/>
      <c r="F215" s="27"/>
      <c r="G215" s="140">
        <v>3</v>
      </c>
      <c r="H215" s="141">
        <v>12.6</v>
      </c>
    </row>
    <row r="216" spans="1:8" x14ac:dyDescent="0.25">
      <c r="A216" s="27"/>
      <c r="B216" s="27"/>
      <c r="C216" s="27"/>
      <c r="D216" s="27"/>
      <c r="E216" s="27"/>
      <c r="F216" s="142" t="b">
        <v>1</v>
      </c>
      <c r="G216" s="143" t="s">
        <v>360</v>
      </c>
      <c r="H216" s="27"/>
    </row>
    <row r="217" spans="1:8" x14ac:dyDescent="0.25">
      <c r="A217" s="27"/>
      <c r="B217" s="27"/>
      <c r="C217" s="27"/>
      <c r="D217" s="27"/>
      <c r="E217" s="27"/>
      <c r="F217" s="140">
        <v>2</v>
      </c>
      <c r="G217" s="144">
        <v>14.058999999999999</v>
      </c>
      <c r="H217" s="27"/>
    </row>
    <row r="218" spans="1:8" x14ac:dyDescent="0.25">
      <c r="A218" s="27"/>
      <c r="B218" s="27"/>
      <c r="C218" s="27"/>
      <c r="D218" s="27"/>
      <c r="E218" s="27"/>
      <c r="F218" s="27"/>
      <c r="G218" s="147">
        <v>0.34599999999999997</v>
      </c>
      <c r="H218" s="139">
        <v>0.34599999999999997</v>
      </c>
    </row>
    <row r="219" spans="1:8" x14ac:dyDescent="0.25">
      <c r="A219" s="27"/>
      <c r="B219" s="27"/>
      <c r="C219" s="27"/>
      <c r="D219" s="27"/>
      <c r="E219" s="27"/>
      <c r="F219" s="27"/>
      <c r="G219" s="140">
        <v>2.5</v>
      </c>
      <c r="H219" s="141">
        <v>13.1</v>
      </c>
    </row>
    <row r="220" spans="1:8" x14ac:dyDescent="0.25">
      <c r="A220" s="27"/>
      <c r="B220" s="27"/>
      <c r="C220" s="27"/>
      <c r="D220" s="27"/>
      <c r="E220" s="27"/>
      <c r="F220" s="27"/>
      <c r="G220" s="147">
        <v>0.316</v>
      </c>
      <c r="H220" s="139">
        <v>0.316</v>
      </c>
    </row>
    <row r="221" spans="1:8" x14ac:dyDescent="0.25">
      <c r="A221" s="27"/>
      <c r="B221" s="27"/>
      <c r="C221" s="27"/>
      <c r="D221" s="27"/>
      <c r="E221" s="27"/>
      <c r="F221" s="27"/>
      <c r="G221" s="140">
        <v>5</v>
      </c>
      <c r="H221" s="141">
        <v>15.6</v>
      </c>
    </row>
    <row r="222" spans="1:8" x14ac:dyDescent="0.25">
      <c r="A222" s="27"/>
      <c r="B222" s="27"/>
      <c r="C222" s="27"/>
      <c r="D222" s="27"/>
      <c r="E222" s="27"/>
      <c r="F222" s="27"/>
      <c r="G222" s="138">
        <v>0.33800000000000002</v>
      </c>
      <c r="H222" s="139">
        <v>0.33800000000000002</v>
      </c>
    </row>
    <row r="223" spans="1:8" x14ac:dyDescent="0.25">
      <c r="A223" s="27"/>
      <c r="B223" s="27"/>
      <c r="C223" s="27"/>
      <c r="D223" s="27"/>
      <c r="E223" s="27"/>
      <c r="F223" s="27"/>
      <c r="G223" s="140">
        <v>3</v>
      </c>
      <c r="H223" s="141">
        <v>13.6</v>
      </c>
    </row>
    <row r="224" spans="1:8" x14ac:dyDescent="0.25">
      <c r="A224" s="27"/>
      <c r="B224" s="27"/>
      <c r="C224" s="27"/>
      <c r="D224" s="142" t="b">
        <v>1</v>
      </c>
      <c r="E224" s="145" t="s">
        <v>344</v>
      </c>
      <c r="F224" s="27"/>
      <c r="G224" s="27"/>
      <c r="H224" s="27"/>
    </row>
    <row r="225" spans="1:8" x14ac:dyDescent="0.25">
      <c r="A225" s="27"/>
      <c r="B225" s="27"/>
      <c r="C225" s="27"/>
      <c r="D225" s="140">
        <v>3.6</v>
      </c>
      <c r="E225" s="146">
        <v>14.058999999999999</v>
      </c>
      <c r="F225" s="27"/>
      <c r="G225" s="27"/>
      <c r="H225" s="27"/>
    </row>
    <row r="226" spans="1:8" x14ac:dyDescent="0.25">
      <c r="A226" s="27"/>
      <c r="B226" s="27"/>
      <c r="C226" s="27"/>
      <c r="D226" s="27"/>
      <c r="E226" s="142" t="b">
        <v>0</v>
      </c>
      <c r="F226" s="145" t="s">
        <v>359</v>
      </c>
      <c r="G226" s="27"/>
      <c r="H226" s="27"/>
    </row>
    <row r="227" spans="1:8" x14ac:dyDescent="0.25">
      <c r="A227" s="27"/>
      <c r="B227" s="27"/>
      <c r="C227" s="27"/>
      <c r="D227" s="27"/>
      <c r="E227" s="140">
        <v>4</v>
      </c>
      <c r="F227" s="146">
        <v>13.059000000000001</v>
      </c>
      <c r="G227" s="27"/>
      <c r="H227" s="27"/>
    </row>
    <row r="228" spans="1:8" x14ac:dyDescent="0.25">
      <c r="A228" s="27"/>
      <c r="B228" s="27"/>
      <c r="C228" s="27"/>
      <c r="D228" s="27"/>
      <c r="E228" s="27"/>
      <c r="F228" s="142" t="b">
        <v>0</v>
      </c>
      <c r="G228" s="143" t="s">
        <v>360</v>
      </c>
      <c r="H228" s="27"/>
    </row>
    <row r="229" spans="1:8" x14ac:dyDescent="0.25">
      <c r="A229" s="27"/>
      <c r="B229" s="27"/>
      <c r="C229" s="27"/>
      <c r="D229" s="27"/>
      <c r="E229" s="27"/>
      <c r="F229" s="140">
        <v>1</v>
      </c>
      <c r="G229" s="144">
        <v>12.058999999999999</v>
      </c>
      <c r="H229" s="27"/>
    </row>
    <row r="230" spans="1:8" x14ac:dyDescent="0.25">
      <c r="A230" s="27"/>
      <c r="B230" s="27"/>
      <c r="C230" s="27"/>
      <c r="D230" s="27"/>
      <c r="E230" s="27"/>
      <c r="F230" s="27"/>
      <c r="G230" s="147">
        <v>0.34599999999999997</v>
      </c>
      <c r="H230" s="139">
        <v>0</v>
      </c>
    </row>
    <row r="231" spans="1:8" x14ac:dyDescent="0.25">
      <c r="A231" s="27"/>
      <c r="B231" s="27"/>
      <c r="C231" s="27"/>
      <c r="D231" s="27"/>
      <c r="E231" s="27"/>
      <c r="F231" s="27"/>
      <c r="G231" s="140">
        <v>2.5</v>
      </c>
      <c r="H231" s="141">
        <v>11.1</v>
      </c>
    </row>
    <row r="232" spans="1:8" x14ac:dyDescent="0.25">
      <c r="A232" s="27"/>
      <c r="B232" s="27"/>
      <c r="C232" s="27"/>
      <c r="D232" s="27"/>
      <c r="E232" s="27"/>
      <c r="F232" s="27"/>
      <c r="G232" s="147">
        <v>0.316</v>
      </c>
      <c r="H232" s="139">
        <v>0</v>
      </c>
    </row>
    <row r="233" spans="1:8" x14ac:dyDescent="0.25">
      <c r="A233" s="27"/>
      <c r="B233" s="27"/>
      <c r="C233" s="27"/>
      <c r="D233" s="27"/>
      <c r="E233" s="27"/>
      <c r="F233" s="27"/>
      <c r="G233" s="140">
        <v>5</v>
      </c>
      <c r="H233" s="141">
        <v>13.6</v>
      </c>
    </row>
    <row r="234" spans="1:8" x14ac:dyDescent="0.25">
      <c r="A234" s="27"/>
      <c r="B234" s="27"/>
      <c r="C234" s="27"/>
      <c r="D234" s="27"/>
      <c r="E234" s="27"/>
      <c r="F234" s="27"/>
      <c r="G234" s="138">
        <v>0.33800000000000002</v>
      </c>
      <c r="H234" s="139">
        <v>0</v>
      </c>
    </row>
    <row r="235" spans="1:8" x14ac:dyDescent="0.25">
      <c r="A235" s="27"/>
      <c r="B235" s="27"/>
      <c r="C235" s="27"/>
      <c r="D235" s="27"/>
      <c r="E235" s="27"/>
      <c r="F235" s="27"/>
      <c r="G235" s="140">
        <v>3</v>
      </c>
      <c r="H235" s="141">
        <v>11.6</v>
      </c>
    </row>
    <row r="236" spans="1:8" x14ac:dyDescent="0.25">
      <c r="A236" s="27"/>
      <c r="B236" s="27"/>
      <c r="C236" s="27"/>
      <c r="D236" s="27"/>
      <c r="E236" s="27"/>
      <c r="F236" s="142" t="b">
        <v>1</v>
      </c>
      <c r="G236" s="143" t="s">
        <v>360</v>
      </c>
      <c r="H236" s="27"/>
    </row>
    <row r="237" spans="1:8" x14ac:dyDescent="0.25">
      <c r="A237" s="27"/>
      <c r="B237" s="27"/>
      <c r="C237" s="27"/>
      <c r="D237" s="27"/>
      <c r="E237" s="27"/>
      <c r="F237" s="140">
        <v>2</v>
      </c>
      <c r="G237" s="144">
        <v>13.059000000000001</v>
      </c>
      <c r="H237" s="27"/>
    </row>
    <row r="238" spans="1:8" x14ac:dyDescent="0.25">
      <c r="A238" s="27"/>
      <c r="B238" s="27"/>
      <c r="C238" s="27"/>
      <c r="D238" s="27"/>
      <c r="E238" s="27"/>
      <c r="F238" s="27"/>
      <c r="G238" s="147">
        <v>0.34599999999999997</v>
      </c>
      <c r="H238" s="139">
        <v>0</v>
      </c>
    </row>
    <row r="239" spans="1:8" x14ac:dyDescent="0.25">
      <c r="A239" s="27"/>
      <c r="B239" s="27"/>
      <c r="C239" s="27"/>
      <c r="D239" s="27"/>
      <c r="E239" s="27"/>
      <c r="F239" s="27"/>
      <c r="G239" s="140">
        <v>2.5</v>
      </c>
      <c r="H239" s="141">
        <v>12.1</v>
      </c>
    </row>
    <row r="240" spans="1:8" x14ac:dyDescent="0.25">
      <c r="A240" s="27"/>
      <c r="B240" s="27"/>
      <c r="C240" s="27"/>
      <c r="D240" s="27"/>
      <c r="E240" s="27"/>
      <c r="F240" s="27"/>
      <c r="G240" s="147">
        <v>0.316</v>
      </c>
      <c r="H240" s="139">
        <v>0</v>
      </c>
    </row>
    <row r="241" spans="1:8" x14ac:dyDescent="0.25">
      <c r="A241" s="27"/>
      <c r="B241" s="27"/>
      <c r="C241" s="27"/>
      <c r="D241" s="27"/>
      <c r="E241" s="27"/>
      <c r="F241" s="27"/>
      <c r="G241" s="140">
        <v>5</v>
      </c>
      <c r="H241" s="141">
        <v>14.6</v>
      </c>
    </row>
    <row r="242" spans="1:8" x14ac:dyDescent="0.25">
      <c r="A242" s="27"/>
      <c r="B242" s="27"/>
      <c r="C242" s="27"/>
      <c r="D242" s="27"/>
      <c r="E242" s="27"/>
      <c r="F242" s="27"/>
      <c r="G242" s="138">
        <v>0.33800000000000002</v>
      </c>
      <c r="H242" s="139">
        <v>0</v>
      </c>
    </row>
    <row r="243" spans="1:8" x14ac:dyDescent="0.25">
      <c r="A243" s="27"/>
      <c r="B243" s="27"/>
      <c r="C243" s="27"/>
      <c r="D243" s="27"/>
      <c r="E243" s="27"/>
      <c r="F243" s="27"/>
      <c r="G243" s="140">
        <v>3</v>
      </c>
      <c r="H243" s="141">
        <v>12.6</v>
      </c>
    </row>
    <row r="244" spans="1:8" x14ac:dyDescent="0.25">
      <c r="A244" s="27"/>
      <c r="B244" s="27"/>
      <c r="C244" s="27"/>
      <c r="D244" s="27"/>
      <c r="E244" s="142" t="b">
        <v>0</v>
      </c>
      <c r="F244" s="145" t="s">
        <v>359</v>
      </c>
      <c r="G244" s="27"/>
      <c r="H244" s="27"/>
    </row>
    <row r="245" spans="1:8" x14ac:dyDescent="0.25">
      <c r="A245" s="27"/>
      <c r="B245" s="27"/>
      <c r="C245" s="27"/>
      <c r="D245" s="27"/>
      <c r="E245" s="140">
        <v>2</v>
      </c>
      <c r="F245" s="146">
        <v>11.058999999999999</v>
      </c>
      <c r="G245" s="27"/>
      <c r="H245" s="27"/>
    </row>
    <row r="246" spans="1:8" x14ac:dyDescent="0.25">
      <c r="A246" s="27"/>
      <c r="B246" s="27"/>
      <c r="C246" s="27"/>
      <c r="D246" s="27"/>
      <c r="E246" s="27"/>
      <c r="F246" s="142" t="b">
        <v>0</v>
      </c>
      <c r="G246" s="143" t="s">
        <v>360</v>
      </c>
      <c r="H246" s="27"/>
    </row>
    <row r="247" spans="1:8" x14ac:dyDescent="0.25">
      <c r="A247" s="27"/>
      <c r="B247" s="27"/>
      <c r="C247" s="27"/>
      <c r="D247" s="27"/>
      <c r="E247" s="27"/>
      <c r="F247" s="140">
        <v>1</v>
      </c>
      <c r="G247" s="144">
        <v>10.058999999999999</v>
      </c>
      <c r="H247" s="27"/>
    </row>
    <row r="248" spans="1:8" x14ac:dyDescent="0.25">
      <c r="A248" s="27"/>
      <c r="B248" s="27"/>
      <c r="C248" s="27"/>
      <c r="D248" s="27"/>
      <c r="E248" s="27"/>
      <c r="F248" s="27"/>
      <c r="G248" s="147">
        <v>0.34599999999999997</v>
      </c>
      <c r="H248" s="139">
        <v>0</v>
      </c>
    </row>
    <row r="249" spans="1:8" x14ac:dyDescent="0.25">
      <c r="A249" s="27"/>
      <c r="B249" s="27"/>
      <c r="C249" s="27"/>
      <c r="D249" s="27"/>
      <c r="E249" s="27"/>
      <c r="F249" s="27"/>
      <c r="G249" s="140">
        <v>2.5</v>
      </c>
      <c r="H249" s="141">
        <v>9.1</v>
      </c>
    </row>
    <row r="250" spans="1:8" x14ac:dyDescent="0.25">
      <c r="A250" s="27"/>
      <c r="B250" s="27"/>
      <c r="C250" s="27"/>
      <c r="D250" s="27"/>
      <c r="E250" s="27"/>
      <c r="F250" s="27"/>
      <c r="G250" s="147">
        <v>0.316</v>
      </c>
      <c r="H250" s="139">
        <v>0</v>
      </c>
    </row>
    <row r="251" spans="1:8" x14ac:dyDescent="0.25">
      <c r="A251" s="27"/>
      <c r="B251" s="27"/>
      <c r="C251" s="27"/>
      <c r="D251" s="27"/>
      <c r="E251" s="27"/>
      <c r="F251" s="27"/>
      <c r="G251" s="140">
        <v>5</v>
      </c>
      <c r="H251" s="141">
        <v>11.6</v>
      </c>
    </row>
    <row r="252" spans="1:8" x14ac:dyDescent="0.25">
      <c r="A252" s="27"/>
      <c r="B252" s="27"/>
      <c r="C252" s="27"/>
      <c r="D252" s="27"/>
      <c r="E252" s="27"/>
      <c r="F252" s="27"/>
      <c r="G252" s="138">
        <v>0.33800000000000002</v>
      </c>
      <c r="H252" s="139">
        <v>0</v>
      </c>
    </row>
    <row r="253" spans="1:8" x14ac:dyDescent="0.25">
      <c r="A253" s="27"/>
      <c r="B253" s="27"/>
      <c r="C253" s="27"/>
      <c r="D253" s="27"/>
      <c r="E253" s="27"/>
      <c r="F253" s="27"/>
      <c r="G253" s="140">
        <v>3</v>
      </c>
      <c r="H253" s="141">
        <v>9.6</v>
      </c>
    </row>
    <row r="254" spans="1:8" x14ac:dyDescent="0.25">
      <c r="A254" s="27"/>
      <c r="B254" s="27"/>
      <c r="C254" s="27"/>
      <c r="D254" s="27"/>
      <c r="E254" s="27"/>
      <c r="F254" s="142" t="b">
        <v>1</v>
      </c>
      <c r="G254" s="143" t="s">
        <v>360</v>
      </c>
      <c r="H254" s="27"/>
    </row>
    <row r="255" spans="1:8" x14ac:dyDescent="0.25">
      <c r="A255" s="27"/>
      <c r="B255" s="27"/>
      <c r="C255" s="27"/>
      <c r="D255" s="27"/>
      <c r="E255" s="27"/>
      <c r="F255" s="140">
        <v>2</v>
      </c>
      <c r="G255" s="144">
        <v>11.058999999999999</v>
      </c>
      <c r="H255" s="27"/>
    </row>
    <row r="256" spans="1:8" x14ac:dyDescent="0.25">
      <c r="A256" s="27"/>
      <c r="B256" s="27"/>
      <c r="C256" s="27"/>
      <c r="D256" s="27"/>
      <c r="E256" s="27"/>
      <c r="F256" s="27"/>
      <c r="G256" s="147">
        <v>0.34599999999999997</v>
      </c>
      <c r="H256" s="139">
        <v>0</v>
      </c>
    </row>
    <row r="257" spans="1:8" x14ac:dyDescent="0.25">
      <c r="A257" s="27"/>
      <c r="B257" s="27"/>
      <c r="C257" s="27"/>
      <c r="D257" s="27"/>
      <c r="E257" s="27"/>
      <c r="F257" s="27"/>
      <c r="G257" s="140">
        <v>2.5</v>
      </c>
      <c r="H257" s="141">
        <v>10.1</v>
      </c>
    </row>
    <row r="258" spans="1:8" x14ac:dyDescent="0.25">
      <c r="A258" s="27"/>
      <c r="B258" s="27"/>
      <c r="C258" s="27"/>
      <c r="D258" s="27"/>
      <c r="E258" s="27"/>
      <c r="F258" s="27"/>
      <c r="G258" s="147">
        <v>0.316</v>
      </c>
      <c r="H258" s="139">
        <v>0</v>
      </c>
    </row>
    <row r="259" spans="1:8" x14ac:dyDescent="0.25">
      <c r="A259" s="27"/>
      <c r="B259" s="27"/>
      <c r="C259" s="27"/>
      <c r="D259" s="27"/>
      <c r="E259" s="27"/>
      <c r="F259" s="27"/>
      <c r="G259" s="140">
        <v>5</v>
      </c>
      <c r="H259" s="141">
        <v>12.6</v>
      </c>
    </row>
    <row r="260" spans="1:8" x14ac:dyDescent="0.25">
      <c r="A260" s="27"/>
      <c r="B260" s="27"/>
      <c r="C260" s="27"/>
      <c r="D260" s="27"/>
      <c r="E260" s="27"/>
      <c r="F260" s="27"/>
      <c r="G260" s="138">
        <v>0.33800000000000002</v>
      </c>
      <c r="H260" s="139">
        <v>0</v>
      </c>
    </row>
    <row r="261" spans="1:8" x14ac:dyDescent="0.25">
      <c r="A261" s="27"/>
      <c r="B261" s="27"/>
      <c r="C261" s="27"/>
      <c r="D261" s="27"/>
      <c r="E261" s="27"/>
      <c r="F261" s="27"/>
      <c r="G261" s="140">
        <v>3</v>
      </c>
      <c r="H261" s="141">
        <v>10.6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Music (main model)</vt:lpstr>
      <vt:lpstr>Music (# of dance songs)</vt:lpstr>
      <vt:lpstr>Location (payoffs for PT)</vt:lpstr>
      <vt:lpstr>Food (payoffs for PT)</vt:lpstr>
      <vt:lpstr>Games (Main Model)</vt:lpstr>
      <vt:lpstr>Games (Simul Trials)</vt:lpstr>
      <vt:lpstr>Drinks (main model)</vt:lpstr>
      <vt:lpstr>Juran Inputs</vt:lpstr>
      <vt:lpstr>Precision Tree Outputs</vt:lpstr>
      <vt:lpstr>Sheet4</vt:lpstr>
      <vt:lpstr>Cuisine</vt:lpstr>
      <vt:lpstr>Style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Andy's Asus</dc:creator>
  <cp:lastModifiedBy>Windows User</cp:lastModifiedBy>
  <dcterms:created xsi:type="dcterms:W3CDTF">2010-12-05T22:52:03Z</dcterms:created>
  <dcterms:modified xsi:type="dcterms:W3CDTF">2010-12-14T19:41:31Z</dcterms:modified>
</cp:coreProperties>
</file>